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Multiplier" sheetId="2" r:id="rId5"/>
    <sheet state="visible" name="AEO 2022 38 Raw" sheetId="3" r:id="rId6"/>
    <sheet state="visible" name="AEO 2022 38" sheetId="4" r:id="rId7"/>
    <sheet state="visible" name="AEO 2022 39 Raw" sheetId="5" r:id="rId8"/>
    <sheet state="visible" name="AEO 2022 39" sheetId="6" r:id="rId9"/>
    <sheet state="visible" name="AEO 2022 42 Raw" sheetId="7" r:id="rId10"/>
    <sheet state="visible" name="AEO 2022 42" sheetId="8" r:id="rId11"/>
    <sheet state="visible" name="AEO 2022 44 Raw" sheetId="9" r:id="rId12"/>
    <sheet state="visible" name="AEO 2022 44" sheetId="10" r:id="rId13"/>
    <sheet state="visible" name="AEO 2022 49 Raw" sheetId="11" r:id="rId14"/>
    <sheet state="visible" name="AEO 2022 49" sheetId="12" r:id="rId15"/>
    <sheet state="visible" name="AEO 2022 52 Raw" sheetId="13" r:id="rId16"/>
    <sheet state="visible" name="AEO 2022 52" sheetId="14" r:id="rId17"/>
    <sheet state="visible" name="AEO 2021 38" sheetId="15" r:id="rId18"/>
    <sheet state="visible" name="AEO 2021 39" sheetId="16" r:id="rId19"/>
    <sheet state="visible" name="AEO 2021 42" sheetId="17" r:id="rId20"/>
    <sheet state="visible" name="AEO 2021 44" sheetId="18" r:id="rId21"/>
    <sheet state="visible" name="AEO 2021 49" sheetId="19" r:id="rId22"/>
    <sheet state="visible" name="AEO 2021 52" sheetId="20" r:id="rId23"/>
    <sheet state="visible" name="NREL_ATB_2020" sheetId="21" r:id="rId24"/>
    <sheet state="visible" name="NREL Calcs" sheetId="22" r:id="rId25"/>
    <sheet state="visible" name="LDV Cost Calcs" sheetId="23" r:id="rId26"/>
    <sheet state="visible" name="PHEV Price Calcs" sheetId="24" r:id="rId27"/>
    <sheet state="visible" name="CARB ACT ISOR" sheetId="25" r:id="rId28"/>
    <sheet state="visible" name="LDV Shares" sheetId="26" r:id="rId29"/>
    <sheet state="visible" name="Hydrogen Vehicle Calcs" sheetId="27" r:id="rId30"/>
    <sheet state="visible" name="Freight HDVs" sheetId="28" r:id="rId31"/>
    <sheet state="visible" name="Passenger Aircraft" sheetId="29" r:id="rId32"/>
    <sheet state="visible" name="Ships" sheetId="30" r:id="rId33"/>
    <sheet state="visible" name="Motorbikes" sheetId="31" r:id="rId34"/>
    <sheet state="visible" name="BNVP-LDVs-psgr" sheetId="32" r:id="rId35"/>
    <sheet state="visible" name="BNVP-LDVs-frgt" sheetId="33" r:id="rId36"/>
    <sheet state="visible" name="BNVP-HDVs-psgr" sheetId="34" r:id="rId37"/>
    <sheet state="visible" name="BNVP-HDVs-frgt" sheetId="35" r:id="rId38"/>
    <sheet state="visible" name="BNVP-aircraft-psgr" sheetId="36" r:id="rId39"/>
    <sheet state="visible" name="BNVP-aircraft-frgt" sheetId="37" r:id="rId40"/>
    <sheet state="visible" name="BNVP-rail-psgr" sheetId="38" r:id="rId41"/>
    <sheet state="visible" name="BNVP-rail-frgt" sheetId="39" r:id="rId42"/>
    <sheet state="visible" name="BNVP-ships-psgr" sheetId="40" r:id="rId43"/>
    <sheet state="visible" name="BNVP-ships-frgt" sheetId="41" r:id="rId44"/>
    <sheet state="visible" name="BNVP-motorbikes-psgr" sheetId="42" r:id="rId45"/>
    <sheet state="visible" name="BNVP-motorbikes-frgt" sheetId="43" r:id="rId46"/>
  </sheets>
  <externalReferences>
    <externalReference r:id="rId47"/>
    <externalReference r:id="rId48"/>
  </externalReferences>
  <definedNames>
    <definedName localSheetId="24" name="cpi_2010to2012">About!#REF!</definedName>
    <definedName name="cpi_2010to2012">About!#REF!</definedName>
    <definedName localSheetId="24" name="cpi_2014to2012">About!#REF!</definedName>
    <definedName name="cpi_2014to2012">About!#REF!</definedName>
    <definedName name="H2_kg_to_MMBtu">[2]Constants!$D$7</definedName>
    <definedName name="kWh_to_Btu">[2]Constants!$D$4</definedName>
    <definedName localSheetId="25" name="cpi_2020to2012">About!$A$137</definedName>
    <definedName name="cpi_2017to2012">About!$A$134</definedName>
    <definedName name="cpi_2016to2012">About!$A$133</definedName>
    <definedName name="cpi_2013to2012">About!$A$132</definedName>
    <definedName localSheetId="25" name="cpi_2019to2012">About!$A$136</definedName>
    <definedName name="cpi_2021to2012">About!$A$138</definedName>
    <definedName name="cpi_2018to2012">About!$A$135</definedName>
    <definedName localSheetId="25" name="cpi_2018to2012">About!$A$135</definedName>
    <definedName name="cpi_2020to2012">About!$A$137</definedName>
    <definedName name="US_salestax">About!$B$142</definedName>
    <definedName name="asdf">About!$A$122</definedName>
    <definedName localSheetId="25" name="cpi_2017to2012">About!$A$134</definedName>
    <definedName name="cpi_2019to2012">About!$A$136</definedName>
    <definedName hidden="1" localSheetId="20" name="_xlnm._FilterDatabase">NREL_ATB_2020!$A$1:$L$253</definedName>
  </definedNames>
  <calcPr/>
  <extLst>
    <ext uri="GoogleSheetsCustomDataVersion2">
      <go:sheetsCustomData xmlns:go="http://customooxmlschemas.google.com/" r:id="rId49" roundtripDataChecksum="FL/LM/Hz5+oeuUBA6c4J3pQ9CBHqJMgw3qwrkm0LlWc="/>
    </ext>
  </extLst>
</workbook>
</file>

<file path=xl/sharedStrings.xml><?xml version="1.0" encoding="utf-8"?>
<sst xmlns="http://schemas.openxmlformats.org/spreadsheetml/2006/main" count="9768" uniqueCount="4079">
  <si>
    <t>BNVP BAU New Vehicle Price</t>
  </si>
  <si>
    <t>Sources:</t>
  </si>
  <si>
    <t>LDVs (except electric)</t>
  </si>
  <si>
    <t>electric passenger LDVs</t>
  </si>
  <si>
    <t>EIA</t>
  </si>
  <si>
    <t>NREL</t>
  </si>
  <si>
    <t>2021, 2022</t>
  </si>
  <si>
    <t>Annual Energy Outlook 2021, 2022</t>
  </si>
  <si>
    <t>Annual Technology Baseline: Transportation</t>
  </si>
  <si>
    <t>https://www.eia.gov/outlooks/aeo/index.php</t>
  </si>
  <si>
    <t>https://atb.nrel.gov/transportation/2020/index.html?t=l7</t>
  </si>
  <si>
    <t>Tables 28, 39, 42, and 52</t>
  </si>
  <si>
    <t>LDV-freight</t>
  </si>
  <si>
    <t>CARB</t>
  </si>
  <si>
    <t>Public Hearing to Consider the Proposed Advanced Clean Trucks Regulation. Initial Statement of Reasons (ISOR).</t>
  </si>
  <si>
    <t>https://ww3.arb.ca.gov/regact/2019/act2019/isor.pdf</t>
  </si>
  <si>
    <t>Tables IX-2, IX-6, IX-7, IX-9</t>
  </si>
  <si>
    <t>passenger HDV (bus) prices</t>
  </si>
  <si>
    <t>other passenger HDV prices</t>
  </si>
  <si>
    <t>Financial Analysis of Battery Electric Transit Buses</t>
  </si>
  <si>
    <t>Market Segmentation Analysis of Medium and Heavy Duty Trucks with a Fuel Cell Emphasis</t>
  </si>
  <si>
    <t>https://afdc.energy.gov/files/u/publication/financial_analysis_be_transit_buses.pdf</t>
  </si>
  <si>
    <t>https://www.hydrogen.energy.gov/pdfs/review20/sa169_hunter_2020_o.pdf</t>
  </si>
  <si>
    <t>Table 2</t>
  </si>
  <si>
    <t>Slide 11</t>
  </si>
  <si>
    <t>diesel and electric freight HDV prices</t>
  </si>
  <si>
    <t>other freight HDV prices</t>
  </si>
  <si>
    <t>LBNL</t>
  </si>
  <si>
    <t>Why Regional and Long-Haul Trucks are Primed for Electrification Now</t>
  </si>
  <si>
    <t>https://eta.lbl.gov/publications/why-regional-long-haul-trucks-are</t>
  </si>
  <si>
    <t>Figure 5</t>
  </si>
  <si>
    <t>aircraft</t>
  </si>
  <si>
    <t>Daniel Michaels, The Wall Street Journal</t>
  </si>
  <si>
    <t>The Secret Price of a Jet Airliner</t>
  </si>
  <si>
    <t>http://www.wsj.com/articles/SB10001424052702303649504577494862829051078</t>
  </si>
  <si>
    <t>diesel and fuel cell rail (locomotive prices)</t>
  </si>
  <si>
    <t>electric rail (locomotive prices)</t>
  </si>
  <si>
    <t>Argonne National Laboratory</t>
  </si>
  <si>
    <t>Southern California Association of Governments</t>
  </si>
  <si>
    <t>Total Cost of Ownership for Line Haul, Yard Switchers and Regional Passenger Locomotives - Preliminary Results</t>
  </si>
  <si>
    <t>Analysis of Freight Rail Electrification in the SCAG Region</t>
  </si>
  <si>
    <t>https://www.energy.gov/sites/prod/files/2019/04/f62/fcto-h2-at-rail-workshop-2019-ahluwalia.pdf</t>
  </si>
  <si>
    <t>https://scag.ca.gov/sites/main/files/file-attachments/crgmsais_-_analysis_of_freight_rail_electrification_in_the_scag_region.pdf?1605991886</t>
  </si>
  <si>
    <t>Slides 8 and 9</t>
  </si>
  <si>
    <t>Table 4.3</t>
  </si>
  <si>
    <t>ships</t>
  </si>
  <si>
    <t>see "Ships" tab</t>
  </si>
  <si>
    <t>motorbikes</t>
  </si>
  <si>
    <t>Ben Steward, Popular Mechanics Magazine</t>
  </si>
  <si>
    <t>The 10 Best Buys in Motorcycles for 2017</t>
  </si>
  <si>
    <t>http://www.popularmechanics.com/cars/motorcycles/g2309/best-motorcycle-buys/</t>
  </si>
  <si>
    <t xml:space="preserve">Indonesia adjustment </t>
  </si>
  <si>
    <t>World Bank</t>
  </si>
  <si>
    <t>ICP 2017</t>
  </si>
  <si>
    <t>https://databank.worldbank.org/source/icp-2017</t>
  </si>
  <si>
    <t>Notes</t>
  </si>
  <si>
    <t>Endogenous Learning</t>
  </si>
  <si>
    <t>Battery electric vehicles may optionally be handled differently in the model,</t>
  </si>
  <si>
    <t>relying on endogenous learning curves to determine cost declines.</t>
  </si>
  <si>
    <t>To use endogenous learning, you must specify a cost for the first simulated year in sheet</t>
  </si>
  <si>
    <t>for the desired vehicle type and leave the costs for all subsequent years set to zero.</t>
  </si>
  <si>
    <t>A cost of zero for passenger LDV battery electric vehicles, for example, is a flag to the model to use endogenous</t>
  </si>
  <si>
    <t>learning.  If a non-zero cost is provided in this sheet for a year after the first year, the model will</t>
  </si>
  <si>
    <t>use the cost specified here, rather than a value calculated via endogenous learning.</t>
  </si>
  <si>
    <t>Any vehicle types / cargo type / technology combinations that cannot exist</t>
  </si>
  <si>
    <t>(defined as having zero for all years in the variable MPNVbT) are assigned a</t>
  </si>
  <si>
    <t>price of zero in this variable.</t>
  </si>
  <si>
    <t>passenger LDVs</t>
  </si>
  <si>
    <t>For gasoline engine and diesel engine passenger LDVs, we use a sales-</t>
  </si>
  <si>
    <t xml:space="preserve">weighted average by size category, including cars and light trucks. 
</t>
  </si>
  <si>
    <t>Prices were then adjusted by the ratio of NREL to AEO prices to use the forecast from NREL's ATB</t>
  </si>
  <si>
    <t>For natural gas passenger LDVs, we use the average of the two size classes</t>
  </si>
  <si>
    <t xml:space="preserve">for which AEO 53 contains data (compact and large cars). </t>
  </si>
  <si>
    <t>For plug-in hybrid LDVs, we use the larger battery class (PHEV-40) rather</t>
  </si>
  <si>
    <t>than the smaller battery class (PHEV-10).  The Chevrolet Volt, the world's</t>
  </si>
  <si>
    <t>best-selling plug-in hybrid vehicle, is a PHEV-40.  We use the only three</t>
  </si>
  <si>
    <t>size classes for which price data are available.</t>
  </si>
  <si>
    <t>freight LDVs</t>
  </si>
  <si>
    <t>For freight LDVs, we calculate a sales weighted price for gasoline, diesel, and BEV</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</si>
  <si>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</si>
  <si>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</si>
  <si>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</si>
  <si>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HDVs</t>
  </si>
  <si>
    <t>For HDVs, we take diesel and BEV prices from recent reports from NREL and LBNL.</t>
  </si>
  <si>
    <t>For all other vehicle types except LNG, we use an additional NREL report that gives</t>
  </si>
  <si>
    <t>vehicle prices by technology. For LPG, we use the ratio of CNG:LNG prices in LDVs.</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</si>
  <si>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</si>
  <si>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</si>
  <si>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</si>
  <si>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We use an average market price (not an average list price) from among a number</t>
  </si>
  <si>
    <t>of common commercial aircraft.  We use the same price for passenger and freight</t>
  </si>
  <si>
    <t>aircraft.  We assume the price does not change with time.</t>
  </si>
  <si>
    <t>For estimating electric and hydrogen vehicle prices, we apply the ratios</t>
  </si>
  <si>
    <t>from the passenger HDVs category.</t>
  </si>
  <si>
    <t>rail</t>
  </si>
  <si>
    <t>We use a price from a single source for the locomotive (not the price of the</t>
  </si>
  <si>
    <t>entire train). We assume the price does not change with time. Our source data</t>
  </si>
  <si>
    <t>does not inlcude the price of an electric passenger locomotive. Therefore, we use</t>
  </si>
  <si>
    <t>the ratio of electric:diesel freight locomotives to calculate this value.</t>
  </si>
  <si>
    <t>freight ships</t>
  </si>
  <si>
    <t>For details, see the "Ships" tab.</t>
  </si>
  <si>
    <t>passenger ships</t>
  </si>
  <si>
    <t>We take an average of popular, recent motorbike prices for "gasoline vehicle"</t>
  </si>
  <si>
    <t>motorbikes.  We multiply by the LDVs "battery electric" to "gasoline vehicle" ratio</t>
  </si>
  <si>
    <t>to estimate the price of battery electric motorbikes in the U.S.</t>
  </si>
  <si>
    <t>Currency Year</t>
  </si>
  <si>
    <t>The figures from the Center for Automotive Research come from a 2010 Automotive Yearbook</t>
  </si>
  <si>
    <t>and therefore are likely in 2010 dollars.</t>
  </si>
  <si>
    <t>The figures from TruckerToTrucker were collected in early 2015 and therefore use 2015</t>
  </si>
  <si>
    <t>2014 to 2012, for TruckerToTrucker</t>
  </si>
  <si>
    <t>dollars, but because we don't have a 2015 annual CPI-U figure available yet, we use 2014.</t>
  </si>
  <si>
    <t>2013 to 2012, for American Public Transit Association</t>
  </si>
  <si>
    <t>2013 to 2012</t>
  </si>
  <si>
    <t>2016 to 2012</t>
  </si>
  <si>
    <t>2017 to 2012</t>
  </si>
  <si>
    <t>2018 to 2012</t>
  </si>
  <si>
    <t>2019 to 2012</t>
  </si>
  <si>
    <t>2020 to 2012</t>
  </si>
  <si>
    <t>2021 to 2012</t>
  </si>
  <si>
    <t>See "cpi.xlsx" in the InputData folder for source information.</t>
  </si>
  <si>
    <t>US average sales tax</t>
  </si>
  <si>
    <t>https://worldpopulationreview.com/state-rankings/sales-tax-by-state</t>
  </si>
  <si>
    <t>Country Name</t>
  </si>
  <si>
    <t>Country Code</t>
  </si>
  <si>
    <t>Classification Name</t>
  </si>
  <si>
    <t>Classification Code</t>
  </si>
  <si>
    <t>Series Name</t>
  </si>
  <si>
    <t>2017 [YR2017]</t>
  </si>
  <si>
    <t>United States</t>
  </si>
  <si>
    <t>USA</t>
  </si>
  <si>
    <t>Expenditure (local currency units, billions)</t>
  </si>
  <si>
    <t>CN</t>
  </si>
  <si>
    <t>1107100:PURCHASE OF VEHICLES</t>
  </si>
  <si>
    <t>Expenditure per capita index, market exchange rate-based (United States= 100)</t>
  </si>
  <si>
    <t>PCAP.CD.IX.US</t>
  </si>
  <si>
    <t>Expenditure per capita index, PPP-based (United States = 100)</t>
  </si>
  <si>
    <t>PCAP.PP.IX.US</t>
  </si>
  <si>
    <t>Purchasing power parity (PPP) (US$ = 1)</t>
  </si>
  <si>
    <t>PPPGlob</t>
  </si>
  <si>
    <t>Indonesia</t>
  </si>
  <si>
    <t>IDN</t>
  </si>
  <si>
    <t>Data from database: ICP 2017</t>
  </si>
  <si>
    <t>Last Updated: 10/21/2020</t>
  </si>
  <si>
    <t>Multiplier (US/Indonesia)</t>
  </si>
  <si>
    <t>Vehicle price in Indonesia</t>
  </si>
  <si>
    <t>US Price/Multiplier</t>
  </si>
  <si>
    <t>US</t>
  </si>
  <si>
    <t>Number of vehicles (2017)</t>
  </si>
  <si>
    <t>Expenditure on vehicles (2017) - local currency</t>
  </si>
  <si>
    <t>Expenditure on vehicles (2017) - USD (using conversion below)</t>
  </si>
  <si>
    <t>USD</t>
  </si>
  <si>
    <t>Rupiah</t>
  </si>
  <si>
    <t>Table 38.  Light-Duty Vehicle Sales by Technology Type</t>
  </si>
  <si>
    <t>https://www.eia.gov/outlooks/aeo/data/browser/#/?id=48-AEO2022&amp;cases=lowmacro&amp;sourcekey=0</t>
  </si>
  <si>
    <t>Wed Jul 13 2022 15:47:46 GMT-0400 (Eastern Daylight Time)</t>
  </si>
  <si>
    <t>Source: U.S. Energy Information Administration</t>
  </si>
  <si>
    <t>full name</t>
  </si>
  <si>
    <t>api key</t>
  </si>
  <si>
    <t>units</t>
  </si>
  <si>
    <t>Growth (2021-2050)</t>
  </si>
  <si>
    <t>New Car Sales</t>
  </si>
  <si>
    <t>48-AEO2022.2.</t>
  </si>
  <si>
    <t>Conventional Cars</t>
  </si>
  <si>
    <t>48-AEO2022.3.</t>
  </si>
  <si>
    <t>Gasoline ICE Vehicles</t>
  </si>
  <si>
    <t>Light-Duty Vehicle Sales: Conventional Cars: Gasoline: Low economic growth</t>
  </si>
  <si>
    <t>48-AEO2022.4.lowmacro-d011222a</t>
  </si>
  <si>
    <t>thousands</t>
  </si>
  <si>
    <t>TDI Diesel ICE</t>
  </si>
  <si>
    <t>Light-Duty Vehicle Sales: Conventional Cars: TDI Diesel: Low economic growth</t>
  </si>
  <si>
    <t>48-AEO2022.5.lowmacro-d011222a</t>
  </si>
  <si>
    <t>Total Conventional Cars</t>
  </si>
  <si>
    <t>Light-Duty Vehicle Sales: Conventional Cars: Total: Low economic growth</t>
  </si>
  <si>
    <t>48-AEO2022.6.lowmacro-d011222a</t>
  </si>
  <si>
    <t>Alternative-Fuel Cars</t>
  </si>
  <si>
    <t>48-AEO2022.8.</t>
  </si>
  <si>
    <t>Ethanol-Flex Fuel ICE</t>
  </si>
  <si>
    <t>Light-Duty Vehicle Sales: Alternative-Fuel Cars: Ethanol-Flex Fuel ICE: Low economic growth</t>
  </si>
  <si>
    <t>48-AEO2022.9.lowmacro-d011222a</t>
  </si>
  <si>
    <t>100 Mile Electric Vehicle</t>
  </si>
  <si>
    <t>Light-Duty Vehicle Sales: Alternative-Fuel Cars: 100 Mile Electric Vehicle: Low economic growth</t>
  </si>
  <si>
    <t>48-AEO2022.10.lowmacro-d011222a</t>
  </si>
  <si>
    <t>200 Mile Electric Vehicle</t>
  </si>
  <si>
    <t>Light-Duty Vehicle Sales: Alternative-Fuel Cars: 200 Mile Electric Vehicle: Low economic growth</t>
  </si>
  <si>
    <t>48-AEO2022.11.lowmacro-d011222a</t>
  </si>
  <si>
    <t>300 Mile Electric Vehicle</t>
  </si>
  <si>
    <t>Light-Duty Vehicle Sales: Alternative-Fuel Cars: 300 Mile Electric Vehicle: Low economic growth</t>
  </si>
  <si>
    <t>48-AEO2022.12.lowmacro-d011222a</t>
  </si>
  <si>
    <t>Plug-in 20 Gasoline Hybrid</t>
  </si>
  <si>
    <t>Light-Duty Vehicle Sales: Alternative-Fuel Cars: Plug-in 20 Gasoline Hybrid: Low economic growth</t>
  </si>
  <si>
    <t>48-AEO2022.13.lowmacro-d011222a</t>
  </si>
  <si>
    <t>Plug-in 50 Gasoline Hybrid</t>
  </si>
  <si>
    <t>Light-Duty Vehicle Sales: Alternative-Fuel Cars: Plug-in 50 Gasoline Hybrid: Low economic growth</t>
  </si>
  <si>
    <t>48-AEO2022.14.lowmacro-d011222a</t>
  </si>
  <si>
    <t>Electric-Diesel Hybrid</t>
  </si>
  <si>
    <t>Light-Duty Vehicle Sales: Alternative-Fuel Cars: Electric-Diesel Hybrid: Low economic growth</t>
  </si>
  <si>
    <t>48-AEO2022.15.lowmacro-d011222a</t>
  </si>
  <si>
    <t>- -</t>
  </si>
  <si>
    <t>Electric-Gasoline Hybrid</t>
  </si>
  <si>
    <t>Light-Duty Vehicle Sales: Alternative-Fuel Cars: Electric-Gasoline Hybrid: Low economic growth</t>
  </si>
  <si>
    <t>48-AEO2022.16.lowmacro-d011222a</t>
  </si>
  <si>
    <t>Natural Gas ICE</t>
  </si>
  <si>
    <t>Light-Duty Vehicle Sales: Alternative-Fuel Cars: Natural Gas ICE: Low economic growth</t>
  </si>
  <si>
    <t>48-AEO2022.17.lowmacro-d011222a</t>
  </si>
  <si>
    <t>Natural Gas Bi-fuel</t>
  </si>
  <si>
    <t>Light-Duty Vehicle Sales: Alternative-Fuel Cars: Natural Gas Bi-fuel: Low economic growth</t>
  </si>
  <si>
    <t>48-AEO2022.18.lowmacro-d011222a</t>
  </si>
  <si>
    <t>Propane ICE</t>
  </si>
  <si>
    <t>Light-Duty Vehicle Sales: Alternative-Fuel Cars: Propane: Low economic growth</t>
  </si>
  <si>
    <t>48-AEO2022.19.lowmacro-d011222a</t>
  </si>
  <si>
    <t>Propane Bi-fuel</t>
  </si>
  <si>
    <t>48-AEO2022.20.lowmacro-d011222a</t>
  </si>
  <si>
    <t>Fuel Cell Methanol</t>
  </si>
  <si>
    <t>Light-Duty Vehicle Sales: Alternative-Fuel Cars: Fuel Cell Methanol: Low economic growth</t>
  </si>
  <si>
    <t>48-AEO2022.21.lowmacro-d011222a</t>
  </si>
  <si>
    <t>Fuel Cell Hydrogen</t>
  </si>
  <si>
    <t>Light-Duty Vehicle Sales: Alternative-Fuel cars: Fuel Cell Hydrogen: Low economic growth</t>
  </si>
  <si>
    <t>48-AEO2022.22.lowmacro-d011222a</t>
  </si>
  <si>
    <t>Total Alternative Cars</t>
  </si>
  <si>
    <t>Light-Duty Vehicle Sales: Alternative-Fuel Cars: Total: Low economic growth</t>
  </si>
  <si>
    <t>48-AEO2022.23.lowmacro-d011222a</t>
  </si>
  <si>
    <t>Percent Alternative Car Sales</t>
  </si>
  <si>
    <t>Light-Duty Vehicle Sales: Percent Alternative Car: Low economic growth</t>
  </si>
  <si>
    <t>48-AEO2022.25.lowmacro-d011222a</t>
  </si>
  <si>
    <t>percent</t>
  </si>
  <si>
    <t>Total New Car Sales</t>
  </si>
  <si>
    <t>Light-Duty Vehicle Sales: Total New Car: Low economic growth</t>
  </si>
  <si>
    <t>48-AEO2022.26.lowmacro-d011222a</t>
  </si>
  <si>
    <t>New Light Truck Sales</t>
  </si>
  <si>
    <t>48-AEO2022.28.</t>
  </si>
  <si>
    <t>Conventional Light Trucks</t>
  </si>
  <si>
    <t>48-AEO2022.29.</t>
  </si>
  <si>
    <t>Light-Duty Vehicle Sales: Conventional Light Trucks: Gasoline: Low economic growth</t>
  </si>
  <si>
    <t>48-AEO2022.30.lowmacro-d011222a</t>
  </si>
  <si>
    <t>Light-Duty Vehicle Sales: Conventional Light Trucks: TDI Diesel: Low economic growth</t>
  </si>
  <si>
    <t>48-AEO2022.31.lowmacro-d011222a</t>
  </si>
  <si>
    <t>Total Conventional Light Trucks</t>
  </si>
  <si>
    <t>Light-Duty Vehicle Sales: Conventional Light Trucks: Total: Low economic growth</t>
  </si>
  <si>
    <t>48-AEO2022.32.lowmacro-d011222a</t>
  </si>
  <si>
    <t>Alternative-Fuel Light Trucks</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</si>
  <si>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</si>
  <si>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</si>
  <si>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</si>
  <si>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</si>
  <si>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</si>
  <si>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</si>
  <si>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</si>
  <si>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</si>
  <si>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</si>
  <si>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</si>
  <si>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</si>
  <si>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</si>
  <si>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</si>
  <si>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</si>
  <si>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</si>
  <si>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</si>
  <si>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</si>
  <si>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</si>
  <si>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</si>
  <si>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</si>
  <si>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</si>
  <si>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</si>
  <si>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</si>
  <si>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</si>
  <si>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</si>
  <si>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</si>
  <si>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</si>
  <si>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</si>
  <si>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</si>
  <si>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Total Alternative Light Trucks</t>
  </si>
  <si>
    <t>Light-Duty Vehicle Sales: Alternative-Fuel Light Trucks: Total: Low economic growth</t>
  </si>
  <si>
    <t>48-AEO2022.49.lowmacro-d011222a</t>
  </si>
  <si>
    <t>Percent Alternative Light Truck Sales</t>
  </si>
  <si>
    <t>Light-Duty Vehicle Sales: Percent Alternative Light Truck Sales: Low economic growth</t>
  </si>
  <si>
    <t>48-AEO2022.51.lowmacro-d011222a</t>
  </si>
  <si>
    <t>Total New Light Truck Sales</t>
  </si>
  <si>
    <t>Light-Duty Vehicle Sales: Total New Truck: Low economic growth</t>
  </si>
  <si>
    <t>48-AEO2022.52.lowmacro-d011222a</t>
  </si>
  <si>
    <t>Percent Total Alternative Sales</t>
  </si>
  <si>
    <t>Light-Duty Vehicle Sales: Percent Total Alternative Sales: Low economic growth</t>
  </si>
  <si>
    <t>48-AEO2022.54.lowmacro-d011222a</t>
  </si>
  <si>
    <t>EPACT Legislative  Alternative Sales</t>
  </si>
  <si>
    <t>Light-Duty Vehicle Sales: EPACT Legislative Alternative Sales: Low economic growth</t>
  </si>
  <si>
    <t>48-AEO2022.55.lowmacro-d011222a</t>
  </si>
  <si>
    <t>ZEVP Legislative Alternative Sales</t>
  </si>
  <si>
    <t>Light-Duty Vehicle Sales: ZEVP Legislative Alternative Sales: Low economic growth</t>
  </si>
  <si>
    <t>48-AEO2022.56.lowmacro-d011222a</t>
  </si>
  <si>
    <t>Total Sales</t>
  </si>
  <si>
    <t xml:space="preserve"> Cars and Light Trucks</t>
  </si>
  <si>
    <t>48-AEO2022.58.</t>
  </si>
  <si>
    <t>Conventional Gasoline</t>
  </si>
  <si>
    <t>Light-Duty Vehicle Sales: Total Sales, Cars and Light Trucks: Conventional Gasoline: Low economic growth</t>
  </si>
  <si>
    <t>48-AEO2022.59.lowmacro-d011222a</t>
  </si>
  <si>
    <t>TDI Diesel</t>
  </si>
  <si>
    <t>Light-Duty Vehicle Sales: Total Sales, Cars and Light Trucks: TDI Diesel: Low economic growth</t>
  </si>
  <si>
    <t>48-AEO2022.60.lowmacro-d011222a</t>
  </si>
  <si>
    <t>Flex-Fuel</t>
  </si>
  <si>
    <t>Light-Duty Vehicle Sales: Total Sales, Cars and Light Trucks: Flex-Fuel: Low economic growth</t>
  </si>
  <si>
    <t>48-AEO2022.61.lowmacro-d011222a</t>
  </si>
  <si>
    <t>Electric</t>
  </si>
  <si>
    <t>Light-Duty Vehicle Sales: Total Sales, Cars and Light Trucks: Electric: Low economic growth</t>
  </si>
  <si>
    <t>48-AEO2022.62.lowmacro-d011222a</t>
  </si>
  <si>
    <t>Plug-in Electric Hybrid</t>
  </si>
  <si>
    <t>Light-Duty Vehicle Sales: Total Sales, Cars and Light Trucks: Plug-in Electric Hybrid: Low economic growth</t>
  </si>
  <si>
    <t>48-AEO2022.63.lowmacro-d011222a</t>
  </si>
  <si>
    <t>Electric Hybrid</t>
  </si>
  <si>
    <t>Light-Duty Vehicle Sales: Total Sales, Cars and Light Trucks: Electric Hybrid: Low economic growth</t>
  </si>
  <si>
    <t>48-AEO2022.64.lowmacro-d011222a</t>
  </si>
  <si>
    <t>Gaseous (Propane and Natural Gas)</t>
  </si>
  <si>
    <t>Light-Duty Vehicle Sales: Total Sales, Cars and Light Trucks: Gaseous: Low economic growth</t>
  </si>
  <si>
    <t>48-AEO2022.65.lowmacro-d011222a</t>
  </si>
  <si>
    <t>Fuel Cell</t>
  </si>
  <si>
    <t>Light-Duty Vehicle Sales: Total Sales, Cars and Light Trucks: Fuel Cell: Low economic growth</t>
  </si>
  <si>
    <t>48-AEO2022.66.lowmacro-d011222a</t>
  </si>
  <si>
    <t>Total Vehicles Sales</t>
  </si>
  <si>
    <t>Light-Duty Vehicle Sales: Total Vehicles Sales: Low economic growth</t>
  </si>
  <si>
    <t>48-AEO2022.67.lowmacro-d011222a</t>
  </si>
  <si>
    <t>Conventional Gasoline Microhybrids</t>
  </si>
  <si>
    <t>Light-Duty Vehicle Sales: Microhybrids: Conventional Gasoline: Low economic growth</t>
  </si>
  <si>
    <t>48-AEO2022.70.lowmacro-d011222a</t>
  </si>
  <si>
    <t>TDI Diesel Microhybrids</t>
  </si>
  <si>
    <t>Light-Duty Vehicle Sales: Microhybrids: TDI Diesel: Low economic growth</t>
  </si>
  <si>
    <t>48-AEO2022.71.lowmacro-d011222a</t>
  </si>
  <si>
    <t>Total Alternative-Fueled Vehicle Sales</t>
  </si>
  <si>
    <t>Light-Duty Vehicle Sales: Alternative-Fueled Vehicles: Low economic growth</t>
  </si>
  <si>
    <t>48-AEO2022.80.lowmacro-d011222a</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</si>
  <si>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</si>
  <si>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</si>
  <si>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</si>
  <si>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</si>
  <si>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</si>
  <si>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</si>
  <si>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</si>
  <si>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</si>
  <si>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</si>
  <si>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</si>
  <si>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</si>
  <si>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</si>
  <si>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</si>
  <si>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</si>
  <si>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</si>
  <si>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</si>
  <si>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</si>
  <si>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</si>
  <si>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</si>
  <si>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</si>
  <si>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</si>
  <si>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</si>
  <si>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</si>
  <si>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</si>
  <si>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</si>
  <si>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</si>
  <si>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</si>
  <si>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</si>
  <si>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</si>
  <si>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</si>
  <si>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</si>
  <si>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</si>
  <si>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</si>
  <si>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</si>
  <si>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</si>
  <si>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</si>
  <si>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</si>
  <si>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</si>
  <si>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</si>
  <si>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</si>
  <si>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</si>
  <si>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</si>
  <si>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</si>
  <si>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</si>
  <si>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</si>
  <si>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</si>
  <si>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</si>
  <si>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</si>
  <si>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</si>
  <si>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</si>
  <si>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</si>
  <si>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</si>
  <si>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</si>
  <si>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</si>
  <si>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</si>
  <si>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</si>
  <si>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</si>
  <si>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</si>
  <si>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</si>
  <si>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</si>
  <si>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</si>
  <si>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</si>
  <si>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</si>
  <si>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</si>
  <si>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</si>
  <si>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</si>
  <si>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</si>
  <si>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</si>
  <si>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</si>
  <si>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</si>
  <si>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</si>
  <si>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</si>
  <si>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</si>
  <si>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</si>
  <si>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</si>
  <si>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</si>
  <si>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</si>
  <si>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</si>
  <si>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</si>
  <si>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</si>
  <si>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</si>
  <si>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</si>
  <si>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</si>
  <si>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</si>
  <si>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</si>
  <si>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</si>
  <si>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</si>
  <si>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</si>
  <si>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</si>
  <si>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</si>
  <si>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</si>
  <si>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</si>
  <si>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</si>
  <si>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</si>
  <si>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</si>
  <si>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</si>
  <si>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</si>
  <si>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</si>
  <si>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</si>
  <si>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</si>
  <si>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</si>
  <si>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</si>
  <si>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</si>
  <si>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</si>
  <si>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</si>
  <si>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</si>
  <si>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</si>
  <si>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</si>
  <si>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</si>
  <si>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</si>
  <si>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</si>
  <si>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</si>
  <si>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</si>
  <si>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</si>
  <si>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</si>
  <si>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</si>
  <si>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</si>
  <si>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</si>
  <si>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Table 39.  Light-Duty Vehicle Stock by Technology Type</t>
  </si>
  <si>
    <t>https://www.eia.gov/outlooks/aeo/data/browser/#/?id=49-AEO2022&amp;cases=lowmacro&amp;sourcekey=0</t>
  </si>
  <si>
    <t>Wed Jul 13 2022 15:47:55 GMT-0400 (Eastern Daylight Time)</t>
  </si>
  <si>
    <t>Car Stock</t>
  </si>
  <si>
    <t>49-AEO2022.2.</t>
  </si>
  <si>
    <t>49-AEO2022.3.</t>
  </si>
  <si>
    <t>Light-Duty Vehicle Stock: Conventional Cars: Gasoline: Low economic growth</t>
  </si>
  <si>
    <t>49-AEO2022.4.lowmacro-d011222a</t>
  </si>
  <si>
    <t>millions</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</si>
  <si>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</si>
  <si>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</si>
  <si>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</si>
  <si>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</si>
  <si>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</si>
  <si>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</si>
  <si>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</si>
  <si>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</si>
  <si>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</si>
  <si>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</si>
  <si>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</si>
  <si>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</si>
  <si>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</si>
  <si>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</si>
  <si>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</si>
  <si>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</si>
  <si>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</si>
  <si>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</si>
  <si>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</si>
  <si>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</si>
  <si>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</si>
  <si>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</si>
  <si>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</si>
  <si>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</si>
  <si>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</si>
  <si>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</si>
  <si>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</si>
  <si>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</si>
  <si>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</si>
  <si>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</si>
  <si>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</si>
  <si>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</si>
  <si>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</si>
  <si>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</si>
  <si>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</si>
  <si>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Total Car Stock</t>
  </si>
  <si>
    <t>Light-Duty Vehicle Stock: Car Stock: Total: Low economic growth</t>
  </si>
  <si>
    <t>49-AEO2022.25.lowmacro-d011222a</t>
  </si>
  <si>
    <t>Light Truck Stock</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</si>
  <si>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</si>
  <si>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</si>
  <si>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</si>
  <si>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</si>
  <si>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</si>
  <si>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</si>
  <si>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</si>
  <si>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</si>
  <si>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</si>
  <si>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</si>
  <si>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</si>
  <si>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</si>
  <si>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</si>
  <si>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</si>
  <si>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</si>
  <si>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</si>
  <si>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</si>
  <si>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</si>
  <si>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</si>
  <si>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</si>
  <si>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</si>
  <si>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</si>
  <si>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</si>
  <si>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</si>
  <si>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</si>
  <si>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</si>
  <si>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</si>
  <si>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</si>
  <si>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</si>
  <si>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</si>
  <si>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</si>
  <si>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</si>
  <si>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</si>
  <si>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</si>
  <si>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</si>
  <si>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</si>
  <si>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</si>
  <si>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</si>
  <si>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</si>
  <si>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Total Light Truck Stock</t>
  </si>
  <si>
    <t>Light-Duty Vehicle Stock: Light Truck Stock: Total: Low economic growth</t>
  </si>
  <si>
    <t>49-AEO2022.50.lowmacro-d011222a</t>
  </si>
  <si>
    <t>Total Stock</t>
  </si>
  <si>
    <t>Light-Duty Vehicle Stock: Total Vehicle Stock: Low economic growth</t>
  </si>
  <si>
    <t>49-AEO2022.52.lowmacro-d011222a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</si>
  <si>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</si>
  <si>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</si>
  <si>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</si>
  <si>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</si>
  <si>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</si>
  <si>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</si>
  <si>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</si>
  <si>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</si>
  <si>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</si>
  <si>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</si>
  <si>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</si>
  <si>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</si>
  <si>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</si>
  <si>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</si>
  <si>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</si>
  <si>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</si>
  <si>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</si>
  <si>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</si>
  <si>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</si>
  <si>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</si>
  <si>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</si>
  <si>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</si>
  <si>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</si>
  <si>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</si>
  <si>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</si>
  <si>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</si>
  <si>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</si>
  <si>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</si>
  <si>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</si>
  <si>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</si>
  <si>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</si>
  <si>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</si>
  <si>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</si>
  <si>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</si>
  <si>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</si>
  <si>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</si>
  <si>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</si>
  <si>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</si>
  <si>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</si>
  <si>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</si>
  <si>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</si>
  <si>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</si>
  <si>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</si>
  <si>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</si>
  <si>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</si>
  <si>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Table 42.  Summary of New Light-Duty Vehicle Size Class Attributes</t>
  </si>
  <si>
    <t>https://www.eia.gov/outlooks/aeo/data/browser/#/?id=52-AEO2022&amp;cases=lowmacro&amp;sourcekey=0</t>
  </si>
  <si>
    <t>Wed Jul 13 2022 15:48:14 GMT-0400 (Eastern Daylight Time)</t>
  </si>
  <si>
    <t>Personal Vehicles</t>
  </si>
  <si>
    <t>52-AEO2022.2.</t>
  </si>
  <si>
    <t>EPA Rated New Vehicle Fuel Efficiency</t>
  </si>
  <si>
    <t>52-AEO2022.3.</t>
  </si>
  <si>
    <t>Conventional Cars (miles per gallon)</t>
  </si>
  <si>
    <t>52-AEO2022.4.</t>
  </si>
  <si>
    <t>Minicompact</t>
  </si>
  <si>
    <t>New Vehicle Attributes: EPA Efficiency: Conventional Cars: Minicompact: Low economic growth</t>
  </si>
  <si>
    <t>52-AEO2022.5.lowmacro-d011222a</t>
  </si>
  <si>
    <t>mpg</t>
  </si>
  <si>
    <t>Subcompact</t>
  </si>
  <si>
    <t>New Vehicle Attributes: EPA Efficiency: Conventional Cars: Subcompact: Low economic growth</t>
  </si>
  <si>
    <t>52-AEO2022.6.lowmacro-d011222a</t>
  </si>
  <si>
    <t>Compact</t>
  </si>
  <si>
    <t>New Vehicle Attributes: EPA Efficiency: Conventional Cars: Compact: Low economic growth</t>
  </si>
  <si>
    <t>52-AEO2022.7.lowmacro-d011222a</t>
  </si>
  <si>
    <t>Midsize</t>
  </si>
  <si>
    <t>New Vehicle Attributes: EPA Efficiency: Conventional Cars: Midsize: Low economic growth</t>
  </si>
  <si>
    <t>52-AEO2022.8.lowmacro-d011222a</t>
  </si>
  <si>
    <t>Large</t>
  </si>
  <si>
    <t>New Vehicle Attributes: EPA Efficiency: Conventional Cars: Large: Low economic growth</t>
  </si>
  <si>
    <t>52-AEO2022.9.lowmacro-d011222a</t>
  </si>
  <si>
    <t>Two Seater</t>
  </si>
  <si>
    <t>New Vehicle Attributes: EPA Efficiency: Conventional Cars: Two Seater: Low economic growth</t>
  </si>
  <si>
    <t>52-AEO2022.10.lowmacro-d011222a</t>
  </si>
  <si>
    <t>Small Crossover Utility</t>
  </si>
  <si>
    <t>New Vehicle Attributes: EPA Efficiency: Conventional Cars: Small Crossover: Low economic growth</t>
  </si>
  <si>
    <t>52-AEO2022.11.lowmacro-d011222a</t>
  </si>
  <si>
    <t>Large Crossover Utility</t>
  </si>
  <si>
    <t>New Vehicle Attributes: EPA Efficiency: Conventional Cars: Large Crossover: Low economic growth</t>
  </si>
  <si>
    <t>52-AEO2022.12.lowmacro-d011222a</t>
  </si>
  <si>
    <t>Average New Car</t>
  </si>
  <si>
    <t>New Vehicle Attributes: EPA Efficiency: Conventional Cars: Average: Low economic growth</t>
  </si>
  <si>
    <t>52-AEO2022.13.lowmacro-d011222a</t>
  </si>
  <si>
    <t>Average New Car On-Road</t>
  </si>
  <si>
    <t>New Vehicle Attributes: EPA Efficiency: Conventional Cars: On-Road Avg: Low economic growth</t>
  </si>
  <si>
    <t>52-AEO2022.14.lowmacro-d011222a</t>
  </si>
  <si>
    <t>52-AEO2022.16.</t>
  </si>
  <si>
    <t>Small Pickup</t>
  </si>
  <si>
    <t>New Vehicle Attributes: EPA Efficiency: Conventional Light Trucks: Small Pickup: Low economic growth</t>
  </si>
  <si>
    <t>52-AEO2022.17.lowmacro-d011222a</t>
  </si>
  <si>
    <t>Large Pickup</t>
  </si>
  <si>
    <t>New Vehicle Attributes: EPA Efficiency: Conventional Light Trucks: Large Pickup: Low economic growth</t>
  </si>
  <si>
    <t>52-AEO2022.18.lowmacro-d011222a</t>
  </si>
  <si>
    <t>Small Van</t>
  </si>
  <si>
    <t>New Vehicle Attributes: EPA Efficiency: Conventional Light Trucks: Small Van: Low economic growth</t>
  </si>
  <si>
    <t>52-AEO2022.19.lowmacro-d011222a</t>
  </si>
  <si>
    <t>Large Van</t>
  </si>
  <si>
    <t>New Vehicle Attributes: EPA Efficiency: Conventional Light Trucks: Large Van: Low economic growth</t>
  </si>
  <si>
    <t>52-AEO2022.20.lowmacro-d011222a</t>
  </si>
  <si>
    <t>Small Utility</t>
  </si>
  <si>
    <t>New Vehicle Attributes: EPA Efficiency: Conventional Light Trucks: Small Utility: Low economic growth</t>
  </si>
  <si>
    <t>52-AEO2022.21.lowmacro-d011222a</t>
  </si>
  <si>
    <t>Large Utility</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</si>
  <si>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</si>
  <si>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</si>
  <si>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</si>
  <si>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</si>
  <si>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</si>
  <si>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</si>
  <si>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Average New Light Truck</t>
  </si>
  <si>
    <t>New Vehicle Attributes: EPA Efficiency: Conventional Light Trucks: Average: Low economic growth</t>
  </si>
  <si>
    <t>52-AEO2022.25.lowmacro-d011222a</t>
  </si>
  <si>
    <t>Average New Light Truck On-Road</t>
  </si>
  <si>
    <t>New Vehicle Attributes: EPA Efficiency: Conventional Light Trucks: On-Road Avg: Low economic growth</t>
  </si>
  <si>
    <t>52-AEO2022.26.lowmacro-d011222a</t>
  </si>
  <si>
    <t>Degradation Factors</t>
  </si>
  <si>
    <t>52-AEO2022.28.</t>
  </si>
  <si>
    <t>Cars</t>
  </si>
  <si>
    <t>New Vehicle Attributes: Degradation Factors: Cars: Low economic growth</t>
  </si>
  <si>
    <t>52-AEO2022.29.lowmacro-d011222a</t>
  </si>
  <si>
    <t>ratio</t>
  </si>
  <si>
    <t>Light Trucks</t>
  </si>
  <si>
    <t>New Vehicle Attributes: Degradation Factors: Light Trucks: Low economic growth</t>
  </si>
  <si>
    <t>52-AEO2022.30.lowmacro-d011222a</t>
  </si>
  <si>
    <t>New Fuel Efficiency by Size Class</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</si>
  <si>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</si>
  <si>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</si>
  <si>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</si>
  <si>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</si>
  <si>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</si>
  <si>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</si>
  <si>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</si>
  <si>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</si>
  <si>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</si>
  <si>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</si>
  <si>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</si>
  <si>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</si>
  <si>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</si>
  <si>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</si>
  <si>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</si>
  <si>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</si>
  <si>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</si>
  <si>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</si>
  <si>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Average New Alternative Cars</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</si>
  <si>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</si>
  <si>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</si>
  <si>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</si>
  <si>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</si>
  <si>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</si>
  <si>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</si>
  <si>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</si>
  <si>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</si>
  <si>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</si>
  <si>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</si>
  <si>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</si>
  <si>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</si>
  <si>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</si>
  <si>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</si>
  <si>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</si>
  <si>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</si>
  <si>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</si>
  <si>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</si>
  <si>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</si>
  <si>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Average New Alternative Light Trucks</t>
  </si>
  <si>
    <t>New Vehicle Attributes: Fuel Efficiency: Alternative-Fuel Light Trucks: Average: Low economic growth</t>
  </si>
  <si>
    <t>52-AEO2022.53.lowmacro-d011222a</t>
  </si>
  <si>
    <t>Fleet Vehicles</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</si>
  <si>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</si>
  <si>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</si>
  <si>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</si>
  <si>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</si>
  <si>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</si>
  <si>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</si>
  <si>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Average On-Road Miles per Gallon</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</si>
  <si>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</si>
  <si>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</si>
  <si>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</si>
  <si>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</si>
  <si>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</si>
  <si>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New Vehicle Sales Shares (percent)</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</si>
  <si>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</si>
  <si>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</si>
  <si>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</si>
  <si>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</si>
  <si>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</si>
  <si>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</si>
  <si>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</si>
  <si>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</si>
  <si>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</si>
  <si>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</si>
  <si>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</si>
  <si>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</si>
  <si>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</si>
  <si>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</si>
  <si>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</si>
  <si>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</si>
  <si>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</si>
  <si>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</si>
  <si>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</si>
  <si>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</si>
  <si>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</si>
  <si>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</si>
  <si>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</si>
  <si>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</si>
  <si>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</si>
  <si>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</si>
  <si>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</si>
  <si>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</si>
  <si>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</si>
  <si>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</si>
  <si>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</si>
  <si>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</si>
  <si>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</si>
  <si>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</si>
  <si>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</si>
  <si>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New Vehicle Average Horsepower</t>
  </si>
  <si>
    <t>52-AEO2022.84.</t>
  </si>
  <si>
    <t>52-AEO2022.85.</t>
  </si>
  <si>
    <t>New Vehicle Attributes: Horsepower: Conventional Cars: Minicompact: Low economic growth</t>
  </si>
  <si>
    <t>52-AEO2022.86.lowmacro-d011222a</t>
  </si>
  <si>
    <t>HP</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</si>
  <si>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</si>
  <si>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</si>
  <si>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</si>
  <si>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</si>
  <si>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</si>
  <si>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</si>
  <si>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</si>
  <si>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</si>
  <si>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</si>
  <si>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</si>
  <si>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</si>
  <si>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</si>
  <si>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</si>
  <si>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</si>
  <si>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</si>
  <si>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</si>
  <si>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</si>
  <si>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</si>
  <si>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</si>
  <si>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</si>
  <si>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</si>
  <si>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</si>
  <si>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</si>
  <si>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</si>
  <si>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</si>
  <si>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</si>
  <si>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</si>
  <si>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</si>
  <si>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</si>
  <si>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</si>
  <si>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</si>
  <si>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</si>
  <si>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</si>
  <si>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</si>
  <si>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</si>
  <si>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New Vehicle Average Weight</t>
  </si>
  <si>
    <t>52-AEO2022.107.</t>
  </si>
  <si>
    <t>52-AEO2022.108.</t>
  </si>
  <si>
    <t>New Vehicle Attributes: Weight: Conventional Cars: Minicompact: Low economic growth</t>
  </si>
  <si>
    <t>52-AEO2022.109.lowmacro-d011222a</t>
  </si>
  <si>
    <t>lb</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</si>
  <si>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</si>
  <si>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</si>
  <si>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</si>
  <si>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</si>
  <si>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</si>
  <si>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</si>
  <si>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</si>
  <si>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</si>
  <si>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</si>
  <si>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</si>
  <si>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</si>
  <si>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</si>
  <si>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</si>
  <si>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</si>
  <si>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</si>
  <si>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</si>
  <si>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</si>
  <si>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</si>
  <si>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</si>
  <si>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</si>
  <si>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</si>
  <si>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</si>
  <si>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</si>
  <si>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</si>
  <si>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</si>
  <si>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</si>
  <si>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</si>
  <si>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</si>
  <si>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</si>
  <si>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</si>
  <si>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</si>
  <si>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</si>
  <si>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</si>
  <si>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</si>
  <si>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</si>
  <si>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Average Weight for the Stock</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</si>
  <si>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</si>
  <si>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</si>
  <si>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</si>
  <si>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</si>
  <si>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</si>
  <si>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</si>
  <si>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</si>
  <si>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</si>
  <si>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</si>
  <si>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</si>
  <si>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</si>
  <si>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</si>
  <si>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</si>
  <si>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</si>
  <si>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</si>
  <si>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</si>
  <si>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</si>
  <si>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</si>
  <si>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</si>
  <si>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</si>
  <si>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</si>
  <si>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</si>
  <si>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</si>
  <si>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</si>
  <si>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</si>
  <si>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</si>
  <si>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</si>
  <si>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</si>
  <si>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</si>
  <si>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</si>
  <si>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</si>
  <si>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</si>
  <si>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</si>
  <si>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</si>
  <si>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</si>
  <si>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</si>
  <si>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</si>
  <si>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</si>
  <si>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</si>
  <si>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</si>
  <si>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</si>
  <si>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</si>
  <si>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</si>
  <si>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</si>
  <si>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</si>
  <si>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</si>
  <si>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</si>
  <si>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</si>
  <si>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</si>
  <si>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</si>
  <si>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</si>
  <si>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</si>
  <si>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</si>
  <si>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</si>
  <si>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</si>
  <si>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</si>
  <si>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</si>
  <si>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</si>
  <si>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</si>
  <si>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</si>
  <si>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</si>
  <si>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</si>
  <si>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</si>
  <si>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</si>
  <si>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</si>
  <si>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</si>
  <si>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</si>
  <si>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</si>
  <si>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</si>
  <si>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</si>
  <si>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</si>
  <si>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</si>
  <si>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</si>
  <si>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</si>
  <si>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</si>
  <si>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</si>
  <si>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</si>
  <si>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</si>
  <si>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</si>
  <si>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</si>
  <si>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</si>
  <si>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</si>
  <si>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</si>
  <si>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</si>
  <si>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</si>
  <si>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</si>
  <si>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</si>
  <si>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</si>
  <si>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</si>
  <si>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</si>
  <si>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</si>
  <si>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</si>
  <si>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</si>
  <si>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</si>
  <si>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</si>
  <si>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</si>
  <si>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</si>
  <si>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</si>
  <si>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</si>
  <si>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</si>
  <si>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</si>
  <si>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</si>
  <si>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</si>
  <si>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</si>
  <si>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</si>
  <si>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</si>
  <si>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</si>
  <si>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</si>
  <si>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</si>
  <si>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</si>
  <si>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</si>
  <si>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</si>
  <si>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</si>
  <si>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</si>
  <si>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</si>
  <si>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</si>
  <si>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</si>
  <si>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</si>
  <si>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</si>
  <si>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</si>
  <si>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</si>
  <si>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</si>
  <si>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</si>
  <si>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</si>
  <si>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</si>
  <si>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</si>
  <si>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</si>
  <si>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</si>
  <si>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</si>
  <si>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</si>
  <si>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</si>
  <si>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</si>
  <si>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</si>
  <si>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</si>
  <si>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</si>
  <si>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</si>
  <si>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</si>
  <si>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</si>
  <si>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</si>
  <si>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</si>
  <si>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</si>
  <si>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</si>
  <si>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</si>
  <si>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</si>
  <si>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</si>
  <si>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</si>
  <si>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</si>
  <si>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</si>
  <si>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</si>
  <si>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</si>
  <si>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</si>
  <si>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</si>
  <si>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</si>
  <si>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</si>
  <si>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</si>
  <si>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</si>
  <si>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</si>
  <si>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</si>
  <si>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</si>
  <si>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</si>
  <si>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</si>
  <si>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</si>
  <si>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</si>
  <si>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</si>
  <si>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</si>
  <si>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</si>
  <si>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</si>
  <si>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</si>
  <si>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</si>
  <si>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</si>
  <si>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</si>
  <si>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</si>
  <si>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</si>
  <si>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</si>
  <si>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</si>
  <si>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</si>
  <si>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</si>
  <si>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</si>
  <si>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</si>
  <si>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</si>
  <si>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</si>
  <si>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</si>
  <si>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</si>
  <si>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</si>
  <si>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</si>
  <si>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</si>
  <si>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</si>
  <si>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</si>
  <si>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</si>
  <si>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</si>
  <si>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</si>
  <si>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</si>
  <si>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</si>
  <si>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</si>
  <si>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</si>
  <si>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</si>
  <si>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</si>
  <si>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</si>
  <si>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</si>
  <si>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</si>
  <si>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</si>
  <si>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</si>
  <si>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</si>
  <si>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</si>
  <si>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</si>
  <si>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</si>
  <si>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</si>
  <si>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</si>
  <si>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</si>
  <si>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</si>
  <si>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</si>
  <si>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</si>
  <si>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</si>
  <si>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</si>
  <si>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</si>
  <si>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</si>
  <si>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</si>
  <si>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</si>
  <si>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</si>
  <si>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</si>
  <si>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</si>
  <si>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</si>
  <si>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</si>
  <si>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</si>
  <si>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</si>
  <si>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</si>
  <si>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</si>
  <si>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</si>
  <si>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</si>
  <si>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</si>
  <si>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</si>
  <si>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</si>
  <si>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</si>
  <si>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</si>
  <si>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</si>
  <si>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</si>
  <si>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</si>
  <si>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</si>
  <si>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</si>
  <si>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</si>
  <si>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</si>
  <si>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</si>
  <si>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</si>
  <si>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</si>
  <si>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</si>
  <si>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</si>
  <si>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Total Fleet Vehicles</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</si>
  <si>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</si>
  <si>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</si>
  <si>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</si>
  <si>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</si>
  <si>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</si>
  <si>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</si>
  <si>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</si>
  <si>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Diesel</t>
  </si>
  <si>
    <t>Fleet Vehicle Sales: Commercial Light Trucks: TDI Diesel: Low economic growth</t>
  </si>
  <si>
    <t>54-AEO2022.58.lowmacro-d011222a</t>
  </si>
  <si>
    <t>Propane</t>
  </si>
  <si>
    <t>Fleet Vehicle Sales: Commercial Light Trucks: Propane: Low economic growth</t>
  </si>
  <si>
    <t>54-AEO2022.59.lowmacro-d011222a</t>
  </si>
  <si>
    <t>Compressed/Liquefied Natural Gas</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</si>
  <si>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</si>
  <si>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</si>
  <si>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</si>
  <si>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</si>
  <si>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</si>
  <si>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</si>
  <si>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</si>
  <si>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</si>
  <si>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</si>
  <si>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</si>
  <si>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</si>
  <si>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</si>
  <si>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</si>
  <si>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</si>
  <si>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</si>
  <si>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</si>
  <si>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</si>
  <si>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</si>
  <si>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</si>
  <si>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</si>
  <si>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</si>
  <si>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</si>
  <si>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</si>
  <si>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</si>
  <si>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</si>
  <si>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</si>
  <si>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</si>
  <si>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</si>
  <si>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</si>
  <si>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</si>
  <si>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</si>
  <si>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</si>
  <si>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</si>
  <si>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</si>
  <si>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</si>
  <si>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</si>
  <si>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</si>
  <si>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</si>
  <si>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</si>
  <si>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</si>
  <si>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</si>
  <si>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</si>
  <si>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</si>
  <si>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</si>
  <si>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</si>
  <si>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</si>
  <si>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</si>
  <si>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</si>
  <si>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</si>
  <si>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</si>
  <si>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</si>
  <si>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</si>
  <si>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</si>
  <si>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</si>
  <si>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</si>
  <si>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</si>
  <si>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</si>
  <si>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</si>
  <si>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</si>
  <si>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</si>
  <si>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</si>
  <si>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</si>
  <si>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</si>
  <si>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</si>
  <si>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</si>
  <si>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</si>
  <si>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</si>
  <si>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</si>
  <si>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</si>
  <si>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</si>
  <si>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</si>
  <si>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</si>
  <si>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</si>
  <si>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</si>
  <si>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</si>
  <si>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</si>
  <si>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</si>
  <si>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</si>
  <si>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</si>
  <si>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</si>
  <si>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</si>
  <si>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</si>
  <si>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</si>
  <si>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</si>
  <si>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</si>
  <si>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</si>
  <si>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</si>
  <si>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</si>
  <si>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</si>
  <si>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</si>
  <si>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</si>
  <si>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</si>
  <si>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</si>
  <si>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</si>
  <si>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</si>
  <si>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</si>
  <si>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</si>
  <si>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</si>
  <si>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</si>
  <si>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</si>
  <si>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</si>
  <si>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</si>
  <si>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</si>
  <si>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</si>
  <si>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</si>
  <si>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</si>
  <si>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</si>
  <si>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</si>
  <si>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</si>
  <si>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</si>
  <si>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</si>
  <si>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</si>
  <si>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</si>
  <si>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</si>
  <si>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</si>
  <si>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</si>
  <si>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</si>
  <si>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</si>
  <si>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</si>
  <si>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</si>
  <si>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</si>
  <si>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</si>
  <si>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</si>
  <si>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</si>
  <si>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</si>
  <si>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</si>
  <si>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</si>
  <si>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</si>
  <si>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</si>
  <si>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</si>
  <si>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</si>
  <si>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</si>
  <si>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</si>
  <si>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</si>
  <si>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</si>
  <si>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</si>
  <si>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</si>
  <si>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</si>
  <si>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</si>
  <si>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</si>
  <si>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</si>
  <si>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</si>
  <si>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</si>
  <si>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</si>
  <si>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</si>
  <si>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</si>
  <si>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</si>
  <si>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</si>
  <si>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</si>
  <si>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</si>
  <si>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</si>
  <si>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</si>
  <si>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</si>
  <si>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</si>
  <si>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</si>
  <si>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</si>
  <si>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</si>
  <si>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</si>
  <si>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</si>
  <si>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</si>
  <si>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</si>
  <si>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</si>
  <si>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</si>
  <si>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</si>
  <si>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</si>
  <si>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</si>
  <si>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</si>
  <si>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</si>
  <si>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</si>
  <si>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</si>
  <si>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</si>
  <si>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</si>
  <si>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</si>
  <si>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</si>
  <si>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</si>
  <si>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</si>
  <si>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</si>
  <si>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</si>
  <si>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</si>
  <si>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</si>
  <si>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</si>
  <si>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</si>
  <si>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</si>
  <si>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</si>
  <si>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</si>
  <si>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</si>
  <si>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</si>
  <si>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</si>
  <si>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</si>
  <si>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</si>
  <si>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</si>
  <si>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</si>
  <si>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</si>
  <si>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</si>
  <si>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</si>
  <si>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</si>
  <si>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</si>
  <si>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</si>
  <si>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</si>
  <si>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</si>
  <si>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</si>
  <si>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</si>
  <si>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</si>
  <si>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</si>
  <si>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</si>
  <si>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</si>
  <si>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</si>
  <si>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</si>
  <si>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</si>
  <si>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</si>
  <si>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</si>
  <si>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</si>
  <si>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</si>
  <si>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</si>
  <si>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</si>
  <si>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</si>
  <si>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</si>
  <si>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</si>
  <si>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</si>
  <si>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</si>
  <si>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</si>
  <si>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</si>
  <si>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</si>
  <si>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</si>
  <si>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</si>
  <si>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</si>
  <si>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</si>
  <si>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</si>
  <si>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</si>
  <si>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</si>
  <si>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</si>
  <si>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</si>
  <si>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</si>
  <si>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</si>
  <si>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</si>
  <si>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</si>
  <si>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</si>
  <si>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</si>
  <si>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</si>
  <si>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</si>
  <si>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</si>
  <si>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</si>
  <si>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</si>
  <si>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</si>
  <si>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</si>
  <si>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</si>
  <si>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</si>
  <si>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</si>
  <si>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</si>
  <si>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</si>
  <si>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</si>
  <si>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</si>
  <si>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</si>
  <si>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</si>
  <si>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</si>
  <si>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</si>
  <si>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</si>
  <si>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</si>
  <si>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</si>
  <si>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</si>
  <si>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</si>
  <si>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</si>
  <si>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</si>
  <si>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</si>
  <si>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</si>
  <si>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</si>
  <si>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</si>
  <si>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</si>
  <si>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</si>
  <si>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</si>
  <si>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</si>
  <si>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</si>
  <si>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</si>
  <si>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</si>
  <si>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</si>
  <si>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</si>
  <si>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</si>
  <si>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</si>
  <si>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</si>
  <si>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</si>
  <si>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</si>
  <si>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</si>
  <si>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</si>
  <si>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</si>
  <si>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</si>
  <si>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</si>
  <si>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</si>
  <si>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</si>
  <si>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</si>
  <si>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</si>
  <si>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</si>
  <si>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</si>
  <si>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</si>
  <si>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</si>
  <si>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</si>
  <si>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</si>
  <si>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</si>
  <si>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</si>
  <si>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</si>
  <si>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</si>
  <si>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</si>
  <si>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</si>
  <si>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</si>
  <si>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</si>
  <si>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</si>
  <si>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</si>
  <si>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</si>
  <si>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</si>
  <si>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</si>
  <si>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</si>
  <si>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</si>
  <si>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</si>
  <si>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</si>
  <si>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</si>
  <si>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</si>
  <si>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</si>
  <si>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</si>
  <si>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</si>
  <si>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</si>
  <si>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</si>
  <si>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</si>
  <si>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</si>
  <si>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</si>
  <si>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</si>
  <si>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</si>
  <si>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</si>
  <si>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</si>
  <si>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</si>
  <si>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</si>
  <si>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</si>
  <si>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</si>
  <si>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</si>
  <si>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</si>
  <si>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</si>
  <si>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</si>
  <si>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</si>
  <si>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</si>
  <si>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</si>
  <si>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</si>
  <si>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</si>
  <si>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</si>
  <si>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</si>
  <si>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</si>
  <si>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</si>
  <si>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</si>
  <si>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</si>
  <si>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</si>
  <si>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</si>
  <si>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</si>
  <si>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</si>
  <si>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</si>
  <si>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</si>
  <si>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</si>
  <si>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</si>
  <si>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</si>
  <si>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</si>
  <si>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</si>
  <si>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</si>
  <si>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</si>
  <si>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</si>
  <si>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</si>
  <si>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</si>
  <si>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</si>
  <si>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</si>
  <si>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</si>
  <si>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</si>
  <si>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</si>
  <si>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</si>
  <si>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</si>
  <si>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</si>
  <si>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</si>
  <si>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</si>
  <si>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</si>
  <si>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</si>
  <si>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</si>
  <si>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</si>
  <si>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</si>
  <si>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</si>
  <si>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</si>
  <si>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</si>
  <si>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</si>
  <si>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</si>
  <si>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</si>
  <si>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</si>
  <si>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</si>
  <si>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</si>
  <si>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</si>
  <si>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</si>
  <si>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</si>
  <si>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</si>
  <si>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</si>
  <si>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</si>
  <si>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</si>
  <si>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</si>
  <si>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</si>
  <si>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</si>
  <si>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</si>
  <si>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</si>
  <si>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New Trucks by Size Class</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</si>
  <si>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</si>
  <si>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</si>
  <si>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</si>
  <si>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</si>
  <si>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</si>
  <si>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</si>
  <si>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</si>
  <si>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</si>
  <si>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</si>
  <si>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</si>
  <si>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</si>
  <si>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</si>
  <si>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</si>
  <si>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</si>
  <si>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</si>
  <si>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</si>
  <si>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</si>
  <si>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</si>
  <si>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</si>
  <si>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</si>
  <si>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</si>
  <si>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</si>
  <si>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</si>
  <si>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</si>
  <si>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</si>
  <si>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</si>
  <si>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</si>
  <si>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</si>
  <si>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</si>
  <si>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</si>
  <si>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</si>
  <si>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</si>
  <si>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</si>
  <si>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</si>
  <si>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</si>
  <si>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</si>
  <si>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</si>
  <si>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</si>
  <si>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</si>
  <si>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</si>
  <si>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</si>
  <si>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</si>
  <si>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</si>
  <si>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</si>
  <si>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</si>
  <si>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</si>
  <si>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</si>
  <si>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</si>
  <si>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</si>
  <si>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</si>
  <si>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</si>
  <si>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</si>
  <si>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</si>
  <si>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</si>
  <si>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</si>
  <si>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</si>
  <si>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</si>
  <si>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</si>
  <si>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</si>
  <si>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</si>
  <si>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</si>
  <si>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</si>
  <si>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</si>
  <si>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</si>
  <si>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</si>
  <si>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</si>
  <si>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</si>
  <si>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</si>
  <si>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</si>
  <si>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</si>
  <si>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</si>
  <si>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</si>
  <si>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</si>
  <si>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</si>
  <si>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</si>
  <si>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</si>
  <si>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</si>
  <si>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</si>
  <si>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</si>
  <si>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</si>
  <si>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</si>
  <si>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</si>
  <si>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</si>
  <si>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</si>
  <si>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</si>
  <si>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</si>
  <si>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</si>
  <si>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</si>
  <si>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</si>
  <si>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</si>
  <si>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</si>
  <si>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</si>
  <si>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</si>
  <si>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</si>
  <si>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</si>
  <si>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</si>
  <si>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</si>
  <si>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</si>
  <si>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</si>
  <si>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</si>
  <si>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</si>
  <si>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</si>
  <si>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</si>
  <si>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</si>
  <si>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</si>
  <si>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</si>
  <si>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</si>
  <si>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</si>
  <si>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</si>
  <si>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</si>
  <si>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</si>
  <si>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</si>
  <si>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</si>
  <si>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</si>
  <si>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</si>
  <si>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</si>
  <si>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</si>
  <si>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</si>
  <si>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</si>
  <si>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</si>
  <si>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</si>
  <si>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</si>
  <si>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</si>
  <si>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</si>
  <si>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</si>
  <si>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</si>
  <si>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</si>
  <si>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</si>
  <si>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</si>
  <si>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</si>
  <si>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</si>
  <si>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</si>
  <si>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</si>
  <si>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</si>
  <si>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Railroads</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</si>
  <si>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</si>
  <si>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</si>
  <si>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</si>
  <si>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</si>
  <si>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</si>
  <si>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</si>
  <si>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</si>
  <si>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</si>
  <si>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</si>
  <si>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</si>
  <si>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</si>
  <si>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</si>
  <si>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</si>
  <si>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</si>
  <si>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</si>
  <si>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</si>
  <si>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</si>
  <si>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</si>
  <si>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</si>
  <si>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</si>
  <si>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</si>
  <si>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</si>
  <si>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</si>
  <si>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Domestic Shipping</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</si>
  <si>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</si>
  <si>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</si>
  <si>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</si>
  <si>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</si>
  <si>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</si>
  <si>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</si>
  <si>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</si>
  <si>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</si>
  <si>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</si>
  <si>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</si>
  <si>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</si>
  <si>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</si>
  <si>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</si>
  <si>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</si>
  <si>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</si>
  <si>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International Shipping</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</si>
  <si>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</si>
  <si>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</si>
  <si>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</si>
  <si>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</si>
  <si>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</si>
  <si>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</si>
  <si>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</si>
  <si>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</si>
  <si>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</si>
  <si>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</si>
  <si>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</si>
  <si>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</si>
  <si>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</si>
  <si>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</si>
  <si>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</si>
  <si>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</si>
  <si>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</si>
  <si>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</si>
  <si>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</si>
  <si>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</si>
  <si>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</si>
  <si>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</si>
  <si>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</si>
  <si>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</si>
  <si>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</si>
  <si>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</si>
  <si>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</si>
  <si>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</si>
  <si>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</si>
  <si>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</si>
  <si>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</si>
  <si>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</si>
  <si>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</si>
  <si>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</si>
  <si>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</si>
  <si>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</si>
  <si>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</si>
  <si>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</si>
  <si>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</si>
  <si>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</si>
  <si>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</si>
  <si>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</si>
  <si>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</si>
  <si>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</si>
  <si>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</si>
  <si>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</si>
  <si>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</si>
  <si>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</si>
  <si>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</si>
  <si>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</si>
  <si>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</si>
  <si>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</si>
  <si>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</si>
  <si>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</si>
  <si>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</si>
  <si>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</si>
  <si>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</si>
  <si>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</si>
  <si>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</si>
  <si>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</si>
  <si>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</si>
  <si>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</si>
  <si>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</si>
  <si>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</si>
  <si>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</si>
  <si>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</si>
  <si>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</si>
  <si>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</si>
  <si>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</si>
  <si>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</si>
  <si>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</si>
  <si>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</si>
  <si>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</si>
  <si>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</si>
  <si>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</si>
  <si>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</si>
  <si>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</si>
  <si>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</si>
  <si>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</si>
  <si>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</si>
  <si>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</si>
  <si>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</si>
  <si>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</si>
  <si>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</si>
  <si>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</si>
  <si>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</si>
  <si>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</si>
  <si>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</si>
  <si>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</si>
  <si>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</si>
  <si>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</si>
  <si>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</si>
  <si>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</si>
  <si>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</si>
  <si>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</si>
  <si>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</si>
  <si>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</si>
  <si>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</si>
  <si>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</si>
  <si>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</si>
  <si>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</si>
  <si>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</si>
  <si>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</si>
  <si>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</si>
  <si>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</si>
  <si>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</si>
  <si>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</si>
  <si>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</si>
  <si>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</si>
  <si>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</si>
  <si>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</si>
  <si>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</si>
  <si>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</si>
  <si>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</si>
  <si>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</si>
  <si>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</si>
  <si>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</si>
  <si>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</si>
  <si>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</si>
  <si>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</si>
  <si>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</si>
  <si>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</si>
  <si>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</si>
  <si>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</si>
  <si>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</si>
  <si>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</si>
  <si>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</si>
  <si>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</si>
  <si>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</si>
  <si>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</si>
  <si>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</si>
  <si>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</si>
  <si>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</si>
  <si>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</si>
  <si>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</si>
  <si>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</si>
  <si>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</si>
  <si>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</si>
  <si>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</si>
  <si>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</si>
  <si>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</si>
  <si>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</si>
  <si>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</si>
  <si>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</si>
  <si>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</si>
  <si>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</si>
  <si>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</si>
  <si>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</si>
  <si>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</si>
  <si>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</si>
  <si>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</si>
  <si>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</si>
  <si>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</si>
  <si>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</si>
  <si>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</si>
  <si>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</si>
  <si>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</si>
  <si>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</si>
  <si>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</si>
  <si>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</si>
  <si>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</si>
  <si>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</si>
  <si>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</si>
  <si>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</si>
  <si>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</si>
  <si>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</si>
  <si>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</si>
  <si>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</si>
  <si>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</si>
  <si>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</si>
  <si>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</si>
  <si>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</si>
  <si>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</si>
  <si>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</si>
  <si>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</si>
  <si>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</si>
  <si>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</si>
  <si>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</si>
  <si>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</si>
  <si>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</si>
  <si>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</si>
  <si>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</si>
  <si>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</si>
  <si>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</si>
  <si>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</si>
  <si>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</si>
  <si>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</si>
  <si>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</si>
  <si>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</si>
  <si>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</si>
  <si>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</si>
  <si>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</si>
  <si>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</si>
  <si>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</si>
  <si>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</si>
  <si>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</si>
  <si>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</si>
  <si>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</si>
  <si>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</si>
  <si>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</si>
  <si>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</si>
  <si>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</si>
  <si>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</si>
  <si>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</si>
  <si>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</si>
  <si>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</si>
  <si>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</si>
  <si>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</si>
  <si>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</si>
  <si>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</si>
  <si>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</si>
  <si>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</si>
  <si>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</si>
  <si>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</si>
  <si>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</si>
  <si>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</si>
  <si>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</si>
  <si>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</si>
  <si>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</si>
  <si>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</si>
  <si>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</si>
  <si>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</si>
  <si>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</si>
  <si>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</si>
  <si>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</si>
  <si>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</si>
  <si>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</si>
  <si>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</si>
  <si>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</si>
  <si>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</si>
  <si>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</si>
  <si>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</si>
  <si>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</si>
  <si>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</si>
  <si>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</si>
  <si>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</si>
  <si>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</si>
  <si>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</si>
  <si>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</si>
  <si>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</si>
  <si>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</si>
  <si>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</si>
  <si>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</si>
  <si>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</si>
  <si>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</si>
  <si>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</si>
  <si>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</si>
  <si>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</si>
  <si>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</si>
  <si>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</si>
  <si>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</si>
  <si>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</si>
  <si>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</si>
  <si>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</si>
  <si>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</si>
  <si>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</si>
  <si>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</si>
  <si>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</si>
  <si>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</si>
  <si>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</si>
  <si>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</si>
  <si>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</si>
  <si>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</si>
  <si>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</si>
  <si>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</si>
  <si>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</si>
  <si>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</si>
  <si>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</si>
  <si>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</si>
  <si>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</si>
  <si>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</si>
  <si>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</si>
  <si>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</si>
  <si>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</si>
  <si>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</si>
  <si>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</si>
  <si>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</si>
  <si>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</si>
  <si>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</si>
  <si>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</si>
  <si>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</si>
  <si>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</si>
  <si>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</si>
  <si>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</si>
  <si>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</si>
  <si>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Table 52.  New Light-Duty Vehicle Prices</t>
  </si>
  <si>
    <t>https://www.eia.gov/outlooks/aeo/data/browser/#/?id=114-AEO2022&amp;cases=lowmacro&amp;sourcekey=0</t>
  </si>
  <si>
    <t>Wed Jul 13 2022 15:49:09 GMT-0400 (Eastern Daylight Time)</t>
  </si>
  <si>
    <t>Gasoline</t>
  </si>
  <si>
    <t>114-AEO2022.2.</t>
  </si>
  <si>
    <t>Mini-compact Cars</t>
  </si>
  <si>
    <t>New Light-Duty Vehicle Prices: Gasoline: Mini-compact Car: Low economic growth</t>
  </si>
  <si>
    <t>114-AEO2022.3.lowmacro-d011222a</t>
  </si>
  <si>
    <t>thousand 2021 $</t>
  </si>
  <si>
    <t>Subcompact Cars</t>
  </si>
  <si>
    <t>New Light-Duty Vehicle Prices: Gasoline: Subcompact Car: Low economic growth</t>
  </si>
  <si>
    <t>114-AEO2022.4.lowmacro-d011222a</t>
  </si>
  <si>
    <t>Compact Cars</t>
  </si>
  <si>
    <t>New Light-Duty Vehicle Prices: Gasoline: Compact Car: Low economic growth</t>
  </si>
  <si>
    <t>114-AEO2022.5.lowmacro-d011222a</t>
  </si>
  <si>
    <t>Midsize Cars</t>
  </si>
  <si>
    <t>New Light-Duty Vehicle Prices: Gasoline: Midsize Car: Low economic growth</t>
  </si>
  <si>
    <t>114-AEO2022.6.lowmacro-d011222a</t>
  </si>
  <si>
    <t>Large Cars</t>
  </si>
  <si>
    <t>New Light-Duty Vehicle Prices: Gasoline: Large Car: Low economic growth</t>
  </si>
  <si>
    <t>114-AEO2022.7.lowmacro-d011222a</t>
  </si>
  <si>
    <t>Two Seater Cars</t>
  </si>
  <si>
    <t>New Light-Duty Vehicle Prices: Gasoline: Two Seater Car: Low economic growth</t>
  </si>
  <si>
    <t>114-AEO2022.8.lowmacro-d011222a</t>
  </si>
  <si>
    <t>Small Crossover Cars</t>
  </si>
  <si>
    <t>New Light-Duty Vehicle Prices: Gasoline: Small Crossover Car: Low economic growth</t>
  </si>
  <si>
    <t>114-AEO2022.9.lowmacro-d011222a</t>
  </si>
  <si>
    <t>Large Crossover Cars</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</si>
  <si>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</si>
  <si>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</si>
  <si>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</si>
  <si>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</si>
  <si>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</si>
  <si>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</si>
  <si>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</si>
  <si>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</si>
  <si>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</si>
  <si>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</si>
  <si>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</si>
  <si>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</si>
  <si>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</si>
  <si>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</si>
  <si>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Small Crossover Trucks</t>
  </si>
  <si>
    <t>New Light-Duty Vehicle Prices: Gasoline: Small Crossover Light Truck: Low economic growth</t>
  </si>
  <si>
    <t>114-AEO2022.17.lowmacro-d011222a</t>
  </si>
  <si>
    <t>Large Crossover Trucks</t>
  </si>
  <si>
    <t>New Light-Duty Vehicle Prices: Gasoline: Large Crossover Light Truck: Low economic growth</t>
  </si>
  <si>
    <t>114-AEO2022.18.lowmacro-d011222a</t>
  </si>
  <si>
    <t>Turbo Direct Injection Diesel</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</si>
  <si>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</si>
  <si>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</si>
  <si>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</si>
  <si>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</si>
  <si>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</si>
  <si>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</si>
  <si>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</si>
  <si>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</si>
  <si>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</si>
  <si>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</si>
  <si>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</si>
  <si>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</si>
  <si>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</si>
  <si>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</si>
  <si>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</si>
  <si>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</si>
  <si>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</si>
  <si>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</si>
  <si>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</si>
  <si>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</si>
  <si>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</si>
  <si>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</si>
  <si>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</si>
  <si>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</si>
  <si>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</si>
  <si>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</si>
  <si>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</si>
  <si>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</si>
  <si>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</si>
  <si>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</si>
  <si>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</si>
  <si>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</si>
  <si>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</si>
  <si>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</si>
  <si>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</si>
  <si>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</si>
  <si>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</si>
  <si>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</si>
  <si>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</si>
  <si>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</si>
  <si>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</si>
  <si>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</si>
  <si>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</si>
  <si>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</si>
  <si>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</si>
  <si>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</si>
  <si>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</si>
  <si>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</si>
  <si>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</si>
  <si>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</si>
  <si>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</si>
  <si>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</si>
  <si>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</si>
  <si>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</si>
  <si>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</si>
  <si>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</si>
  <si>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</si>
  <si>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</si>
  <si>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</si>
  <si>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</si>
  <si>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</si>
  <si>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</si>
  <si>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</si>
  <si>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</si>
  <si>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</si>
  <si>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</si>
  <si>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</si>
  <si>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</si>
  <si>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</si>
  <si>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</si>
  <si>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</si>
  <si>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</si>
  <si>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</si>
  <si>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</si>
  <si>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</si>
  <si>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</si>
  <si>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</si>
  <si>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</si>
  <si>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</si>
  <si>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</si>
  <si>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</si>
  <si>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</si>
  <si>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</si>
  <si>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</si>
  <si>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</si>
  <si>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</si>
  <si>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</si>
  <si>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</si>
  <si>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</si>
  <si>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</si>
  <si>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</si>
  <si>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</si>
  <si>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</si>
  <si>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</si>
  <si>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</si>
  <si>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</si>
  <si>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</si>
  <si>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</si>
  <si>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</si>
  <si>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Ethanol Flex</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</si>
  <si>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</si>
  <si>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</si>
  <si>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</si>
  <si>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</si>
  <si>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</si>
  <si>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</si>
  <si>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</si>
  <si>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</si>
  <si>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</si>
  <si>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</si>
  <si>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</si>
  <si>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</si>
  <si>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</si>
  <si>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</si>
  <si>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</si>
  <si>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</si>
  <si>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</si>
  <si>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</si>
  <si>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</si>
  <si>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</si>
  <si>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</si>
  <si>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</si>
  <si>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</si>
  <si>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</si>
  <si>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</si>
  <si>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</si>
  <si>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</si>
  <si>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</si>
  <si>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</si>
  <si>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</si>
  <si>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</si>
  <si>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</si>
  <si>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</si>
  <si>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</si>
  <si>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</si>
  <si>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</si>
  <si>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</si>
  <si>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</si>
  <si>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</si>
  <si>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</si>
  <si>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</si>
  <si>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</si>
  <si>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</si>
  <si>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</si>
  <si>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</si>
  <si>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</si>
  <si>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</si>
  <si>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</si>
  <si>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</si>
  <si>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</si>
  <si>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</si>
  <si>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</si>
  <si>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</si>
  <si>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</si>
  <si>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</si>
  <si>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</si>
  <si>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</si>
  <si>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</si>
  <si>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</si>
  <si>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</si>
  <si>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</si>
  <si>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</si>
  <si>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</si>
  <si>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</si>
  <si>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</si>
  <si>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</si>
  <si>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Compressed/Liquefied Natural Gas Bi-Fuel</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</si>
  <si>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</si>
  <si>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</si>
  <si>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</si>
  <si>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</si>
  <si>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</si>
  <si>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</si>
  <si>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</si>
  <si>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</si>
  <si>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</si>
  <si>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</si>
  <si>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</si>
  <si>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</si>
  <si>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</si>
  <si>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</si>
  <si>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</si>
  <si>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</si>
  <si>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</si>
  <si>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</si>
  <si>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</si>
  <si>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</si>
  <si>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</si>
  <si>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</si>
  <si>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</si>
  <si>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</si>
  <si>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</si>
  <si>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</si>
  <si>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</si>
  <si>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</si>
  <si>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</si>
  <si>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</si>
  <si>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</si>
  <si>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</si>
  <si>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</si>
  <si>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</si>
  <si>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</si>
  <si>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</si>
  <si>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</si>
  <si>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</si>
  <si>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</si>
  <si>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</si>
  <si>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</si>
  <si>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</si>
  <si>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</si>
  <si>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</si>
  <si>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</si>
  <si>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</si>
  <si>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</si>
  <si>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</si>
  <si>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</si>
  <si>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</si>
  <si>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</si>
  <si>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</si>
  <si>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</si>
  <si>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</si>
  <si>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</si>
  <si>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</si>
  <si>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</si>
  <si>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</si>
  <si>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</si>
  <si>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</si>
  <si>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</si>
  <si>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</si>
  <si>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</si>
  <si>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</si>
  <si>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</si>
  <si>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</si>
  <si>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Propane Bi-Fuel</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</si>
  <si>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</si>
  <si>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</si>
  <si>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</si>
  <si>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</si>
  <si>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</si>
  <si>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</si>
  <si>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</si>
  <si>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</si>
  <si>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</si>
  <si>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</si>
  <si>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</si>
  <si>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</si>
  <si>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</si>
  <si>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</si>
  <si>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</si>
  <si>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</si>
  <si>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</si>
  <si>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</si>
  <si>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</si>
  <si>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</si>
  <si>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</si>
  <si>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</si>
  <si>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</si>
  <si>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</si>
  <si>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</si>
  <si>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</si>
  <si>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</si>
  <si>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</si>
  <si>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</si>
  <si>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</si>
  <si>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</si>
  <si>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</si>
  <si>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</si>
  <si>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</si>
  <si>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</si>
  <si>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</si>
  <si>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</si>
  <si>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</si>
  <si>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</si>
  <si>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</si>
  <si>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</si>
  <si>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</si>
  <si>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</si>
  <si>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</si>
  <si>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</si>
  <si>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</si>
  <si>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</si>
  <si>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</si>
  <si>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</si>
  <si>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</si>
  <si>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</si>
  <si>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</si>
  <si>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</si>
  <si>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</si>
  <si>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</si>
  <si>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</si>
  <si>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</si>
  <si>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</si>
  <si>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</si>
  <si>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</si>
  <si>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</si>
  <si>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</si>
  <si>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</si>
  <si>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</si>
  <si>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</si>
  <si>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</si>
  <si>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</si>
  <si>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</si>
  <si>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</si>
  <si>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</si>
  <si>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</si>
  <si>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</si>
  <si>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</si>
  <si>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</si>
  <si>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</si>
  <si>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</si>
  <si>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</si>
  <si>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</si>
  <si>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</si>
  <si>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</si>
  <si>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</si>
  <si>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</si>
  <si>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</si>
  <si>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</si>
  <si>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</si>
  <si>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</si>
  <si>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</si>
  <si>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</si>
  <si>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</si>
  <si>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</si>
  <si>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</si>
  <si>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</si>
  <si>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</si>
  <si>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</si>
  <si>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</si>
  <si>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</si>
  <si>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</si>
  <si>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</si>
  <si>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</si>
  <si>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</si>
  <si>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</si>
  <si>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</si>
  <si>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</si>
  <si>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</si>
  <si>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</si>
  <si>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</si>
  <si>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</si>
  <si>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</si>
  <si>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</si>
  <si>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</si>
  <si>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</si>
  <si>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</si>
  <si>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</si>
  <si>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</si>
  <si>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</si>
  <si>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</si>
  <si>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</si>
  <si>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</si>
  <si>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</si>
  <si>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</si>
  <si>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</si>
  <si>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</si>
  <si>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</si>
  <si>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</si>
  <si>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</si>
  <si>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</si>
  <si>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</si>
  <si>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</si>
  <si>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</si>
  <si>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</si>
  <si>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</si>
  <si>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</si>
  <si>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Diesel-Electric Hybrid</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</si>
  <si>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</si>
  <si>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</si>
  <si>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</si>
  <si>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</si>
  <si>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</si>
  <si>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</si>
  <si>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</si>
  <si>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</si>
  <si>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</si>
  <si>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</si>
  <si>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</si>
  <si>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</si>
  <si>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</si>
  <si>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</si>
  <si>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</si>
  <si>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</si>
  <si>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</si>
  <si>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</si>
  <si>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</si>
  <si>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</si>
  <si>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</si>
  <si>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</si>
  <si>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</si>
  <si>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</si>
  <si>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</si>
  <si>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</si>
  <si>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</si>
  <si>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</si>
  <si>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</si>
  <si>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</si>
  <si>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</si>
  <si>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</si>
  <si>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</si>
  <si>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Gasoline-Electric Hybrid</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</si>
  <si>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</si>
  <si>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</si>
  <si>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</si>
  <si>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</si>
  <si>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</si>
  <si>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</si>
  <si>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</si>
  <si>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</si>
  <si>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</si>
  <si>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</si>
  <si>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</si>
  <si>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</si>
  <si>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</si>
  <si>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</si>
  <si>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</si>
  <si>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</si>
  <si>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</si>
  <si>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</si>
  <si>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</si>
  <si>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</si>
  <si>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</si>
  <si>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</si>
  <si>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</si>
  <si>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</si>
  <si>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</si>
  <si>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</si>
  <si>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</si>
  <si>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</si>
  <si>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</si>
  <si>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</si>
  <si>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</si>
  <si>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</si>
  <si>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</si>
  <si>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</si>
  <si>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</si>
  <si>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</si>
  <si>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</si>
  <si>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</si>
  <si>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</si>
  <si>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</si>
  <si>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</si>
  <si>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</si>
  <si>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</si>
  <si>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</si>
  <si>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</si>
  <si>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</si>
  <si>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</si>
  <si>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</si>
  <si>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</si>
  <si>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</si>
  <si>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</si>
  <si>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</si>
  <si>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</si>
  <si>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</si>
  <si>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</si>
  <si>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</si>
  <si>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</si>
  <si>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</si>
  <si>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</si>
  <si>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</si>
  <si>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</si>
  <si>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</si>
  <si>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</si>
  <si>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</si>
  <si>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</si>
  <si>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</si>
  <si>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</si>
  <si>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</si>
  <si>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</si>
  <si>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</si>
  <si>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</si>
  <si>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</si>
  <si>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</si>
  <si>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</si>
  <si>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</si>
  <si>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</si>
  <si>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</si>
  <si>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</si>
  <si>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</si>
  <si>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</si>
  <si>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</si>
  <si>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</si>
  <si>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</si>
  <si>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</si>
  <si>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</si>
  <si>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</si>
  <si>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</si>
  <si>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</si>
  <si>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</si>
  <si>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</si>
  <si>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</si>
  <si>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</si>
  <si>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</si>
  <si>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</si>
  <si>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</si>
  <si>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</si>
  <si>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</si>
  <si>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</si>
  <si>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</si>
  <si>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Average Price</t>
  </si>
  <si>
    <t>114-AEO2022.295.</t>
  </si>
  <si>
    <t>New Light-Duty Vehicle Prices: Average Price: Car: Low economic growth</t>
  </si>
  <si>
    <t>114-AEO2022.296.lowmacro-d011222a</t>
  </si>
  <si>
    <t>Trucks</t>
  </si>
  <si>
    <t>New Light-Duty Vehicle Prices: Average Price: Trucks: Low economic growth</t>
  </si>
  <si>
    <t>114-AEO2022.297.lowmacro-d011222a</t>
  </si>
  <si>
    <t>Light Duty Vehicles</t>
  </si>
  <si>
    <t>New Light-Duty Vehicle Prices: Average Price: Light Duty Vehicles: Low economic growth</t>
  </si>
  <si>
    <t>114-AEO2022.298.lowmacro-d011222a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</si>
  <si>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</si>
  <si>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</si>
  <si>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</si>
  <si>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</si>
  <si>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</si>
  <si>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</si>
  <si>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</si>
  <si>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</si>
  <si>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</si>
  <si>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</si>
  <si>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</si>
  <si>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</si>
  <si>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</si>
  <si>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</si>
  <si>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</si>
  <si>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</si>
  <si>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</si>
  <si>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</si>
  <si>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</si>
  <si>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</si>
  <si>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</si>
  <si>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</si>
  <si>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</si>
  <si>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</si>
  <si>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</si>
  <si>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</si>
  <si>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</si>
  <si>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</si>
  <si>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</si>
  <si>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</si>
  <si>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</si>
  <si>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</si>
  <si>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</si>
  <si>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</si>
  <si>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</si>
  <si>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</si>
  <si>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</si>
  <si>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</si>
  <si>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</si>
  <si>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</si>
  <si>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</si>
  <si>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</si>
  <si>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</si>
  <si>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</si>
  <si>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</si>
  <si>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</si>
  <si>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</si>
  <si>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</si>
  <si>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</si>
  <si>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</si>
  <si>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</si>
  <si>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</si>
  <si>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</si>
  <si>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</si>
  <si>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</si>
  <si>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</si>
  <si>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</si>
  <si>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</si>
  <si>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</si>
  <si>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</si>
  <si>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</si>
  <si>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</si>
  <si>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</si>
  <si>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</si>
  <si>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</si>
  <si>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</si>
  <si>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</si>
  <si>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</si>
  <si>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</si>
  <si>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</si>
  <si>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</si>
  <si>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</si>
  <si>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</si>
  <si>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</si>
  <si>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</si>
  <si>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</si>
  <si>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</si>
  <si>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</si>
  <si>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</si>
  <si>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</si>
  <si>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</si>
  <si>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</si>
  <si>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</si>
  <si>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</si>
  <si>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</si>
  <si>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</si>
  <si>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</si>
  <si>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</si>
  <si>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</si>
  <si>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</si>
  <si>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</si>
  <si>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</si>
  <si>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</si>
  <si>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</si>
  <si>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</si>
  <si>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</si>
  <si>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</si>
  <si>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</si>
  <si>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</si>
  <si>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</si>
  <si>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</si>
  <si>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</si>
  <si>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</si>
  <si>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</si>
  <si>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</si>
  <si>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</si>
  <si>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</si>
  <si>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</si>
  <si>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</si>
  <si>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</si>
  <si>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</si>
  <si>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</si>
  <si>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</si>
  <si>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</si>
  <si>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</si>
  <si>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</si>
  <si>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</si>
  <si>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</si>
  <si>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</si>
  <si>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</si>
  <si>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</si>
  <si>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</si>
  <si>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</si>
  <si>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</si>
  <si>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</si>
  <si>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</si>
  <si>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</si>
  <si>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</si>
  <si>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</si>
  <si>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</si>
  <si>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</si>
  <si>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</si>
  <si>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</si>
  <si>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</si>
  <si>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</si>
  <si>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</si>
  <si>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</si>
  <si>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</si>
  <si>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</si>
  <si>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</si>
  <si>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</si>
  <si>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</si>
  <si>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</si>
  <si>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</si>
  <si>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</si>
  <si>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</si>
  <si>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</si>
  <si>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</si>
  <si>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</si>
  <si>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</si>
  <si>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</si>
  <si>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</si>
  <si>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</si>
  <si>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</si>
  <si>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</si>
  <si>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</si>
  <si>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</si>
  <si>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</si>
  <si>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</si>
  <si>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</si>
  <si>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</si>
  <si>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</si>
  <si>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</si>
  <si>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</si>
  <si>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</si>
  <si>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</si>
  <si>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</si>
  <si>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</si>
  <si>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</si>
  <si>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</si>
  <si>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</si>
  <si>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</si>
  <si>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</si>
  <si>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</si>
  <si>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</si>
  <si>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</si>
  <si>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</si>
  <si>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</si>
  <si>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</si>
  <si>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</si>
  <si>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</si>
  <si>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</si>
  <si>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</si>
  <si>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</si>
  <si>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</si>
  <si>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</si>
  <si>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</si>
  <si>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</si>
  <si>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</si>
  <si>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</si>
  <si>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</si>
  <si>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</si>
  <si>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</si>
  <si>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</si>
  <si>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</si>
  <si>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</si>
  <si>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</si>
  <si>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</si>
  <si>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</si>
  <si>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</si>
  <si>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</si>
  <si>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</si>
  <si>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</si>
  <si>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</si>
  <si>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</si>
  <si>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</si>
  <si>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</si>
  <si>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</si>
  <si>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</si>
  <si>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</si>
  <si>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</si>
  <si>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</si>
  <si>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</si>
  <si>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</si>
  <si>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</si>
  <si>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</si>
  <si>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</si>
  <si>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</si>
  <si>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</si>
  <si>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</si>
  <si>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</si>
  <si>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</si>
  <si>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</si>
  <si>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</si>
  <si>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</si>
  <si>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</si>
  <si>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</si>
  <si>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</si>
  <si>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</si>
  <si>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</si>
  <si>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</si>
  <si>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</si>
  <si>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</si>
  <si>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</si>
  <si>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</si>
  <si>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</si>
  <si>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</si>
  <si>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</si>
  <si>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</si>
  <si>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</si>
  <si>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</si>
  <si>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</si>
  <si>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</si>
  <si>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</si>
  <si>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</si>
  <si>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</si>
  <si>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</si>
  <si>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</si>
  <si>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</si>
  <si>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</si>
  <si>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</si>
  <si>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</si>
  <si>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</si>
  <si>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</si>
  <si>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</si>
  <si>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</si>
  <si>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</si>
  <si>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</si>
  <si>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</si>
  <si>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</si>
  <si>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</si>
  <si>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</si>
  <si>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</si>
  <si>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</si>
  <si>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</si>
  <si>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</si>
  <si>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</si>
  <si>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</si>
  <si>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</si>
  <si>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</si>
  <si>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</si>
  <si>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</si>
  <si>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</si>
  <si>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</si>
  <si>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</si>
  <si>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</si>
  <si>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</si>
  <si>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</si>
  <si>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</si>
  <si>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</si>
  <si>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</si>
  <si>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</si>
  <si>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</si>
  <si>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https://www.eia.gov/outlooks/aeo/data/browser/#/?id=48-AEO2021&amp;region=1-0&amp;cases=highogs&amp;start=2020&amp;end=2050&amp;f=A&amp;linechart=highogs-d120120a.4-48-AEO2021.1-0&amp;map=highogs-d120120a.5-48-AEO2021.1-0&amp;sourcekey=0</t>
  </si>
  <si>
    <t>Fri Jul 16 2021 09:02:40 GMT-0700 (Pacific Daylight Time)</t>
  </si>
  <si>
    <t>Growth (2020-2050)</t>
  </si>
  <si>
    <t>48-AEO2021.2.</t>
  </si>
  <si>
    <t>48-AEO2021.3.</t>
  </si>
  <si>
    <t>Light-Duty Vehicle Sales: Conventional Cars: Gasoline: High oil and gas supply</t>
  </si>
  <si>
    <t>48-AEO2021.4.highogs-d120120a</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</si>
  <si>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</si>
  <si>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</si>
  <si>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</si>
  <si>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</si>
  <si>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</si>
  <si>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</si>
  <si>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</si>
  <si>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</si>
  <si>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</si>
  <si>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</si>
  <si>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</si>
  <si>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</si>
  <si>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</si>
  <si>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Plug-in 10 Gasoline Hybrid</t>
  </si>
  <si>
    <t>Light-Duty Vehicle Sales: Alternative-Fuel Cars: Plug-in 10 Gasoline Hybrid: High oil and gas supply</t>
  </si>
  <si>
    <t>48-AEO2021.13.highogs-d120120a</t>
  </si>
  <si>
    <t>Plug-in 40 Gasoline Hybrid</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</si>
  <si>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</si>
  <si>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</si>
  <si>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</si>
  <si>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</si>
  <si>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</si>
  <si>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</si>
  <si>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</si>
  <si>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</si>
  <si>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</si>
  <si>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</si>
  <si>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</si>
  <si>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</si>
  <si>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</si>
  <si>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</si>
  <si>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</si>
  <si>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</si>
  <si>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</si>
  <si>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</si>
  <si>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</si>
  <si>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</si>
  <si>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</si>
  <si>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</si>
  <si>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</si>
  <si>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</si>
  <si>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</si>
  <si>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</si>
  <si>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</si>
  <si>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</si>
  <si>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</si>
  <si>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</si>
  <si>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</si>
  <si>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</si>
  <si>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</si>
  <si>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</si>
  <si>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</si>
  <si>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</si>
  <si>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</si>
  <si>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</si>
  <si>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</si>
  <si>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</si>
  <si>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</si>
  <si>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</si>
  <si>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</si>
  <si>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</si>
  <si>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</si>
  <si>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</si>
  <si>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</si>
  <si>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</si>
  <si>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</si>
  <si>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</si>
  <si>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</si>
  <si>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</si>
  <si>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</si>
  <si>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</si>
  <si>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</si>
  <si>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</si>
  <si>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</si>
  <si>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</si>
  <si>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</si>
  <si>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</si>
  <si>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</si>
  <si>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</si>
  <si>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</si>
  <si>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</si>
  <si>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</si>
  <si>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</si>
  <si>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</si>
  <si>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</si>
  <si>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</si>
  <si>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</si>
  <si>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</si>
  <si>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</si>
  <si>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</si>
  <si>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</si>
  <si>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</si>
  <si>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</si>
  <si>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</si>
  <si>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</si>
  <si>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</si>
  <si>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</si>
  <si>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</si>
  <si>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</si>
  <si>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</si>
  <si>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</si>
  <si>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</si>
  <si>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</si>
  <si>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</si>
  <si>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</si>
  <si>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</si>
  <si>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</si>
  <si>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</si>
  <si>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</si>
  <si>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</si>
  <si>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</si>
  <si>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</si>
  <si>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</si>
  <si>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</si>
  <si>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https://www.eia.gov/outlooks/aeo/data/browser/#/?id=49-AEO2021&amp;cases=highogs&amp;sourcekey=0</t>
  </si>
  <si>
    <t>Mon Mar 08 2021 15:49:58 GMT-0800 (Pacific Standard Time)</t>
  </si>
  <si>
    <t>49-AEO2021.2.</t>
  </si>
  <si>
    <t>49-AEO2021.3.</t>
  </si>
  <si>
    <t>Light-Duty Vehicle Stock: Conventional Cars: Gasoline: High oil and gas supply</t>
  </si>
  <si>
    <t>49-AEO2021.4.highogs-d120120a</t>
  </si>
  <si>
    <t>Light-Duty Vehicle Stock: Conventional Cars: TDI Diesel: High oil and gas supply</t>
  </si>
  <si>
    <t>49-AEO2021.5.highogs-d120120a</t>
  </si>
  <si>
    <t>Light-Duty Vehicle Stock: Conventional Cars: Total: High oil and gas supply</t>
  </si>
  <si>
    <t>49-AEO2021.6.highogs-d120120a</t>
  </si>
  <si>
    <t>49-AEO2021.8.</t>
  </si>
  <si>
    <t>Light-Duty Vehicle Stock: Alternative-Fuel Cars: Ethanol-Flex Fuel ICE: High oil and gas supply</t>
  </si>
  <si>
    <t>49-AEO2021.9.highogs-d120120a</t>
  </si>
  <si>
    <t>Light-Duty Vehicle Stock: Alternative-Fuel Cars: 100 Mile Electric Vehicle: High oil and gas supply</t>
  </si>
  <si>
    <t>49-AEO2021.10.highogs-d120120a</t>
  </si>
  <si>
    <t>Light-Duty Vehicle Stock: Alternative-Fuel Cars: 200 Mile Electric Vehicle: High oil and gas supply</t>
  </si>
  <si>
    <t>49-AEO2021.11.highogs-d120120a</t>
  </si>
  <si>
    <t>Light-Duty Vehicle Stock: Alternative-Fuel Cars: 300 Mile Electric Vehicle: High oil and gas supply</t>
  </si>
  <si>
    <t>49-AEO2021.12.highogs-d120120a</t>
  </si>
  <si>
    <t>Light-Duty Vehicle Stock: Alternative-Fuel Cars: Plug-in 10 Gasoline Hybrid: High oil and gas supply</t>
  </si>
  <si>
    <t>49-AEO2021.13.highogs-d120120a</t>
  </si>
  <si>
    <t>Light-Duty Vehicle Stock: Alternative-Fuel Cars: Plug-in 40 Gasoline Hybrid: High oil and gas supply</t>
  </si>
  <si>
    <t>49-AEO2021.14.highogs-d120120a</t>
  </si>
  <si>
    <t>Light-Duty Vehicle Stock: Alternative-Fuel Cars: Electric-Diesel Hybrid: High oil and gas supply</t>
  </si>
  <si>
    <t>49-AEO2021.15.highogs-d120120a</t>
  </si>
  <si>
    <t>Light-Duty Vehicle Stock: Alternative-Fuel Cars: Electric-Gasoline Hybrid: High oil and gas supply</t>
  </si>
  <si>
    <t>49-AEO2021.16.highogs-d120120a</t>
  </si>
  <si>
    <t>Light-Duty Vehicle Stock: Alternative-Fuel Cars: Natural Gas ICE: High oil and gas supply</t>
  </si>
  <si>
    <t>49-AEO2021.17.highogs-d120120a</t>
  </si>
  <si>
    <t>Light-Duty Vehicle Stock: Alternative-Fuel Cars: Natural Gas Bi-fuel: High oil and gas supply</t>
  </si>
  <si>
    <t>49-AEO2021.18.highogs-d120120a</t>
  </si>
  <si>
    <t>Light-Duty Vehicle Stock: Alternative-Fuel Cars: Propane ICE: High oil and gas supply</t>
  </si>
  <si>
    <t>49-AEO2021.19.highogs-d120120a</t>
  </si>
  <si>
    <t>Light-Duty Vehicle Stock: Alternative-Fuel Cars: Propane Bi-fuel: High oil and gas supply</t>
  </si>
  <si>
    <t>49-AEO2021.20.highogs-d120120a</t>
  </si>
  <si>
    <t>Light-Duty Vehicle Stock: Alternative-Fuel Cars: Fuel Cell Methanol: High oil and gas supply</t>
  </si>
  <si>
    <t>49-AEO2021.21.highogs-d120120a</t>
  </si>
  <si>
    <t>Light-Duty Vehicle Stock: Alternative-Fuel Cars: Fuel Cell Hydrogen: High oil and gas supply</t>
  </si>
  <si>
    <t>49-AEO2021.22.highogs-d120120a</t>
  </si>
  <si>
    <t>Light-Duty Vehicle Stock: Alternative-Fuel Cars: Total: High oil and gas supply</t>
  </si>
  <si>
    <t>49-AEO2021.23.highogs-d120120a</t>
  </si>
  <si>
    <t>Light-Duty Vehicle Stock: Car Stock: Total: High oil and gas supply</t>
  </si>
  <si>
    <t>49-AEO2021.25.highogs-d120120a</t>
  </si>
  <si>
    <t>49-AEO2021.27.</t>
  </si>
  <si>
    <t>49-AEO2021.28.</t>
  </si>
  <si>
    <t>Light-Duty Vehicle Stock: Conventional Light Trucks: Gasoline: High oil and gas supply</t>
  </si>
  <si>
    <t>49-AEO2021.29.highogs-d120120a</t>
  </si>
  <si>
    <t>Light-Duty Vehicle Stock: Conventional Light Trucks: TDI Diesel: High oil and gas supply</t>
  </si>
  <si>
    <t>49-AEO2021.30.highogs-d120120a</t>
  </si>
  <si>
    <t>Light-Duty Vehicle Stock: Conventional Light Trucks: Total: High oil and gas supply</t>
  </si>
  <si>
    <t>49-AEO2021.31.highogs-d120120a</t>
  </si>
  <si>
    <t>49-AEO2021.33.</t>
  </si>
  <si>
    <t>Light-Duty Vehicle Stock: Alternative-Fuel Light Trucks: Ethanol-Flex Fuel ICE: High oil and gas supply</t>
  </si>
  <si>
    <t>49-AEO2021.34.highogs-d120120a</t>
  </si>
  <si>
    <t>Light-Duty Vehicle Stock: Alternative-Fuel Light Trucks: 100 Mile Electric Vehicle: High oil and gas supply</t>
  </si>
  <si>
    <t>49-AEO2021.35.highogs-d120120a</t>
  </si>
  <si>
    <t>Light-Duty Vehicle Stock: Alternative-Fuel Light Trucks: 200 Mile Electric Vehicle: High oil and gas supply</t>
  </si>
  <si>
    <t>49-AEO2021.36.highogs-d120120a</t>
  </si>
  <si>
    <t>Light-Duty Vehicle Stock: Alternative-Fuel Light Trucks: 300 Mile Electric Vehicle: High oil and gas supply</t>
  </si>
  <si>
    <t>49-AEO2021.37.highogs-d120120a</t>
  </si>
  <si>
    <t>Light-Duty Vehicle Stock: Alternative-Fuel Light Trucks: Plug-in 10 Gasoline Hybrid: High oil and gas supply</t>
  </si>
  <si>
    <t>49-AEO2021.38.highogs-d120120a</t>
  </si>
  <si>
    <t>Light-Duty Vehicle Stock: Alternative-Fuel Light Trucks: Plug-in 40 Gasoline Hybrid: High oil and gas supply</t>
  </si>
  <si>
    <t>49-AEO2021.39.highogs-d120120a</t>
  </si>
  <si>
    <t>Light-Duty Vehicle Stock: Alternative-Fuel Light Trucks: Electric-Diesel Hybrid: High oil and gas supply</t>
  </si>
  <si>
    <t>49-AEO2021.40.highogs-d120120a</t>
  </si>
  <si>
    <t>Light-Duty Vehicle Stock: Alternative-Fuel Light Trucks: Electric-Gasoline Hybrid: High oil and gas supply</t>
  </si>
  <si>
    <t>49-AEO2021.41.highogs-d120120a</t>
  </si>
  <si>
    <t>Light-Duty Vehicle Stock: Alternative-Fuel Light Trucks: Natural Gas ICE: High oil and gas supply</t>
  </si>
  <si>
    <t>49-AEO2021.42.highogs-d120120a</t>
  </si>
  <si>
    <t>Light-Duty Vehicle Stock: Alternative-Fuel Light Trucks: Natural Gas Bi-fuel: High oil and gas supply</t>
  </si>
  <si>
    <t>49-AEO2021.43.highogs-d120120a</t>
  </si>
  <si>
    <t>Light-Duty Vehicle Stock: Alternative-Fuel Light Trucks: Propane ICE: High oil and gas supply</t>
  </si>
  <si>
    <t>49-AEO2021.44.highogs-d120120a</t>
  </si>
  <si>
    <t>Light-Duty Vehicle Stock: Alternative-Fuel Light Trucks: Propane Bi-fuel: High oil and gas supply</t>
  </si>
  <si>
    <t>49-AEO2021.45.highogs-d120120a</t>
  </si>
  <si>
    <t>Light-Duty Vehicle Stock: Alternative-Fuel Light Trucks: Fuel Cell Methanol: High oil and gas supply</t>
  </si>
  <si>
    <t>49-AEO2021.46.highogs-d120120a</t>
  </si>
  <si>
    <t>Light-Duty Vehicle Stock: Alternative-Fuel Light Trucks: Fuel Cell Hydrogen: High oil and gas supply</t>
  </si>
  <si>
    <t>49-AEO2021.47.highogs-d120120a</t>
  </si>
  <si>
    <t>Light-Duty Vehicle Stock: Alternative-Fuel Light Trucks: Total: High oil and gas supply</t>
  </si>
  <si>
    <t>49-AEO2021.48.highogs-d120120a</t>
  </si>
  <si>
    <t>Light-Duty Vehicle Stock: Light Truck Stock: Total: High oil and gas supply</t>
  </si>
  <si>
    <t>49-AEO2021.50.highogs-d120120a</t>
  </si>
  <si>
    <t>Light-Duty Vehicle Stock: Total Vehicle Stock: High oil and gas supply</t>
  </si>
  <si>
    <t>49-AEO2021.52.highogs-d120120a</t>
  </si>
  <si>
    <t>https://www.eia.gov/outlooks/aeo/data/browser/#/?id=52-AEO2021&amp;cases=highogs&amp;sourcekey=0</t>
  </si>
  <si>
    <t>Mon Mar 08 2021 15:58:59 GMT-0800 (Pacific Standard Time)</t>
  </si>
  <si>
    <t>52-AEO2021.2.</t>
  </si>
  <si>
    <t>52-AEO2021.3.</t>
  </si>
  <si>
    <t>52-AEO2021.4.</t>
  </si>
  <si>
    <t>New Vehicle Attributes: EPA Efficiency: Conventional Cars: Minicompact: High oil and gas supply</t>
  </si>
  <si>
    <t>52-AEO2021.5.highogs-d120120a</t>
  </si>
  <si>
    <t>New Vehicle Attributes: EPA Efficiency: Conventional Cars: Subcompact: High oil and gas supply</t>
  </si>
  <si>
    <t>52-AEO2021.6.highogs-d120120a</t>
  </si>
  <si>
    <t>New Vehicle Attributes: EPA Efficiency: Conventional Cars: Compact: High oil and gas supply</t>
  </si>
  <si>
    <t>52-AEO2021.7.highogs-d120120a</t>
  </si>
  <si>
    <t>New Vehicle Attributes: EPA Efficiency: Conventional Cars: Midsize: High oil and gas supply</t>
  </si>
  <si>
    <t>52-AEO2021.8.highogs-d120120a</t>
  </si>
  <si>
    <t>New Vehicle Attributes: EPA Efficiency: Conventional Cars: Large: High oil and gas supply</t>
  </si>
  <si>
    <t>52-AEO2021.9.highogs-d120120a</t>
  </si>
  <si>
    <t>New Vehicle Attributes: EPA Efficiency: Conventional Cars: Two Seater: High oil and gas supply</t>
  </si>
  <si>
    <t>52-AEO2021.10.highogs-d120120a</t>
  </si>
  <si>
    <t>New Vehicle Attributes: EPA Efficiency: Conventional Cars: Small Crossover: High oil and gas supply</t>
  </si>
  <si>
    <t>52-AEO2021.11.highogs-d120120a</t>
  </si>
  <si>
    <t>New Vehicle Attributes: EPA Efficiency: Conventional Cars: Large Crossover: High oil and gas supply</t>
  </si>
  <si>
    <t>52-AEO2021.12.highogs-d120120a</t>
  </si>
  <si>
    <t>New Vehicle Attributes: EPA Efficiency: Conventional Cars: Average: High oil and gas supply</t>
  </si>
  <si>
    <t>52-AEO2021.13.highogs-d120120a</t>
  </si>
  <si>
    <t>New Vehicle Attributes: EPA Efficiency: Conventional Cars: On-Road Avg: High oil and gas supply</t>
  </si>
  <si>
    <t>52-AEO2021.14.highogs-d120120a</t>
  </si>
  <si>
    <t>52-AEO2021.16.</t>
  </si>
  <si>
    <t>New Vehicle Attributes: EPA Efficiency: Conventional Light Trucks: Small Pickup: High oil and gas supply</t>
  </si>
  <si>
    <t>52-AEO2021.17.highogs-d120120a</t>
  </si>
  <si>
    <t>New Vehicle Attributes: EPA Efficiency: Conventional Light Trucks: Large Pickup: High oil and gas supply</t>
  </si>
  <si>
    <t>52-AEO2021.18.highogs-d120120a</t>
  </si>
  <si>
    <t>New Vehicle Attributes: EPA Efficiency: Conventional Light Trucks: Small Van: High oil and gas supply</t>
  </si>
  <si>
    <t>52-AEO2021.19.highogs-d120120a</t>
  </si>
  <si>
    <t>New Vehicle Attributes: EPA Efficiency: Conventional Light Trucks: Large Van: High oil and gas supply</t>
  </si>
  <si>
    <t>52-AEO2021.20.highogs-d120120a</t>
  </si>
  <si>
    <t>New Vehicle Attributes: EPA Efficiency: Conventional Light Trucks: Small Utility: High oil and gas supply</t>
  </si>
  <si>
    <t>52-AEO2021.21.highogs-d120120a</t>
  </si>
  <si>
    <t>New Vehicle Attributes: EPA Efficiency: Conventional Light Trucks: Large Utility: High oil and gas supply</t>
  </si>
  <si>
    <t>52-AEO2021.22.highogs-d120120a</t>
  </si>
  <si>
    <t>New Vehicle Attributes: EPA Efficiency: Conventional Light Trucks: Small Crossover: High oil and gas supply</t>
  </si>
  <si>
    <t>52-AEO2021.23.highogs-d120120a</t>
  </si>
  <si>
    <t>New Vehicle Attributes: EPA Efficiency: Conventional Light Trucks: Large Crossover: High oil and gas supply</t>
  </si>
  <si>
    <t>52-AEO2021.24.highogs-d120120a</t>
  </si>
  <si>
    <t>New Vehicle Attributes: EPA Efficiency: Conventional Light Trucks: Average: High oil and gas supply</t>
  </si>
  <si>
    <t>52-AEO2021.25.highogs-d120120a</t>
  </si>
  <si>
    <t>New Vehicle Attributes: EPA Efficiency: Conventional Light Trucks: On-Road Avg: High oil and gas supply</t>
  </si>
  <si>
    <t>52-AEO2021.26.highogs-d120120a</t>
  </si>
  <si>
    <t>52-AEO2021.28.</t>
  </si>
  <si>
    <t>New Vehicle Attributes: Degradation Factors: Cars: High oil and gas supply</t>
  </si>
  <si>
    <t>52-AEO2021.29.highogs-d120120a</t>
  </si>
  <si>
    <t>New Vehicle Attributes: Degradation Factors: Light Trucks: High oil and gas supply</t>
  </si>
  <si>
    <t>52-AEO2021.30.highogs-d120120a</t>
  </si>
  <si>
    <t>52-AEO2021.32.</t>
  </si>
  <si>
    <t>52-AEO2021.33.</t>
  </si>
  <si>
    <t>New Vehicle Attributes: Fuel Efficiency: Alternative-Fuel Cars: Minicompact: High oil and gas supply</t>
  </si>
  <si>
    <t>52-AEO2021.34.highogs-d120120a</t>
  </si>
  <si>
    <t>New Vehicle Attributes: Fuel Efficiency: Alternative-Fuel Cars: Subcompact: High oil and gas supply</t>
  </si>
  <si>
    <t>52-AEO2021.35.highogs-d120120a</t>
  </si>
  <si>
    <t>New Vehicle Attributes: Fuel Efficiency: Alternative-Fuel Cars: Compact: High oil and gas supply</t>
  </si>
  <si>
    <t>52-AEO2021.36.highogs-d120120a</t>
  </si>
  <si>
    <t>New Vehicle Attributes: Fuel Efficiency: Alternative-Fuel Cars: Midsize: High oil and gas supply</t>
  </si>
  <si>
    <t>52-AEO2021.37.highogs-d120120a</t>
  </si>
  <si>
    <t>New Vehicle Attributes: Fuel Efficiency: Alternative-Fuel Cars: Large: High oil and gas supply</t>
  </si>
  <si>
    <t>52-AEO2021.38.highogs-d120120a</t>
  </si>
  <si>
    <t>New Vehicle Attributes: Fuel Efficiency: Alternative-Fuel Cars: Two Seater: High oil and gas supply</t>
  </si>
  <si>
    <t>52-AEO2021.39.highogs-d120120a</t>
  </si>
  <si>
    <t>New Vehicle Attributes: Fuel Efficiency: Alternative-Fuel Cars: Small Crossover: High oil and gas supply</t>
  </si>
  <si>
    <t>52-AEO2021.40.highogs-d120120a</t>
  </si>
  <si>
    <t>New Vehicle Attributes: Fuel Efficiency: Alternative-Fuel Cars: Large Crossover: High oil and gas supply</t>
  </si>
  <si>
    <t>52-AEO2021.41.highogs-d120120a</t>
  </si>
  <si>
    <t>New Vehicle Attributes: Fuel Efficiency: Alternative-Fuel Cars: Average: High oil and gas supply</t>
  </si>
  <si>
    <t>52-AEO2021.42.highogs-d120120a</t>
  </si>
  <si>
    <t>52-AEO2021.44.</t>
  </si>
  <si>
    <t>New Vehicle Attributes: Fuel Efficiency: Alternative-Fuel Light Trucks: Small Pickup: High oil and gas supply</t>
  </si>
  <si>
    <t>52-AEO2021.45.highogs-d120120a</t>
  </si>
  <si>
    <t>New Vehicle Attributes: Fuel Efficiency: Alternative-Fuel Light Trucks: Large Pickup: High oil and gas supply</t>
  </si>
  <si>
    <t>52-AEO2021.46.highogs-d120120a</t>
  </si>
  <si>
    <t>New Vehicle Attributes: Fuel Efficiency: Alternative-Fuel Light Trucks: Small Van: High oil and gas supply</t>
  </si>
  <si>
    <t>52-AEO2021.47.highogs-d120120a</t>
  </si>
  <si>
    <t>New Vehicle Attributes: Fuel Efficiency: Alternative-Fuel Light Trucks: Large Van: High oil and gas supply</t>
  </si>
  <si>
    <t>52-AEO2021.48.highogs-d120120a</t>
  </si>
  <si>
    <t>New Vehicle Attributes: Fuel Efficiency: Alternative-Fuel Light Trucks: Small Utility: High oil and gas supply</t>
  </si>
  <si>
    <t>52-AEO2021.49.highogs-d120120a</t>
  </si>
  <si>
    <t>New Vehicle Attributes: Fuel Efficiency: Alternative-Fuel Light Trucks: Large Utility: High oil and gas supply</t>
  </si>
  <si>
    <t>52-AEO2021.50.highogs-d120120a</t>
  </si>
  <si>
    <t>New Vehicle Attributes: Fuel Efficiency: Alternative-Fuel Light Trucks: Small Crossover: High oil and gas supply</t>
  </si>
  <si>
    <t>52-AEO2021.51.highogs-d120120a</t>
  </si>
  <si>
    <t>New Vehicle Attributes: Fuel Efficiency: Alternative-Fuel Light Trucks: Large Crossover: High oil and gas supply</t>
  </si>
  <si>
    <t>52-AEO2021.52.highogs-d120120a</t>
  </si>
  <si>
    <t>New Vehicle Attributes: Fuel Efficiency: Alternative-Fuel Light Trucks: Average: High oil and gas supply</t>
  </si>
  <si>
    <t>52-AEO2021.53.highogs-d120120a</t>
  </si>
  <si>
    <t>52-AEO2021.54.</t>
  </si>
  <si>
    <t>52-AEO2021.55.</t>
  </si>
  <si>
    <t>New Vehicle Attributes: Fleet Vehicles: EPA Rated Fuel Efficiency: Cars: High oil and gas supply</t>
  </si>
  <si>
    <t>52-AEO2021.56.highogs-d120120a</t>
  </si>
  <si>
    <t>New Vehicle Attributes: Fleet Vehicles: EPA Rated Fuel Efficiency: Light Trucks: High oil and gas supply</t>
  </si>
  <si>
    <t>52-AEO2021.57.highogs-d120120a</t>
  </si>
  <si>
    <t>52-AEO2021.59.</t>
  </si>
  <si>
    <t>New Vehicle Attributes: Fleet Vehicles: Average On-Road Fuel Efficiency: Cars: High oil and gas supply</t>
  </si>
  <si>
    <t>52-AEO2021.60.highogs-d120120a</t>
  </si>
  <si>
    <t>New Vehicle Attributes: Fleet Vehicles: Average On-Road Fuel Efficiency: Light Trucks: High oil and gas supply</t>
  </si>
  <si>
    <t>52-AEO2021.61.highogs-d120120a</t>
  </si>
  <si>
    <t>52-AEO2021.63.</t>
  </si>
  <si>
    <t>52-AEO2021.64.</t>
  </si>
  <si>
    <t>New Vehicle Attributes: Sales Shares: Cars: Minicompact: High oil and gas supply</t>
  </si>
  <si>
    <t>52-AEO2021.65.highogs-d120120a</t>
  </si>
  <si>
    <t>New Vehicle Attributes: Sales Shares: Cars: Subcompact: High oil and gas supply</t>
  </si>
  <si>
    <t>52-AEO2021.66.highogs-d120120a</t>
  </si>
  <si>
    <t>New Vehicle Attributes: Sales Shares: Cars: Compact: High oil and gas supply</t>
  </si>
  <si>
    <t>52-AEO2021.67.highogs-d120120a</t>
  </si>
  <si>
    <t>New Vehicle Attributes: Sales Shares: Cars: Midsize: High oil and gas supply</t>
  </si>
  <si>
    <t>52-AEO2021.68.highogs-d120120a</t>
  </si>
  <si>
    <t>New Vehicle Attributes: Sales Shares: Cars: Large: High oil and gas supply</t>
  </si>
  <si>
    <t>52-AEO2021.69.highogs-d120120a</t>
  </si>
  <si>
    <t>New Vehicle Attributes: Sales Shares: Cars: Two Seater: High oil and gas supply</t>
  </si>
  <si>
    <t>52-AEO2021.70.highogs-d120120a</t>
  </si>
  <si>
    <t>New Vehicle Attributes: Sales Shares: Cars: Small Crossover: High oil and gas supply</t>
  </si>
  <si>
    <t>52-AEO2021.71.highogs-d120120a</t>
  </si>
  <si>
    <t>New Vehicle Attributes: Sales Shares: Cars: Large Crossover: High oil and gas supply</t>
  </si>
  <si>
    <t>52-AEO2021.72.highogs-d120120a</t>
  </si>
  <si>
    <t>52-AEO2021.74.</t>
  </si>
  <si>
    <t>New Vehicle Attributes: Sales Shares: Light Trucks: Small Pickup: High oil and gas supply</t>
  </si>
  <si>
    <t>52-AEO2021.75.highogs-d120120a</t>
  </si>
  <si>
    <t>New Vehicle Attributes: Sales Shares: Light Trucks: Large Pickup: High oil and gas supply</t>
  </si>
  <si>
    <t>52-AEO2021.76.highogs-d120120a</t>
  </si>
  <si>
    <t>New Vehicle Attributes: Sales Shares: Light Trucks: Small Van: High oil and gas supply</t>
  </si>
  <si>
    <t>52-AEO2021.77.highogs-d120120a</t>
  </si>
  <si>
    <t>New Vehicle Attributes: Sales Shares: Light Trucks: Large Van: High oil and gas supply</t>
  </si>
  <si>
    <t>52-AEO2021.78.highogs-d120120a</t>
  </si>
  <si>
    <t>New Vehicle Attributes: Sales Shares: Light Trucks: Small Utility: High oil and gas supply</t>
  </si>
  <si>
    <t>52-AEO2021.79.highogs-d120120a</t>
  </si>
  <si>
    <t>New Vehicle Attributes: Sales Shares: Light Trucks: Large Utility: High oil and gas supply</t>
  </si>
  <si>
    <t>52-AEO2021.80.highogs-d120120a</t>
  </si>
  <si>
    <t>New Vehicle Attributes: Sales Shares: Light Trucks: Small Crossover: High oil and gas supply</t>
  </si>
  <si>
    <t>52-AEO2021.81.highogs-d120120a</t>
  </si>
  <si>
    <t>New Vehicle Attributes: Sales Shares: Light Trucks: Large Crossover: High oil and gas supply</t>
  </si>
  <si>
    <t>52-AEO2021.82.highogs-d120120a</t>
  </si>
  <si>
    <t>52-AEO2021.84.</t>
  </si>
  <si>
    <t>52-AEO2021.85.</t>
  </si>
  <si>
    <t>New Vehicle Attributes: Horsepower: Conventional Cars: Minicompact: High oil and gas supply</t>
  </si>
  <si>
    <t>52-AEO2021.86.highogs-d120120a</t>
  </si>
  <si>
    <t>New Vehicle Attributes: Horsepower: Conventional Cars: Subcompact: High oil and gas supply</t>
  </si>
  <si>
    <t>52-AEO2021.87.highogs-d120120a</t>
  </si>
  <si>
    <t>New Vehicle Attributes: Horsepower: Conventional Cars: Compact: High oil and gas supply</t>
  </si>
  <si>
    <t>52-AEO2021.88.highogs-d120120a</t>
  </si>
  <si>
    <t>New Vehicle Attributes: Horsepower: Conventional Cars: Midsize: High oil and gas supply</t>
  </si>
  <si>
    <t>52-AEO2021.89.highogs-d120120a</t>
  </si>
  <si>
    <t>New Vehicle Attributes: Horsepower: Conventional Cars: Large: High oil and gas supply</t>
  </si>
  <si>
    <t>52-AEO2021.90.highogs-d120120a</t>
  </si>
  <si>
    <t>New Vehicle Attributes: Horsepower: Conventional Cars: Two Seater: High oil and gas supply</t>
  </si>
  <si>
    <t>52-AEO2021.91.highogs-d120120a</t>
  </si>
  <si>
    <t>New Vehicle Attributes: Horsepower: Conventional Cars: Small Crossover: High oil and gas supply</t>
  </si>
  <si>
    <t>52-AEO2021.92.highogs-d120120a</t>
  </si>
  <si>
    <t>New Vehicle Attributes: Horsepower: Conventional Cars: Large Crossover: High oil and gas supply</t>
  </si>
  <si>
    <t>52-AEO2021.93.highogs-d120120a</t>
  </si>
  <si>
    <t>New Vehicle Attributes: Horsepower: Conventional Cars: Average: High oil and gas supply</t>
  </si>
  <si>
    <t>52-AEO2021.94.highogs-d120120a</t>
  </si>
  <si>
    <t>52-AEO2021.96.</t>
  </si>
  <si>
    <t>New Vehicle Attributes: Horsepower: Conventional Light Trucks: Small Pickup: High oil and gas supply</t>
  </si>
  <si>
    <t>52-AEO2021.97.highogs-d120120a</t>
  </si>
  <si>
    <t>New Vehicle Attributes: Horsepower: Conventional Light Trucks: Large Pickup: High oil and gas supply</t>
  </si>
  <si>
    <t>52-AEO2021.98.highogs-d120120a</t>
  </si>
  <si>
    <t>New Vehicle Attributes: Horsepower: Conventional Light Trucks: Small Van: High oil and gas supply</t>
  </si>
  <si>
    <t>52-AEO2021.99.highogs-d120120a</t>
  </si>
  <si>
    <t>New Vehicle Attributes: Horsepower: Conventional Light Trucks: Large Van: High oil and gas supply</t>
  </si>
  <si>
    <t>52-AEO2021.100.highogs-d120120a</t>
  </si>
  <si>
    <t>New Vehicle Attributes: Horsepower: Conventional Light Trucks: Small Utility: High oil and gas supply</t>
  </si>
  <si>
    <t>52-AEO2021.101.highogs-d120120a</t>
  </si>
  <si>
    <t>New Vehicle Attributes: Horsepower: Conventional Light Trucks: Large Utility: High oil and gas supply</t>
  </si>
  <si>
    <t>52-AEO2021.102.highogs-d120120a</t>
  </si>
  <si>
    <t>New Vehicle Attributes: Horsepower: Conventional Light Trucks: Small Crossover: High oil and gas supply</t>
  </si>
  <si>
    <t>52-AEO2021.103.highogs-d120120a</t>
  </si>
  <si>
    <t>New Vehicle Attributes: Horsepower: Conventional Light Trucks: Large Crossover: High oil and gas supply</t>
  </si>
  <si>
    <t>52-AEO2021.104.highogs-d120120a</t>
  </si>
  <si>
    <t>New Vehicle Attributes: Horsepower: Conventional Light Trucks: Average: High oil and gas supply</t>
  </si>
  <si>
    <t>52-AEO2021.105.highogs-d120120a</t>
  </si>
  <si>
    <t>52-AEO2021.107.</t>
  </si>
  <si>
    <t>52-AEO2021.108.</t>
  </si>
  <si>
    <t>New Vehicle Attributes: Weight: Conventional Cars: Minicompact: High oil and gas supply</t>
  </si>
  <si>
    <t>52-AEO2021.109.highogs-d120120a</t>
  </si>
  <si>
    <t>New Vehicle Attributes: Weight: Conventional Cars: Subcompact: High oil and gas supply</t>
  </si>
  <si>
    <t>52-AEO2021.110.highogs-d120120a</t>
  </si>
  <si>
    <t>New Vehicle Attributes: Weight: Conventional Cars: Compact: High oil and gas supply</t>
  </si>
  <si>
    <t>52-AEO2021.111.highogs-d120120a</t>
  </si>
  <si>
    <t>New Vehicle Attributes: Weight: Conventional Cars: Midsize: High oil and gas supply</t>
  </si>
  <si>
    <t>52-AEO2021.112.highogs-d120120a</t>
  </si>
  <si>
    <t>New Vehicle Attributes: Weight: Conventional Cars: Large: High oil and gas supply</t>
  </si>
  <si>
    <t>52-AEO2021.113.highogs-d120120a</t>
  </si>
  <si>
    <t>New Vehicle Attributes: Weight: Conventional Cars: Two Seater: High oil and gas supply</t>
  </si>
  <si>
    <t>52-AEO2021.114.highogs-d120120a</t>
  </si>
  <si>
    <t>New Vehicle Attributes: Weight: Conventional Cars: Small Crossover: High oil and gas supply</t>
  </si>
  <si>
    <t>52-AEO2021.115.highogs-d120120a</t>
  </si>
  <si>
    <t>New Vehicle Attributes: Weight: Conventional Cars: Large Crossover: High oil and gas supply</t>
  </si>
  <si>
    <t>52-AEO2021.116.highogs-d120120a</t>
  </si>
  <si>
    <t>New Vehicle Attributes: Weight: Conventional Cars: Average: High oil and gas supply</t>
  </si>
  <si>
    <t>52-AEO2021.117.highogs-d120120a</t>
  </si>
  <si>
    <t>52-AEO2021.119.</t>
  </si>
  <si>
    <t>New Vehicle Attributes: Weight: Conventional Light Trucks: Small Pickup: High oil and gas supply</t>
  </si>
  <si>
    <t>52-AEO2021.120.highogs-d120120a</t>
  </si>
  <si>
    <t>New Vehicle Attributes: Weight: Conventional Light Trucks: Large Pickup: High oil and gas supply</t>
  </si>
  <si>
    <t>52-AEO2021.121.highogs-d120120a</t>
  </si>
  <si>
    <t>New Vehicle Attributes: Weight: Conventional Light Trucks: Small Van: High oil and gas supply</t>
  </si>
  <si>
    <t>52-AEO2021.122.highogs-d120120a</t>
  </si>
  <si>
    <t>New Vehicle Attributes: Weight: Conventional Light Trucks: Large Van: High oil and gas supply</t>
  </si>
  <si>
    <t>52-AEO2021.123.highogs-d120120a</t>
  </si>
  <si>
    <t>New Vehicle Attributes: Weight: Conventional Light Trucks: Small Utility: High oil and gas supply</t>
  </si>
  <si>
    <t>52-AEO2021.124.highogs-d120120a</t>
  </si>
  <si>
    <t>New Vehicle Attributes: Weight: Conventional Light Trucks: Large Utility: High oil and gas supply</t>
  </si>
  <si>
    <t>52-AEO2021.125.highogs-d120120a</t>
  </si>
  <si>
    <t>New Vehicle Attributes: Weight: Conventional Light Trucks: Small Crossover: High oil and gas supply</t>
  </si>
  <si>
    <t>52-AEO2021.126.highogs-d120120a</t>
  </si>
  <si>
    <t>New Vehicle Attributes: Weight: Conventional Light Trucks: Large Crossover: High oil and gas supply</t>
  </si>
  <si>
    <t>52-AEO2021.127.highogs-d120120a</t>
  </si>
  <si>
    <t>New Vehicle Attributes: Weight: Conventional Light Trucks: Average: High oil and gas supply</t>
  </si>
  <si>
    <t>52-AEO2021.128.highogs-d120120a</t>
  </si>
  <si>
    <t>52-AEO2021.130.</t>
  </si>
  <si>
    <t>New Vehicle Attributes: Average Weight: Stock: Conventional Cars: High oil and gas supply</t>
  </si>
  <si>
    <t>52-AEO2021.131.highogs-d120120a</t>
  </si>
  <si>
    <t>New Vehicle Attributes: Average Weight: Stock: Conventional Light Trucks: High oil and gas supply</t>
  </si>
  <si>
    <t>52-AEO2021.132.highogs-d120120a</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</si>
  <si>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</si>
  <si>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</si>
  <si>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</si>
  <si>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</si>
  <si>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</si>
  <si>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</si>
  <si>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</si>
  <si>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</si>
  <si>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</si>
  <si>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</si>
  <si>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</si>
  <si>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</si>
  <si>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</si>
  <si>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</si>
  <si>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</si>
  <si>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</si>
  <si>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</si>
  <si>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</si>
  <si>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</si>
  <si>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</si>
  <si>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</si>
  <si>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</si>
  <si>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</si>
  <si>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</si>
  <si>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</si>
  <si>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</si>
  <si>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</si>
  <si>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</si>
  <si>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</si>
  <si>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</si>
  <si>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</si>
  <si>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</si>
  <si>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</si>
  <si>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</si>
  <si>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</si>
  <si>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</si>
  <si>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</si>
  <si>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https://www.eia.gov/outlooks/aeo/data/browser/#/?id=114-AEO2021&amp;cases=highogs&amp;sourcekey=0</t>
  </si>
  <si>
    <t>Mon Mar 08 2021 16:02:24 GMT-0800 (Pacific Standard Time)</t>
  </si>
  <si>
    <t>114-AEO2021.2.</t>
  </si>
  <si>
    <t>New Light-Duty Vehicle Prices: Gasoline: Mini-compact Car: High oil and gas supply</t>
  </si>
  <si>
    <t>114-AEO2021.3.highogs-d120120a</t>
  </si>
  <si>
    <t>thousand 2020 $</t>
  </si>
  <si>
    <t>New Light-Duty Vehicle Prices: Gasoline: Subcompact Car: High oil and gas supply</t>
  </si>
  <si>
    <t>114-AEO2021.4.highogs-d120120a</t>
  </si>
  <si>
    <t>New Light-Duty Vehicle Prices: Gasoline: Compact Car: High oil and gas supply</t>
  </si>
  <si>
    <t>114-AEO2021.5.highogs-d120120a</t>
  </si>
  <si>
    <t>New Light-Duty Vehicle Prices: Gasoline: Midsize Car: High oil and gas supply</t>
  </si>
  <si>
    <t>114-AEO2021.6.highogs-d120120a</t>
  </si>
  <si>
    <t>New Light-Duty Vehicle Prices: Gasoline: Large Car: High oil and gas supply</t>
  </si>
  <si>
    <t>114-AEO2021.7.highogs-d120120a</t>
  </si>
  <si>
    <t>New Light-Duty Vehicle Prices: Gasoline: Two Seater Car: High oil and gas supply</t>
  </si>
  <si>
    <t>114-AEO2021.8.highogs-d120120a</t>
  </si>
  <si>
    <t>New Light-Duty Vehicle Prices: Gasoline: Small Crossover Car: High oil and gas supply</t>
  </si>
  <si>
    <t>114-AEO2021.9.highogs-d120120a</t>
  </si>
  <si>
    <t>New Light-Duty Vehicle Prices: Gasoline: Large Crossover Car: High oil and gas supply</t>
  </si>
  <si>
    <t>114-AEO2021.10.highogs-d120120a</t>
  </si>
  <si>
    <t>New Light-Duty Vehicle Prices: Gasoline: Small Pickup: High oil and gas supply</t>
  </si>
  <si>
    <t>114-AEO2021.11.highogs-d120120a</t>
  </si>
  <si>
    <t>New Light-Duty Vehicle Prices: Gasoline: Large Pickup: High oil and gas supply</t>
  </si>
  <si>
    <t>114-AEO2021.12.highogs-d120120a</t>
  </si>
  <si>
    <t>New Light-Duty Vehicle Prices: Gasoline: Small Van: High oil and gas supply</t>
  </si>
  <si>
    <t>114-AEO2021.13.highogs-d120120a</t>
  </si>
  <si>
    <t>New Light-Duty Vehicle Prices: Gasoline: Large Van: High oil and gas supply</t>
  </si>
  <si>
    <t>114-AEO2021.14.highogs-d120120a</t>
  </si>
  <si>
    <t>New Light-Duty Vehicle Prices: Gasoline: Small Utility: High oil and gas supply</t>
  </si>
  <si>
    <t>114-AEO2021.15.highogs-d120120a</t>
  </si>
  <si>
    <t>New Light-Duty Vehicle Prices: Gasoline: Large Utility: High oil and gas supply</t>
  </si>
  <si>
    <t>114-AEO2021.16.highogs-d120120a</t>
  </si>
  <si>
    <t>New Light-Duty Vehicle Prices: Gasoline: Small Crossover Light Truck: High oil and gas supply</t>
  </si>
  <si>
    <t>114-AEO2021.17.highogs-d120120a</t>
  </si>
  <si>
    <t>New Light-Duty Vehicle Prices: Gasoline: Large Crossover Light Truck: High oil and gas supply</t>
  </si>
  <si>
    <t>114-AEO2021.18.highogs-d120120a</t>
  </si>
  <si>
    <t>114-AEO2021.20.</t>
  </si>
  <si>
    <t>New Light-Duty Vehicle Prices: Turbo Direct Injection Diesel: Mini-compact Car: High oil and gas supply</t>
  </si>
  <si>
    <t>114-AEO2021.21.highogs-d120120a</t>
  </si>
  <si>
    <t>New Light-Duty Vehicle Prices: Turbo Direct Injection Diesel: Subcompact Car: High oil and gas supply</t>
  </si>
  <si>
    <t>114-AEO2021.22.highogs-d120120a</t>
  </si>
  <si>
    <t>New Light-Duty Vehicle Prices: Turbo Direct Injection Diesel: Compact Car: High oil and gas supply</t>
  </si>
  <si>
    <t>114-AEO2021.23.highogs-d120120a</t>
  </si>
  <si>
    <t>New Light-Duty Vehicle Prices: Turbo Direct Injection Diesel: Midsize Car: High oil and gas supply</t>
  </si>
  <si>
    <t>114-AEO2021.24.highogs-d120120a</t>
  </si>
  <si>
    <t>New Light-Duty Vehicle Prices: Turbo Direct Injection Diesel: Large Car: High oil and gas supply</t>
  </si>
  <si>
    <t>114-AEO2021.25.highogs-d120120a</t>
  </si>
  <si>
    <t>New Light-Duty Vehicle Prices: Turbo Direct Injection Diesel: Two Seater Car: High oil and gas supply</t>
  </si>
  <si>
    <t>114-AEO2021.26.highogs-d120120a</t>
  </si>
  <si>
    <t>New Light-Duty Vehicle Prices: Turbo Direct Injection Diesel: Small Crossover Car: High oil and gas supply</t>
  </si>
  <si>
    <t>114-AEO2021.27.highogs-d120120a</t>
  </si>
  <si>
    <t>New Light-Duty Vehicle Prices: Turbo Direct Injection Diesel: Large Crossover Car: High oil and gas supply</t>
  </si>
  <si>
    <t>114-AEO2021.28.highogs-d120120a</t>
  </si>
  <si>
    <t>New Light-Duty Vehicle Prices: Turbo Direct Injection Diesel: Small Pickup: High oil and gas supply</t>
  </si>
  <si>
    <t>114-AEO2021.29.highogs-d120120a</t>
  </si>
  <si>
    <t>New Light-Duty Vehicle Prices: Turbo Direct Injection Diesel: Large Pickup: High oil and gas supply</t>
  </si>
  <si>
    <t>114-AEO2021.30.highogs-d120120a</t>
  </si>
  <si>
    <t>New Light-Duty Vehicle Prices: Turbo Direct Injection Diesel: Small Van: High oil and gas supply</t>
  </si>
  <si>
    <t>114-AEO2021.31.highogs-d120120a</t>
  </si>
  <si>
    <t>New Light-Duty Vehicle Prices: Turbo Direct Injection Diesel: Large Van: High oil and gas supply</t>
  </si>
  <si>
    <t>114-AEO2021.32.highogs-d120120a</t>
  </si>
  <si>
    <t>New Light-Duty Vehicle Prices: Turbo Direct Injection Diesel: Small Utility: High oil and gas supply</t>
  </si>
  <si>
    <t>114-AEO2021.33.highogs-d120120a</t>
  </si>
  <si>
    <t>New Light-Duty Vehicle Prices: Turbo Direct Injection Diesel: Large Utility: High oil and gas supply</t>
  </si>
  <si>
    <t>114-AEO2021.34.highogs-d120120a</t>
  </si>
  <si>
    <t>New Light-Duty Vehicle Prices: Turbo Direct Injection Diesel: Small Crossover Light Truck: High oil and gas supply</t>
  </si>
  <si>
    <t>114-AEO2021.35.highogs-d120120a</t>
  </si>
  <si>
    <t>New Light-Duty Vehicle Prices: Turbo Direct Injection Diesel: Large Crossover Light Truck: High oil and gas supply</t>
  </si>
  <si>
    <t>114-AEO2021.36.highogs-d120120a</t>
  </si>
  <si>
    <t>114-AEO2021.38.</t>
  </si>
  <si>
    <t>New Light-Duty Vehicle Prices: Plug-in 10 Gasoline Hybrid: Mini-compact Car: High oil and gas supply</t>
  </si>
  <si>
    <t>114-AEO2021.39.highogs-d120120a</t>
  </si>
  <si>
    <t>New Light-Duty Vehicle Prices: Plug-in 10 Gasoline Hybrid: Subcompact Car: High oil and gas supply</t>
  </si>
  <si>
    <t>114-AEO2021.40.highogs-d120120a</t>
  </si>
  <si>
    <t>New Light-Duty Vehicle Prices: Plug-in 10 Gasoline Hybrid: Compact Car: High oil and gas supply</t>
  </si>
  <si>
    <t>114-AEO2021.41.highogs-d120120a</t>
  </si>
  <si>
    <t>New Light-Duty Vehicle Prices: Plug-in 10 Gasoline Hybrid: Midsize Car: High oil and gas supply</t>
  </si>
  <si>
    <t>114-AEO2021.42.highogs-d120120a</t>
  </si>
  <si>
    <t>New Light-Duty Vehicle Prices: Plug-in 10 Gasoline Hybrid: Large Car: High oil and gas supply</t>
  </si>
  <si>
    <t>114-AEO2021.43.highogs-d120120a</t>
  </si>
  <si>
    <t>New Light-Duty Vehicle Prices: Plug-in 10 Gasoline Hybrid: Two Seater Car: High oil and gas supply</t>
  </si>
  <si>
    <t>114-AEO2021.44.highogs-d120120a</t>
  </si>
  <si>
    <t>New Light-Duty Vehicle Prices: Plug-in 10 Gasoline Hybrid: Small Crossover Car: High oil and gas supply</t>
  </si>
  <si>
    <t>114-AEO2021.45.highogs-d120120a</t>
  </si>
  <si>
    <t>New Light-Duty Vehicle Prices: Plug-in 10 Gasoline Hybrid: Large Crossover Car: High oil and gas supply</t>
  </si>
  <si>
    <t>114-AEO2021.46.highogs-d120120a</t>
  </si>
  <si>
    <t>New Light-Duty Vehicle Prices: Plug-in 10 Gasoline Hybrid: Small Pickup: High oil and gas supply</t>
  </si>
  <si>
    <t>114-AEO2021.47.highogs-d120120a</t>
  </si>
  <si>
    <t>New Light-Duty Vehicle Prices: Plug-in 10 Gasoline Hybrid: Large Pickup: High oil and gas supply</t>
  </si>
  <si>
    <t>114-AEO2021.48.highogs-d120120a</t>
  </si>
  <si>
    <t>New Light-Duty Vehicle Prices: Plug-in 10 Gasoline Hybrid: Small Van: High oil and gas supply</t>
  </si>
  <si>
    <t>114-AEO2021.49.highogs-d120120a</t>
  </si>
  <si>
    <t>New Light-Duty Vehicle Prices: Plug-in 10 Gasoline Hybrid: Large Van: High oil and gas supply</t>
  </si>
  <si>
    <t>114-AEO2021.50.highogs-d120120a</t>
  </si>
  <si>
    <t>New Light-Duty Vehicle Prices: Plug-in 10 Gasoline Hybrid: Small Utility: High oil and gas supply</t>
  </si>
  <si>
    <t>114-AEO2021.51.highogs-d120120a</t>
  </si>
  <si>
    <t>New Light-Duty Vehicle Prices: Plug-in 10 Gasoline Hybrid: Large Utility: High oil and gas supply</t>
  </si>
  <si>
    <t>114-AEO2021.52.highogs-d120120a</t>
  </si>
  <si>
    <t>New Light-Duty Vehicle Prices: Plug-in 10 Gasoline Hybrid: Small Crossover Light Truck: High oil and gas supply</t>
  </si>
  <si>
    <t>114-AEO2021.53.highogs-d120120a</t>
  </si>
  <si>
    <t>New Light-Duty Vehicle Prices: Plug-in 10 Gasoline Hybrid: Large Crossover Light Truck: High oil and gas supply</t>
  </si>
  <si>
    <t>114-AEO2021.54.highogs-d120120a</t>
  </si>
  <si>
    <t>114-AEO2021.57.</t>
  </si>
  <si>
    <t>New Light-Duty Vehicle Prices: Plug-in 40 Gasoline Hybrid: Mini-compact Car: High oil and gas supply</t>
  </si>
  <si>
    <t>114-AEO2021.58.highogs-d120120a</t>
  </si>
  <si>
    <t>New Light-Duty Vehicle Prices: Plug-in 40 Gasoline Hybrid: Subcompact Car: High oil and gas supply</t>
  </si>
  <si>
    <t>114-AEO2021.59.highogs-d120120a</t>
  </si>
  <si>
    <t>New Light-Duty Vehicle Prices: Plug-in 40 Gasoline Hybrid: Compact Car: High oil and gas supply</t>
  </si>
  <si>
    <t>114-AEO2021.60.highogs-d120120a</t>
  </si>
  <si>
    <t>New Light-Duty Vehicle Prices: Plug-in 40 Gasoline Hybrid: Midsize Car: High oil and gas supply</t>
  </si>
  <si>
    <t>114-AEO2021.61.highogs-d120120a</t>
  </si>
  <si>
    <t>New Light-Duty Vehicle Prices: Plug-in 40 Gasoline Hybrid: Large Car: High oil and gas supply</t>
  </si>
  <si>
    <t>114-AEO2021.62.highogs-d120120a</t>
  </si>
  <si>
    <t>New Light-Duty Vehicle Prices: Plug-in 40 Gasoline Hybrid: Two Seater Car: High oil and gas supply</t>
  </si>
  <si>
    <t>114-AEO2021.63.highogs-d120120a</t>
  </si>
  <si>
    <t>New Light-Duty Vehicle Prices: Plug-in 40 Gasoline Hybrid: Small Crossover Car: High oil and gas supply</t>
  </si>
  <si>
    <t>114-AEO2021.64.highogs-d120120a</t>
  </si>
  <si>
    <t>New Light-Duty Vehicle Prices: Plug-in 40 Gasoline Hybrid: Large Crossover Car: High oil and gas supply</t>
  </si>
  <si>
    <t>114-AEO2021.65.highogs-d120120a</t>
  </si>
  <si>
    <t>New Light-Duty Vehicle Prices: Plug-in 40 Gasoline Hybrid: Small Pickup: High oil and gas supply</t>
  </si>
  <si>
    <t>114-AEO2021.66.highogs-d120120a</t>
  </si>
  <si>
    <t>New Light-Duty Vehicle Prices: Plug-in 40 Gasoline Hybrid: Large Pickup: High oil and gas supply</t>
  </si>
  <si>
    <t>114-AEO2021.67.highogs-d120120a</t>
  </si>
  <si>
    <t>New Light-Duty Vehicle Prices: Plug-in 40 Gasoline Hybrid: Small Van: High oil and gas supply</t>
  </si>
  <si>
    <t>114-AEO2021.68.highogs-d120120a</t>
  </si>
  <si>
    <t>New Light-Duty Vehicle Prices: Plug-in 40 Gasoline Hybrid: Large Van: High oil and gas supply</t>
  </si>
  <si>
    <t>114-AEO2021.69.highogs-d120120a</t>
  </si>
  <si>
    <t>New Light-Duty Vehicle Prices: Plug-in 40 Gasoline Hybrid: Small Utility: High oil and gas supply</t>
  </si>
  <si>
    <t>114-AEO2021.70.highogs-d120120a</t>
  </si>
  <si>
    <t>New Light-Duty Vehicle Prices: Plug-in 40 Gasoline Hybrid: Large Utility: High oil and gas supply</t>
  </si>
  <si>
    <t>114-AEO2021.71.highogs-d120120a</t>
  </si>
  <si>
    <t>New Light-Duty Vehicle Prices: Plug-in 40 Gasoline Hybrid: Small Crossover Light Truck: High oil and gas supply</t>
  </si>
  <si>
    <t>114-AEO2021.72.highogs-d120120a</t>
  </si>
  <si>
    <t>New Light-Duty Vehicle Prices: Plug-in 40 Gasoline Hybrid: Large Crossover Light Truck: High oil and gas supply</t>
  </si>
  <si>
    <t>114-AEO2021.73.highogs-d120120a</t>
  </si>
  <si>
    <t>114-AEO2021.75.</t>
  </si>
  <si>
    <t>New Light-Duty Vehicle Prices: Ethanol Flex: Mini-compact Car: High oil and gas supply</t>
  </si>
  <si>
    <t>114-AEO2021.76.highogs-d120120a</t>
  </si>
  <si>
    <t>New Light-Duty Vehicle Prices: Ethanol Flex: Subcompact Car: High oil and gas supply</t>
  </si>
  <si>
    <t>114-AEO2021.77.highogs-d120120a</t>
  </si>
  <si>
    <t>New Light-Duty Vehicle Prices: Ethanol Flex: Compact Car: High oil and gas supply</t>
  </si>
  <si>
    <t>114-AEO2021.78.highogs-d120120a</t>
  </si>
  <si>
    <t>New Light-Duty Vehicle Prices: Ethanol Flex: Midsize Car: High oil and gas supply</t>
  </si>
  <si>
    <t>114-AEO2021.79.highogs-d120120a</t>
  </si>
  <si>
    <t>New Light-Duty Vehicle Prices: Ethanol Flex: Large Car: High oil and gas supply</t>
  </si>
  <si>
    <t>114-AEO2021.80.highogs-d120120a</t>
  </si>
  <si>
    <t>New Light-Duty Vehicle Prices: Ethanol Flex: Two Seater Car: High oil and gas supply</t>
  </si>
  <si>
    <t>114-AEO2021.81.highogs-d120120a</t>
  </si>
  <si>
    <t>New Light-Duty Vehicle Prices: Ethanol Flex: Small Crossover Car: High oil and gas supply</t>
  </si>
  <si>
    <t>114-AEO2021.82.highogs-d120120a</t>
  </si>
  <si>
    <t>New Light-Duty Vehicle Prices: Ethanol Flex: Large Crossover Car: High oil and gas supply</t>
  </si>
  <si>
    <t>114-AEO2021.83.highogs-d120120a</t>
  </si>
  <si>
    <t>New Light-Duty Vehicle Prices: Ethanol Flex: Small Pickup: High oil and gas supply</t>
  </si>
  <si>
    <t>114-AEO2021.84.highogs-d120120a</t>
  </si>
  <si>
    <t>New Light-Duty Vehicle Prices: Ethanol Flex: Large Pickup: High oil and gas supply</t>
  </si>
  <si>
    <t>114-AEO2021.85.highogs-d120120a</t>
  </si>
  <si>
    <t>New Light-Duty Vehicle Prices: Ethanol Flex: Small Van: High oil and gas supply</t>
  </si>
  <si>
    <t>114-AEO2021.86.highogs-d120120a</t>
  </si>
  <si>
    <t>New Light-Duty Vehicle Prices: Ethanol Flex: Large Van: High oil and gas supply</t>
  </si>
  <si>
    <t>114-AEO2021.87.highogs-d120120a</t>
  </si>
  <si>
    <t>New Light-Duty Vehicle Prices: Ethanol Flex: Small Utility: High oil and gas supply</t>
  </si>
  <si>
    <t>114-AEO2021.88.highogs-d120120a</t>
  </si>
  <si>
    <t>New Light-Duty Vehicle Prices: Ethanol Flex: Large Utility: High oil and gas supply</t>
  </si>
  <si>
    <t>114-AEO2021.89.highogs-d120120a</t>
  </si>
  <si>
    <t>New Light-Duty Vehicle Prices: Ethanol Flex: Small Crossover Light Truck: High oil and gas supply</t>
  </si>
  <si>
    <t>114-AEO2021.90.highogs-d120120a</t>
  </si>
  <si>
    <t>New Light-Duty Vehicle Prices: Ethanol Flex: Large Crossover Light Truck: High oil and gas supply</t>
  </si>
  <si>
    <t>114-AEO2021.91.highogs-d120120a</t>
  </si>
  <si>
    <t>114-AEO2021.93.</t>
  </si>
  <si>
    <t>New Light-Duty Vehicle Prices: Natural Gas: Mini-compact Car: High oil and gas supply</t>
  </si>
  <si>
    <t>114-AEO2021.94.highogs-d120120a</t>
  </si>
  <si>
    <t>New Light-Duty Vehicle Prices: Natural Gas: Subcompact Car: High oil and gas supply</t>
  </si>
  <si>
    <t>114-AEO2021.95.highogs-d120120a</t>
  </si>
  <si>
    <t>New Light-Duty Vehicle Prices: Natural Gas: Compact Car: High oil and gas supply</t>
  </si>
  <si>
    <t>114-AEO2021.96.highogs-d120120a</t>
  </si>
  <si>
    <t>New Light-Duty Vehicle Prices: Natural Gas: Midsize Car: High oil and gas supply</t>
  </si>
  <si>
    <t>114-AEO2021.97.highogs-d120120a</t>
  </si>
  <si>
    <t>New Light-Duty Vehicle Prices: Natural Gas: Large Car: High oil and gas supply</t>
  </si>
  <si>
    <t>114-AEO2021.98.highogs-d120120a</t>
  </si>
  <si>
    <t>New Light-Duty Vehicle Prices: Natural Gas: Two Seater Car: High oil and gas supply</t>
  </si>
  <si>
    <t>114-AEO2021.99.highogs-d120120a</t>
  </si>
  <si>
    <t>New Light-Duty Vehicle Prices: Natural Gas: Small Crossover Car: High oil and gas supply</t>
  </si>
  <si>
    <t>114-AEO2021.100.highogs-d120120a</t>
  </si>
  <si>
    <t>New Light-Duty Vehicle Prices: Natural Gas: Large Crossover Car: High oil and gas supply</t>
  </si>
  <si>
    <t>114-AEO2021.101.highogs-d120120a</t>
  </si>
  <si>
    <t>New Light-Duty Vehicle Prices: Natural Gas: Small Pickup: High oil and gas supply</t>
  </si>
  <si>
    <t>114-AEO2021.102.highogs-d120120a</t>
  </si>
  <si>
    <t>New Light-Duty Vehicle Prices: Natural Gas: Large Pickup: High oil and gas supply</t>
  </si>
  <si>
    <t>114-AEO2021.103.highogs-d120120a</t>
  </si>
  <si>
    <t>New Light-Duty Vehicle Prices: Natural Gas: Small Van: High oil and gas supply</t>
  </si>
  <si>
    <t>114-AEO2021.104.highogs-d120120a</t>
  </si>
  <si>
    <t>New Light-Duty Vehicle Prices: Natural Gas: Large Van: High oil and gas supply</t>
  </si>
  <si>
    <t>114-AEO2021.105.highogs-d120120a</t>
  </si>
  <si>
    <t>New Light-Duty Vehicle Prices: Natural Gas: Small Utility: High oil and gas supply</t>
  </si>
  <si>
    <t>114-AEO2021.106.highogs-d120120a</t>
  </si>
  <si>
    <t>New Light-Duty Vehicle Prices: Natural Gas: Large Utility: High oil and gas supply</t>
  </si>
  <si>
    <t>114-AEO2021.107.highogs-d120120a</t>
  </si>
  <si>
    <t>New Light-Duty Vehicle Prices: Natural Gas: Small Crossover Light Truck: High oil and gas supply</t>
  </si>
  <si>
    <t>114-AEO2021.108.highogs-d120120a</t>
  </si>
  <si>
    <t>New Light-Duty Vehicle Prices: Natural Gas: Large Crossover Light Truck: High oil and gas supply</t>
  </si>
  <si>
    <t>114-AEO2021.109.highogs-d120120a</t>
  </si>
  <si>
    <t>114-AEO2021.112.</t>
  </si>
  <si>
    <t>New Light-Duty Vehicle Prices: Natural Gas Bi-Fuel: Mini-compact Car: High oil and gas supply</t>
  </si>
  <si>
    <t>114-AEO2021.113.highogs-d120120a</t>
  </si>
  <si>
    <t>New Light-Duty Vehicle Prices: Natural Gas Bi-Fuel: Subcompact Car: High oil and gas supply</t>
  </si>
  <si>
    <t>114-AEO2021.114.highogs-d120120a</t>
  </si>
  <si>
    <t>New Light-Duty Vehicle Prices: Natural Gas Bi-Fuel: Compact Car: High oil and gas supply</t>
  </si>
  <si>
    <t>114-AEO2021.115.highogs-d120120a</t>
  </si>
  <si>
    <t>New Light-Duty Vehicle Prices: Natural Gas Bi-Fuel: Midsize Car: High oil and gas supply</t>
  </si>
  <si>
    <t>114-AEO2021.116.highogs-d120120a</t>
  </si>
  <si>
    <t>New Light-Duty Vehicle Prices: Natural Gas Bi-Fuel: Large Car: High oil and gas supply</t>
  </si>
  <si>
    <t>114-AEO2021.117.highogs-d120120a</t>
  </si>
  <si>
    <t>New Light-Duty Vehicle Prices: Natural Gas Bi-Fuel: Two Seater Car: High oil and gas supply</t>
  </si>
  <si>
    <t>114-AEO2021.118.highogs-d120120a</t>
  </si>
  <si>
    <t>New Light-Duty Vehicle Prices: Natural Gas Bi-Fuel: Small Crossover Car: High oil and gas supply</t>
  </si>
  <si>
    <t>114-AEO2021.119.highogs-d120120a</t>
  </si>
  <si>
    <t>New Light-Duty Vehicle Prices: Natural Gas Bi-Fuel: Large Crossover Car: High oil and gas supply</t>
  </si>
  <si>
    <t>114-AEO2021.120.highogs-d120120a</t>
  </si>
  <si>
    <t>New Light-Duty Vehicle Prices: Natural Gas Bi-Fuel: Small Pickup: High oil and gas supply</t>
  </si>
  <si>
    <t>114-AEO2021.121.highogs-d120120a</t>
  </si>
  <si>
    <t>New Light-Duty Vehicle Prices: Natural Gas Bi-Fuel: Large Pickup: High oil and gas supply</t>
  </si>
  <si>
    <t>114-AEO2021.122.highogs-d120120a</t>
  </si>
  <si>
    <t>New Light-Duty Vehicle Prices: Natural Gas Bi-Fuel: Small Van: High oil and gas supply</t>
  </si>
  <si>
    <t>114-AEO2021.123.highogs-d120120a</t>
  </si>
  <si>
    <t>New Light-Duty Vehicle Prices: Natural Gas Bi-Fuel: Large Van: High oil and gas supply</t>
  </si>
  <si>
    <t>114-AEO2021.124.highogs-d120120a</t>
  </si>
  <si>
    <t>New Light-Duty Vehicle Prices: Natural Gas Bi-Fuel: Small Utility: High oil and gas supply</t>
  </si>
  <si>
    <t>114-AEO2021.125.highogs-d120120a</t>
  </si>
  <si>
    <t>New Light-Duty Vehicle Prices: Natural Gas Bi-Fuel: Large Utility: High oil and gas supply</t>
  </si>
  <si>
    <t>114-AEO2021.126.highogs-d120120a</t>
  </si>
  <si>
    <t>New Light-Duty Vehicle Prices: Natural Gas Bi-Fuel: Small Crossover Light Truck: High oil and gas supply</t>
  </si>
  <si>
    <t>114-AEO2021.127.highogs-d120120a</t>
  </si>
  <si>
    <t>New Light-Duty Vehicle Prices: Natural Gas Bi-Fuel: Large Crossover Light Truck: High oil and gas supply</t>
  </si>
  <si>
    <t>114-AEO2021.128.highogs-d120120a</t>
  </si>
  <si>
    <t>114-AEO2021.130.</t>
  </si>
  <si>
    <t>New Light-Duty Vehicle Prices: Propane: Mini-compact Car: High oil and gas supply</t>
  </si>
  <si>
    <t>114-AEO2021.131.highogs-d120120a</t>
  </si>
  <si>
    <t>New Light-Duty Vehicle Prices: Propane: Subcompact Car: High oil and gas supply</t>
  </si>
  <si>
    <t>114-AEO2021.132.highogs-d120120a</t>
  </si>
  <si>
    <t>New Light-Duty Vehicle Prices: Propane: Compact Car: High oil and gas supply</t>
  </si>
  <si>
    <t>114-AEO2021.133.highogs-d120120a</t>
  </si>
  <si>
    <t>New Light-Duty Vehicle Prices: Propane: Midsize Car: High oil and gas supply</t>
  </si>
  <si>
    <t>114-AEO2021.134.highogs-d120120a</t>
  </si>
  <si>
    <t>New Light-Duty Vehicle Prices: Propane: Large Car: High oil and gas supply</t>
  </si>
  <si>
    <t>114-AEO2021.135.highogs-d120120a</t>
  </si>
  <si>
    <t>New Light-Duty Vehicle Prices: Propane: Two Seater Car: High oil and gas supply</t>
  </si>
  <si>
    <t>114-AEO2021.136.highogs-d120120a</t>
  </si>
  <si>
    <t>New Light-Duty Vehicle Prices: Propane: Small Crossover Car: High oil and gas supply</t>
  </si>
  <si>
    <t>114-AEO2021.137.highogs-d120120a</t>
  </si>
  <si>
    <t>New Light-Duty Vehicle Prices: Propane: Large Crossover Car: High oil and gas supply</t>
  </si>
  <si>
    <t>114-AEO2021.138.highogs-d120120a</t>
  </si>
  <si>
    <t>New Light-Duty Vehicle Prices: Propane: Small Pickup: High oil and gas supply</t>
  </si>
  <si>
    <t>114-AEO2021.139.highogs-d120120a</t>
  </si>
  <si>
    <t>New Light-Duty Vehicle Prices: Propane: Large Pickup: High oil and gas supply</t>
  </si>
  <si>
    <t>114-AEO2021.140.highogs-d120120a</t>
  </si>
  <si>
    <t>New Light-Duty Vehicle Prices: Propane: Small Van: High oil and gas supply</t>
  </si>
  <si>
    <t>114-AEO2021.141.highogs-d120120a</t>
  </si>
  <si>
    <t>New Light-Duty Vehicle Prices: Propane: Large Van: High oil and gas supply</t>
  </si>
  <si>
    <t>114-AEO2021.142.highogs-d120120a</t>
  </si>
  <si>
    <t>New Light-Duty Vehicle Prices: Propane: Small Utility: High oil and gas supply</t>
  </si>
  <si>
    <t>114-AEO2021.143.highogs-d120120a</t>
  </si>
  <si>
    <t>New Light-Duty Vehicle Prices: Propane: Large Utility: High oil and gas supply</t>
  </si>
  <si>
    <t>114-AEO2021.144.highogs-d120120a</t>
  </si>
  <si>
    <t>New Light-Duty Vehicle Prices: Propane: Small Crossover Light Truck: High oil and gas supply</t>
  </si>
  <si>
    <t>114-AEO2021.145.highogs-d120120a</t>
  </si>
  <si>
    <t>New Light-Duty Vehicle Prices: Propane: Large Crossover Light Truck: High oil and gas supply</t>
  </si>
  <si>
    <t>114-AEO2021.146.highogs-d120120a</t>
  </si>
  <si>
    <t>114-AEO2021.148.</t>
  </si>
  <si>
    <t>New Light-Duty Vehicle Prices: Propane Bi-Fuel: Mini-compact Car: High oil and gas supply</t>
  </si>
  <si>
    <t>114-AEO2021.149.highogs-d120120a</t>
  </si>
  <si>
    <t>New Light-Duty Vehicle Prices: Propane Bi-Fuel: Subcompact Car: High oil and gas supply</t>
  </si>
  <si>
    <t>114-AEO2021.150.highogs-d120120a</t>
  </si>
  <si>
    <t>New Light-Duty Vehicle Prices: Propane Bi-Fuel: Compact Car: High oil and gas supply</t>
  </si>
  <si>
    <t>114-AEO2021.151.highogs-d120120a</t>
  </si>
  <si>
    <t>New Light-Duty Vehicle Prices: Propane Bi-Fuel: Midsize Car: High oil and gas supply</t>
  </si>
  <si>
    <t>114-AEO2021.152.highogs-d120120a</t>
  </si>
  <si>
    <t>New Light-Duty Vehicle Prices: Propane Bi-Fuel: Large Car: High oil and gas supply</t>
  </si>
  <si>
    <t>114-AEO2021.153.highogs-d120120a</t>
  </si>
  <si>
    <t>New Light-Duty Vehicle Prices: Propane Bi-Fuel: Two Seater Car: High oil and gas supply</t>
  </si>
  <si>
    <t>114-AEO2021.154.highogs-d120120a</t>
  </si>
  <si>
    <t>New Light-Duty Vehicle Prices: Propane Bi-Fuel: Small Crossover Car: High oil and gas supply</t>
  </si>
  <si>
    <t>114-AEO2021.155.highogs-d120120a</t>
  </si>
  <si>
    <t>New Light-Duty Vehicle Prices: Propane Bi-Fuel: Large Crossover Car: High oil and gas supply</t>
  </si>
  <si>
    <t>114-AEO2021.156.highogs-d120120a</t>
  </si>
  <si>
    <t>New Light-Duty Vehicle Prices: Propane Bi-Fuel: Small Pickup: High oil and gas supply</t>
  </si>
  <si>
    <t>114-AEO2021.157.highogs-d120120a</t>
  </si>
  <si>
    <t>New Light-Duty Vehicle Prices: Propane Bi-Fuel: Large Pickup: High oil and gas supply</t>
  </si>
  <si>
    <t>114-AEO2021.158.highogs-d120120a</t>
  </si>
  <si>
    <t>New Light-Duty Vehicle Prices: Propane Bi-Fuel: Small Van: High oil and gas supply</t>
  </si>
  <si>
    <t>114-AEO2021.159.highogs-d120120a</t>
  </si>
  <si>
    <t>New Light-Duty Vehicle Prices: Propane Bi-Fuel: Large Van: High oil and gas supply</t>
  </si>
  <si>
    <t>114-AEO2021.160.highogs-d120120a</t>
  </si>
  <si>
    <t>New Light-Duty Vehicle Prices: Propane Bi-Fuel: Small Utility: High oil and gas supply</t>
  </si>
  <si>
    <t>114-AEO2021.161.highogs-d120120a</t>
  </si>
  <si>
    <t>New Light-Duty Vehicle Prices: Propane Bi-Fuel: Large Utility: High oil and gas supply</t>
  </si>
  <si>
    <t>114-AEO2021.162.highogs-d120120a</t>
  </si>
  <si>
    <t>New Light-Duty Vehicle Prices: Propane Bi-Fuel: Small Crossover Light Truck: High oil and gas supply</t>
  </si>
  <si>
    <t>114-AEO2021.163.highogs-d120120a</t>
  </si>
  <si>
    <t>New Light-Duty Vehicle Prices: Propane Bi-Fuel: Large Crossover Light Truck: High oil and gas supply</t>
  </si>
  <si>
    <t>114-AEO2021.164.highogs-d120120a</t>
  </si>
  <si>
    <t>114-AEO2021.167.</t>
  </si>
  <si>
    <t>New Light-Duty Vehicle Prices: 100 Mile Electric Vehicle: Mini-compact Car: High oil and gas supply</t>
  </si>
  <si>
    <t>114-AEO2021.168.highogs-d120120a</t>
  </si>
  <si>
    <t>New Light-Duty Vehicle Prices: 100 Mile Electric Vehicle: Subcompact Car: High oil and gas supply</t>
  </si>
  <si>
    <t>114-AEO2021.169.highogs-d120120a</t>
  </si>
  <si>
    <t>New Light-Duty Vehicle Prices: 100 Mile Electric Vehicle: Compact Car: High oil and gas supply</t>
  </si>
  <si>
    <t>114-AEO2021.170.highogs-d120120a</t>
  </si>
  <si>
    <t>New Light-Duty Vehicle Prices: 100 Mile Electric Vehicle: Midsize Car: High oil and gas supply</t>
  </si>
  <si>
    <t>114-AEO2021.171.highogs-d120120a</t>
  </si>
  <si>
    <t>New Light-Duty Vehicle Prices: 100 Mile Electric Vehicle: Large Car: High oil and gas supply</t>
  </si>
  <si>
    <t>114-AEO2021.172.highogs-d120120a</t>
  </si>
  <si>
    <t>New Light-Duty Vehicle Prices: 100 Mile Electric Vehicle: Two Seater Car: High oil and gas supply</t>
  </si>
  <si>
    <t>114-AEO2021.173.highogs-d120120a</t>
  </si>
  <si>
    <t>New Light-Duty Vehicle Prices: 100 Mile Electric Vehicle: Small Crossover Car: High oil and gas supply</t>
  </si>
  <si>
    <t>114-AEO2021.174.highogs-d120120a</t>
  </si>
  <si>
    <t>New Light-Duty Vehicle Prices: 100 Mile Electric Vehicle: Large Crossover Car: High oil and gas supply</t>
  </si>
  <si>
    <t>114-AEO2021.175.highogs-d120120a</t>
  </si>
  <si>
    <t>New Light-Duty Vehicle Prices: 100 Mile Electric Vehicle: Small Pickup: High oil and gas supply</t>
  </si>
  <si>
    <t>114-AEO2021.176.highogs-d120120a</t>
  </si>
  <si>
    <t>New Light-Duty Vehicle Prices: 100 Mile Electric Vehicle: Large Pickup: High oil and gas supply</t>
  </si>
  <si>
    <t>114-AEO2021.177.highogs-d120120a</t>
  </si>
  <si>
    <t>New Light-Duty Vehicle Prices: 100 Mile Electric Vehicle: Small Van: High oil and gas supply</t>
  </si>
  <si>
    <t>114-AEO2021.178.highogs-d120120a</t>
  </si>
  <si>
    <t>New Light-Duty Vehicle Prices: 100 Mile Electric Vehicle: Large Van: High oil and gas supply</t>
  </si>
  <si>
    <t>114-AEO2021.179.highogs-d120120a</t>
  </si>
  <si>
    <t>New Light-Duty Vehicle Prices: 100 Mile Electric Vehicle: Small Utility: High oil and gas supply</t>
  </si>
  <si>
    <t>114-AEO2021.180.highogs-d120120a</t>
  </si>
  <si>
    <t>New Light-Duty Vehicle Prices: 100 Mile Electric Vehicle: Large Utility: High oil and gas supply</t>
  </si>
  <si>
    <t>114-AEO2021.181.highogs-d120120a</t>
  </si>
  <si>
    <t>New Light-Duty Vehicle Prices: 100 Mile Electric Vehicle: Small Crossover Light Truck: High oil and gas supply</t>
  </si>
  <si>
    <t>114-AEO2021.182.highogs-d120120a</t>
  </si>
  <si>
    <t>New Light-Duty Vehicle Prices: 100 Mile Electric Vehicle: Large Crossover Light Truck: High oil and gas supply</t>
  </si>
  <si>
    <t>114-AEO2021.183.highogs-d120120a</t>
  </si>
  <si>
    <t>114-AEO2021.185.</t>
  </si>
  <si>
    <t>New Light-Duty Vehicle Prices: 200 Mile Electric Vehicle: Mini-compact Car: High oil and gas supply</t>
  </si>
  <si>
    <t>114-AEO2021.186.highogs-d120120a</t>
  </si>
  <si>
    <t>New Light-Duty Vehicle Prices: 200 Mile Electric Vehicle: Subcompact Car: High oil and gas supply</t>
  </si>
  <si>
    <t>114-AEO2021.187.highogs-d120120a</t>
  </si>
  <si>
    <t>New Light-Duty Vehicle Prices: 200 Mile Electric Vehicle: Compact Car: High oil and gas supply</t>
  </si>
  <si>
    <t>114-AEO2021.188.highogs-d120120a</t>
  </si>
  <si>
    <t>New Light-Duty Vehicle Prices: 200 Mile Electric Vehicle: Midsize Car: High oil and gas supply</t>
  </si>
  <si>
    <t>114-AEO2021.189.highogs-d120120a</t>
  </si>
  <si>
    <t>New Light-Duty Vehicle Prices: 200 Mile Electric Vehicle: Large Car: High oil and gas supply</t>
  </si>
  <si>
    <t>114-AEO2021.190.highogs-d120120a</t>
  </si>
  <si>
    <t>New Light-Duty Vehicle Prices: 200 Mile Electric Vehicle: Two Seater Car: High oil and gas supply</t>
  </si>
  <si>
    <t>114-AEO2021.191.highogs-d120120a</t>
  </si>
  <si>
    <t>New Light-Duty Vehicle Prices: 200 Mile Electric Vehicle: Small Crossover Car: High oil and gas supply</t>
  </si>
  <si>
    <t>114-AEO2021.192.highogs-d120120a</t>
  </si>
  <si>
    <t>New Light-Duty Vehicle Prices: 200 Mile Electric Vehicle: Large Crossover Car: High oil and gas supply</t>
  </si>
  <si>
    <t>114-AEO2021.193.highogs-d120120a</t>
  </si>
  <si>
    <t>New Light-Duty Vehicle Prices: 200 Mile Electric Vehicle: Small Pickup: High oil and gas supply</t>
  </si>
  <si>
    <t>114-AEO2021.194.highogs-d120120a</t>
  </si>
  <si>
    <t>New Light-Duty Vehicle Prices: 200 Mile Electric Vehicle: Large Pickup: High oil and gas supply</t>
  </si>
  <si>
    <t>114-AEO2021.195.highogs-d120120a</t>
  </si>
  <si>
    <t>New Light-Duty Vehicle Prices: 200 Mile Electric Vehicle: Small Van: High oil and gas supply</t>
  </si>
  <si>
    <t>114-AEO2021.196.highogs-d120120a</t>
  </si>
  <si>
    <t>New Light-Duty Vehicle Prices: 200 Mile Electric Vehicle: Large Van: High oil and gas supply</t>
  </si>
  <si>
    <t>114-AEO2021.197.highogs-d120120a</t>
  </si>
  <si>
    <t>New Light-Duty Vehicle Prices: 200 Mile Electric Vehicle: Small Utility: High oil and gas supply</t>
  </si>
  <si>
    <t>114-AEO2021.198.highogs-d120120a</t>
  </si>
  <si>
    <t>New Light-Duty Vehicle Prices: 200 Mile Electric Vehicle: Large Utility: High oil and gas supply</t>
  </si>
  <si>
    <t>114-AEO2021.199.highogs-d120120a</t>
  </si>
  <si>
    <t>New Light-Duty Vehicle Prices: 200 Mile Electric Vehicle: Small Crossover Light Truck: High oil and gas supply</t>
  </si>
  <si>
    <t>114-AEO2021.200.highogs-d120120a</t>
  </si>
  <si>
    <t>New Light-Duty Vehicle Prices: 200 Mile Electric Vehicle: Large Crossover Light Truck: High oil and gas supply</t>
  </si>
  <si>
    <t>114-AEO2021.201.highogs-d120120a</t>
  </si>
  <si>
    <t>114-AEO2021.203.</t>
  </si>
  <si>
    <t>New Light-Duty Vehicle Prices: 300 Mile Electric Vehicle: Mini-compact Car: High oil and gas supply</t>
  </si>
  <si>
    <t>114-AEO2021.204.highogs-d120120a</t>
  </si>
  <si>
    <t>New Light-Duty Vehicle Prices: 300 Mile Electric Vehicle: Subcompact Car: High oil and gas supply</t>
  </si>
  <si>
    <t>114-AEO2021.205.highogs-d120120a</t>
  </si>
  <si>
    <t>New Light-Duty Vehicle Prices: 300 Mile Electric Vehicle: Compact Car: High oil and gas supply</t>
  </si>
  <si>
    <t>114-AEO2021.206.highogs-d120120a</t>
  </si>
  <si>
    <t>New Light-Duty Vehicle Prices: 300 Mile Electric Vehicle: Midsize Car: High oil and gas supply</t>
  </si>
  <si>
    <t>114-AEO2021.207.highogs-d120120a</t>
  </si>
  <si>
    <t>New Light-Duty Vehicle Prices: 300 Mile Electric Vehicle: Large Car: High oil and gas supply</t>
  </si>
  <si>
    <t>114-AEO2021.208.highogs-d120120a</t>
  </si>
  <si>
    <t>New Light-Duty Vehicle Prices: 300 Mile Electric Vehicle: Two Seater Car: High oil and gas supply</t>
  </si>
  <si>
    <t>114-AEO2021.209.highogs-d120120a</t>
  </si>
  <si>
    <t>New Light-Duty Vehicle Prices: 300 Mile Electric Vehicle: Small Crossover Car: High oil and gas supply</t>
  </si>
  <si>
    <t>114-AEO2021.210.highogs-d120120a</t>
  </si>
  <si>
    <t>New Light-Duty Vehicle Prices: 300 Mile Electric Vehicle: Large Crossover Car: High oil and gas supply</t>
  </si>
  <si>
    <t>114-AEO2021.211.highogs-d120120a</t>
  </si>
  <si>
    <t>New Light-Duty Vehicle Prices: 300 Mile Electric Vehicle: Small Pickup: High oil and gas supply</t>
  </si>
  <si>
    <t>114-AEO2021.212.highogs-d120120a</t>
  </si>
  <si>
    <t>New Light-Duty Vehicle Prices: 300 Mile Electric Vehicle: Large Pickup: High oil and gas supply</t>
  </si>
  <si>
    <t>114-AEO2021.213.highogs-d120120a</t>
  </si>
  <si>
    <t>New Light-Duty Vehicle Prices: 300 Mile Electric Vehicle: Small Van: High oil and gas supply</t>
  </si>
  <si>
    <t>114-AEO2021.214.highogs-d120120a</t>
  </si>
  <si>
    <t>New Light-Duty Vehicle Prices: 300 Mile Electric Vehicle: Large Van: High oil and gas supply</t>
  </si>
  <si>
    <t>114-AEO2021.215.highogs-d120120a</t>
  </si>
  <si>
    <t>New Light-Duty Vehicle Prices: 300 Mile Electric Vehicle: Small Utility: High oil and gas supply</t>
  </si>
  <si>
    <t>114-AEO2021.216.highogs-d120120a</t>
  </si>
  <si>
    <t>New Light-Duty Vehicle Prices: 300 Mile Electric Vehicle: Large Utility: High oil and gas supply</t>
  </si>
  <si>
    <t>114-AEO2021.217.highogs-d120120a</t>
  </si>
  <si>
    <t>New Light-Duty Vehicle Prices: 300 Mile Electric Vehicle: Small Crossover Light Truck: High oil and gas supply</t>
  </si>
  <si>
    <t>114-AEO2021.218.highogs-d120120a</t>
  </si>
  <si>
    <t>New Light-Duty Vehicle Prices: 300 Mile Electric Vehicle: Large Crossover Light Truck: High oil and gas supply</t>
  </si>
  <si>
    <t>114-AEO2021.219.highogs-d120120a</t>
  </si>
  <si>
    <t>114-AEO2021.222.</t>
  </si>
  <si>
    <t>New Light-Duty Vehicle Prices: Diesel-Electric Hybrid: Mini-compact Car: High oil and gas supply</t>
  </si>
  <si>
    <t>114-AEO2021.223.highogs-d120120a</t>
  </si>
  <si>
    <t>New Light-Duty Vehicle Prices: Diesel-Electric Hybrid: Subcompact Car: High oil and gas supply</t>
  </si>
  <si>
    <t>114-AEO2021.224.highogs-d120120a</t>
  </si>
  <si>
    <t>New Light-Duty Vehicle Prices: Diesel-Electric Hybrid: Compact Car: High oil and gas supply</t>
  </si>
  <si>
    <t>114-AEO2021.225.highogs-d120120a</t>
  </si>
  <si>
    <t>New Light-Duty Vehicle Prices: Diesel-Electric Hybrid: Midsize Car: High oil and gas supply</t>
  </si>
  <si>
    <t>114-AEO2021.226.highogs-d120120a</t>
  </si>
  <si>
    <t>New Light-Duty Vehicle Prices: Diesel-Electric Hybrid: Large Car: High oil and gas supply</t>
  </si>
  <si>
    <t>114-AEO2021.227.highogs-d120120a</t>
  </si>
  <si>
    <t>New Light-Duty Vehicle Prices: Diesel-Electric Hybrid: Two Seater Car: High oil and gas supply</t>
  </si>
  <si>
    <t>114-AEO2021.228.highogs-d120120a</t>
  </si>
  <si>
    <t>New Light-Duty Vehicle Prices: Diesel-Electric Hybrid: Small Crossover Car: High oil and gas supply</t>
  </si>
  <si>
    <t>114-AEO2021.229.highogs-d120120a</t>
  </si>
  <si>
    <t>New Light-Duty Vehicle Prices: Diesel-Electric Hybrid: Large Crossover Car: High oil and gas supply</t>
  </si>
  <si>
    <t>114-AEO2021.230.highogs-d120120a</t>
  </si>
  <si>
    <t>New Light-Duty Vehicle Prices: Diesel-Electric Hybrid: Small Pickup: High oil and gas supply</t>
  </si>
  <si>
    <t>114-AEO2021.231.highogs-d120120a</t>
  </si>
  <si>
    <t>New Light-Duty Vehicle Prices: Diesel-Electric Hybrid: Large Pickup: High oil and gas supply</t>
  </si>
  <si>
    <t>114-AEO2021.232.highogs-d120120a</t>
  </si>
  <si>
    <t>New Light-Duty Vehicle Prices: Diesel-Electric Hybrid: Small Van: High oil and gas supply</t>
  </si>
  <si>
    <t>114-AEO2021.233.highogs-d120120a</t>
  </si>
  <si>
    <t>New Light-Duty Vehicle Prices: Diesel-Electric Hybrid: Large Van: High oil and gas supply</t>
  </si>
  <si>
    <t>114-AEO2021.234.highogs-d120120a</t>
  </si>
  <si>
    <t>New Light-Duty Vehicle Prices: Diesel-Electric Hybrid: Small Utility: High oil and gas supply</t>
  </si>
  <si>
    <t>114-AEO2021.235.highogs-d120120a</t>
  </si>
  <si>
    <t>New Light-Duty Vehicle Prices: Diesel-Electric Hybrid: Large Utility: High oil and gas supply</t>
  </si>
  <si>
    <t>114-AEO2021.236.highogs-d120120a</t>
  </si>
  <si>
    <t>New Light-Duty Vehicle Prices: Diesel-Electric Hybrid: Small Crossover Light Truck: High oil and gas supply</t>
  </si>
  <si>
    <t>114-AEO2021.237.highogs-d120120a</t>
  </si>
  <si>
    <t>New Light-Duty Vehicle Prices: Diesel-Electric Hybrid: Large Crossover Light Truck: High oil and gas supply</t>
  </si>
  <si>
    <t>114-AEO2021.238.highogs-d120120a</t>
  </si>
  <si>
    <t>114-AEO2021.240.</t>
  </si>
  <si>
    <t>New Light-Duty Vehicle Prices: Gasoline-Electric Hybrid: Mini-compact Car: High oil and gas supply</t>
  </si>
  <si>
    <t>114-AEO2021.241.highogs-d120120a</t>
  </si>
  <si>
    <t>New Light-Duty Vehicle Prices: Gasoline-Electric Hybrid: Subcompact Car: High oil and gas supply</t>
  </si>
  <si>
    <t>114-AEO2021.242.highogs-d120120a</t>
  </si>
  <si>
    <t>New Light-Duty Vehicle Prices: Gasoline-Electric Hybrid: Compact Car: High oil and gas supply</t>
  </si>
  <si>
    <t>114-AEO2021.243.highogs-d120120a</t>
  </si>
  <si>
    <t>New Light-Duty Vehicle Prices: Gasoline-Electric Hybrid: Midsize Car: High oil and gas supply</t>
  </si>
  <si>
    <t>114-AEO2021.244.highogs-d120120a</t>
  </si>
  <si>
    <t>New Light-Duty Vehicle Prices: Gasoline-Electric Hybrid: Large Car: High oil and gas supply</t>
  </si>
  <si>
    <t>114-AEO2021.245.highogs-d120120a</t>
  </si>
  <si>
    <t>New Light-Duty Vehicle Prices: Gasoline-Electric Hybrid: Two Seater Car: High oil and gas supply</t>
  </si>
  <si>
    <t>114-AEO2021.246.highogs-d120120a</t>
  </si>
  <si>
    <t>New Light-Duty Vehicle Prices: Gasoline-Electric Hybrid: Small Crossover Car: High oil and gas supply</t>
  </si>
  <si>
    <t>114-AEO2021.247.highogs-d120120a</t>
  </si>
  <si>
    <t>New Light-Duty Vehicle Prices: Gasoline-Electric Hybrid: Large Crossover Car: High oil and gas supply</t>
  </si>
  <si>
    <t>114-AEO2021.248.highogs-d120120a</t>
  </si>
  <si>
    <t>New Light-Duty Vehicle Prices: Gasoline-Electric Hybrid: Small Pickup: High oil and gas supply</t>
  </si>
  <si>
    <t>114-AEO2021.249.highogs-d120120a</t>
  </si>
  <si>
    <t>New Light-Duty Vehicle Prices: Gasoline-Electric Hybrid: Large Pickup: High oil and gas supply</t>
  </si>
  <si>
    <t>114-AEO2021.250.highogs-d120120a</t>
  </si>
  <si>
    <t>New Light-Duty Vehicle Prices: Gasoline-Electric Hybrid: Small Van: High oil and gas supply</t>
  </si>
  <si>
    <t>114-AEO2021.251.highogs-d120120a</t>
  </si>
  <si>
    <t>New Light-Duty Vehicle Prices: Gasoline-Electric Hybrid: Large Van: High oil and gas supply</t>
  </si>
  <si>
    <t>114-AEO2021.252.highogs-d120120a</t>
  </si>
  <si>
    <t>New Light-Duty Vehicle Prices: Gasoline-Electric Hybrid: Small Utility: High oil and gas supply</t>
  </si>
  <si>
    <t>114-AEO2021.253.highogs-d120120a</t>
  </si>
  <si>
    <t>New Light-Duty Vehicle Prices: Gasoline-Electric Hybrid: Large Utility: High oil and gas supply</t>
  </si>
  <si>
    <t>114-AEO2021.254.highogs-d120120a</t>
  </si>
  <si>
    <t>New Light-Duty Vehicle Prices: Gasoline-Electric Hybrid: Small Crossover Light Truck: High oil and gas supply</t>
  </si>
  <si>
    <t>114-AEO2021.255.highogs-d120120a</t>
  </si>
  <si>
    <t>New Light-Duty Vehicle Prices: Gasoline-Electric Hybrid: Large Crossover Light Truck: High oil and gas supply</t>
  </si>
  <si>
    <t>114-AEO2021.256.highogs-d120120a</t>
  </si>
  <si>
    <t>114-AEO2021.258.</t>
  </si>
  <si>
    <t>New Light-Duty Vehicle Prices: Fuel Cell Methanol: Mini-compact Car: High oil and gas supply</t>
  </si>
  <si>
    <t>114-AEO2021.259.highogs-d120120a</t>
  </si>
  <si>
    <t>New Light-Duty Vehicle Prices: Fuel Cell Methanol: Subcompact Car: High oil and gas supply</t>
  </si>
  <si>
    <t>114-AEO2021.260.highogs-d120120a</t>
  </si>
  <si>
    <t>New Light-Duty Vehicle Prices: Fuel Cell Methanol: Compact Car: High oil and gas supply</t>
  </si>
  <si>
    <t>114-AEO2021.261.highogs-d120120a</t>
  </si>
  <si>
    <t>New Light-Duty Vehicle Prices: Fuel Cell Methanol: Midsize Car: High oil and gas supply</t>
  </si>
  <si>
    <t>114-AEO2021.262.highogs-d120120a</t>
  </si>
  <si>
    <t>New Light-Duty Vehicle Prices: Fuel Cell Methanol: Large Car: High oil and gas supply</t>
  </si>
  <si>
    <t>114-AEO2021.263.highogs-d120120a</t>
  </si>
  <si>
    <t>New Light-Duty Vehicle Prices: Fuel Cell Methanol: Two Seater Car: High oil and gas supply</t>
  </si>
  <si>
    <t>114-AEO2021.264.highogs-d120120a</t>
  </si>
  <si>
    <t>New Light-Duty Vehicle Prices: Fuel Cell Methanol: Small Crossover Car: High oil and gas supply</t>
  </si>
  <si>
    <t>114-AEO2021.265.highogs-d120120a</t>
  </si>
  <si>
    <t>New Light-Duty Vehicle Prices: Fuel Cell Methanol: Large Crossover Car: High oil and gas supply</t>
  </si>
  <si>
    <t>114-AEO2021.266.highogs-d120120a</t>
  </si>
  <si>
    <t>New Light-Duty Vehicle Prices: Fuel Cell Methanol: Small Pickup: High oil and gas supply</t>
  </si>
  <si>
    <t>114-AEO2021.267.highogs-d120120a</t>
  </si>
  <si>
    <t>New Light-Duty Vehicle Prices: Fuel Cell Methanol: Large Pickup: High oil and gas supply</t>
  </si>
  <si>
    <t>114-AEO2021.268.highogs-d120120a</t>
  </si>
  <si>
    <t>New Light-Duty Vehicle Prices: Fuel Cell Methanol: Small Van: High oil and gas supply</t>
  </si>
  <si>
    <t>114-AEO2021.269.highogs-d120120a</t>
  </si>
  <si>
    <t>New Light-Duty Vehicle Prices: Fuel Cell Methanol: Large Van: High oil and gas supply</t>
  </si>
  <si>
    <t>114-AEO2021.270.highogs-d120120a</t>
  </si>
  <si>
    <t>New Light-Duty Vehicle Prices: Fuel Cell Methanol: Small Utility: High oil and gas supply</t>
  </si>
  <si>
    <t>114-AEO2021.271.highogs-d120120a</t>
  </si>
  <si>
    <t>New Light-Duty Vehicle Prices: Fuel Cell Methanol: Large Utility: High oil and gas supply</t>
  </si>
  <si>
    <t>114-AEO2021.272.highogs-d120120a</t>
  </si>
  <si>
    <t>New Light-Duty Vehicle Prices: Fuel Cell Methanol: Small Crossover Light Truck: High oil and gas supply</t>
  </si>
  <si>
    <t>114-AEO2021.273.highogs-d120120a</t>
  </si>
  <si>
    <t>New Light-Duty Vehicle Prices: Fuel Cell Methanol: Large Crossover Light Truck: High oil and gas supply</t>
  </si>
  <si>
    <t>114-AEO2021.274.highogs-d120120a</t>
  </si>
  <si>
    <t>114-AEO2021.277.</t>
  </si>
  <si>
    <t>New Light-Duty Vehicle Prices: Fuel Cell Hydrogen: Mini-compact Car: High oil and gas supply</t>
  </si>
  <si>
    <t>114-AEO2021.278.highogs-d120120a</t>
  </si>
  <si>
    <t>New Light-Duty Vehicle Prices: Fuel Cell Hydrogen: Subcompact Car: High oil and gas supply</t>
  </si>
  <si>
    <t>114-AEO2021.279.highogs-d120120a</t>
  </si>
  <si>
    <t>New Light-Duty Vehicle Prices: Fuel Cell Hydrogen: Compact Car: High oil and gas supply</t>
  </si>
  <si>
    <t>114-AEO2021.280.highogs-d120120a</t>
  </si>
  <si>
    <t>New Light-Duty Vehicle Prices: Fuel Cell Hydrogen: Midsize Car: High oil and gas supply</t>
  </si>
  <si>
    <t>114-AEO2021.281.highogs-d120120a</t>
  </si>
  <si>
    <t>New Light-Duty Vehicle Prices: Fuel Cell Hydrogen: Large Car: High oil and gas supply</t>
  </si>
  <si>
    <t>114-AEO2021.282.highogs-d120120a</t>
  </si>
  <si>
    <t>New Light-Duty Vehicle Prices: Fuel Cell Hydrogen: Two Seater Car: High oil and gas supply</t>
  </si>
  <si>
    <t>114-AEO2021.283.highogs-d120120a</t>
  </si>
  <si>
    <t>New Light-Duty Vehicle Prices: Fuel Cell Hydrogen: Small Crossover Car: High oil and gas supply</t>
  </si>
  <si>
    <t>114-AEO2021.284.highogs-d120120a</t>
  </si>
  <si>
    <t>New Light-Duty Vehicle Prices: Fuel Cell Hydrogen: Large Crossover Car: High oil and gas supply</t>
  </si>
  <si>
    <t>114-AEO2021.285.highogs-d120120a</t>
  </si>
  <si>
    <t>New Light-Duty Vehicle Prices: Fuel Cell Hydrogen: Small Pickup: High oil and gas supply</t>
  </si>
  <si>
    <t>114-AEO2021.286.highogs-d120120a</t>
  </si>
  <si>
    <t>New Light-Duty Vehicle Prices: Fuel Cell Hydrogen: Large Pickup: High oil and gas supply</t>
  </si>
  <si>
    <t>114-AEO2021.287.highogs-d120120a</t>
  </si>
  <si>
    <t>New Light-Duty Vehicle Prices: Fuel Cell Hydrogen: Small Van: High oil and gas supply</t>
  </si>
  <si>
    <t>114-AEO2021.288.highogs-d120120a</t>
  </si>
  <si>
    <t>New Light-Duty Vehicle Prices: Fuel Cell Hydrogen: Large Van: High oil and gas supply</t>
  </si>
  <si>
    <t>114-AEO2021.289.highogs-d120120a</t>
  </si>
  <si>
    <t>New Light-Duty Vehicle Prices: Fuel Cell Hydrogen: Small Utility: High oil and gas supply</t>
  </si>
  <si>
    <t>114-AEO2021.290.highogs-d120120a</t>
  </si>
  <si>
    <t>New Light-Duty Vehicle Prices: Fuel Cell Hydrogen: Large Utility: High oil and gas supply</t>
  </si>
  <si>
    <t>114-AEO2021.291.highogs-d120120a</t>
  </si>
  <si>
    <t>New Light-Duty Vehicle Prices: Fuel Cell Hydrogen: Small Crossover Light Truck: High oil and gas supply</t>
  </si>
  <si>
    <t>114-AEO2021.292.highogs-d120120a</t>
  </si>
  <si>
    <t>New Light-Duty Vehicle Prices: Fuel Cell Hydrogen: Large Crossover Light Truck: High oil and gas supply</t>
  </si>
  <si>
    <t>114-AEO2021.293.highogs-d120120a</t>
  </si>
  <si>
    <t>114-AEO2021.295.</t>
  </si>
  <si>
    <t>New Light-Duty Vehicle Prices: Average Price: Car: High oil and gas supply</t>
  </si>
  <si>
    <t>114-AEO2021.296.highogs-d120120a</t>
  </si>
  <si>
    <t>New Light-Duty Vehicle Prices: Average Price: Trucks: High oil and gas supply</t>
  </si>
  <si>
    <t>114-AEO2021.297.highogs-d120120a</t>
  </si>
  <si>
    <t>New Light-Duty Vehicle Prices: Average Price: Light Duty Vehicles: High oil and gas supply</t>
  </si>
  <si>
    <t>114-AEO2021.298.highogs-d120120a</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</si>
  <si>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</si>
  <si>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</si>
  <si>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</si>
  <si>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</si>
  <si>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</si>
  <si>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</si>
  <si>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</si>
  <si>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</si>
  <si>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</si>
  <si>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</si>
  <si>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</si>
  <si>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</si>
  <si>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</si>
  <si>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</si>
  <si>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</si>
  <si>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</si>
  <si>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</si>
  <si>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</si>
  <si>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</si>
  <si>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</si>
  <si>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</si>
  <si>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</si>
  <si>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</si>
  <si>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</si>
  <si>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</si>
  <si>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</si>
  <si>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</si>
  <si>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</si>
  <si>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</si>
  <si>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</si>
  <si>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</si>
  <si>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</si>
  <si>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</si>
  <si>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</si>
  <si>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</si>
  <si>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</si>
  <si>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</si>
  <si>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</si>
  <si>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</si>
  <si>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</si>
  <si>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</si>
  <si>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</si>
  <si>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</si>
  <si>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</si>
  <si>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</si>
  <si>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</si>
  <si>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</si>
  <si>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FCEV</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</si>
  <si>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</si>
  <si>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</si>
  <si>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</si>
  <si>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</si>
  <si>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</si>
  <si>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</si>
  <si>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</si>
  <si>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</si>
  <si>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</si>
  <si>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</si>
  <si>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</si>
  <si>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</si>
  <si>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</si>
  <si>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</si>
  <si>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</si>
  <si>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</si>
  <si>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</si>
  <si>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</si>
  <si>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</si>
  <si>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</si>
  <si>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</si>
  <si>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</si>
  <si>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</si>
  <si>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</si>
  <si>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PHEV</t>
  </si>
  <si>
    <t>Plug-in Hybrid Electric Vehicle (50-mile electric range)</t>
  </si>
  <si>
    <t>Capital Cost ($2017) converted to 2012$</t>
  </si>
  <si>
    <t>AEO</t>
  </si>
  <si>
    <t>Midsized</t>
  </si>
  <si>
    <t>Gas LDV-AEO</t>
  </si>
  <si>
    <t>Diesel LDV-AEO</t>
  </si>
  <si>
    <t>Electric LDV-AEO</t>
  </si>
  <si>
    <t>Ratio of NREL/AEO</t>
  </si>
  <si>
    <t>Gas LDV</t>
  </si>
  <si>
    <t>Diesel LDV</t>
  </si>
  <si>
    <t>Electric LDV</t>
  </si>
  <si>
    <t>Annual ratio of NREL to AEO prices</t>
  </si>
  <si>
    <t>Total Ratio New Car Sales Cars to Trucks: LDVS</t>
  </si>
  <si>
    <t>AEO 38</t>
  </si>
  <si>
    <t>Car sales</t>
  </si>
  <si>
    <t>Truck sales</t>
  </si>
  <si>
    <t>cars</t>
  </si>
  <si>
    <t>trucks</t>
  </si>
  <si>
    <t>AEO 42</t>
  </si>
  <si>
    <t>Cars Sales Shares</t>
  </si>
  <si>
    <t>x</t>
  </si>
  <si>
    <t>Weights - gas cars</t>
  </si>
  <si>
    <t>Truck Sales</t>
  </si>
  <si>
    <t>Weights - electric cars</t>
  </si>
  <si>
    <t>Weights - diesel cars</t>
  </si>
  <si>
    <t>AEO 52</t>
  </si>
  <si>
    <t>Price</t>
  </si>
  <si>
    <t>Calculated AEO Costs (2012$)</t>
  </si>
  <si>
    <t>Adjust by ratio of NREL ATB (2012$)</t>
  </si>
  <si>
    <t>New Car Type Sales</t>
  </si>
  <si>
    <t>New Light Truck Type Sales</t>
  </si>
  <si>
    <t>Share of Vehicle Type</t>
  </si>
  <si>
    <t>Battery EV Car</t>
  </si>
  <si>
    <t>Plug In Hybrid Car</t>
  </si>
  <si>
    <t>Battery EV Share Type (Percent)</t>
  </si>
  <si>
    <t>Plug In Hybrid Share Type (Percent)</t>
  </si>
  <si>
    <t>Price Data for BEV and PHEVs</t>
  </si>
  <si>
    <t>Assigned LDV Share Type Percent</t>
  </si>
  <si>
    <t>Weighted Average Prices (2012$)</t>
  </si>
  <si>
    <t>Battery Electric Vehicle (not used here)</t>
  </si>
  <si>
    <t>Plug In Hybrid Vehicle</t>
  </si>
  <si>
    <t>Source: CARB</t>
  </si>
  <si>
    <t>PUBLIC HEARING TO CONSIDER THE PROPOSED ADVANCED CLEAN TRUCKS REGULATION</t>
  </si>
  <si>
    <t>AEO Data for Sales Share</t>
  </si>
  <si>
    <t>Class 2b-3</t>
  </si>
  <si>
    <t>Class 4-5</t>
  </si>
  <si>
    <t>Class 6-7</t>
  </si>
  <si>
    <t>2020 Sales Share</t>
  </si>
  <si>
    <t>CARB Data</t>
  </si>
  <si>
    <t>Gasoline and Diesel Vehicle Starting Prices:</t>
  </si>
  <si>
    <t>Vehicle Group</t>
  </si>
  <si>
    <t>Vehicle Price</t>
  </si>
  <si>
    <t>Class 2b-3 - Gasoline</t>
  </si>
  <si>
    <t>Class 2b-3 - Diesel</t>
  </si>
  <si>
    <t>Class 8</t>
  </si>
  <si>
    <t>Class 7-8 Tractors</t>
  </si>
  <si>
    <t>2018 $s</t>
  </si>
  <si>
    <t>2012 $s</t>
  </si>
  <si>
    <t>Calculated LDV Avg - Diesel</t>
  </si>
  <si>
    <t>Use ratio of Gasoline/Diesel for Class 2b-3 for calculated gasoline value:</t>
  </si>
  <si>
    <t>Calculated LDV Avg - Gasoline</t>
  </si>
  <si>
    <t>BEV and FCEV Price Forecasts:</t>
  </si>
  <si>
    <t>Regression analysis below for year 2020 done using Wolfram Alpha: https://www.wolframalpha.com/examples/mathematics/statistics/regression-analysis/</t>
  </si>
  <si>
    <t>Class 2b-3, normal range</t>
  </si>
  <si>
    <t>Class 4-5, normal range</t>
  </si>
  <si>
    <t>Weighted Average, 2012 USD</t>
  </si>
  <si>
    <t>We use sales shares to help estimate LDV pricing.</t>
  </si>
  <si>
    <t>Car Types (not disaggregated by fuel)</t>
  </si>
  <si>
    <t>Light Truck Types (not disaggregated by fuel)</t>
  </si>
  <si>
    <t>Since most light trucks are used for moving passengers (they are not "commercial light freight trucks"), we</t>
  </si>
  <si>
    <t>use a sales-weighted average of all of these vehicle types to represent passenger LDVs.</t>
  </si>
  <si>
    <t>For a couple small car types, no prices exist for diesel versions in AEO 53.  We assume this means that no diesel</t>
  </si>
  <si>
    <t>versions of these car types will exist.</t>
  </si>
  <si>
    <t>Gasoline Passenger LDVs</t>
  </si>
  <si>
    <t>Diesel Passenger LDVs</t>
  </si>
  <si>
    <t>Mini-compact Cars (hypothetical)</t>
  </si>
  <si>
    <t>Two Seater Cars (hypothetical)</t>
  </si>
  <si>
    <t>Mini-compact Cars (actual)</t>
  </si>
  <si>
    <t>Two Seater Cars (actual)</t>
  </si>
  <si>
    <t>Only the following four vehicle types include prices for plugin hybrid LDVs.</t>
  </si>
  <si>
    <t>Plugin Hybrid Passenger LDVs</t>
  </si>
  <si>
    <t>Only the following four vehicle types include prices for natural gas LDVs.</t>
  </si>
  <si>
    <t>We assume the car-vs-light truck breakdown for gasoline LDVs applies to natural gas LDVs.</t>
  </si>
  <si>
    <t>Natural Gas LDVs</t>
  </si>
  <si>
    <t>We don't have data on the car-vs-light truck breakdown for electric LDVs.</t>
  </si>
  <si>
    <t>Therefore, we estimate prices based only on cars, not light trucks.</t>
  </si>
  <si>
    <t>Electric LDVs</t>
  </si>
  <si>
    <t>Hydrogen Fuel Cell Vehicle Prices (extrapolated backward via TREND)</t>
  </si>
  <si>
    <t>EPS Vehicle Type Assignments</t>
  </si>
  <si>
    <t>not used</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</si>
  <si>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</si>
  <si>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</si>
  <si>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</si>
  <si>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</si>
  <si>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</si>
  <si>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</si>
  <si>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Interpolated 2020 multiplier</t>
  </si>
  <si>
    <t>CNG</t>
  </si>
  <si>
    <t>Capital cost, cost of class 8 truck with 300-mile range</t>
  </si>
  <si>
    <t>*Average of cost of 375-mile and 500-mile range class 8 vehicle taken from LBNL here</t>
  </si>
  <si>
    <t>Capital cost of conventional diesel truck (include US average sales tax)</t>
  </si>
  <si>
    <t>Interpolated 2020 price</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</si>
  <si>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</si>
  <si>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</si>
  <si>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</si>
  <si>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</si>
  <si>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</si>
  <si>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</si>
  <si>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</si>
  <si>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</si>
  <si>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</si>
  <si>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</si>
  <si>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</si>
  <si>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</si>
  <si>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</si>
  <si>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</si>
  <si>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Ship prices vary greatly by ship type and size.  Based on variable AVLo, our average</t>
  </si>
  <si>
    <t>freight ship capacity</t>
  </si>
  <si>
    <t>freight ship loading is 1363 tons.  This may be reasonably represented by a single oceangoing,</t>
  </si>
  <si>
    <t>Tennessee-Tombigbee Waterway</t>
  </si>
  <si>
    <t>self-propelled barge that has a capacity of 1500 tons (see source info to the right).  A drawing</t>
  </si>
  <si>
    <t>undated</t>
  </si>
  <si>
    <t>of a barge of this type is shown to the right (from thas same source).</t>
  </si>
  <si>
    <t>Cargo Capacity of Different Transportation Modes</t>
  </si>
  <si>
    <t>http://business.tenntom.org/why-use-the-waterway/shipping-comparisons/</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</si>
  <si>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</si>
  <si>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</si>
  <si>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</si>
  <si>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</si>
  <si>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</si>
  <si>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</si>
  <si>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</si>
  <si>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Source for TEU capacities</t>
  </si>
  <si>
    <t>and a cost of $185 million.  This is more than 200 times more capacity than the ship we</t>
  </si>
  <si>
    <t>https://web.archive.org/web/20090420143514/http://emase.co.uk/data/cont.html</t>
  </si>
  <si>
    <t>wish to represent with this variable, and it serves as an upper bound reference point.</t>
  </si>
  <si>
    <t>Source for Maersk Triple E class pricing</t>
  </si>
  <si>
    <t>A variety of used boats are listed for sale at https://www.oceanmarine.com</t>
  </si>
  <si>
    <t>https://www.bloomberg.com/news/photo-essays/2013-09-05/holy-ship#slide1</t>
  </si>
  <si>
    <t>with ever-changing inventory.  These barges all tend to be smaller than the reference</t>
  </si>
  <si>
    <t>ship we wish to represent (with 1500-ton capacity).  The closest ships I have been</t>
  </si>
  <si>
    <t>Source for Other Example cargo ship pricing</t>
  </si>
  <si>
    <t>able to find are certain Platform Supply Vessels, which tend to have higher deck capacities</t>
  </si>
  <si>
    <t>https://www.oceanmarine.com</t>
  </si>
  <si>
    <t>and lower prices than the similar Anchor Handling Tug Supply (AHTS) vessels.  AHTS</t>
  </si>
  <si>
    <t>vessels have extra equipment and engine power that may increase their price relative</t>
  </si>
  <si>
    <t>to the necessary capacity.</t>
  </si>
  <si>
    <t>Description</t>
  </si>
  <si>
    <t>Deck Capacity (metric tons)</t>
  </si>
  <si>
    <t>Year of Manufacture</t>
  </si>
  <si>
    <t>180ft 5200HP AHTS 9504</t>
  </si>
  <si>
    <t>60 Ton BP AHTS - 9279</t>
  </si>
  <si>
    <t>5200HP AHTS - 9278</t>
  </si>
  <si>
    <t>220ft Platform Supply DP-1 - 13146</t>
  </si>
  <si>
    <t>240ft Platform Supply Vessel(PSV) DP-1 - 13932</t>
  </si>
  <si>
    <t>285ft Platform Supply Vessel (PSV) - 13810</t>
  </si>
  <si>
    <t>Based on all of these data points, we select a value of $10 million to represent a brand new,</t>
  </si>
  <si>
    <t>self-propelled, ocean-going barge or supply boat with 1,500-ton capacity.</t>
  </si>
  <si>
    <t>We assume no change in pricing over time.</t>
  </si>
  <si>
    <t>Passenger Ships (recreational boats in the U.S. model)</t>
  </si>
  <si>
    <t>Source for typical recreational boat characteristics</t>
  </si>
  <si>
    <t>As with freight ships, there are a great variety of types of recreational boats at various</t>
  </si>
  <si>
    <t>http://www.carefreeboater.com/how-much-does-a-boat-cost/</t>
  </si>
  <si>
    <t>price points.  We assume a runabout roughly 21 feet to 24 feet in length is typical.</t>
  </si>
  <si>
    <t>Sources for boat prices</t>
  </si>
  <si>
    <t>We use a value of $30,000 for these boats, which seems reasonable for a brand</t>
  </si>
  <si>
    <t>http://www.boatingmag.com</t>
  </si>
  <si>
    <t>new, entry-level runabout of the sort determined to be typical.  This is based</t>
  </si>
  <si>
    <t>http://www.boattrader.com</t>
  </si>
  <si>
    <t>on examination of price listings and articles at the sources listed to the right.</t>
  </si>
  <si>
    <t>http://www.boats.com</t>
  </si>
  <si>
    <t>Example New 2017 Motorcycles Selected by Popular Mechanics Magazine (U.S. market)</t>
  </si>
  <si>
    <t>Make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</si>
  <si>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</si>
  <si>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</si>
  <si>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</si>
  <si>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</si>
  <si>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</si>
  <si>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</si>
  <si>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</si>
  <si>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</si>
  <si>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</si>
  <si>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</si>
  <si>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</si>
  <si>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</si>
  <si>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</si>
  <si>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</si>
  <si>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</si>
  <si>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</si>
  <si>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</si>
  <si>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</si>
  <si>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</si>
  <si>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</si>
  <si>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</si>
  <si>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</si>
  <si>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</si>
  <si>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</si>
  <si>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</si>
  <si>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</si>
  <si>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</si>
  <si>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</si>
  <si>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Price ($/vehicle)</t>
  </si>
  <si>
    <t>battery electric vehicle</t>
  </si>
  <si>
    <t>natural gas vehicle</t>
  </si>
  <si>
    <t>gasoline vehicle</t>
  </si>
  <si>
    <t>diesel vehicle</t>
  </si>
  <si>
    <t>plugin hybrid vehicle</t>
  </si>
  <si>
    <t>LPG vehicle</t>
  </si>
  <si>
    <t>hydrogen vehicle</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</si>
</sst>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0.000"/>
    <numFmt numFmtId="165" formatCode="0.0"/>
    <numFmt numFmtId="166" formatCode="#,##0.0"/>
    <numFmt numFmtId="167" formatCode="0.0%"/>
    <numFmt numFmtId="168" formatCode="_(* #,##0_);_(* \(#,##0\);_(* &quot;-&quot;??_);_(@_)"/>
    <numFmt numFmtId="169" formatCode="_(* #,##0.00_);_(* \(#,##0.00\);_(* &quot;-&quot;??_);_(@_)"/>
    <numFmt numFmtId="170" formatCode="_(&quot;$&quot;* #,##0_);_(&quot;$&quot;* \(#,##0\);_(&quot;$&quot;* &quot;-&quot;??_);_(@_)"/>
    <numFmt numFmtId="171" formatCode="_(&quot;$&quot;* #,##0.00_);_(&quot;$&quot;* \(#,##0.00\);_(&quot;$&quot;* &quot;-&quot;??_);_(@_)"/>
    <numFmt numFmtId="172" formatCode="&quot;$&quot;#,##0"/>
    <numFmt numFmtId="173" formatCode="&quot;$&quot;#,##0_);[Red]\(&quot;$&quot;#,##0\)"/>
  </numFmts>
  <fonts count="25">
    <font>
      <sz val="11.0"/>
      <color theme="1"/>
      <name val="Calibri"/>
      <scheme val="minor"/>
    </font>
    <font>
      <b/>
      <sz val="11.0"/>
      <color theme="1"/>
      <name val="Calibri"/>
    </font>
    <font>
      <color theme="1"/>
      <name val="Calibri"/>
    </font>
    <font>
      <sz val="11.0"/>
      <color theme="1"/>
      <name val="Calibri"/>
    </font>
    <font>
      <u/>
      <sz val="11.0"/>
      <color theme="10"/>
      <name val="Calibri"/>
    </font>
    <font>
      <i/>
      <sz val="11.0"/>
      <color theme="1"/>
      <name val="Calibri"/>
    </font>
    <font>
      <u/>
      <sz val="11.0"/>
      <color theme="10"/>
      <name val="Calibri"/>
    </font>
    <font>
      <u/>
      <sz val="11.0"/>
      <color theme="1"/>
      <name val="Calibri"/>
    </font>
    <font>
      <color theme="1"/>
      <name val="Calibri"/>
      <scheme val="minor"/>
    </font>
    <font>
      <b/>
      <sz val="11.0"/>
      <color rgb="FF000000"/>
      <name val="Calibri"/>
    </font>
    <font>
      <sz val="11.0"/>
      <color rgb="FF000000"/>
      <name val="Calibri"/>
    </font>
    <font>
      <b/>
      <sz val="8.0"/>
      <color rgb="FF000000"/>
      <name val="&quot;Helvetica Neue&quot;"/>
    </font>
    <font>
      <sz val="8.0"/>
      <color rgb="FF000000"/>
      <name val="&quot;Helvetica Neue&quot;"/>
    </font>
    <font>
      <u/>
      <sz val="8.0"/>
      <color rgb="FF000000"/>
      <name val="&quot;Helvetica Neue&quot;"/>
    </font>
    <font>
      <u/>
      <sz val="8.0"/>
      <color rgb="FF000000"/>
      <name val="&quot;Helvetica Neue&quot;"/>
    </font>
    <font>
      <sz val="9.0"/>
      <color rgb="FF000000"/>
      <name val="Calibri"/>
    </font>
    <font>
      <b/>
      <sz val="9.0"/>
      <color rgb="FF000000"/>
      <name val="Calibri"/>
    </font>
    <font>
      <sz val="10.0"/>
      <color theme="1"/>
      <name val="Calibri"/>
    </font>
    <font>
      <sz val="10.0"/>
      <color rgb="FF000000"/>
      <name val="Arial"/>
    </font>
    <font>
      <sz val="8.0"/>
      <color theme="1"/>
      <name val="Arial"/>
    </font>
    <font>
      <b/>
      <sz val="12.0"/>
      <color rgb="FF0066CC"/>
      <name val="Calibri"/>
    </font>
    <font>
      <b/>
      <sz val="9.0"/>
      <color theme="1"/>
      <name val="Calibri"/>
    </font>
    <font>
      <sz val="9.0"/>
      <color theme="1"/>
      <name val="Calibri"/>
    </font>
    <font/>
    <font>
      <b/>
      <u/>
      <sz val="12.0"/>
      <color theme="1"/>
      <name val="Calibri"/>
    </font>
  </fonts>
  <fills count="23">
    <fill>
      <patternFill patternType="none"/>
    </fill>
    <fill>
      <patternFill patternType="lightGray"/>
    </fill>
    <fill>
      <patternFill patternType="solid">
        <fgColor rgb="FFBFBFBF"/>
        <bgColor rgb="FFBFBFBF"/>
      </patternFill>
    </fill>
    <fill>
      <patternFill patternType="solid">
        <fgColor rgb="FFFFFF00"/>
        <bgColor rgb="FFFFFF00"/>
      </patternFill>
    </fill>
    <fill>
      <patternFill patternType="solid">
        <fgColor rgb="FFB0B3B2"/>
        <bgColor rgb="FFB0B3B2"/>
      </patternFill>
    </fill>
    <fill>
      <patternFill patternType="solid">
        <fgColor rgb="FFD4D4D4"/>
        <bgColor rgb="FFD4D4D4"/>
      </patternFill>
    </fill>
    <fill>
      <patternFill patternType="solid">
        <fgColor rgb="FFEAF1DD"/>
        <bgColor rgb="FFEAF1DD"/>
      </patternFill>
    </fill>
    <fill>
      <patternFill patternType="solid">
        <fgColor rgb="FFDDD9C3"/>
        <bgColor rgb="FFDDD9C3"/>
      </patternFill>
    </fill>
    <fill>
      <patternFill patternType="solid">
        <fgColor rgb="FFD6E3BC"/>
        <bgColor rgb="FFD6E3BC"/>
      </patternFill>
    </fill>
    <fill>
      <patternFill patternType="solid">
        <fgColor rgb="FFD8D8D8"/>
        <bgColor rgb="FFD8D8D8"/>
      </patternFill>
    </fill>
    <fill>
      <patternFill patternType="solid">
        <fgColor rgb="FFD99594"/>
        <bgColor rgb="FFD99594"/>
      </patternFill>
    </fill>
    <fill>
      <patternFill patternType="solid">
        <fgColor rgb="FFF2DBDB"/>
        <bgColor rgb="FFF2DBDB"/>
      </patternFill>
    </fill>
    <fill>
      <patternFill patternType="solid">
        <fgColor rgb="FFDBE5F1"/>
        <bgColor rgb="FFDBE5F1"/>
      </patternFill>
    </fill>
    <fill>
      <patternFill patternType="solid">
        <fgColor rgb="FFB8CCE4"/>
        <bgColor rgb="FFB8CCE4"/>
      </patternFill>
    </fill>
    <fill>
      <patternFill patternType="solid">
        <fgColor rgb="FFC4BD97"/>
        <bgColor rgb="FFC4BD97"/>
      </patternFill>
    </fill>
    <fill>
      <patternFill patternType="solid">
        <fgColor rgb="FF938953"/>
        <bgColor rgb="FF938953"/>
      </patternFill>
    </fill>
    <fill>
      <patternFill patternType="solid">
        <fgColor rgb="FFFDE9D9"/>
        <bgColor rgb="FFFDE9D9"/>
      </patternFill>
    </fill>
    <fill>
      <patternFill patternType="solid">
        <fgColor rgb="FFB6DDE8"/>
        <bgColor rgb="FFB6DDE8"/>
      </patternFill>
    </fill>
    <fill>
      <patternFill patternType="solid">
        <fgColor rgb="FFFBD4B4"/>
        <bgColor rgb="FFFBD4B4"/>
      </patternFill>
    </fill>
    <fill>
      <patternFill patternType="solid">
        <fgColor rgb="FFB2A1C7"/>
        <bgColor rgb="FFB2A1C7"/>
      </patternFill>
    </fill>
    <fill>
      <patternFill patternType="solid">
        <fgColor rgb="FFA5A5A5"/>
        <bgColor rgb="FFA5A5A5"/>
      </patternFill>
    </fill>
    <fill>
      <patternFill patternType="solid">
        <fgColor rgb="FF92D050"/>
        <bgColor rgb="FF92D050"/>
      </patternFill>
    </fill>
    <fill>
      <patternFill patternType="solid">
        <fgColor rgb="FFEEECE1"/>
        <bgColor rgb="FFEEECE1"/>
      </patternFill>
    </fill>
  </fills>
  <borders count="8">
    <border/>
    <border>
      <left/>
      <right/>
      <top/>
      <bottom/>
    </border>
    <border>
      <left style="thin">
        <color rgb="FF000000"/>
      </left>
      <right style="thin">
        <color rgb="FF000000"/>
      </right>
      <top style="thin">
        <color rgb="FF000000"/>
      </top>
      <bottom style="thin">
        <color rgb="FF000000"/>
      </bottom>
    </border>
    <border>
      <bottom style="thick">
        <color rgb="FF0096D7"/>
      </bottom>
    </border>
    <border>
      <bottom style="thin">
        <color rgb="FFBFBFBF"/>
      </bottom>
    </border>
    <border>
      <bottom style="dotted">
        <color rgb="FFBFBFBF"/>
      </bottom>
    </border>
    <border>
      <top style="medium">
        <color rgb="FF0096D7"/>
      </top>
    </border>
    <border>
      <left/>
      <right/>
      <top/>
      <bottom style="thick">
        <color rgb="FF0096D7"/>
      </bottom>
    </border>
  </borders>
  <cellStyleXfs count="1">
    <xf borderId="0" fillId="0" fontId="0" numFmtId="0" applyAlignment="1" applyFont="1"/>
  </cellStyleXfs>
  <cellXfs count="119">
    <xf borderId="0" fillId="0" fontId="0" numFmtId="0" xfId="0" applyAlignment="1" applyFont="1">
      <alignment readingOrder="0" shrinkToFit="0" vertical="bottom" wrapText="0"/>
    </xf>
    <xf borderId="0" fillId="0" fontId="1" numFmtId="0" xfId="0" applyFont="1"/>
    <xf borderId="1" fillId="2" fontId="1" numFmtId="0" xfId="0" applyBorder="1" applyFill="1" applyFont="1"/>
    <xf borderId="0" fillId="0" fontId="2" numFmtId="0" xfId="0" applyFont="1"/>
    <xf borderId="0" fillId="0" fontId="3" numFmtId="0" xfId="0" applyAlignment="1" applyFont="1">
      <alignment horizontal="left"/>
    </xf>
    <xf borderId="0" fillId="0" fontId="4" numFmtId="0" xfId="0" applyFont="1"/>
    <xf borderId="1" fillId="2" fontId="1" numFmtId="0" xfId="0" applyAlignment="1" applyBorder="1" applyFont="1">
      <alignment shrinkToFit="0" wrapText="1"/>
    </xf>
    <xf borderId="0" fillId="0" fontId="3" numFmtId="0" xfId="0" applyAlignment="1" applyFont="1">
      <alignment shrinkToFit="0" wrapText="1"/>
    </xf>
    <xf borderId="0" fillId="0" fontId="3" numFmtId="0" xfId="0" applyAlignment="1" applyFont="1">
      <alignment horizontal="left" shrinkToFit="0" wrapText="1"/>
    </xf>
    <xf borderId="0" fillId="0" fontId="5" numFmtId="0" xfId="0" applyFont="1"/>
    <xf borderId="0" fillId="0" fontId="6" numFmtId="0" xfId="0" applyAlignment="1" applyFont="1">
      <alignment shrinkToFit="0" wrapText="1"/>
    </xf>
    <xf borderId="0" fillId="0" fontId="3" numFmtId="0" xfId="0" applyAlignment="1" applyFont="1">
      <alignment vertical="bottom"/>
    </xf>
    <xf borderId="0" fillId="2" fontId="1" numFmtId="0" xfId="0" applyAlignment="1" applyFont="1">
      <alignment vertical="bottom"/>
    </xf>
    <xf borderId="0" fillId="0" fontId="3" numFmtId="0" xfId="0" applyAlignment="1" applyFont="1">
      <alignment readingOrder="0" vertical="bottom"/>
    </xf>
    <xf borderId="0" fillId="0" fontId="3" numFmtId="0" xfId="0" applyAlignment="1" applyFont="1">
      <alignment horizontal="left" readingOrder="0" shrinkToFit="0" wrapText="1"/>
    </xf>
    <xf borderId="0" fillId="0" fontId="7" numFmtId="0" xfId="0" applyAlignment="1" applyFont="1">
      <alignment readingOrder="0" vertical="bottom"/>
    </xf>
    <xf borderId="0" fillId="0" fontId="8" numFmtId="0" xfId="0" applyFont="1"/>
    <xf borderId="0" fillId="0" fontId="9" numFmtId="0" xfId="0" applyAlignment="1" applyFont="1">
      <alignment vertical="center"/>
    </xf>
    <xf borderId="0" fillId="0" fontId="3" numFmtId="0" xfId="0" applyAlignment="1" applyFont="1">
      <alignment vertical="center"/>
    </xf>
    <xf borderId="0" fillId="0" fontId="10" numFmtId="0" xfId="0" applyAlignment="1" applyFont="1">
      <alignment vertical="center"/>
    </xf>
    <xf borderId="0" fillId="0" fontId="3" numFmtId="0" xfId="0" applyAlignment="1" applyFont="1">
      <alignment shrinkToFit="0" vertical="center" wrapText="1"/>
    </xf>
    <xf borderId="1" fillId="3" fontId="9" numFmtId="0" xfId="0" applyAlignment="1" applyBorder="1" applyFill="1" applyFont="1">
      <alignment vertical="center"/>
    </xf>
    <xf borderId="1" fillId="3" fontId="3" numFmtId="0" xfId="0" applyAlignment="1" applyBorder="1" applyFont="1">
      <alignment shrinkToFit="0" vertical="center" wrapText="1"/>
    </xf>
    <xf borderId="0" fillId="0" fontId="3" numFmtId="0" xfId="0" applyAlignment="1" applyFont="1">
      <alignment vertical="top"/>
    </xf>
    <xf borderId="0" fillId="0" fontId="3" numFmtId="164" xfId="0" applyFont="1" applyNumberFormat="1"/>
    <xf borderId="0" fillId="0" fontId="3" numFmtId="9" xfId="0" applyFont="1" applyNumberFormat="1"/>
    <xf borderId="2" fillId="4" fontId="11" numFmtId="0" xfId="0" applyAlignment="1" applyBorder="1" applyFill="1" applyFont="1">
      <alignment readingOrder="0" vertical="top"/>
    </xf>
    <xf borderId="2" fillId="5" fontId="11" numFmtId="0" xfId="0" applyAlignment="1" applyBorder="1" applyFill="1" applyFont="1">
      <alignment readingOrder="0" vertical="top"/>
    </xf>
    <xf borderId="2" fillId="0" fontId="12" numFmtId="0" xfId="0" applyAlignment="1" applyBorder="1" applyFont="1">
      <alignment readingOrder="0" vertical="top"/>
    </xf>
    <xf borderId="2" fillId="0" fontId="13" numFmtId="0" xfId="0" applyAlignment="1" applyBorder="1" applyFont="1">
      <alignment readingOrder="0" vertical="top"/>
    </xf>
    <xf borderId="2" fillId="3" fontId="11" numFmtId="0" xfId="0" applyAlignment="1" applyBorder="1" applyFont="1">
      <alignment readingOrder="0" vertical="top"/>
    </xf>
    <xf borderId="2" fillId="3" fontId="12" numFmtId="0" xfId="0" applyAlignment="1" applyBorder="1" applyFont="1">
      <alignment readingOrder="0" vertical="top"/>
    </xf>
    <xf borderId="2" fillId="3" fontId="14" numFmtId="0" xfId="0" applyAlignment="1" applyBorder="1" applyFont="1">
      <alignment readingOrder="0" vertical="top"/>
    </xf>
    <xf borderId="2" fillId="5" fontId="8" numFmtId="0" xfId="0" applyAlignment="1" applyBorder="1" applyFont="1">
      <alignment vertical="top"/>
    </xf>
    <xf borderId="2" fillId="0" fontId="8" numFmtId="0" xfId="0" applyAlignment="1" applyBorder="1" applyFont="1">
      <alignment vertical="top"/>
    </xf>
    <xf borderId="0" fillId="0" fontId="8" numFmtId="0" xfId="0" applyAlignment="1" applyFont="1">
      <alignment readingOrder="0"/>
    </xf>
    <xf borderId="0" fillId="0" fontId="8" numFmtId="4" xfId="0" applyFont="1" applyNumberFormat="1"/>
    <xf borderId="0" fillId="0" fontId="8" numFmtId="0" xfId="0" applyAlignment="1" applyFont="1">
      <alignment horizontal="center" readingOrder="0"/>
    </xf>
    <xf borderId="0" fillId="0" fontId="8" numFmtId="0" xfId="0" applyAlignment="1" applyFont="1">
      <alignment horizontal="center"/>
    </xf>
    <xf borderId="0" fillId="0" fontId="8" numFmtId="165" xfId="0" applyAlignment="1" applyFont="1" applyNumberFormat="1">
      <alignment horizontal="center"/>
    </xf>
    <xf borderId="0" fillId="0" fontId="3" numFmtId="10" xfId="0" applyFont="1" applyNumberFormat="1"/>
    <xf borderId="0" fillId="0" fontId="15" numFmtId="0" xfId="0" applyFont="1"/>
    <xf borderId="3" fillId="0" fontId="16" numFmtId="0" xfId="0" applyAlignment="1" applyBorder="1" applyFont="1">
      <alignment shrinkToFit="0" wrapText="1"/>
    </xf>
    <xf borderId="0" fillId="0" fontId="17" numFmtId="0" xfId="0" applyFont="1"/>
    <xf borderId="0" fillId="0" fontId="18" numFmtId="0" xfId="0" applyFont="1"/>
    <xf borderId="0" fillId="0" fontId="19" numFmtId="0" xfId="0" applyFont="1"/>
    <xf borderId="0" fillId="0" fontId="20" numFmtId="0" xfId="0" applyAlignment="1" applyFont="1">
      <alignment horizontal="left"/>
    </xf>
    <xf borderId="0" fillId="0" fontId="21" numFmtId="0" xfId="0" applyAlignment="1" applyFont="1">
      <alignment horizontal="right"/>
    </xf>
    <xf borderId="3" fillId="0" fontId="21" numFmtId="0" xfId="0" applyAlignment="1" applyBorder="1" applyFont="1">
      <alignment horizontal="right"/>
    </xf>
    <xf borderId="0" fillId="0" fontId="3" numFmtId="0" xfId="0" applyAlignment="1" applyFont="1">
      <alignment horizontal="right"/>
    </xf>
    <xf borderId="4" fillId="0" fontId="16" numFmtId="0" xfId="0" applyAlignment="1" applyBorder="1" applyFont="1">
      <alignment shrinkToFit="0" wrapText="1"/>
    </xf>
    <xf borderId="5" fillId="0" fontId="3" numFmtId="0" xfId="0" applyAlignment="1" applyBorder="1" applyFont="1">
      <alignment shrinkToFit="0" wrapText="1"/>
    </xf>
    <xf borderId="5" fillId="0" fontId="3" numFmtId="166" xfId="0" applyAlignment="1" applyBorder="1" applyFont="1" applyNumberFormat="1">
      <alignment horizontal="right" shrinkToFit="0" wrapText="1"/>
    </xf>
    <xf borderId="5" fillId="0" fontId="3" numFmtId="167" xfId="0" applyAlignment="1" applyBorder="1" applyFont="1" applyNumberFormat="1">
      <alignment horizontal="right" shrinkToFit="0" wrapText="1"/>
    </xf>
    <xf borderId="6" fillId="0" fontId="22" numFmtId="0" xfId="0" applyAlignment="1" applyBorder="1" applyFont="1">
      <alignment shrinkToFit="0" wrapText="1"/>
    </xf>
    <xf borderId="6" fillId="0" fontId="23" numFmtId="0" xfId="0" applyBorder="1" applyFont="1"/>
    <xf borderId="6" fillId="0" fontId="3" numFmtId="0" xfId="0" applyBorder="1" applyFont="1"/>
    <xf borderId="0" fillId="0" fontId="22" numFmtId="0" xfId="0" applyFont="1"/>
    <xf borderId="0" fillId="0" fontId="3" numFmtId="0" xfId="0" applyFont="1"/>
    <xf borderId="5" fillId="0" fontId="3" numFmtId="4" xfId="0" applyAlignment="1" applyBorder="1" applyFont="1" applyNumberFormat="1">
      <alignment horizontal="right" shrinkToFit="0" wrapText="1"/>
    </xf>
    <xf borderId="6" fillId="0" fontId="15" numFmtId="0" xfId="0" applyAlignment="1" applyBorder="1" applyFont="1">
      <alignment shrinkToFit="0" wrapText="1"/>
    </xf>
    <xf borderId="3" fillId="0" fontId="16" numFmtId="0" xfId="0" applyAlignment="1" applyBorder="1" applyFont="1">
      <alignment horizontal="right" shrinkToFit="0" wrapText="1"/>
    </xf>
    <xf borderId="1" fillId="6" fontId="1" numFmtId="0" xfId="0" applyBorder="1" applyFill="1" applyFont="1"/>
    <xf borderId="1" fillId="6" fontId="1" numFmtId="10" xfId="0" applyBorder="1" applyFont="1" applyNumberFormat="1"/>
    <xf borderId="3" fillId="0" fontId="16" numFmtId="0" xfId="0" applyBorder="1" applyFont="1"/>
    <xf borderId="3" fillId="0" fontId="16" numFmtId="0" xfId="0" applyAlignment="1" applyBorder="1" applyFont="1">
      <alignment horizontal="right"/>
    </xf>
    <xf borderId="1" fillId="7" fontId="3" numFmtId="0" xfId="0" applyBorder="1" applyFill="1" applyFont="1"/>
    <xf borderId="1" fillId="8" fontId="3" numFmtId="0" xfId="0" applyBorder="1" applyFill="1" applyFont="1"/>
    <xf borderId="1" fillId="8" fontId="3" numFmtId="10" xfId="0" applyBorder="1" applyFont="1" applyNumberFormat="1"/>
    <xf borderId="5" fillId="0" fontId="3" numFmtId="0" xfId="0" applyBorder="1" applyFont="1"/>
    <xf borderId="1" fillId="6" fontId="3" numFmtId="0" xfId="0" applyBorder="1" applyFont="1"/>
    <xf borderId="1" fillId="6" fontId="3" numFmtId="10" xfId="0" applyBorder="1" applyFont="1" applyNumberFormat="1"/>
    <xf borderId="2" fillId="9" fontId="1" numFmtId="0" xfId="0" applyAlignment="1" applyBorder="1" applyFill="1" applyFont="1">
      <alignment shrinkToFit="0" wrapText="1"/>
    </xf>
    <xf borderId="1" fillId="9" fontId="3" numFmtId="0" xfId="0" applyBorder="1" applyFont="1"/>
    <xf borderId="1" fillId="10" fontId="1" numFmtId="0" xfId="0" applyBorder="1" applyFill="1" applyFont="1"/>
    <xf borderId="1" fillId="10" fontId="3" numFmtId="0" xfId="0" applyBorder="1" applyFont="1"/>
    <xf borderId="1" fillId="7" fontId="3" numFmtId="168" xfId="0" applyBorder="1" applyFont="1" applyNumberFormat="1"/>
    <xf borderId="0" fillId="0" fontId="3" numFmtId="168" xfId="0" applyFont="1" applyNumberFormat="1"/>
    <xf borderId="1" fillId="11" fontId="1" numFmtId="0" xfId="0" applyBorder="1" applyFill="1" applyFont="1"/>
    <xf borderId="0" fillId="0" fontId="3" numFmtId="169" xfId="0" applyFont="1" applyNumberFormat="1"/>
    <xf borderId="1" fillId="12" fontId="3" numFmtId="0" xfId="0" applyBorder="1" applyFill="1" applyFont="1"/>
    <xf borderId="0" fillId="0" fontId="2" numFmtId="166" xfId="0" applyFont="1" applyNumberFormat="1"/>
    <xf borderId="1" fillId="13" fontId="1" numFmtId="0" xfId="0" applyBorder="1" applyFill="1" applyFont="1"/>
    <xf borderId="1" fillId="14" fontId="1" numFmtId="0" xfId="0" applyBorder="1" applyFill="1" applyFont="1"/>
    <xf borderId="1" fillId="14" fontId="3" numFmtId="0" xfId="0" applyBorder="1" applyFont="1"/>
    <xf borderId="1" fillId="15" fontId="1" numFmtId="0" xfId="0" applyBorder="1" applyFill="1" applyFont="1"/>
    <xf borderId="1" fillId="16" fontId="3" numFmtId="0" xfId="0" applyBorder="1" applyFill="1" applyFont="1"/>
    <xf borderId="1" fillId="17" fontId="1" numFmtId="0" xfId="0" applyBorder="1" applyFill="1" applyFont="1"/>
    <xf borderId="1" fillId="17" fontId="3" numFmtId="0" xfId="0" applyBorder="1" applyFont="1"/>
    <xf borderId="1" fillId="12" fontId="1" numFmtId="0" xfId="0" applyBorder="1" applyFont="1"/>
    <xf borderId="0" fillId="0" fontId="3" numFmtId="170" xfId="0" applyFont="1" applyNumberFormat="1"/>
    <xf borderId="7" fillId="17" fontId="16" numFmtId="0" xfId="0" applyBorder="1" applyFont="1"/>
    <xf borderId="1" fillId="17" fontId="3" numFmtId="170" xfId="0" applyBorder="1" applyFont="1" applyNumberFormat="1"/>
    <xf borderId="1" fillId="18" fontId="3" numFmtId="170" xfId="0" applyBorder="1" applyFill="1" applyFont="1" applyNumberFormat="1"/>
    <xf borderId="1" fillId="3" fontId="3" numFmtId="170" xfId="0" applyBorder="1" applyFont="1" applyNumberFormat="1"/>
    <xf borderId="1" fillId="19" fontId="1" numFmtId="0" xfId="0" applyBorder="1" applyFill="1" applyFont="1"/>
    <xf borderId="1" fillId="19" fontId="3" numFmtId="0" xfId="0" applyBorder="1" applyFont="1"/>
    <xf borderId="0" fillId="0" fontId="3" numFmtId="171" xfId="0" applyFont="1" applyNumberFormat="1"/>
    <xf borderId="0" fillId="0" fontId="2" numFmtId="4" xfId="0" applyFont="1" applyNumberFormat="1"/>
    <xf borderId="1" fillId="20" fontId="1" numFmtId="0" xfId="0" applyBorder="1" applyFill="1" applyFont="1"/>
    <xf borderId="0" fillId="0" fontId="24" numFmtId="0" xfId="0" applyFont="1"/>
    <xf borderId="1" fillId="20" fontId="3" numFmtId="0" xfId="0" applyBorder="1" applyFont="1"/>
    <xf borderId="0" fillId="0" fontId="2" numFmtId="0" xfId="0" applyAlignment="1" applyFont="1">
      <alignment readingOrder="0"/>
    </xf>
    <xf borderId="1" fillId="3" fontId="3" numFmtId="0" xfId="0" applyBorder="1" applyFont="1"/>
    <xf borderId="0" fillId="0" fontId="3" numFmtId="165" xfId="0" applyFont="1" applyNumberFormat="1"/>
    <xf borderId="1" fillId="3" fontId="3" numFmtId="165" xfId="0" applyBorder="1" applyFont="1" applyNumberFormat="1"/>
    <xf borderId="1" fillId="2" fontId="3" numFmtId="0" xfId="0" applyBorder="1" applyFont="1"/>
    <xf borderId="1" fillId="21" fontId="1" numFmtId="0" xfId="0" applyBorder="1" applyFill="1" applyFont="1"/>
    <xf borderId="1" fillId="21" fontId="3" numFmtId="0" xfId="0" applyBorder="1" applyFont="1"/>
    <xf borderId="1" fillId="2" fontId="1" numFmtId="0" xfId="0" applyAlignment="1" applyBorder="1" applyFont="1">
      <alignment horizontal="right"/>
    </xf>
    <xf borderId="0" fillId="0" fontId="3" numFmtId="172" xfId="0" applyFont="1" applyNumberFormat="1"/>
    <xf borderId="1" fillId="2" fontId="1" numFmtId="0" xfId="0" applyAlignment="1" applyBorder="1" applyFont="1">
      <alignment horizontal="right" shrinkToFit="0" wrapText="1"/>
    </xf>
    <xf borderId="0" fillId="0" fontId="3" numFmtId="173" xfId="0" applyFont="1" applyNumberFormat="1"/>
    <xf borderId="1" fillId="7" fontId="3" numFmtId="1" xfId="0" applyBorder="1" applyFont="1" applyNumberFormat="1"/>
    <xf borderId="0" fillId="0" fontId="3" numFmtId="1" xfId="0" applyFont="1" applyNumberFormat="1"/>
    <xf borderId="1" fillId="22" fontId="3" numFmtId="1" xfId="0" applyBorder="1" applyFill="1" applyFont="1" applyNumberFormat="1"/>
    <xf borderId="1" fillId="14" fontId="3" numFmtId="1" xfId="0" applyBorder="1" applyFont="1" applyNumberFormat="1"/>
    <xf borderId="1" fillId="21" fontId="3" numFmtId="1" xfId="0" applyBorder="1" applyFont="1" applyNumberFormat="1"/>
    <xf borderId="0" fillId="0" fontId="2" numFmtId="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externalLink" Target="externalLinks/externalLink2.xml"/><Relationship Id="rId47" Type="http://schemas.openxmlformats.org/officeDocument/2006/relationships/externalLink" Target="externalLinks/externalLink1.xml"/><Relationship Id="rId4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5.png"/><Relationship Id="rId3" Type="http://schemas.openxmlformats.org/officeDocument/2006/relationships/image" Target="../media/image1.png"/><Relationship Id="rId4" Type="http://schemas.openxmlformats.org/officeDocument/2006/relationships/image" Target="../media/image3.png"/><Relationship Id="rId5" Type="http://schemas.openxmlformats.org/officeDocument/2006/relationships/image" Target="../media/image6.png"/><Relationship Id="rId6" Type="http://schemas.openxmlformats.org/officeDocument/2006/relationships/image" Target="../media/image4.png"/><Relationship Id="rId7" Type="http://schemas.openxmlformats.org/officeDocument/2006/relationships/image" Target="../media/image7.png"/><Relationship Id="rId8" Type="http://schemas.openxmlformats.org/officeDocument/2006/relationships/image" Target="../media/image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1.png"/><Relationship Id="rId3" Type="http://schemas.openxmlformats.org/officeDocument/2006/relationships/image" Target="../media/image1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11</xdr:row>
      <xdr:rowOff>0</xdr:rowOff>
    </xdr:from>
    <xdr:ext cx="4838700" cy="10382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9525</xdr:colOff>
      <xdr:row>18</xdr:row>
      <xdr:rowOff>76200</xdr:rowOff>
    </xdr:from>
    <xdr:ext cx="2752725" cy="16859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34</xdr:row>
      <xdr:rowOff>0</xdr:rowOff>
    </xdr:from>
    <xdr:ext cx="5391150" cy="113347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28575</xdr:colOff>
      <xdr:row>40</xdr:row>
      <xdr:rowOff>19050</xdr:rowOff>
    </xdr:from>
    <xdr:ext cx="5981700" cy="83820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190500</xdr:colOff>
      <xdr:row>46</xdr:row>
      <xdr:rowOff>0</xdr:rowOff>
    </xdr:from>
    <xdr:ext cx="5857875" cy="150495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47</xdr:row>
      <xdr:rowOff>0</xdr:rowOff>
    </xdr:from>
    <xdr:ext cx="5391150" cy="113347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19050</xdr:colOff>
      <xdr:row>58</xdr:row>
      <xdr:rowOff>47625</xdr:rowOff>
    </xdr:from>
    <xdr:ext cx="4505325" cy="94297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65</xdr:row>
      <xdr:rowOff>0</xdr:rowOff>
    </xdr:from>
    <xdr:ext cx="4562475" cy="1009650"/>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28575</xdr:colOff>
      <xdr:row>72</xdr:row>
      <xdr:rowOff>95250</xdr:rowOff>
    </xdr:from>
    <xdr:ext cx="4295775" cy="952500"/>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838950" cy="41243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28</xdr:row>
      <xdr:rowOff>0</xdr:rowOff>
    </xdr:from>
    <xdr:ext cx="6772275" cy="4533900"/>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304800</xdr:colOff>
      <xdr:row>0</xdr:row>
      <xdr:rowOff>0</xdr:rowOff>
    </xdr:from>
    <xdr:ext cx="6124575" cy="583882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57150</xdr:colOff>
      <xdr:row>0</xdr:row>
      <xdr:rowOff>0</xdr:rowOff>
    </xdr:from>
    <xdr:ext cx="4038600" cy="183832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atb.nrel.gov/transportation/2020/index.html?t=l7" TargetMode="External"/><Relationship Id="rId2" Type="http://schemas.openxmlformats.org/officeDocument/2006/relationships/hyperlink" Target="https://ww3.arb.ca.gov/regact/2019/act2019/isor.pdf" TargetMode="External"/><Relationship Id="rId3" Type="http://schemas.openxmlformats.org/officeDocument/2006/relationships/hyperlink" Target="https://www.hydrogen.energy.gov/pdfs/review20/sa169_hunter_2020_o.pdf" TargetMode="External"/><Relationship Id="rId4" Type="http://schemas.openxmlformats.org/officeDocument/2006/relationships/hyperlink" Target="https://www.hydrogen.energy.gov/pdfs/review20/sa169_hunter_2020_o.pdf" TargetMode="External"/><Relationship Id="rId5" Type="http://schemas.openxmlformats.org/officeDocument/2006/relationships/hyperlink" Target="http://www.popularmechanics.com/cars/motorcycles/g2309/best-motorcycle-buys/" TargetMode="External"/><Relationship Id="rId6" Type="http://schemas.openxmlformats.org/officeDocument/2006/relationships/hyperlink" Target="https://databank.worldbank.org/source/icp-2017"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pcap.cd.ix.us" TargetMode="External"/><Relationship Id="rId2" Type="http://schemas.openxmlformats.org/officeDocument/2006/relationships/hyperlink" Target="http://pcap.pp.ix.us" TargetMode="External"/><Relationship Id="rId3" Type="http://schemas.openxmlformats.org/officeDocument/2006/relationships/hyperlink" Target="http://pcap.cd.ix.us" TargetMode="External"/><Relationship Id="rId4" Type="http://schemas.openxmlformats.org/officeDocument/2006/relationships/hyperlink" Target="http://pcap.pp.ix.us"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ww3.arb.ca.gov/regact/2019/act2019/isor.pdf"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56.43"/>
    <col customWidth="1" min="4" max="4" width="59.0"/>
    <col customWidth="1" min="5" max="5" width="8.86"/>
    <col customWidth="1" min="6" max="6" width="44.0"/>
    <col customWidth="1" min="7" max="26" width="8.86"/>
  </cols>
  <sheetData>
    <row r="1" ht="14.25" customHeight="1">
      <c r="A1" s="1" t="s">
        <v>0</v>
      </c>
    </row>
    <row r="2" ht="14.25" customHeight="1"/>
    <row r="3" ht="14.25" customHeight="1">
      <c r="A3" s="1" t="s">
        <v>1</v>
      </c>
      <c r="B3" s="2" t="s">
        <v>2</v>
      </c>
      <c r="D3" s="2" t="s">
        <v>3</v>
      </c>
    </row>
    <row r="4" ht="14.25" customHeight="1">
      <c r="B4" s="3" t="s">
        <v>4</v>
      </c>
      <c r="D4" s="3" t="s">
        <v>5</v>
      </c>
    </row>
    <row r="5" ht="14.25" customHeight="1">
      <c r="B5" s="4" t="s">
        <v>6</v>
      </c>
      <c r="D5" s="4">
        <v>2020.0</v>
      </c>
    </row>
    <row r="6" ht="14.25" customHeight="1">
      <c r="B6" s="3" t="s">
        <v>7</v>
      </c>
      <c r="D6" s="3" t="s">
        <v>8</v>
      </c>
    </row>
    <row r="7" ht="14.25" customHeight="1">
      <c r="B7" s="3" t="s">
        <v>9</v>
      </c>
      <c r="D7" s="5" t="s">
        <v>10</v>
      </c>
    </row>
    <row r="8" ht="14.25" customHeight="1">
      <c r="B8" s="3" t="s">
        <v>11</v>
      </c>
    </row>
    <row r="9" ht="14.25" customHeight="1"/>
    <row r="10" ht="14.25" customHeight="1">
      <c r="B10" s="2" t="s">
        <v>12</v>
      </c>
    </row>
    <row r="11" ht="14.25" customHeight="1">
      <c r="B11" s="3" t="s">
        <v>13</v>
      </c>
    </row>
    <row r="12" ht="14.25" customHeight="1">
      <c r="B12" s="4">
        <v>2019.0</v>
      </c>
    </row>
    <row r="13" ht="14.25" customHeight="1">
      <c r="B13" s="3" t="s">
        <v>14</v>
      </c>
    </row>
    <row r="14" ht="14.25" customHeight="1">
      <c r="B14" s="5" t="s">
        <v>15</v>
      </c>
    </row>
    <row r="15" ht="14.25" customHeight="1">
      <c r="B15" s="3" t="s">
        <v>16</v>
      </c>
    </row>
    <row r="16" ht="14.25" customHeight="1"/>
    <row r="17" ht="14.25" customHeight="1">
      <c r="B17" s="6" t="s">
        <v>17</v>
      </c>
      <c r="D17" s="2" t="s">
        <v>18</v>
      </c>
    </row>
    <row r="18" ht="14.25" customHeight="1">
      <c r="B18" s="7" t="s">
        <v>5</v>
      </c>
      <c r="D18" s="3" t="s">
        <v>5</v>
      </c>
    </row>
    <row r="19" ht="14.25" customHeight="1">
      <c r="B19" s="8">
        <v>2020.0</v>
      </c>
      <c r="D19" s="4">
        <v>2020.0</v>
      </c>
    </row>
    <row r="20" ht="14.25" customHeight="1">
      <c r="B20" s="3" t="s">
        <v>19</v>
      </c>
      <c r="D20" s="3" t="s">
        <v>20</v>
      </c>
    </row>
    <row r="21" ht="14.25" customHeight="1">
      <c r="B21" s="5" t="s">
        <v>21</v>
      </c>
      <c r="D21" s="5" t="s">
        <v>22</v>
      </c>
    </row>
    <row r="22" ht="14.25" customHeight="1">
      <c r="B22" s="7" t="s">
        <v>23</v>
      </c>
      <c r="D22" s="3" t="s">
        <v>24</v>
      </c>
    </row>
    <row r="23" ht="14.25" customHeight="1"/>
    <row r="24" ht="14.25" customHeight="1">
      <c r="B24" s="2" t="s">
        <v>25</v>
      </c>
      <c r="D24" s="2" t="s">
        <v>26</v>
      </c>
    </row>
    <row r="25" ht="14.25" customHeight="1">
      <c r="B25" s="3" t="s">
        <v>27</v>
      </c>
      <c r="D25" s="3" t="s">
        <v>5</v>
      </c>
    </row>
    <row r="26" ht="14.25" customHeight="1">
      <c r="B26" s="4">
        <v>2021.0</v>
      </c>
      <c r="D26" s="4">
        <v>2020.0</v>
      </c>
    </row>
    <row r="27" ht="14.25" customHeight="1">
      <c r="B27" s="3" t="s">
        <v>28</v>
      </c>
      <c r="D27" s="3" t="s">
        <v>20</v>
      </c>
    </row>
    <row r="28" ht="14.25" customHeight="1">
      <c r="B28" s="5" t="s">
        <v>29</v>
      </c>
      <c r="D28" s="5" t="s">
        <v>22</v>
      </c>
    </row>
    <row r="29" ht="14.25" customHeight="1">
      <c r="B29" s="3" t="s">
        <v>30</v>
      </c>
      <c r="D29" s="3" t="s">
        <v>24</v>
      </c>
    </row>
    <row r="30" ht="14.25" customHeight="1">
      <c r="B30" s="7"/>
    </row>
    <row r="31" ht="14.25" customHeight="1">
      <c r="B31" s="6" t="s">
        <v>31</v>
      </c>
    </row>
    <row r="32" ht="14.25" customHeight="1">
      <c r="B32" s="7" t="s">
        <v>32</v>
      </c>
    </row>
    <row r="33" ht="14.25" customHeight="1">
      <c r="B33" s="8">
        <v>2012.0</v>
      </c>
    </row>
    <row r="34" ht="14.25" customHeight="1">
      <c r="B34" s="7" t="s">
        <v>33</v>
      </c>
    </row>
    <row r="35" ht="14.25" customHeight="1">
      <c r="B35" s="7" t="s">
        <v>34</v>
      </c>
    </row>
    <row r="36" ht="14.25" customHeight="1">
      <c r="B36" s="7"/>
    </row>
    <row r="37" ht="14.25" customHeight="1">
      <c r="B37" s="6" t="s">
        <v>35</v>
      </c>
      <c r="D37" s="6" t="s">
        <v>36</v>
      </c>
    </row>
    <row r="38" ht="14.25" customHeight="1">
      <c r="B38" s="7" t="s">
        <v>37</v>
      </c>
      <c r="D38" s="7" t="s">
        <v>38</v>
      </c>
    </row>
    <row r="39" ht="14.25" customHeight="1">
      <c r="B39" s="8">
        <v>2019.0</v>
      </c>
      <c r="D39" s="8">
        <v>2012.0</v>
      </c>
    </row>
    <row r="40" ht="14.25" customHeight="1">
      <c r="B40" s="7" t="s">
        <v>39</v>
      </c>
      <c r="D40" s="7" t="s">
        <v>40</v>
      </c>
    </row>
    <row r="41" ht="14.25" customHeight="1">
      <c r="B41" s="7" t="s">
        <v>41</v>
      </c>
      <c r="D41" s="7" t="s">
        <v>42</v>
      </c>
    </row>
    <row r="42" ht="14.25" customHeight="1">
      <c r="B42" s="7" t="s">
        <v>43</v>
      </c>
      <c r="D42" s="7" t="s">
        <v>44</v>
      </c>
    </row>
    <row r="43" ht="14.25" customHeight="1">
      <c r="B43" s="7"/>
    </row>
    <row r="44" ht="14.25" customHeight="1">
      <c r="B44" s="2" t="s">
        <v>45</v>
      </c>
    </row>
    <row r="45" ht="14.25" customHeight="1">
      <c r="B45" s="9" t="s">
        <v>46</v>
      </c>
    </row>
    <row r="46" ht="14.25" customHeight="1"/>
    <row r="47" ht="14.25" customHeight="1">
      <c r="B47" s="6" t="s">
        <v>47</v>
      </c>
    </row>
    <row r="48" ht="14.25" customHeight="1">
      <c r="B48" s="7" t="s">
        <v>48</v>
      </c>
    </row>
    <row r="49" ht="14.25" customHeight="1">
      <c r="B49" s="8">
        <v>2016.0</v>
      </c>
    </row>
    <row r="50" ht="14.25" customHeight="1">
      <c r="B50" s="7" t="s">
        <v>49</v>
      </c>
    </row>
    <row r="51" ht="14.25" customHeight="1">
      <c r="B51" s="10" t="s">
        <v>50</v>
      </c>
    </row>
    <row r="52" ht="14.25" customHeight="1"/>
    <row r="53" ht="14.25" customHeight="1">
      <c r="A53" s="11"/>
      <c r="B53" s="12" t="s">
        <v>51</v>
      </c>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4.25" customHeight="1">
      <c r="A54" s="11"/>
      <c r="B54" s="13" t="s">
        <v>52</v>
      </c>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4.25" customHeight="1">
      <c r="A55" s="11"/>
      <c r="B55" s="14" t="s">
        <v>53</v>
      </c>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4.25" customHeight="1">
      <c r="A56" s="11"/>
      <c r="B56" s="15" t="s">
        <v>54</v>
      </c>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4.25" customHeight="1">
      <c r="A57" s="11"/>
      <c r="B57" s="16"/>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4.25" customHeight="1">
      <c r="A58" s="1"/>
    </row>
    <row r="59" ht="14.25" customHeight="1">
      <c r="A59" s="1"/>
    </row>
    <row r="60" ht="14.25" customHeight="1">
      <c r="A60" s="1"/>
    </row>
    <row r="61" ht="14.25" customHeight="1">
      <c r="A61" s="1"/>
    </row>
    <row r="62" ht="14.25" customHeight="1">
      <c r="A62" s="1" t="s">
        <v>55</v>
      </c>
    </row>
    <row r="63" ht="14.25" customHeight="1">
      <c r="A63" s="1"/>
    </row>
    <row r="64" ht="14.25" customHeight="1">
      <c r="A64" s="17" t="s">
        <v>56</v>
      </c>
      <c r="B64" s="18"/>
      <c r="C64" s="18"/>
    </row>
    <row r="65" ht="14.25" customHeight="1">
      <c r="A65" s="19" t="s">
        <v>57</v>
      </c>
      <c r="B65" s="19"/>
      <c r="C65" s="20"/>
    </row>
    <row r="66" ht="14.25" customHeight="1">
      <c r="A66" s="19" t="s">
        <v>58</v>
      </c>
      <c r="B66" s="20"/>
      <c r="C66" s="20"/>
    </row>
    <row r="67" ht="14.25" customHeight="1">
      <c r="A67" s="21" t="s">
        <v>59</v>
      </c>
      <c r="B67" s="22"/>
      <c r="C67" s="22"/>
    </row>
    <row r="68" ht="14.25" customHeight="1">
      <c r="A68" s="21" t="s">
        <v>60</v>
      </c>
      <c r="B68" s="22"/>
      <c r="C68" s="22"/>
    </row>
    <row r="69" ht="14.25" customHeight="1">
      <c r="A69" s="19" t="s">
        <v>61</v>
      </c>
      <c r="B69" s="19"/>
      <c r="C69" s="19"/>
    </row>
    <row r="70" ht="14.25" customHeight="1">
      <c r="A70" s="19" t="s">
        <v>62</v>
      </c>
      <c r="B70" s="19"/>
      <c r="C70" s="19"/>
    </row>
    <row r="71" ht="14.25" customHeight="1">
      <c r="A71" s="19" t="s">
        <v>63</v>
      </c>
      <c r="B71" s="19"/>
      <c r="C71" s="20"/>
    </row>
    <row r="72" ht="14.25" customHeight="1">
      <c r="A72" s="19"/>
      <c r="B72" s="19"/>
      <c r="C72" s="20"/>
    </row>
    <row r="73" ht="14.25" customHeight="1">
      <c r="A73" s="3" t="s">
        <v>64</v>
      </c>
    </row>
    <row r="74" ht="14.25" customHeight="1">
      <c r="A74" s="3" t="s">
        <v>65</v>
      </c>
    </row>
    <row r="75" ht="14.25" customHeight="1">
      <c r="A75" s="3" t="s">
        <v>66</v>
      </c>
    </row>
    <row r="76" ht="14.25" customHeight="1"/>
    <row r="77" ht="14.25" customHeight="1">
      <c r="A77" s="1" t="s">
        <v>67</v>
      </c>
    </row>
    <row r="78" ht="14.25" customHeight="1">
      <c r="A78" s="3" t="s">
        <v>68</v>
      </c>
    </row>
    <row r="79" ht="14.25" customHeight="1">
      <c r="A79" s="3" t="s">
        <v>69</v>
      </c>
    </row>
    <row r="80" ht="14.25" customHeight="1">
      <c r="A80" s="3" t="s">
        <v>70</v>
      </c>
    </row>
    <row r="81" ht="14.25" customHeight="1">
      <c r="A81" s="3" t="s">
        <v>71</v>
      </c>
    </row>
    <row r="82" ht="14.25" customHeight="1">
      <c r="A82" s="3" t="s">
        <v>72</v>
      </c>
    </row>
    <row r="83" ht="14.25" customHeight="1"/>
    <row r="84" ht="14.25" customHeight="1">
      <c r="A84" s="3" t="s">
        <v>73</v>
      </c>
    </row>
    <row r="85" ht="14.25" customHeight="1">
      <c r="A85" s="3" t="s">
        <v>74</v>
      </c>
    </row>
    <row r="86" ht="14.25" customHeight="1">
      <c r="A86" s="3" t="s">
        <v>75</v>
      </c>
    </row>
    <row r="87" ht="14.25" customHeight="1">
      <c r="A87" s="3" t="s">
        <v>76</v>
      </c>
    </row>
    <row r="88" ht="14.25" customHeight="1"/>
    <row r="89" ht="14.25" customHeight="1">
      <c r="A89" s="1" t="s">
        <v>77</v>
      </c>
    </row>
    <row r="90" ht="14.25" customHeight="1">
      <c r="A90" s="23" t="s">
        <v>78</v>
      </c>
    </row>
    <row r="91" ht="14.25" customHeight="1">
      <c r="A91" s="23" t="s">
        <v>79</v>
      </c>
    </row>
    <row r="92" ht="14.25" customHeight="1">
      <c r="A92" s="23" t="s">
        <v>80</v>
      </c>
    </row>
    <row r="93" ht="14.25" customHeight="1">
      <c r="A93" s="23" t="s">
        <v>81</v>
      </c>
    </row>
    <row r="94" ht="14.25" customHeight="1">
      <c r="A94" s="23"/>
    </row>
    <row r="95" ht="14.25" customHeight="1">
      <c r="A95" s="1" t="s">
        <v>82</v>
      </c>
    </row>
    <row r="96" ht="14.25" customHeight="1">
      <c r="A96" s="3" t="s">
        <v>83</v>
      </c>
    </row>
    <row r="97" ht="14.25" customHeight="1">
      <c r="A97" s="3" t="s">
        <v>84</v>
      </c>
    </row>
    <row r="98" ht="14.25" customHeight="1">
      <c r="A98" s="3" t="s">
        <v>85</v>
      </c>
    </row>
    <row r="99" ht="14.25" customHeight="1">
      <c r="A99" s="3" t="s">
        <v>86</v>
      </c>
    </row>
    <row r="100" ht="14.25" customHeight="1">
      <c r="A100" s="3" t="s">
        <v>87</v>
      </c>
    </row>
    <row r="101" ht="14.25" customHeight="1">
      <c r="A101" s="3" t="s">
        <v>88</v>
      </c>
    </row>
    <row r="102" ht="14.25" customHeight="1"/>
    <row r="103" ht="14.25" customHeight="1">
      <c r="A103" s="1" t="s">
        <v>31</v>
      </c>
    </row>
    <row r="104" ht="14.25" customHeight="1">
      <c r="A104" s="3" t="s">
        <v>89</v>
      </c>
    </row>
    <row r="105" ht="14.25" customHeight="1">
      <c r="A105" s="3" t="s">
        <v>90</v>
      </c>
    </row>
    <row r="106" ht="14.25" customHeight="1">
      <c r="A106" s="3" t="s">
        <v>91</v>
      </c>
    </row>
    <row r="107" ht="14.25" customHeight="1">
      <c r="A107" s="3" t="s">
        <v>92</v>
      </c>
    </row>
    <row r="108" ht="14.25" customHeight="1">
      <c r="A108" s="3" t="s">
        <v>93</v>
      </c>
    </row>
    <row r="109" ht="14.25" customHeight="1"/>
    <row r="110" ht="14.25" customHeight="1">
      <c r="A110" s="1" t="s">
        <v>94</v>
      </c>
    </row>
    <row r="111" ht="14.25" customHeight="1">
      <c r="A111" s="3" t="s">
        <v>95</v>
      </c>
    </row>
    <row r="112" ht="14.25" customHeight="1">
      <c r="A112" s="3" t="s">
        <v>96</v>
      </c>
    </row>
    <row r="113" ht="14.25" customHeight="1">
      <c r="A113" s="3" t="s">
        <v>97</v>
      </c>
    </row>
    <row r="114" ht="14.25" customHeight="1">
      <c r="A114" s="3" t="s">
        <v>98</v>
      </c>
    </row>
    <row r="115" ht="14.25" customHeight="1"/>
    <row r="116" ht="14.25" customHeight="1">
      <c r="A116" s="1" t="s">
        <v>99</v>
      </c>
    </row>
    <row r="117" ht="14.25" customHeight="1">
      <c r="A117" s="3" t="s">
        <v>100</v>
      </c>
    </row>
    <row r="118" ht="14.25" customHeight="1"/>
    <row r="119" ht="14.25" customHeight="1">
      <c r="A119" s="1" t="s">
        <v>101</v>
      </c>
    </row>
    <row r="120" ht="14.25" customHeight="1">
      <c r="A120" s="3" t="s">
        <v>100</v>
      </c>
    </row>
    <row r="121" ht="14.25" customHeight="1"/>
    <row r="122" ht="14.25" customHeight="1">
      <c r="A122" s="1" t="s">
        <v>47</v>
      </c>
    </row>
    <row r="123" ht="14.25" customHeight="1">
      <c r="A123" s="3" t="s">
        <v>102</v>
      </c>
    </row>
    <row r="124" ht="14.25" customHeight="1">
      <c r="A124" s="3" t="s">
        <v>103</v>
      </c>
    </row>
    <row r="125" ht="14.25" customHeight="1">
      <c r="A125" s="3" t="s">
        <v>104</v>
      </c>
    </row>
    <row r="126" ht="14.25" customHeight="1"/>
    <row r="127" ht="14.25" customHeight="1">
      <c r="A127" s="1" t="s">
        <v>105</v>
      </c>
    </row>
    <row r="128" ht="14.25" customHeight="1">
      <c r="A128" s="3" t="s">
        <v>106</v>
      </c>
    </row>
    <row r="129" ht="14.25" customHeight="1">
      <c r="A129" s="3" t="s">
        <v>107</v>
      </c>
    </row>
    <row r="130" ht="14.25" customHeight="1">
      <c r="A130" s="3" t="s">
        <v>108</v>
      </c>
      <c r="B130" s="3" t="s">
        <v>109</v>
      </c>
    </row>
    <row r="131" ht="14.25" customHeight="1">
      <c r="A131" s="3" t="s">
        <v>110</v>
      </c>
      <c r="B131" s="3" t="s">
        <v>111</v>
      </c>
    </row>
    <row r="132" ht="14.25" customHeight="1">
      <c r="A132" s="3">
        <v>0.987</v>
      </c>
      <c r="B132" s="3" t="s">
        <v>112</v>
      </c>
    </row>
    <row r="133" ht="14.25" customHeight="1">
      <c r="A133" s="3">
        <v>0.953</v>
      </c>
      <c r="B133" s="3" t="s">
        <v>113</v>
      </c>
    </row>
    <row r="134" ht="14.25" customHeight="1">
      <c r="A134" s="24">
        <v>0.9366595953002611</v>
      </c>
      <c r="B134" s="3" t="s">
        <v>114</v>
      </c>
    </row>
    <row r="135" ht="14.25" customHeight="1">
      <c r="A135" s="24">
        <v>0.914</v>
      </c>
      <c r="B135" s="3" t="s">
        <v>115</v>
      </c>
    </row>
    <row r="136" ht="14.25" customHeight="1">
      <c r="A136" s="24">
        <v>0.8980548156318817</v>
      </c>
      <c r="B136" s="3" t="s">
        <v>116</v>
      </c>
    </row>
    <row r="137" ht="14.25" customHeight="1">
      <c r="A137" s="24">
        <v>0.8871106714938701</v>
      </c>
      <c r="B137" s="3" t="s">
        <v>117</v>
      </c>
    </row>
    <row r="138" ht="14.25" customHeight="1">
      <c r="A138" s="24">
        <v>0.8473041296084436</v>
      </c>
      <c r="B138" s="3" t="s">
        <v>118</v>
      </c>
    </row>
    <row r="139" ht="14.25" customHeight="1">
      <c r="A139" s="3" t="s">
        <v>119</v>
      </c>
    </row>
    <row r="140" ht="14.25" customHeight="1"/>
    <row r="141" ht="14.25" customHeight="1"/>
    <row r="142" ht="14.25" customHeight="1">
      <c r="A142" s="3" t="s">
        <v>120</v>
      </c>
      <c r="B142" s="25">
        <v>0.0509</v>
      </c>
      <c r="C142" s="3" t="s">
        <v>121</v>
      </c>
    </row>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sheetData>
  <hyperlinks>
    <hyperlink r:id="rId1" ref="D7"/>
    <hyperlink r:id="rId2" ref="B14"/>
    <hyperlink r:id="rId3" ref="D21"/>
    <hyperlink r:id="rId4" ref="D28"/>
    <hyperlink r:id="rId5" ref="B51"/>
    <hyperlink r:id="rId6" ref="B56"/>
  </hyperlinks>
  <printOptions/>
  <pageMargins bottom="0.75" footer="0.0" header="0.0" left="0.7" right="0.7" top="0.75"/>
  <pageSetup orientation="portrait"/>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57"/>
    <col customWidth="1" min="2" max="2" width="55.57"/>
    <col customWidth="1" min="3" max="3" width="24.0"/>
    <col customWidth="1" min="4" max="4" width="41.86"/>
    <col customWidth="1" min="6" max="6" width="34.29"/>
  </cols>
  <sheetData>
    <row r="2">
      <c r="B2" s="26" t="s">
        <v>122</v>
      </c>
      <c r="C2" s="26" t="s">
        <v>123</v>
      </c>
      <c r="D2" s="26" t="s">
        <v>124</v>
      </c>
      <c r="E2" s="26" t="s">
        <v>125</v>
      </c>
      <c r="F2" s="26" t="s">
        <v>126</v>
      </c>
      <c r="G2" s="26" t="s">
        <v>127</v>
      </c>
    </row>
    <row r="3">
      <c r="B3" s="27" t="s">
        <v>128</v>
      </c>
      <c r="C3" s="28" t="s">
        <v>129</v>
      </c>
      <c r="D3" s="28" t="s">
        <v>130</v>
      </c>
      <c r="E3" s="28" t="s">
        <v>131</v>
      </c>
      <c r="F3" s="28" t="s">
        <v>132</v>
      </c>
      <c r="G3" s="28">
        <v>447.388517212683</v>
      </c>
    </row>
    <row r="4">
      <c r="B4" s="27" t="s">
        <v>128</v>
      </c>
      <c r="C4" s="28" t="s">
        <v>129</v>
      </c>
      <c r="D4" s="28" t="s">
        <v>133</v>
      </c>
      <c r="E4" s="29" t="s">
        <v>134</v>
      </c>
      <c r="F4" s="28" t="s">
        <v>132</v>
      </c>
      <c r="G4" s="28">
        <v>100.0</v>
      </c>
    </row>
    <row r="5">
      <c r="B5" s="30" t="s">
        <v>128</v>
      </c>
      <c r="C5" s="31" t="s">
        <v>129</v>
      </c>
      <c r="D5" s="31" t="s">
        <v>135</v>
      </c>
      <c r="E5" s="32" t="s">
        <v>136</v>
      </c>
      <c r="F5" s="31" t="s">
        <v>132</v>
      </c>
      <c r="G5" s="31">
        <v>100.0</v>
      </c>
    </row>
    <row r="6">
      <c r="B6" s="27" t="s">
        <v>128</v>
      </c>
      <c r="C6" s="28" t="s">
        <v>129</v>
      </c>
      <c r="D6" s="28" t="s">
        <v>137</v>
      </c>
      <c r="E6" s="28" t="s">
        <v>138</v>
      </c>
      <c r="F6" s="28" t="s">
        <v>132</v>
      </c>
      <c r="G6" s="28">
        <v>1.0</v>
      </c>
    </row>
    <row r="7">
      <c r="B7" s="27" t="s">
        <v>139</v>
      </c>
      <c r="C7" s="28" t="s">
        <v>140</v>
      </c>
      <c r="D7" s="28" t="s">
        <v>130</v>
      </c>
      <c r="E7" s="28" t="s">
        <v>131</v>
      </c>
      <c r="F7" s="28" t="s">
        <v>132</v>
      </c>
      <c r="G7" s="28">
        <v>304481.483575643</v>
      </c>
    </row>
    <row r="8">
      <c r="B8" s="27" t="s">
        <v>139</v>
      </c>
      <c r="C8" s="28" t="s">
        <v>140</v>
      </c>
      <c r="D8" s="28" t="s">
        <v>133</v>
      </c>
      <c r="E8" s="29" t="s">
        <v>134</v>
      </c>
      <c r="F8" s="28" t="s">
        <v>132</v>
      </c>
      <c r="G8" s="28">
        <v>6.31978322121544</v>
      </c>
    </row>
    <row r="9">
      <c r="B9" s="30" t="s">
        <v>139</v>
      </c>
      <c r="C9" s="31" t="s">
        <v>140</v>
      </c>
      <c r="D9" s="31" t="s">
        <v>135</v>
      </c>
      <c r="E9" s="32" t="s">
        <v>136</v>
      </c>
      <c r="F9" s="31" t="s">
        <v>132</v>
      </c>
      <c r="G9" s="31">
        <v>5.65813345756636</v>
      </c>
    </row>
    <row r="10">
      <c r="B10" s="27" t="s">
        <v>139</v>
      </c>
      <c r="C10" s="28" t="s">
        <v>140</v>
      </c>
      <c r="D10" s="28" t="s">
        <v>137</v>
      </c>
      <c r="E10" s="28" t="s">
        <v>138</v>
      </c>
      <c r="F10" s="28" t="s">
        <v>132</v>
      </c>
      <c r="G10" s="28">
        <v>14945.6015625</v>
      </c>
    </row>
    <row r="11">
      <c r="B11" s="33"/>
      <c r="C11" s="34"/>
      <c r="D11" s="34"/>
      <c r="E11" s="34"/>
      <c r="F11" s="34"/>
      <c r="G11" s="34"/>
    </row>
    <row r="12">
      <c r="B12" s="33"/>
      <c r="C12" s="34"/>
      <c r="D12" s="34"/>
      <c r="E12" s="34"/>
      <c r="F12" s="34"/>
      <c r="G12" s="34"/>
    </row>
    <row r="13">
      <c r="B13" s="33"/>
      <c r="C13" s="34"/>
      <c r="D13" s="34"/>
      <c r="E13" s="34"/>
      <c r="F13" s="34"/>
      <c r="G13" s="34"/>
    </row>
    <row r="14">
      <c r="B14" s="27" t="s">
        <v>141</v>
      </c>
      <c r="C14" s="34"/>
      <c r="D14" s="34"/>
      <c r="E14" s="34"/>
      <c r="F14" s="34"/>
      <c r="G14" s="34"/>
    </row>
    <row r="15">
      <c r="B15" s="27" t="s">
        <v>142</v>
      </c>
      <c r="C15" s="34"/>
      <c r="D15" s="34"/>
      <c r="E15" s="34"/>
      <c r="F15" s="34"/>
      <c r="G15" s="34"/>
    </row>
    <row r="17">
      <c r="A17" s="3"/>
      <c r="B17" s="35" t="s">
        <v>143</v>
      </c>
      <c r="C17" s="36">
        <f>100/G9</f>
        <v>17.67367291</v>
      </c>
    </row>
    <row r="18">
      <c r="B18" s="35" t="s">
        <v>144</v>
      </c>
      <c r="C18" s="35" t="s">
        <v>145</v>
      </c>
    </row>
    <row r="19">
      <c r="C19" s="35"/>
      <c r="D19" s="35"/>
    </row>
    <row r="20">
      <c r="C20" s="37" t="s">
        <v>146</v>
      </c>
      <c r="D20" s="37" t="s">
        <v>139</v>
      </c>
    </row>
    <row r="21">
      <c r="B21" s="35" t="s">
        <v>147</v>
      </c>
      <c r="C21" s="38"/>
      <c r="D21" s="38"/>
    </row>
    <row r="22">
      <c r="B22" s="35" t="s">
        <v>148</v>
      </c>
      <c r="C22" s="39">
        <f>G3</f>
        <v>447.3885172</v>
      </c>
      <c r="D22" s="39">
        <f>G7</f>
        <v>304481.4836</v>
      </c>
    </row>
    <row r="23">
      <c r="B23" s="35" t="s">
        <v>149</v>
      </c>
      <c r="C23" s="39">
        <f>C22</f>
        <v>447.3885172</v>
      </c>
      <c r="D23" s="39">
        <f>D22/C26</f>
        <v>22.75984581</v>
      </c>
    </row>
    <row r="25">
      <c r="B25" s="37" t="s">
        <v>150</v>
      </c>
      <c r="C25" s="37" t="s">
        <v>151</v>
      </c>
    </row>
    <row r="26">
      <c r="B26" s="37">
        <v>1.0</v>
      </c>
      <c r="C26" s="37">
        <v>13378.0117</v>
      </c>
    </row>
    <row r="28">
      <c r="A28" s="16"/>
    </row>
    <row r="32">
      <c r="A32" s="3"/>
    </row>
  </sheetData>
  <hyperlinks>
    <hyperlink r:id="rId1" ref="E4"/>
    <hyperlink r:id="rId2" ref="E5"/>
    <hyperlink r:id="rId3" ref="E8"/>
    <hyperlink r:id="rId4" ref="E9"/>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9.14"/>
  </cols>
  <sheetData>
    <row r="1" ht="14.25" customHeight="1">
      <c r="A1" s="3" t="s">
        <v>152</v>
      </c>
    </row>
    <row r="2" ht="14.25" customHeight="1">
      <c r="A2" s="3" t="s">
        <v>153</v>
      </c>
    </row>
    <row r="3" ht="14.25" customHeight="1">
      <c r="A3" s="3" t="s">
        <v>154</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160</v>
      </c>
      <c r="C6" s="3" t="s">
        <v>161</v>
      </c>
    </row>
    <row r="7" ht="14.25" customHeight="1">
      <c r="A7" s="3" t="s">
        <v>162</v>
      </c>
      <c r="C7" s="3" t="s">
        <v>163</v>
      </c>
    </row>
    <row r="8" ht="14.25" customHeight="1">
      <c r="A8" s="3" t="s">
        <v>164</v>
      </c>
      <c r="B8" s="3" t="s">
        <v>165</v>
      </c>
      <c r="C8" s="3" t="s">
        <v>166</v>
      </c>
      <c r="D8" s="3" t="s">
        <v>167</v>
      </c>
      <c r="F8" s="3">
        <v>4708.51709</v>
      </c>
      <c r="G8" s="3">
        <v>4027.044678</v>
      </c>
      <c r="H8" s="3">
        <v>3831.883301</v>
      </c>
      <c r="I8" s="3">
        <v>3672.634033</v>
      </c>
      <c r="J8" s="3">
        <v>3461.185547</v>
      </c>
      <c r="K8" s="3">
        <v>3333.50415</v>
      </c>
      <c r="L8" s="3">
        <v>3228.204346</v>
      </c>
      <c r="M8" s="3">
        <v>3174.74292</v>
      </c>
      <c r="N8" s="3">
        <v>3117.6521</v>
      </c>
      <c r="O8" s="3">
        <v>3060.680664</v>
      </c>
      <c r="P8" s="3">
        <v>2996.751465</v>
      </c>
      <c r="Q8" s="3">
        <v>3020.345947</v>
      </c>
      <c r="R8" s="3">
        <v>3005.448242</v>
      </c>
      <c r="S8" s="3">
        <v>2916.352295</v>
      </c>
      <c r="T8" s="3">
        <v>2828.954102</v>
      </c>
      <c r="U8" s="3">
        <v>2771.467285</v>
      </c>
      <c r="V8" s="3">
        <v>2742.840576</v>
      </c>
      <c r="W8" s="3">
        <v>2741.385742</v>
      </c>
      <c r="X8" s="3">
        <v>2738.329102</v>
      </c>
      <c r="Y8" s="3">
        <v>2743.769775</v>
      </c>
      <c r="Z8" s="3">
        <v>2718.272705</v>
      </c>
      <c r="AA8" s="3">
        <v>2685.412842</v>
      </c>
      <c r="AB8" s="3">
        <v>2655.978271</v>
      </c>
      <c r="AC8" s="3">
        <v>2617.857422</v>
      </c>
      <c r="AD8" s="3">
        <v>2571.824463</v>
      </c>
      <c r="AE8" s="3">
        <v>2557.706055</v>
      </c>
      <c r="AF8" s="3">
        <v>2528.244629</v>
      </c>
      <c r="AG8" s="3">
        <v>2487.016846</v>
      </c>
      <c r="AH8" s="3">
        <v>2470.873047</v>
      </c>
      <c r="AI8" s="3">
        <v>2424.754639</v>
      </c>
      <c r="AJ8" s="40">
        <v>-0.023</v>
      </c>
    </row>
    <row r="9" ht="14.25" customHeight="1">
      <c r="A9" s="3" t="s">
        <v>168</v>
      </c>
      <c r="B9" s="3" t="s">
        <v>169</v>
      </c>
      <c r="C9" s="3" t="s">
        <v>170</v>
      </c>
      <c r="D9" s="3" t="s">
        <v>167</v>
      </c>
      <c r="F9" s="3">
        <v>0.055604</v>
      </c>
      <c r="G9" s="3">
        <v>0.052588</v>
      </c>
      <c r="H9" s="3">
        <v>0.052776</v>
      </c>
      <c r="I9" s="3">
        <v>0.047209</v>
      </c>
      <c r="J9" s="3">
        <v>0.043953</v>
      </c>
      <c r="K9" s="3">
        <v>0.043103</v>
      </c>
      <c r="L9" s="3">
        <v>0.042453</v>
      </c>
      <c r="M9" s="3">
        <v>0.042038</v>
      </c>
      <c r="N9" s="3">
        <v>0.041436</v>
      </c>
      <c r="O9" s="3">
        <v>0.04163</v>
      </c>
      <c r="P9" s="3">
        <v>0.040842</v>
      </c>
      <c r="Q9" s="3">
        <v>0.04214</v>
      </c>
      <c r="R9" s="3">
        <v>0.042788</v>
      </c>
      <c r="S9" s="3">
        <v>0.042154</v>
      </c>
      <c r="T9" s="3">
        <v>0.041222</v>
      </c>
      <c r="U9" s="3">
        <v>0.040598</v>
      </c>
      <c r="V9" s="3">
        <v>0.04015</v>
      </c>
      <c r="W9" s="3">
        <v>0.040506</v>
      </c>
      <c r="X9" s="3">
        <v>0.040439</v>
      </c>
      <c r="Y9" s="3">
        <v>0.040958</v>
      </c>
      <c r="Z9" s="3">
        <v>0.040855</v>
      </c>
      <c r="AA9" s="3">
        <v>0.040838</v>
      </c>
      <c r="AB9" s="3">
        <v>0.040575</v>
      </c>
      <c r="AC9" s="3">
        <v>0.039879</v>
      </c>
      <c r="AD9" s="3">
        <v>0.039518</v>
      </c>
      <c r="AE9" s="3">
        <v>0.039347</v>
      </c>
      <c r="AF9" s="3">
        <v>0.039286</v>
      </c>
      <c r="AG9" s="3">
        <v>0.039098</v>
      </c>
      <c r="AH9" s="3">
        <v>0.038984</v>
      </c>
      <c r="AI9" s="3">
        <v>0.038242</v>
      </c>
      <c r="AJ9" s="40">
        <v>-0.013</v>
      </c>
    </row>
    <row r="10" ht="14.25" customHeight="1">
      <c r="A10" s="3" t="s">
        <v>171</v>
      </c>
      <c r="B10" s="3" t="s">
        <v>172</v>
      </c>
      <c r="C10" s="3" t="s">
        <v>173</v>
      </c>
      <c r="D10" s="3" t="s">
        <v>167</v>
      </c>
      <c r="F10" s="3">
        <v>4708.572754</v>
      </c>
      <c r="G10" s="3">
        <v>4027.097168</v>
      </c>
      <c r="H10" s="3">
        <v>3831.936035</v>
      </c>
      <c r="I10" s="3">
        <v>3672.681152</v>
      </c>
      <c r="J10" s="3">
        <v>3461.229492</v>
      </c>
      <c r="K10" s="3">
        <v>3333.547363</v>
      </c>
      <c r="L10" s="3">
        <v>3228.246826</v>
      </c>
      <c r="M10" s="3">
        <v>3174.784912</v>
      </c>
      <c r="N10" s="3">
        <v>3117.693604</v>
      </c>
      <c r="O10" s="3">
        <v>3060.722412</v>
      </c>
      <c r="P10" s="3">
        <v>2996.792236</v>
      </c>
      <c r="Q10" s="3">
        <v>3020.388184</v>
      </c>
      <c r="R10" s="3">
        <v>3005.490967</v>
      </c>
      <c r="S10" s="3">
        <v>2916.394531</v>
      </c>
      <c r="T10" s="3">
        <v>2828.995361</v>
      </c>
      <c r="U10" s="3">
        <v>2771.507812</v>
      </c>
      <c r="V10" s="3">
        <v>2742.880615</v>
      </c>
      <c r="W10" s="3">
        <v>2741.42627</v>
      </c>
      <c r="X10" s="3">
        <v>2738.369629</v>
      </c>
      <c r="Y10" s="3">
        <v>2743.810791</v>
      </c>
      <c r="Z10" s="3">
        <v>2718.313477</v>
      </c>
      <c r="AA10" s="3">
        <v>2685.453613</v>
      </c>
      <c r="AB10" s="3">
        <v>2656.018799</v>
      </c>
      <c r="AC10" s="3">
        <v>2617.897217</v>
      </c>
      <c r="AD10" s="3">
        <v>2571.864014</v>
      </c>
      <c r="AE10" s="3">
        <v>2557.745361</v>
      </c>
      <c r="AF10" s="3">
        <v>2528.283936</v>
      </c>
      <c r="AG10" s="3">
        <v>2487.055908</v>
      </c>
      <c r="AH10" s="3">
        <v>2470.912109</v>
      </c>
      <c r="AI10" s="3">
        <v>2424.792969</v>
      </c>
      <c r="AJ10" s="40">
        <v>-0.023</v>
      </c>
    </row>
    <row r="11" ht="14.25" customHeight="1">
      <c r="A11" s="3" t="s">
        <v>174</v>
      </c>
      <c r="C11" s="3" t="s">
        <v>175</v>
      </c>
    </row>
    <row r="12" ht="14.25" customHeight="1">
      <c r="A12" s="3" t="s">
        <v>176</v>
      </c>
      <c r="B12" s="3" t="s">
        <v>177</v>
      </c>
      <c r="C12" s="3" t="s">
        <v>178</v>
      </c>
      <c r="D12" s="3" t="s">
        <v>167</v>
      </c>
      <c r="F12" s="3">
        <v>70.343307</v>
      </c>
      <c r="G12" s="3">
        <v>60.549362</v>
      </c>
      <c r="H12" s="3">
        <v>58.041054</v>
      </c>
      <c r="I12" s="3">
        <v>55.635876</v>
      </c>
      <c r="J12" s="3">
        <v>52.402313</v>
      </c>
      <c r="K12" s="3">
        <v>50.446724</v>
      </c>
      <c r="L12" s="3">
        <v>48.850254</v>
      </c>
      <c r="M12" s="3">
        <v>48.098244</v>
      </c>
      <c r="N12" s="3">
        <v>47.30896</v>
      </c>
      <c r="O12" s="3">
        <v>46.54229</v>
      </c>
      <c r="P12" s="3">
        <v>45.684765</v>
      </c>
      <c r="Q12" s="3">
        <v>46.060051</v>
      </c>
      <c r="R12" s="3">
        <v>46.024467</v>
      </c>
      <c r="S12" s="3">
        <v>44.769226</v>
      </c>
      <c r="T12" s="3">
        <v>43.527195</v>
      </c>
      <c r="U12" s="3">
        <v>42.754539</v>
      </c>
      <c r="V12" s="3">
        <v>42.415855</v>
      </c>
      <c r="W12" s="3">
        <v>42.501331</v>
      </c>
      <c r="X12" s="3">
        <v>42.568268</v>
      </c>
      <c r="Y12" s="3">
        <v>42.744873</v>
      </c>
      <c r="Z12" s="3">
        <v>42.494694</v>
      </c>
      <c r="AA12" s="3">
        <v>42.101707</v>
      </c>
      <c r="AB12" s="3">
        <v>41.76836</v>
      </c>
      <c r="AC12" s="3">
        <v>41.300838</v>
      </c>
      <c r="AD12" s="3">
        <v>40.689476</v>
      </c>
      <c r="AE12" s="3">
        <v>40.579243</v>
      </c>
      <c r="AF12" s="3">
        <v>40.234856</v>
      </c>
      <c r="AG12" s="3">
        <v>39.691223</v>
      </c>
      <c r="AH12" s="3">
        <v>39.541573</v>
      </c>
      <c r="AI12" s="3">
        <v>38.713806</v>
      </c>
      <c r="AJ12" s="40">
        <v>-0.02</v>
      </c>
    </row>
    <row r="13" ht="14.25" customHeight="1">
      <c r="A13" s="3" t="s">
        <v>179</v>
      </c>
      <c r="B13" s="3" t="s">
        <v>180</v>
      </c>
      <c r="C13" s="3" t="s">
        <v>181</v>
      </c>
      <c r="D13" s="3" t="s">
        <v>167</v>
      </c>
      <c r="F13" s="3">
        <v>1.889388</v>
      </c>
      <c r="G13" s="3">
        <v>1.853578</v>
      </c>
      <c r="H13" s="3">
        <v>2.010953</v>
      </c>
      <c r="I13" s="3">
        <v>2.130904</v>
      </c>
      <c r="J13" s="3">
        <v>2.194248</v>
      </c>
      <c r="K13" s="3">
        <v>2.286907</v>
      </c>
      <c r="L13" s="3">
        <v>2.380218</v>
      </c>
      <c r="M13" s="3">
        <v>2.512388</v>
      </c>
      <c r="N13" s="3">
        <v>2.639935</v>
      </c>
      <c r="O13" s="3">
        <v>2.764761</v>
      </c>
      <c r="P13" s="3">
        <v>2.882028</v>
      </c>
      <c r="Q13" s="3">
        <v>3.07301</v>
      </c>
      <c r="R13" s="3">
        <v>3.249978</v>
      </c>
      <c r="S13" s="3">
        <v>3.330011</v>
      </c>
      <c r="T13" s="3">
        <v>3.404459</v>
      </c>
      <c r="U13" s="3">
        <v>3.509104</v>
      </c>
      <c r="V13" s="3">
        <v>3.645464</v>
      </c>
      <c r="W13" s="3">
        <v>3.819031</v>
      </c>
      <c r="X13" s="3">
        <v>3.995179</v>
      </c>
      <c r="Y13" s="3">
        <v>4.179914</v>
      </c>
      <c r="Z13" s="3">
        <v>4.331512</v>
      </c>
      <c r="AA13" s="3">
        <v>4.463648</v>
      </c>
      <c r="AB13" s="3">
        <v>4.601828</v>
      </c>
      <c r="AC13" s="3">
        <v>4.724389</v>
      </c>
      <c r="AD13" s="3">
        <v>4.825278</v>
      </c>
      <c r="AE13" s="3">
        <v>4.984514</v>
      </c>
      <c r="AF13" s="3">
        <v>5.115482</v>
      </c>
      <c r="AG13" s="3">
        <v>5.218546</v>
      </c>
      <c r="AH13" s="3">
        <v>5.371593</v>
      </c>
      <c r="AI13" s="3">
        <v>5.454651</v>
      </c>
      <c r="AJ13" s="40">
        <v>0.037</v>
      </c>
    </row>
    <row r="14" ht="14.25" customHeight="1">
      <c r="A14" s="3" t="s">
        <v>182</v>
      </c>
      <c r="B14" s="3" t="s">
        <v>183</v>
      </c>
      <c r="C14" s="3" t="s">
        <v>184</v>
      </c>
      <c r="D14" s="3" t="s">
        <v>167</v>
      </c>
      <c r="F14" s="3">
        <v>23.375469</v>
      </c>
      <c r="G14" s="3">
        <v>25.162935</v>
      </c>
      <c r="H14" s="3">
        <v>26.887745</v>
      </c>
      <c r="I14" s="3">
        <v>28.182169</v>
      </c>
      <c r="J14" s="3">
        <v>27.906448</v>
      </c>
      <c r="K14" s="3">
        <v>28.487347</v>
      </c>
      <c r="L14" s="3">
        <v>29.056843</v>
      </c>
      <c r="M14" s="3">
        <v>30.245136</v>
      </c>
      <c r="N14" s="3">
        <v>31.850908</v>
      </c>
      <c r="O14" s="3">
        <v>33.557735</v>
      </c>
      <c r="P14" s="3">
        <v>35.134197</v>
      </c>
      <c r="Q14" s="3">
        <v>38.987633</v>
      </c>
      <c r="R14" s="3">
        <v>41.828842</v>
      </c>
      <c r="S14" s="3">
        <v>43.608128</v>
      </c>
      <c r="T14" s="3">
        <v>45.457848</v>
      </c>
      <c r="U14" s="3">
        <v>47.45253</v>
      </c>
      <c r="V14" s="3">
        <v>49.824116</v>
      </c>
      <c r="W14" s="3">
        <v>52.774906</v>
      </c>
      <c r="X14" s="3">
        <v>55.452347</v>
      </c>
      <c r="Y14" s="3">
        <v>58.692047</v>
      </c>
      <c r="Z14" s="3">
        <v>61.099415</v>
      </c>
      <c r="AA14" s="3">
        <v>63.306271</v>
      </c>
      <c r="AB14" s="3">
        <v>65.701378</v>
      </c>
      <c r="AC14" s="3">
        <v>67.526718</v>
      </c>
      <c r="AD14" s="3">
        <v>68.845268</v>
      </c>
      <c r="AE14" s="3">
        <v>71.151718</v>
      </c>
      <c r="AF14" s="3">
        <v>72.830406</v>
      </c>
      <c r="AG14" s="3">
        <v>74.05481</v>
      </c>
      <c r="AH14" s="3">
        <v>76.02253</v>
      </c>
      <c r="AI14" s="3">
        <v>76.51194</v>
      </c>
      <c r="AJ14" s="40">
        <v>0.042</v>
      </c>
    </row>
    <row r="15" ht="14.25" customHeight="1">
      <c r="A15" s="3" t="s">
        <v>185</v>
      </c>
      <c r="B15" s="3" t="s">
        <v>186</v>
      </c>
      <c r="C15" s="3" t="s">
        <v>187</v>
      </c>
      <c r="D15" s="3" t="s">
        <v>167</v>
      </c>
      <c r="F15" s="3">
        <v>147.401779</v>
      </c>
      <c r="G15" s="3">
        <v>155.99675</v>
      </c>
      <c r="H15" s="3">
        <v>171.697861</v>
      </c>
      <c r="I15" s="3">
        <v>181.124969</v>
      </c>
      <c r="J15" s="3">
        <v>175.221497</v>
      </c>
      <c r="K15" s="3">
        <v>171.761871</v>
      </c>
      <c r="L15" s="3">
        <v>168.800461</v>
      </c>
      <c r="M15" s="3">
        <v>169.340134</v>
      </c>
      <c r="N15" s="3">
        <v>172.238464</v>
      </c>
      <c r="O15" s="3">
        <v>179.979996</v>
      </c>
      <c r="P15" s="3">
        <v>184.512665</v>
      </c>
      <c r="Q15" s="3">
        <v>199.957916</v>
      </c>
      <c r="R15" s="3">
        <v>212.359741</v>
      </c>
      <c r="S15" s="3">
        <v>218.059418</v>
      </c>
      <c r="T15" s="3">
        <v>224.150558</v>
      </c>
      <c r="U15" s="3">
        <v>230.9104</v>
      </c>
      <c r="V15" s="3">
        <v>239.597733</v>
      </c>
      <c r="W15" s="3">
        <v>251.355347</v>
      </c>
      <c r="X15" s="3">
        <v>262.517181</v>
      </c>
      <c r="Y15" s="3">
        <v>275.641632</v>
      </c>
      <c r="Z15" s="3">
        <v>286.477966</v>
      </c>
      <c r="AA15" s="3">
        <v>296.271027</v>
      </c>
      <c r="AB15" s="3">
        <v>307.465607</v>
      </c>
      <c r="AC15" s="3">
        <v>316.625671</v>
      </c>
      <c r="AD15" s="3">
        <v>323.556274</v>
      </c>
      <c r="AE15" s="3">
        <v>335.515747</v>
      </c>
      <c r="AF15" s="3">
        <v>345.194458</v>
      </c>
      <c r="AG15" s="3">
        <v>353.005341</v>
      </c>
      <c r="AH15" s="3">
        <v>364.805115</v>
      </c>
      <c r="AI15" s="3">
        <v>370.386993</v>
      </c>
      <c r="AJ15" s="40">
        <v>0.032</v>
      </c>
    </row>
    <row r="16" ht="14.25" customHeight="1">
      <c r="A16" s="3" t="s">
        <v>188</v>
      </c>
      <c r="B16" s="3" t="s">
        <v>189</v>
      </c>
      <c r="C16" s="3" t="s">
        <v>190</v>
      </c>
      <c r="D16" s="3" t="s">
        <v>167</v>
      </c>
      <c r="F16" s="3">
        <v>46.07452</v>
      </c>
      <c r="G16" s="3">
        <v>41.307823</v>
      </c>
      <c r="H16" s="3">
        <v>35.311195</v>
      </c>
      <c r="I16" s="3">
        <v>33.157207</v>
      </c>
      <c r="J16" s="3">
        <v>32.668339</v>
      </c>
      <c r="K16" s="3">
        <v>31.887579</v>
      </c>
      <c r="L16" s="3">
        <v>31.637594</v>
      </c>
      <c r="M16" s="3">
        <v>31.960209</v>
      </c>
      <c r="N16" s="3">
        <v>32.534397</v>
      </c>
      <c r="O16" s="3">
        <v>33.628281</v>
      </c>
      <c r="P16" s="3">
        <v>34.726852</v>
      </c>
      <c r="Q16" s="3">
        <v>38.217216</v>
      </c>
      <c r="R16" s="3">
        <v>40.075108</v>
      </c>
      <c r="S16" s="3">
        <v>40.901299</v>
      </c>
      <c r="T16" s="3">
        <v>41.703312</v>
      </c>
      <c r="U16" s="3">
        <v>42.683685</v>
      </c>
      <c r="V16" s="3">
        <v>44.039829</v>
      </c>
      <c r="W16" s="3">
        <v>45.875614</v>
      </c>
      <c r="X16" s="3">
        <v>47.390827</v>
      </c>
      <c r="Y16" s="3">
        <v>49.550098</v>
      </c>
      <c r="Z16" s="3">
        <v>50.653801</v>
      </c>
      <c r="AA16" s="3">
        <v>51.584179</v>
      </c>
      <c r="AB16" s="3">
        <v>52.619587</v>
      </c>
      <c r="AC16" s="3">
        <v>53.227955</v>
      </c>
      <c r="AD16" s="3">
        <v>53.513435</v>
      </c>
      <c r="AE16" s="3">
        <v>54.554977</v>
      </c>
      <c r="AF16" s="3">
        <v>55.090519</v>
      </c>
      <c r="AG16" s="3">
        <v>55.30695</v>
      </c>
      <c r="AH16" s="3">
        <v>56.10244</v>
      </c>
      <c r="AI16" s="3">
        <v>55.769161</v>
      </c>
      <c r="AJ16" s="40">
        <v>0.007</v>
      </c>
    </row>
    <row r="17" ht="14.25" customHeight="1">
      <c r="A17" s="3" t="s">
        <v>191</v>
      </c>
      <c r="B17" s="3" t="s">
        <v>192</v>
      </c>
      <c r="C17" s="3" t="s">
        <v>193</v>
      </c>
      <c r="D17" s="3" t="s">
        <v>167</v>
      </c>
      <c r="F17" s="3">
        <v>2.051092</v>
      </c>
      <c r="G17" s="3">
        <v>1.980519</v>
      </c>
      <c r="H17" s="3">
        <v>2.072338</v>
      </c>
      <c r="I17" s="3">
        <v>2.267704</v>
      </c>
      <c r="J17" s="3">
        <v>2.410676</v>
      </c>
      <c r="K17" s="3">
        <v>2.600569</v>
      </c>
      <c r="L17" s="3">
        <v>2.797372</v>
      </c>
      <c r="M17" s="3">
        <v>3.04156</v>
      </c>
      <c r="N17" s="3">
        <v>3.288033</v>
      </c>
      <c r="O17" s="3">
        <v>3.549641</v>
      </c>
      <c r="P17" s="3">
        <v>3.802512</v>
      </c>
      <c r="Q17" s="3">
        <v>4.214235</v>
      </c>
      <c r="R17" s="3">
        <v>4.552578</v>
      </c>
      <c r="S17" s="3">
        <v>4.759618</v>
      </c>
      <c r="T17" s="3">
        <v>4.9583</v>
      </c>
      <c r="U17" s="3">
        <v>5.187163</v>
      </c>
      <c r="V17" s="3">
        <v>5.460164</v>
      </c>
      <c r="W17" s="3">
        <v>5.792198</v>
      </c>
      <c r="X17" s="3">
        <v>6.113984</v>
      </c>
      <c r="Y17" s="3">
        <v>6.475055</v>
      </c>
      <c r="Z17" s="3">
        <v>6.761046</v>
      </c>
      <c r="AA17" s="3">
        <v>7.020243</v>
      </c>
      <c r="AB17" s="3">
        <v>7.293337</v>
      </c>
      <c r="AC17" s="3">
        <v>7.528407</v>
      </c>
      <c r="AD17" s="3">
        <v>7.722812</v>
      </c>
      <c r="AE17" s="3">
        <v>8.01825</v>
      </c>
      <c r="AF17" s="3">
        <v>8.25815</v>
      </c>
      <c r="AG17" s="3">
        <v>8.451497</v>
      </c>
      <c r="AH17" s="3">
        <v>8.728467</v>
      </c>
      <c r="AI17" s="3">
        <v>8.870539</v>
      </c>
      <c r="AJ17" s="40">
        <v>0.052</v>
      </c>
    </row>
    <row r="18" ht="14.25" customHeight="1">
      <c r="A18" s="3" t="s">
        <v>194</v>
      </c>
      <c r="B18" s="3" t="s">
        <v>195</v>
      </c>
      <c r="C18" s="3" t="s">
        <v>196</v>
      </c>
      <c r="D18" s="3" t="s">
        <v>167</v>
      </c>
      <c r="F18" s="3">
        <v>0.0</v>
      </c>
      <c r="G18" s="3">
        <v>0.0</v>
      </c>
      <c r="H18" s="3">
        <v>0.0</v>
      </c>
      <c r="I18" s="3">
        <v>0.0</v>
      </c>
      <c r="J18" s="3">
        <v>0.0</v>
      </c>
      <c r="K18" s="3">
        <v>0.0</v>
      </c>
      <c r="L18" s="3">
        <v>0.0</v>
      </c>
      <c r="M18" s="3">
        <v>0.0</v>
      </c>
      <c r="N18" s="3">
        <v>0.0</v>
      </c>
      <c r="O18" s="3">
        <v>0.0</v>
      </c>
      <c r="P18" s="3">
        <v>0.0</v>
      </c>
      <c r="Q18" s="3">
        <v>0.0</v>
      </c>
      <c r="R18" s="3">
        <v>0.0</v>
      </c>
      <c r="S18" s="3">
        <v>0.0</v>
      </c>
      <c r="T18" s="3">
        <v>0.0</v>
      </c>
      <c r="U18" s="3">
        <v>0.0</v>
      </c>
      <c r="V18" s="3">
        <v>0.0</v>
      </c>
      <c r="W18" s="3">
        <v>0.0</v>
      </c>
      <c r="X18" s="3">
        <v>0.0</v>
      </c>
      <c r="Y18" s="3">
        <v>0.0</v>
      </c>
      <c r="Z18" s="3">
        <v>0.0</v>
      </c>
      <c r="AA18" s="3">
        <v>0.0</v>
      </c>
      <c r="AB18" s="3">
        <v>0.0</v>
      </c>
      <c r="AC18" s="3">
        <v>0.0</v>
      </c>
      <c r="AD18" s="3">
        <v>0.0</v>
      </c>
      <c r="AE18" s="3">
        <v>0.0</v>
      </c>
      <c r="AF18" s="3">
        <v>0.0</v>
      </c>
      <c r="AG18" s="3">
        <v>0.0</v>
      </c>
      <c r="AH18" s="3">
        <v>0.0</v>
      </c>
      <c r="AI18" s="3">
        <v>0.0</v>
      </c>
      <c r="AJ18" s="3" t="s">
        <v>197</v>
      </c>
    </row>
    <row r="19" ht="14.25" customHeight="1">
      <c r="A19" s="3" t="s">
        <v>198</v>
      </c>
      <c r="B19" s="3" t="s">
        <v>199</v>
      </c>
      <c r="C19" s="3" t="s">
        <v>200</v>
      </c>
      <c r="D19" s="3" t="s">
        <v>167</v>
      </c>
      <c r="F19" s="3">
        <v>332.486664</v>
      </c>
      <c r="G19" s="3">
        <v>337.246521</v>
      </c>
      <c r="H19" s="3">
        <v>365.72226</v>
      </c>
      <c r="I19" s="3">
        <v>361.764709</v>
      </c>
      <c r="J19" s="3">
        <v>343.107574</v>
      </c>
      <c r="K19" s="3">
        <v>337.522797</v>
      </c>
      <c r="L19" s="3">
        <v>334.778137</v>
      </c>
      <c r="M19" s="3">
        <v>336.788544</v>
      </c>
      <c r="N19" s="3">
        <v>337.889923</v>
      </c>
      <c r="O19" s="3">
        <v>339.162018</v>
      </c>
      <c r="P19" s="3">
        <v>338.979218</v>
      </c>
      <c r="Q19" s="3">
        <v>350.404419</v>
      </c>
      <c r="R19" s="3">
        <v>355.527374</v>
      </c>
      <c r="S19" s="3">
        <v>350.958679</v>
      </c>
      <c r="T19" s="3">
        <v>346.273041</v>
      </c>
      <c r="U19" s="3">
        <v>344.43457</v>
      </c>
      <c r="V19" s="3">
        <v>346.001678</v>
      </c>
      <c r="W19" s="3">
        <v>351.18692</v>
      </c>
      <c r="X19" s="3">
        <v>355.500549</v>
      </c>
      <c r="Y19" s="3">
        <v>362.082581</v>
      </c>
      <c r="Z19" s="3">
        <v>366.144531</v>
      </c>
      <c r="AA19" s="3">
        <v>367.112152</v>
      </c>
      <c r="AB19" s="3">
        <v>368.555664</v>
      </c>
      <c r="AC19" s="3">
        <v>368.239319</v>
      </c>
      <c r="AD19" s="3">
        <v>366.318817</v>
      </c>
      <c r="AE19" s="3">
        <v>369.059723</v>
      </c>
      <c r="AF19" s="3">
        <v>369.163574</v>
      </c>
      <c r="AG19" s="3">
        <v>367.36792</v>
      </c>
      <c r="AH19" s="3">
        <v>369.240753</v>
      </c>
      <c r="AI19" s="3">
        <v>365.604401</v>
      </c>
      <c r="AJ19" s="40">
        <v>0.003</v>
      </c>
    </row>
    <row r="20" ht="14.25" customHeight="1">
      <c r="A20" s="3" t="s">
        <v>201</v>
      </c>
      <c r="B20" s="3" t="s">
        <v>202</v>
      </c>
      <c r="C20" s="3" t="s">
        <v>203</v>
      </c>
      <c r="D20" s="3" t="s">
        <v>167</v>
      </c>
      <c r="F20" s="3">
        <v>0.125795</v>
      </c>
      <c r="G20" s="3">
        <v>0.137188</v>
      </c>
      <c r="H20" s="3">
        <v>0.16456</v>
      </c>
      <c r="I20" s="3">
        <v>0.178194</v>
      </c>
      <c r="J20" s="3">
        <v>0.178977</v>
      </c>
      <c r="K20" s="3">
        <v>0.17513</v>
      </c>
      <c r="L20" s="3">
        <v>0.169911</v>
      </c>
      <c r="M20" s="3">
        <v>0.166769</v>
      </c>
      <c r="N20" s="3">
        <v>0.16133</v>
      </c>
      <c r="O20" s="3">
        <v>0.157814</v>
      </c>
      <c r="P20" s="3">
        <v>0.155445</v>
      </c>
      <c r="Q20" s="3">
        <v>0.153072</v>
      </c>
      <c r="R20" s="3">
        <v>0.154532</v>
      </c>
      <c r="S20" s="3">
        <v>0.150304</v>
      </c>
      <c r="T20" s="3">
        <v>0.145904</v>
      </c>
      <c r="U20" s="3">
        <v>0.143305</v>
      </c>
      <c r="V20" s="3">
        <v>0.141849</v>
      </c>
      <c r="W20" s="3">
        <v>0.142148</v>
      </c>
      <c r="X20" s="3">
        <v>0.142495</v>
      </c>
      <c r="Y20" s="3">
        <v>0.142984</v>
      </c>
      <c r="Z20" s="3">
        <v>0.143385</v>
      </c>
      <c r="AA20" s="3">
        <v>0.143712</v>
      </c>
      <c r="AB20" s="3">
        <v>0.144666</v>
      </c>
      <c r="AC20" s="3">
        <v>0.144943</v>
      </c>
      <c r="AD20" s="3">
        <v>0.143982</v>
      </c>
      <c r="AE20" s="3">
        <v>0.144406</v>
      </c>
      <c r="AF20" s="3">
        <v>0.144026</v>
      </c>
      <c r="AG20" s="3">
        <v>0.142705</v>
      </c>
      <c r="AH20" s="3">
        <v>0.142891</v>
      </c>
      <c r="AI20" s="3">
        <v>0.141464</v>
      </c>
      <c r="AJ20" s="40">
        <v>0.004</v>
      </c>
    </row>
    <row r="21" ht="14.25" customHeight="1">
      <c r="A21" s="3" t="s">
        <v>204</v>
      </c>
      <c r="B21" s="3" t="s">
        <v>205</v>
      </c>
      <c r="C21" s="3" t="s">
        <v>206</v>
      </c>
      <c r="D21" s="3" t="s">
        <v>167</v>
      </c>
      <c r="F21" s="3">
        <v>0.08721</v>
      </c>
      <c r="G21" s="3">
        <v>0.083797</v>
      </c>
      <c r="H21" s="3">
        <v>0.086701</v>
      </c>
      <c r="I21" s="3">
        <v>0.082955</v>
      </c>
      <c r="J21" s="3">
        <v>0.077557</v>
      </c>
      <c r="K21" s="3">
        <v>0.07438</v>
      </c>
      <c r="L21" s="3">
        <v>0.072463</v>
      </c>
      <c r="M21" s="3">
        <v>0.071962</v>
      </c>
      <c r="N21" s="3">
        <v>0.071043</v>
      </c>
      <c r="O21" s="3">
        <v>0.070278</v>
      </c>
      <c r="P21" s="3">
        <v>0.069926</v>
      </c>
      <c r="Q21" s="3">
        <v>0.068586</v>
      </c>
      <c r="R21" s="3">
        <v>0.070636</v>
      </c>
      <c r="S21" s="3">
        <v>0.069626</v>
      </c>
      <c r="T21" s="3">
        <v>0.068207</v>
      </c>
      <c r="U21" s="3">
        <v>0.067855</v>
      </c>
      <c r="V21" s="3">
        <v>0.067926</v>
      </c>
      <c r="W21" s="3">
        <v>0.068939</v>
      </c>
      <c r="X21" s="3">
        <v>0.069968</v>
      </c>
      <c r="Y21" s="3">
        <v>0.071117</v>
      </c>
      <c r="Z21" s="3">
        <v>0.072263</v>
      </c>
      <c r="AA21" s="3">
        <v>0.073052</v>
      </c>
      <c r="AB21" s="3">
        <v>0.074277</v>
      </c>
      <c r="AC21" s="3">
        <v>0.075227</v>
      </c>
      <c r="AD21" s="3">
        <v>0.075636</v>
      </c>
      <c r="AE21" s="3">
        <v>0.076905</v>
      </c>
      <c r="AF21" s="3">
        <v>0.077803</v>
      </c>
      <c r="AG21" s="3">
        <v>0.078107</v>
      </c>
      <c r="AH21" s="3">
        <v>0.079107</v>
      </c>
      <c r="AI21" s="3">
        <v>0.079022</v>
      </c>
      <c r="AJ21" s="40">
        <v>-0.003</v>
      </c>
    </row>
    <row r="22" ht="14.25" customHeight="1">
      <c r="A22" s="3" t="s">
        <v>207</v>
      </c>
      <c r="B22" s="3" t="s">
        <v>208</v>
      </c>
      <c r="C22" s="3" t="s">
        <v>209</v>
      </c>
      <c r="D22" s="3" t="s">
        <v>167</v>
      </c>
      <c r="F22" s="3">
        <v>0.05824</v>
      </c>
      <c r="G22" s="3">
        <v>0.083935</v>
      </c>
      <c r="H22" s="3">
        <v>0.102234</v>
      </c>
      <c r="I22" s="3">
        <v>0.100122</v>
      </c>
      <c r="J22" s="3">
        <v>0.094563</v>
      </c>
      <c r="K22" s="3">
        <v>0.091009</v>
      </c>
      <c r="L22" s="3">
        <v>0.088827</v>
      </c>
      <c r="M22" s="3">
        <v>0.088865</v>
      </c>
      <c r="N22" s="3">
        <v>0.088482</v>
      </c>
      <c r="O22" s="3">
        <v>0.08789</v>
      </c>
      <c r="P22" s="3">
        <v>0.088635</v>
      </c>
      <c r="Q22" s="3">
        <v>0.089944</v>
      </c>
      <c r="R22" s="3">
        <v>0.095838</v>
      </c>
      <c r="S22" s="3">
        <v>0.095839</v>
      </c>
      <c r="T22" s="3">
        <v>0.095929</v>
      </c>
      <c r="U22" s="3">
        <v>0.097352</v>
      </c>
      <c r="V22" s="3">
        <v>0.098851</v>
      </c>
      <c r="W22" s="3">
        <v>0.10141</v>
      </c>
      <c r="X22" s="3">
        <v>0.105067</v>
      </c>
      <c r="Y22" s="3">
        <v>0.106972</v>
      </c>
      <c r="Z22" s="3">
        <v>0.110404</v>
      </c>
      <c r="AA22" s="3">
        <v>0.112637</v>
      </c>
      <c r="AB22" s="3">
        <v>0.114746</v>
      </c>
      <c r="AC22" s="3">
        <v>0.11737</v>
      </c>
      <c r="AD22" s="3">
        <v>0.119959</v>
      </c>
      <c r="AE22" s="3">
        <v>0.124351</v>
      </c>
      <c r="AF22" s="3">
        <v>0.128778</v>
      </c>
      <c r="AG22" s="3">
        <v>0.132005</v>
      </c>
      <c r="AH22" s="3">
        <v>0.136136</v>
      </c>
      <c r="AI22" s="3">
        <v>0.139824</v>
      </c>
      <c r="AJ22" s="40">
        <v>0.031</v>
      </c>
    </row>
    <row r="23" ht="14.25" customHeight="1">
      <c r="A23" s="3" t="s">
        <v>210</v>
      </c>
      <c r="B23" s="3" t="s">
        <v>208</v>
      </c>
      <c r="C23" s="3" t="s">
        <v>211</v>
      </c>
      <c r="D23" s="3" t="s">
        <v>167</v>
      </c>
      <c r="F23" s="3">
        <v>0.034324</v>
      </c>
      <c r="G23" s="3">
        <v>0.03163</v>
      </c>
      <c r="H23" s="3">
        <v>0.032664</v>
      </c>
      <c r="I23" s="3">
        <v>0.031067</v>
      </c>
      <c r="J23" s="3">
        <v>0.028989</v>
      </c>
      <c r="K23" s="3">
        <v>0.027804</v>
      </c>
      <c r="L23" s="3">
        <v>0.026821</v>
      </c>
      <c r="M23" s="3">
        <v>0.026294</v>
      </c>
      <c r="N23" s="3">
        <v>0.025703</v>
      </c>
      <c r="O23" s="3">
        <v>0.025183</v>
      </c>
      <c r="P23" s="3">
        <v>0.024775</v>
      </c>
      <c r="Q23" s="3">
        <v>0.025119</v>
      </c>
      <c r="R23" s="3">
        <v>0.025592</v>
      </c>
      <c r="S23" s="3">
        <v>0.025025</v>
      </c>
      <c r="T23" s="3">
        <v>0.024549</v>
      </c>
      <c r="U23" s="3">
        <v>0.024303</v>
      </c>
      <c r="V23" s="3">
        <v>0.024152</v>
      </c>
      <c r="W23" s="3">
        <v>0.024312</v>
      </c>
      <c r="X23" s="3">
        <v>0.024516</v>
      </c>
      <c r="Y23" s="3">
        <v>0.024692</v>
      </c>
      <c r="Z23" s="3">
        <v>0.024848</v>
      </c>
      <c r="AA23" s="3">
        <v>0.02486</v>
      </c>
      <c r="AB23" s="3">
        <v>0.024879</v>
      </c>
      <c r="AC23" s="3">
        <v>0.024869</v>
      </c>
      <c r="AD23" s="3">
        <v>0.024892</v>
      </c>
      <c r="AE23" s="3">
        <v>0.025346</v>
      </c>
      <c r="AF23" s="3">
        <v>0.025631</v>
      </c>
      <c r="AG23" s="3">
        <v>0.025672</v>
      </c>
      <c r="AH23" s="3">
        <v>0.025926</v>
      </c>
      <c r="AI23" s="3">
        <v>0.025838</v>
      </c>
      <c r="AJ23" s="40">
        <v>-0.01</v>
      </c>
    </row>
    <row r="24" ht="14.25" customHeight="1">
      <c r="A24" s="3" t="s">
        <v>212</v>
      </c>
      <c r="B24" s="3" t="s">
        <v>213</v>
      </c>
      <c r="C24" s="3" t="s">
        <v>214</v>
      </c>
      <c r="D24" s="3" t="s">
        <v>167</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215</v>
      </c>
      <c r="B25" s="3" t="s">
        <v>216</v>
      </c>
      <c r="C25" s="3" t="s">
        <v>217</v>
      </c>
      <c r="D25" s="3" t="s">
        <v>167</v>
      </c>
      <c r="F25" s="3">
        <v>2.810565</v>
      </c>
      <c r="G25" s="3">
        <v>2.579295</v>
      </c>
      <c r="H25" s="3">
        <v>2.900511</v>
      </c>
      <c r="I25" s="3">
        <v>3.099156</v>
      </c>
      <c r="J25" s="3">
        <v>3.365274</v>
      </c>
      <c r="K25" s="3">
        <v>3.752151</v>
      </c>
      <c r="L25" s="3">
        <v>4.085079</v>
      </c>
      <c r="M25" s="3">
        <v>4.495492</v>
      </c>
      <c r="N25" s="3">
        <v>4.871282</v>
      </c>
      <c r="O25" s="3">
        <v>5.194482</v>
      </c>
      <c r="P25" s="3">
        <v>5.450906</v>
      </c>
      <c r="Q25" s="3">
        <v>5.798769</v>
      </c>
      <c r="R25" s="3">
        <v>6.174509</v>
      </c>
      <c r="S25" s="3">
        <v>6.189462</v>
      </c>
      <c r="T25" s="3">
        <v>6.141377</v>
      </c>
      <c r="U25" s="3">
        <v>6.097211</v>
      </c>
      <c r="V25" s="3">
        <v>6.046902</v>
      </c>
      <c r="W25" s="3">
        <v>6.255177</v>
      </c>
      <c r="X25" s="3">
        <v>6.485738</v>
      </c>
      <c r="Y25" s="3">
        <v>6.689171</v>
      </c>
      <c r="Z25" s="3">
        <v>6.886049</v>
      </c>
      <c r="AA25" s="3">
        <v>7.010755</v>
      </c>
      <c r="AB25" s="3">
        <v>7.137501</v>
      </c>
      <c r="AC25" s="3">
        <v>7.23891</v>
      </c>
      <c r="AD25" s="3">
        <v>7.278145</v>
      </c>
      <c r="AE25" s="3">
        <v>7.388267</v>
      </c>
      <c r="AF25" s="3">
        <v>7.455015</v>
      </c>
      <c r="AG25" s="3">
        <v>7.461854</v>
      </c>
      <c r="AH25" s="3">
        <v>7.526855</v>
      </c>
      <c r="AI25" s="3">
        <v>7.509429</v>
      </c>
      <c r="AJ25" s="40">
        <v>0.034</v>
      </c>
    </row>
    <row r="26" ht="14.25" customHeight="1">
      <c r="A26" s="3" t="s">
        <v>218</v>
      </c>
      <c r="B26" s="3" t="s">
        <v>219</v>
      </c>
      <c r="C26" s="3" t="s">
        <v>220</v>
      </c>
      <c r="D26" s="3" t="s">
        <v>167</v>
      </c>
      <c r="F26" s="3">
        <v>626.738342</v>
      </c>
      <c r="G26" s="3">
        <v>627.0133060000001</v>
      </c>
      <c r="H26" s="3">
        <v>665.030029</v>
      </c>
      <c r="I26" s="3">
        <v>667.755066</v>
      </c>
      <c r="J26" s="3">
        <v>639.656433</v>
      </c>
      <c r="K26" s="3">
        <v>629.114258</v>
      </c>
      <c r="L26" s="3">
        <v>622.744019</v>
      </c>
      <c r="M26" s="3">
        <v>626.835571</v>
      </c>
      <c r="N26" s="3">
        <v>632.968445</v>
      </c>
      <c r="O26" s="3">
        <v>644.720337</v>
      </c>
      <c r="P26" s="3">
        <v>651.511963</v>
      </c>
      <c r="Q26" s="3">
        <v>687.049988</v>
      </c>
      <c r="R26" s="3">
        <v>710.139221</v>
      </c>
      <c r="S26" s="3">
        <v>712.916626</v>
      </c>
      <c r="T26" s="3">
        <v>715.950623</v>
      </c>
      <c r="U26" s="3">
        <v>723.362</v>
      </c>
      <c r="V26" s="3">
        <v>737.364441</v>
      </c>
      <c r="W26" s="3">
        <v>759.8974</v>
      </c>
      <c r="X26" s="3">
        <v>780.366089</v>
      </c>
      <c r="Y26" s="3">
        <v>806.401184</v>
      </c>
      <c r="Z26" s="3">
        <v>825.19989</v>
      </c>
      <c r="AA26" s="3">
        <v>839.224243</v>
      </c>
      <c r="AB26" s="3">
        <v>855.501892</v>
      </c>
      <c r="AC26" s="3">
        <v>866.774597</v>
      </c>
      <c r="AD26" s="3">
        <v>873.113953</v>
      </c>
      <c r="AE26" s="3">
        <v>891.623352</v>
      </c>
      <c r="AF26" s="3">
        <v>903.71875</v>
      </c>
      <c r="AG26" s="3">
        <v>910.936707</v>
      </c>
      <c r="AH26" s="3">
        <v>927.723328</v>
      </c>
      <c r="AI26" s="3">
        <v>929.207031</v>
      </c>
      <c r="AJ26" s="40">
        <v>0.014</v>
      </c>
    </row>
    <row r="27" ht="14.25" customHeight="1">
      <c r="A27" s="3" t="s">
        <v>221</v>
      </c>
      <c r="B27" s="3" t="s">
        <v>222</v>
      </c>
      <c r="C27" s="3" t="s">
        <v>223</v>
      </c>
      <c r="D27" s="3" t="s">
        <v>224</v>
      </c>
      <c r="F27" s="3">
        <v>11.746987</v>
      </c>
      <c r="G27" s="3">
        <v>13.472249</v>
      </c>
      <c r="H27" s="3">
        <v>14.788416</v>
      </c>
      <c r="I27" s="3">
        <v>15.384516</v>
      </c>
      <c r="J27" s="3">
        <v>15.598006</v>
      </c>
      <c r="K27" s="3">
        <v>15.876053</v>
      </c>
      <c r="L27" s="3">
        <v>16.171009</v>
      </c>
      <c r="M27" s="3">
        <v>16.488642</v>
      </c>
      <c r="N27" s="3">
        <v>16.876179</v>
      </c>
      <c r="O27" s="3">
        <v>17.399279</v>
      </c>
      <c r="P27" s="3">
        <v>17.857939</v>
      </c>
      <c r="Q27" s="3">
        <v>18.531664</v>
      </c>
      <c r="R27" s="3">
        <v>19.112215</v>
      </c>
      <c r="S27" s="3">
        <v>19.643305</v>
      </c>
      <c r="T27" s="3">
        <v>20.196375</v>
      </c>
      <c r="U27" s="3">
        <v>20.697823</v>
      </c>
      <c r="V27" s="3">
        <v>21.187141</v>
      </c>
      <c r="W27" s="3">
        <v>21.703146</v>
      </c>
      <c r="X27" s="3">
        <v>22.177456</v>
      </c>
      <c r="Y27" s="3">
        <v>22.71417</v>
      </c>
      <c r="Z27" s="3">
        <v>23.287619</v>
      </c>
      <c r="AA27" s="3">
        <v>23.809956</v>
      </c>
      <c r="AB27" s="3">
        <v>24.362717</v>
      </c>
      <c r="AC27" s="3">
        <v>24.873922</v>
      </c>
      <c r="AD27" s="3">
        <v>25.344545</v>
      </c>
      <c r="AE27" s="3">
        <v>25.848886</v>
      </c>
      <c r="AF27" s="3">
        <v>26.332109</v>
      </c>
      <c r="AG27" s="3">
        <v>26.808083</v>
      </c>
      <c r="AH27" s="3">
        <v>27.296936</v>
      </c>
      <c r="AI27" s="3">
        <v>27.704445</v>
      </c>
      <c r="AJ27" s="40">
        <v>0.03</v>
      </c>
    </row>
    <row r="28" ht="14.25" customHeight="1">
      <c r="A28" s="3" t="s">
        <v>225</v>
      </c>
      <c r="B28" s="3" t="s">
        <v>226</v>
      </c>
      <c r="C28" s="3" t="s">
        <v>227</v>
      </c>
      <c r="D28" s="3" t="s">
        <v>167</v>
      </c>
      <c r="F28" s="3">
        <v>5335.311035</v>
      </c>
      <c r="G28" s="3">
        <v>4654.110352</v>
      </c>
      <c r="H28" s="3">
        <v>4496.96582</v>
      </c>
      <c r="I28" s="3">
        <v>4340.436035</v>
      </c>
      <c r="J28" s="3">
        <v>4100.885742</v>
      </c>
      <c r="K28" s="3">
        <v>3962.661621</v>
      </c>
      <c r="L28" s="3">
        <v>3850.990723</v>
      </c>
      <c r="M28" s="3">
        <v>3801.620605</v>
      </c>
      <c r="N28" s="3">
        <v>3750.662109</v>
      </c>
      <c r="O28" s="3">
        <v>3705.442871</v>
      </c>
      <c r="P28" s="3">
        <v>3648.304199</v>
      </c>
      <c r="Q28" s="3">
        <v>3707.438232</v>
      </c>
      <c r="R28" s="3">
        <v>3715.630127</v>
      </c>
      <c r="S28" s="3">
        <v>3629.311035</v>
      </c>
      <c r="T28" s="3">
        <v>3544.946045</v>
      </c>
      <c r="U28" s="3">
        <v>3494.869873</v>
      </c>
      <c r="V28" s="3">
        <v>3480.245117</v>
      </c>
      <c r="W28" s="3">
        <v>3501.32373</v>
      </c>
      <c r="X28" s="3">
        <v>3518.73584</v>
      </c>
      <c r="Y28" s="3">
        <v>3550.211914</v>
      </c>
      <c r="Z28" s="3">
        <v>3543.513428</v>
      </c>
      <c r="AA28" s="3">
        <v>3524.677734</v>
      </c>
      <c r="AB28" s="3">
        <v>3511.520752</v>
      </c>
      <c r="AC28" s="3">
        <v>3484.671875</v>
      </c>
      <c r="AD28" s="3">
        <v>3444.978027</v>
      </c>
      <c r="AE28" s="3">
        <v>3449.368652</v>
      </c>
      <c r="AF28" s="3">
        <v>3432.002686</v>
      </c>
      <c r="AG28" s="3">
        <v>3397.992676</v>
      </c>
      <c r="AH28" s="3">
        <v>3398.635498</v>
      </c>
      <c r="AI28" s="3">
        <v>3354.0</v>
      </c>
      <c r="AJ28" s="40">
        <v>-0.016</v>
      </c>
    </row>
    <row r="29" ht="14.25" customHeight="1">
      <c r="A29" s="3" t="s">
        <v>228</v>
      </c>
      <c r="C29" s="3" t="s">
        <v>229</v>
      </c>
    </row>
    <row r="30" ht="14.25" customHeight="1">
      <c r="A30" s="3" t="s">
        <v>230</v>
      </c>
      <c r="C30" s="3" t="s">
        <v>231</v>
      </c>
    </row>
    <row r="31" ht="14.25" customHeight="1">
      <c r="A31" s="3" t="s">
        <v>164</v>
      </c>
      <c r="B31" s="3" t="s">
        <v>232</v>
      </c>
      <c r="C31" s="3" t="s">
        <v>233</v>
      </c>
      <c r="D31" s="3" t="s">
        <v>167</v>
      </c>
      <c r="F31" s="3">
        <v>8724.52832</v>
      </c>
      <c r="G31" s="3">
        <v>7939.564941</v>
      </c>
      <c r="H31" s="3">
        <v>8116.881348</v>
      </c>
      <c r="I31" s="3">
        <v>8314.539062</v>
      </c>
      <c r="J31" s="3">
        <v>8323.503906</v>
      </c>
      <c r="K31" s="3">
        <v>8322.175781</v>
      </c>
      <c r="L31" s="3">
        <v>8213.236328</v>
      </c>
      <c r="M31" s="3">
        <v>8182.493164</v>
      </c>
      <c r="N31" s="3">
        <v>8148.539551</v>
      </c>
      <c r="O31" s="3">
        <v>8039.122559</v>
      </c>
      <c r="P31" s="3">
        <v>7956.163574</v>
      </c>
      <c r="Q31" s="3">
        <v>7892.426758</v>
      </c>
      <c r="R31" s="3">
        <v>7877.820801</v>
      </c>
      <c r="S31" s="3">
        <v>7680.506348</v>
      </c>
      <c r="T31" s="3">
        <v>7491.62793</v>
      </c>
      <c r="U31" s="3">
        <v>7401.828125</v>
      </c>
      <c r="V31" s="3">
        <v>7379.450684</v>
      </c>
      <c r="W31" s="3">
        <v>7421.536621</v>
      </c>
      <c r="X31" s="3">
        <v>7516.190918</v>
      </c>
      <c r="Y31" s="3">
        <v>7545.408203</v>
      </c>
      <c r="Z31" s="3">
        <v>7531.507812</v>
      </c>
      <c r="AA31" s="3">
        <v>7480.324219</v>
      </c>
      <c r="AB31" s="3">
        <v>7421.335449</v>
      </c>
      <c r="AC31" s="3">
        <v>7365.775879</v>
      </c>
      <c r="AD31" s="3">
        <v>7297.77002</v>
      </c>
      <c r="AE31" s="3">
        <v>7308.153809</v>
      </c>
      <c r="AF31" s="3">
        <v>7296.138184</v>
      </c>
      <c r="AG31" s="3">
        <v>7261.711426</v>
      </c>
      <c r="AH31" s="3">
        <v>7295.63623</v>
      </c>
      <c r="AI31" s="3">
        <v>7308.436035</v>
      </c>
      <c r="AJ31" s="40">
        <v>-0.006</v>
      </c>
    </row>
    <row r="32" ht="14.25" customHeight="1">
      <c r="A32" s="3" t="s">
        <v>168</v>
      </c>
      <c r="B32" s="3" t="s">
        <v>234</v>
      </c>
      <c r="C32" s="3" t="s">
        <v>235</v>
      </c>
      <c r="D32" s="3" t="s">
        <v>167</v>
      </c>
      <c r="F32" s="3">
        <v>46.41877</v>
      </c>
      <c r="G32" s="3">
        <v>51.253639</v>
      </c>
      <c r="H32" s="3">
        <v>54.700764</v>
      </c>
      <c r="I32" s="3">
        <v>52.197567</v>
      </c>
      <c r="J32" s="3">
        <v>51.239521</v>
      </c>
      <c r="K32" s="3">
        <v>51.580734</v>
      </c>
      <c r="L32" s="3">
        <v>51.742249</v>
      </c>
      <c r="M32" s="3">
        <v>52.058838</v>
      </c>
      <c r="N32" s="3">
        <v>51.945</v>
      </c>
      <c r="O32" s="3">
        <v>52.957184</v>
      </c>
      <c r="P32" s="3">
        <v>52.219421</v>
      </c>
      <c r="Q32" s="3">
        <v>53.612389</v>
      </c>
      <c r="R32" s="3">
        <v>54.034382</v>
      </c>
      <c r="S32" s="3">
        <v>53.363277</v>
      </c>
      <c r="T32" s="3">
        <v>52.099304</v>
      </c>
      <c r="U32" s="3">
        <v>51.40202</v>
      </c>
      <c r="V32" s="3">
        <v>50.977821</v>
      </c>
      <c r="W32" s="3">
        <v>51.689278</v>
      </c>
      <c r="X32" s="3">
        <v>51.969776</v>
      </c>
      <c r="Y32" s="3">
        <v>53.049381</v>
      </c>
      <c r="Z32" s="3">
        <v>53.070942</v>
      </c>
      <c r="AA32" s="3">
        <v>53.386406</v>
      </c>
      <c r="AB32" s="3">
        <v>53.157028</v>
      </c>
      <c r="AC32" s="3">
        <v>52.364655</v>
      </c>
      <c r="AD32" s="3">
        <v>52.270599</v>
      </c>
      <c r="AE32" s="3">
        <v>52.341469</v>
      </c>
      <c r="AF32" s="3">
        <v>52.742237</v>
      </c>
      <c r="AG32" s="3">
        <v>53.071175</v>
      </c>
      <c r="AH32" s="3">
        <v>53.468132</v>
      </c>
      <c r="AI32" s="3">
        <v>53.209236</v>
      </c>
      <c r="AJ32" s="40">
        <v>0.005</v>
      </c>
    </row>
    <row r="33" ht="14.25" customHeight="1">
      <c r="A33" s="3" t="s">
        <v>236</v>
      </c>
      <c r="B33" s="3" t="s">
        <v>237</v>
      </c>
      <c r="C33" s="3" t="s">
        <v>238</v>
      </c>
      <c r="D33" s="3" t="s">
        <v>167</v>
      </c>
      <c r="F33" s="3">
        <v>8770.947266</v>
      </c>
      <c r="G33" s="3">
        <v>7990.818359</v>
      </c>
      <c r="H33" s="3">
        <v>8171.582031</v>
      </c>
      <c r="I33" s="3">
        <v>8366.736328</v>
      </c>
      <c r="J33" s="3">
        <v>8374.743164</v>
      </c>
      <c r="K33" s="3">
        <v>8373.756836</v>
      </c>
      <c r="L33" s="3">
        <v>8264.978516</v>
      </c>
      <c r="M33" s="3">
        <v>8234.551758</v>
      </c>
      <c r="N33" s="3">
        <v>8200.484375</v>
      </c>
      <c r="O33" s="3">
        <v>8092.07959</v>
      </c>
      <c r="P33" s="3">
        <v>8008.382812</v>
      </c>
      <c r="Q33" s="3">
        <v>7946.039062</v>
      </c>
      <c r="R33" s="3">
        <v>7931.85498</v>
      </c>
      <c r="S33" s="3">
        <v>7733.869629</v>
      </c>
      <c r="T33" s="3">
        <v>7543.727051</v>
      </c>
      <c r="U33" s="3">
        <v>7453.22998</v>
      </c>
      <c r="V33" s="3">
        <v>7430.428711</v>
      </c>
      <c r="W33" s="3">
        <v>7473.226074</v>
      </c>
      <c r="X33" s="3">
        <v>7568.160645</v>
      </c>
      <c r="Y33" s="3">
        <v>7598.45752</v>
      </c>
      <c r="Z33" s="3">
        <v>7584.578613</v>
      </c>
      <c r="AA33" s="3">
        <v>7533.710449</v>
      </c>
      <c r="AB33" s="3">
        <v>7474.492676</v>
      </c>
      <c r="AC33" s="3">
        <v>7418.140625</v>
      </c>
      <c r="AD33" s="3">
        <v>7350.040527</v>
      </c>
      <c r="AE33" s="3">
        <v>7360.495117</v>
      </c>
      <c r="AF33" s="3">
        <v>7348.880371</v>
      </c>
      <c r="AG33" s="3">
        <v>7314.782715</v>
      </c>
      <c r="AH33" s="3">
        <v>7349.104492</v>
      </c>
      <c r="AI33" s="3">
        <v>7361.645508</v>
      </c>
      <c r="AJ33" s="40">
        <v>-0.006</v>
      </c>
    </row>
    <row r="34" ht="14.25" customHeight="1">
      <c r="A34" s="3" t="s">
        <v>239</v>
      </c>
      <c r="C34" s="3" t="s">
        <v>240</v>
      </c>
    </row>
    <row r="35" ht="14.25" customHeight="1">
      <c r="A35" s="3" t="s">
        <v>176</v>
      </c>
      <c r="B35" s="3" t="s">
        <v>241</v>
      </c>
      <c r="C35" s="3" t="s">
        <v>242</v>
      </c>
      <c r="D35" s="3" t="s">
        <v>167</v>
      </c>
      <c r="F35" s="3">
        <v>596.270996</v>
      </c>
      <c r="G35" s="3">
        <v>546.365784</v>
      </c>
      <c r="H35" s="3">
        <v>560.068115</v>
      </c>
      <c r="I35" s="3">
        <v>574.928406</v>
      </c>
      <c r="J35" s="3">
        <v>576.18988</v>
      </c>
      <c r="K35" s="3">
        <v>576.796692</v>
      </c>
      <c r="L35" s="3">
        <v>569.949951</v>
      </c>
      <c r="M35" s="3">
        <v>568.576843</v>
      </c>
      <c r="N35" s="3">
        <v>566.880859</v>
      </c>
      <c r="O35" s="3">
        <v>560.069519</v>
      </c>
      <c r="P35" s="3">
        <v>554.928589</v>
      </c>
      <c r="Q35" s="3">
        <v>552.003113</v>
      </c>
      <c r="R35" s="3">
        <v>551.680542</v>
      </c>
      <c r="S35" s="3">
        <v>538.383728</v>
      </c>
      <c r="T35" s="3">
        <v>525.73877</v>
      </c>
      <c r="U35" s="3">
        <v>519.982605</v>
      </c>
      <c r="V35" s="3">
        <v>519.212036</v>
      </c>
      <c r="W35" s="3">
        <v>522.889038</v>
      </c>
      <c r="X35" s="3">
        <v>529.975159</v>
      </c>
      <c r="Y35" s="3">
        <v>532.824707</v>
      </c>
      <c r="Z35" s="3">
        <v>532.427673</v>
      </c>
      <c r="AA35" s="3">
        <v>529.454834</v>
      </c>
      <c r="AB35" s="3">
        <v>525.908508</v>
      </c>
      <c r="AC35" s="3">
        <v>522.566589</v>
      </c>
      <c r="AD35" s="3">
        <v>518.380859</v>
      </c>
      <c r="AE35" s="3">
        <v>519.850769</v>
      </c>
      <c r="AF35" s="3">
        <v>519.605347</v>
      </c>
      <c r="AG35" s="3">
        <v>517.683167</v>
      </c>
      <c r="AH35" s="3">
        <v>520.556091</v>
      </c>
      <c r="AI35" s="3">
        <v>521.657471</v>
      </c>
      <c r="AJ35" s="40">
        <v>-0.005</v>
      </c>
    </row>
    <row r="36" ht="14.25" customHeight="1">
      <c r="A36" s="3" t="s">
        <v>179</v>
      </c>
      <c r="B36" s="3" t="s">
        <v>243</v>
      </c>
      <c r="C36" s="3" t="s">
        <v>244</v>
      </c>
      <c r="D36" s="3" t="s">
        <v>167</v>
      </c>
      <c r="F36" s="3">
        <v>0.093778</v>
      </c>
      <c r="G36" s="3">
        <v>0.084562</v>
      </c>
      <c r="H36" s="3">
        <v>0.083867</v>
      </c>
      <c r="I36" s="3">
        <v>0.082934</v>
      </c>
      <c r="J36" s="3">
        <v>0.079843</v>
      </c>
      <c r="K36" s="3">
        <v>0.076699</v>
      </c>
      <c r="L36" s="3">
        <v>0.072665</v>
      </c>
      <c r="M36" s="3">
        <v>0.069366</v>
      </c>
      <c r="N36" s="3">
        <v>0.066088</v>
      </c>
      <c r="O36" s="3">
        <v>0.062316</v>
      </c>
      <c r="P36" s="3">
        <v>0.05875</v>
      </c>
      <c r="Q36" s="3">
        <v>0.05555</v>
      </c>
      <c r="R36" s="3">
        <v>0.052556</v>
      </c>
      <c r="S36" s="3">
        <v>0.048386</v>
      </c>
      <c r="T36" s="3">
        <v>0.044404</v>
      </c>
      <c r="U36" s="3">
        <v>0.041074</v>
      </c>
      <c r="V36" s="3">
        <v>0.038148</v>
      </c>
      <c r="W36" s="3">
        <v>0.035541</v>
      </c>
      <c r="X36" s="3">
        <v>0.033077</v>
      </c>
      <c r="Y36" s="3">
        <v>0.030316</v>
      </c>
      <c r="Z36" s="3">
        <v>0.027324</v>
      </c>
      <c r="AA36" s="3">
        <v>0.024208</v>
      </c>
      <c r="AB36" s="3">
        <v>0.021095</v>
      </c>
      <c r="AC36" s="3">
        <v>0.018</v>
      </c>
      <c r="AD36" s="3">
        <v>0.014901</v>
      </c>
      <c r="AE36" s="3">
        <v>0.011975</v>
      </c>
      <c r="AF36" s="3">
        <v>0.008991</v>
      </c>
      <c r="AG36" s="3">
        <v>0.005981</v>
      </c>
      <c r="AH36" s="3">
        <v>0.003012</v>
      </c>
      <c r="AI36" s="3">
        <v>0.0</v>
      </c>
      <c r="AJ36" s="3" t="s">
        <v>197</v>
      </c>
    </row>
    <row r="37" ht="14.25" customHeight="1">
      <c r="A37" s="3" t="s">
        <v>182</v>
      </c>
      <c r="B37" s="3" t="s">
        <v>245</v>
      </c>
      <c r="C37" s="3" t="s">
        <v>246</v>
      </c>
      <c r="D37" s="3" t="s">
        <v>167</v>
      </c>
      <c r="F37" s="3">
        <v>28.579189</v>
      </c>
      <c r="G37" s="3">
        <v>37.799797</v>
      </c>
      <c r="H37" s="3">
        <v>46.339046</v>
      </c>
      <c r="I37" s="3">
        <v>54.261101</v>
      </c>
      <c r="J37" s="3">
        <v>58.176041</v>
      </c>
      <c r="K37" s="3">
        <v>61.65593</v>
      </c>
      <c r="L37" s="3">
        <v>64.917702</v>
      </c>
      <c r="M37" s="3">
        <v>68.914391</v>
      </c>
      <c r="N37" s="3">
        <v>73.443619</v>
      </c>
      <c r="O37" s="3">
        <v>78.091064</v>
      </c>
      <c r="P37" s="3">
        <v>80.645233</v>
      </c>
      <c r="Q37" s="3">
        <v>85.000328</v>
      </c>
      <c r="R37" s="3">
        <v>88.585281</v>
      </c>
      <c r="S37" s="3">
        <v>89.981232</v>
      </c>
      <c r="T37" s="3">
        <v>91.31456</v>
      </c>
      <c r="U37" s="3">
        <v>93.395668</v>
      </c>
      <c r="V37" s="3">
        <v>96.163765</v>
      </c>
      <c r="W37" s="3">
        <v>99.826248</v>
      </c>
      <c r="X37" s="3">
        <v>103.860428</v>
      </c>
      <c r="Y37" s="3">
        <v>107.462875</v>
      </c>
      <c r="Z37" s="3">
        <v>110.179092</v>
      </c>
      <c r="AA37" s="3">
        <v>112.399666</v>
      </c>
      <c r="AB37" s="3">
        <v>114.578751</v>
      </c>
      <c r="AC37" s="3">
        <v>116.570374</v>
      </c>
      <c r="AD37" s="3">
        <v>118.287209</v>
      </c>
      <c r="AE37" s="3">
        <v>121.472878</v>
      </c>
      <c r="AF37" s="3">
        <v>124.279961</v>
      </c>
      <c r="AG37" s="3">
        <v>126.766396</v>
      </c>
      <c r="AH37" s="3">
        <v>130.592789</v>
      </c>
      <c r="AI37" s="3">
        <v>133.894745</v>
      </c>
      <c r="AJ37" s="40">
        <v>0.055</v>
      </c>
    </row>
    <row r="38" ht="14.25" customHeight="1">
      <c r="A38" s="3" t="s">
        <v>185</v>
      </c>
      <c r="B38" s="3" t="s">
        <v>247</v>
      </c>
      <c r="C38" s="3" t="s">
        <v>248</v>
      </c>
      <c r="D38" s="3" t="s">
        <v>167</v>
      </c>
      <c r="F38" s="3">
        <v>116.337128</v>
      </c>
      <c r="G38" s="3">
        <v>128.268127</v>
      </c>
      <c r="H38" s="3">
        <v>155.007629</v>
      </c>
      <c r="I38" s="3">
        <v>182.898102</v>
      </c>
      <c r="J38" s="3">
        <v>195.789841</v>
      </c>
      <c r="K38" s="3">
        <v>205.341965</v>
      </c>
      <c r="L38" s="3">
        <v>213.274277</v>
      </c>
      <c r="M38" s="3">
        <v>223.440613</v>
      </c>
      <c r="N38" s="3">
        <v>236.342468</v>
      </c>
      <c r="O38" s="3">
        <v>247.956528</v>
      </c>
      <c r="P38" s="3">
        <v>258.859497</v>
      </c>
      <c r="Q38" s="3">
        <v>282.159149</v>
      </c>
      <c r="R38" s="3">
        <v>301.43454</v>
      </c>
      <c r="S38" s="3">
        <v>312.800415</v>
      </c>
      <c r="T38" s="3">
        <v>324.205048</v>
      </c>
      <c r="U38" s="3">
        <v>337.032623</v>
      </c>
      <c r="V38" s="3">
        <v>352.852966</v>
      </c>
      <c r="W38" s="3">
        <v>373.295197</v>
      </c>
      <c r="X38" s="3">
        <v>393.440552</v>
      </c>
      <c r="Y38" s="3">
        <v>416.247559</v>
      </c>
      <c r="Z38" s="3">
        <v>434.522766</v>
      </c>
      <c r="AA38" s="3">
        <v>451.468109</v>
      </c>
      <c r="AB38" s="3">
        <v>469.557098</v>
      </c>
      <c r="AC38" s="3">
        <v>484.46344</v>
      </c>
      <c r="AD38" s="3">
        <v>496.078705</v>
      </c>
      <c r="AE38" s="3">
        <v>515.075623</v>
      </c>
      <c r="AF38" s="3">
        <v>530.707031</v>
      </c>
      <c r="AG38" s="3">
        <v>543.75415</v>
      </c>
      <c r="AH38" s="3">
        <v>562.824341</v>
      </c>
      <c r="AI38" s="3">
        <v>573.333435</v>
      </c>
      <c r="AJ38" s="40">
        <v>0.057</v>
      </c>
    </row>
    <row r="39" ht="14.25" customHeight="1">
      <c r="A39" s="3" t="s">
        <v>188</v>
      </c>
      <c r="B39" s="3" t="s">
        <v>249</v>
      </c>
      <c r="C39" s="3" t="s">
        <v>250</v>
      </c>
      <c r="D39" s="3" t="s">
        <v>167</v>
      </c>
      <c r="F39" s="3">
        <v>55.057671</v>
      </c>
      <c r="G39" s="3">
        <v>53.127327</v>
      </c>
      <c r="H39" s="3">
        <v>53.622997</v>
      </c>
      <c r="I39" s="3">
        <v>53.152264</v>
      </c>
      <c r="J39" s="3">
        <v>51.774372</v>
      </c>
      <c r="K39" s="3">
        <v>51.00499</v>
      </c>
      <c r="L39" s="3">
        <v>50.355652</v>
      </c>
      <c r="M39" s="3">
        <v>50.621254</v>
      </c>
      <c r="N39" s="3">
        <v>51.208557</v>
      </c>
      <c r="O39" s="3">
        <v>52.072277</v>
      </c>
      <c r="P39" s="3">
        <v>53.217651</v>
      </c>
      <c r="Q39" s="3">
        <v>55.713207</v>
      </c>
      <c r="R39" s="3">
        <v>57.525776</v>
      </c>
      <c r="S39" s="3">
        <v>58.145058</v>
      </c>
      <c r="T39" s="3">
        <v>58.647335</v>
      </c>
      <c r="U39" s="3">
        <v>59.694374</v>
      </c>
      <c r="V39" s="3">
        <v>61.187141</v>
      </c>
      <c r="W39" s="3">
        <v>63.272671</v>
      </c>
      <c r="X39" s="3">
        <v>65.54245</v>
      </c>
      <c r="Y39" s="3">
        <v>67.744652</v>
      </c>
      <c r="Z39" s="3">
        <v>69.149834</v>
      </c>
      <c r="AA39" s="3">
        <v>70.186066</v>
      </c>
      <c r="AB39" s="3">
        <v>71.208481</v>
      </c>
      <c r="AC39" s="3">
        <v>71.972328</v>
      </c>
      <c r="AD39" s="3">
        <v>72.425598</v>
      </c>
      <c r="AE39" s="3">
        <v>73.737701</v>
      </c>
      <c r="AF39" s="3">
        <v>74.667358</v>
      </c>
      <c r="AG39" s="3">
        <v>75.298149</v>
      </c>
      <c r="AH39" s="3">
        <v>76.662216</v>
      </c>
      <c r="AI39" s="3">
        <v>77.354256</v>
      </c>
      <c r="AJ39" s="40">
        <v>0.012</v>
      </c>
    </row>
    <row r="40" ht="14.25" customHeight="1">
      <c r="A40" s="3" t="s">
        <v>191</v>
      </c>
      <c r="B40" s="3" t="s">
        <v>251</v>
      </c>
      <c r="C40" s="3" t="s">
        <v>252</v>
      </c>
      <c r="D40" s="3" t="s">
        <v>167</v>
      </c>
      <c r="F40" s="3">
        <v>36.218811</v>
      </c>
      <c r="G40" s="3">
        <v>154.586761</v>
      </c>
      <c r="H40" s="3">
        <v>190.443665</v>
      </c>
      <c r="I40" s="3">
        <v>194.149353</v>
      </c>
      <c r="J40" s="3">
        <v>189.671036</v>
      </c>
      <c r="K40" s="3">
        <v>186.11908</v>
      </c>
      <c r="L40" s="3">
        <v>182.593353</v>
      </c>
      <c r="M40" s="3">
        <v>182.389862</v>
      </c>
      <c r="N40" s="3">
        <v>183.347672</v>
      </c>
      <c r="O40" s="3">
        <v>185.216141</v>
      </c>
      <c r="P40" s="3">
        <v>188.224915</v>
      </c>
      <c r="Q40" s="3">
        <v>195.500427</v>
      </c>
      <c r="R40" s="3">
        <v>201.602203</v>
      </c>
      <c r="S40" s="3">
        <v>202.484451</v>
      </c>
      <c r="T40" s="3">
        <v>203.071915</v>
      </c>
      <c r="U40" s="3">
        <v>205.486023</v>
      </c>
      <c r="V40" s="3">
        <v>209.443588</v>
      </c>
      <c r="W40" s="3">
        <v>215.510117</v>
      </c>
      <c r="X40" s="3">
        <v>222.278992</v>
      </c>
      <c r="Y40" s="3">
        <v>228.566254</v>
      </c>
      <c r="Z40" s="3">
        <v>232.799881</v>
      </c>
      <c r="AA40" s="3">
        <v>235.784973</v>
      </c>
      <c r="AB40" s="3">
        <v>238.747772</v>
      </c>
      <c r="AC40" s="3">
        <v>241.037964</v>
      </c>
      <c r="AD40" s="3">
        <v>242.185989</v>
      </c>
      <c r="AE40" s="3">
        <v>246.251038</v>
      </c>
      <c r="AF40" s="3">
        <v>249.151505</v>
      </c>
      <c r="AG40" s="3">
        <v>250.960526</v>
      </c>
      <c r="AH40" s="3">
        <v>255.186798</v>
      </c>
      <c r="AI40" s="3">
        <v>257.301361</v>
      </c>
      <c r="AJ40" s="40">
        <v>0.07</v>
      </c>
    </row>
    <row r="41" ht="14.25" customHeight="1">
      <c r="A41" s="3" t="s">
        <v>194</v>
      </c>
      <c r="B41" s="3" t="s">
        <v>253</v>
      </c>
      <c r="C41" s="3" t="s">
        <v>254</v>
      </c>
      <c r="D41" s="3" t="s">
        <v>167</v>
      </c>
      <c r="F41" s="3">
        <v>0.0</v>
      </c>
      <c r="G41" s="3">
        <v>0.0</v>
      </c>
      <c r="H41" s="3">
        <v>0.0</v>
      </c>
      <c r="I41" s="3">
        <v>0.0</v>
      </c>
      <c r="J41" s="3">
        <v>0.0</v>
      </c>
      <c r="K41" s="3">
        <v>0.0</v>
      </c>
      <c r="L41" s="3">
        <v>0.0</v>
      </c>
      <c r="M41" s="3">
        <v>0.0</v>
      </c>
      <c r="N41" s="3">
        <v>0.0</v>
      </c>
      <c r="O41" s="3">
        <v>0.0</v>
      </c>
      <c r="P41" s="3">
        <v>0.0</v>
      </c>
      <c r="Q41" s="3">
        <v>0.0</v>
      </c>
      <c r="R41" s="3">
        <v>0.0</v>
      </c>
      <c r="S41" s="3">
        <v>0.0</v>
      </c>
      <c r="T41" s="3">
        <v>0.0</v>
      </c>
      <c r="U41" s="3">
        <v>0.0</v>
      </c>
      <c r="V41" s="3">
        <v>0.0</v>
      </c>
      <c r="W41" s="3">
        <v>0.0</v>
      </c>
      <c r="X41" s="3">
        <v>0.0</v>
      </c>
      <c r="Y41" s="3">
        <v>0.0</v>
      </c>
      <c r="Z41" s="3">
        <v>0.0</v>
      </c>
      <c r="AA41" s="3">
        <v>0.0</v>
      </c>
      <c r="AB41" s="3">
        <v>0.0</v>
      </c>
      <c r="AC41" s="3">
        <v>0.0</v>
      </c>
      <c r="AD41" s="3">
        <v>0.0</v>
      </c>
      <c r="AE41" s="3">
        <v>0.0</v>
      </c>
      <c r="AF41" s="3">
        <v>0.0</v>
      </c>
      <c r="AG41" s="3">
        <v>0.0</v>
      </c>
      <c r="AH41" s="3">
        <v>0.0</v>
      </c>
      <c r="AI41" s="3">
        <v>0.0</v>
      </c>
      <c r="AJ41" s="3" t="s">
        <v>197</v>
      </c>
    </row>
    <row r="42" ht="14.25" customHeight="1">
      <c r="A42" s="3" t="s">
        <v>198</v>
      </c>
      <c r="B42" s="3" t="s">
        <v>255</v>
      </c>
      <c r="C42" s="3" t="s">
        <v>256</v>
      </c>
      <c r="D42" s="3" t="s">
        <v>167</v>
      </c>
      <c r="F42" s="3">
        <v>458.014282</v>
      </c>
      <c r="G42" s="3">
        <v>501.934937</v>
      </c>
      <c r="H42" s="3">
        <v>547.274658</v>
      </c>
      <c r="I42" s="3">
        <v>565.827576</v>
      </c>
      <c r="J42" s="3">
        <v>565.514587</v>
      </c>
      <c r="K42" s="3">
        <v>565.176636</v>
      </c>
      <c r="L42" s="3">
        <v>560.313721</v>
      </c>
      <c r="M42" s="3">
        <v>561.882141</v>
      </c>
      <c r="N42" s="3">
        <v>563.1698</v>
      </c>
      <c r="O42" s="3">
        <v>562.630981</v>
      </c>
      <c r="P42" s="3">
        <v>562.891724</v>
      </c>
      <c r="Q42" s="3">
        <v>570.487671</v>
      </c>
      <c r="R42" s="3">
        <v>576.23822</v>
      </c>
      <c r="S42" s="3">
        <v>567.896057</v>
      </c>
      <c r="T42" s="3">
        <v>558.947998</v>
      </c>
      <c r="U42" s="3">
        <v>556.031616</v>
      </c>
      <c r="V42" s="3">
        <v>558.466858</v>
      </c>
      <c r="W42" s="3">
        <v>566.629639</v>
      </c>
      <c r="X42" s="3">
        <v>576.868713</v>
      </c>
      <c r="Y42" s="3">
        <v>585.978943</v>
      </c>
      <c r="Z42" s="3">
        <v>589.793457</v>
      </c>
      <c r="AA42" s="3">
        <v>590.864807</v>
      </c>
      <c r="AB42" s="3">
        <v>591.521667</v>
      </c>
      <c r="AC42" s="3">
        <v>591.032288</v>
      </c>
      <c r="AD42" s="3">
        <v>588.613281</v>
      </c>
      <c r="AE42" s="3">
        <v>593.190308</v>
      </c>
      <c r="AF42" s="3">
        <v>595.053406</v>
      </c>
      <c r="AG42" s="3">
        <v>594.78009</v>
      </c>
      <c r="AH42" s="3">
        <v>600.264038</v>
      </c>
      <c r="AI42" s="3">
        <v>601.242188</v>
      </c>
      <c r="AJ42" s="40">
        <v>0.009</v>
      </c>
    </row>
    <row r="43" ht="14.25" customHeight="1">
      <c r="A43" s="3" t="s">
        <v>201</v>
      </c>
      <c r="B43" s="3" t="s">
        <v>257</v>
      </c>
      <c r="C43" s="3" t="s">
        <v>258</v>
      </c>
      <c r="D43" s="3" t="s">
        <v>167</v>
      </c>
      <c r="F43" s="3">
        <v>0.110323</v>
      </c>
      <c r="G43" s="3">
        <v>0.137763</v>
      </c>
      <c r="H43" s="3">
        <v>0.183253</v>
      </c>
      <c r="I43" s="3">
        <v>0.233282</v>
      </c>
      <c r="J43" s="3">
        <v>0.259284</v>
      </c>
      <c r="K43" s="3">
        <v>0.269482</v>
      </c>
      <c r="L43" s="3">
        <v>0.270297</v>
      </c>
      <c r="M43" s="3">
        <v>0.268545</v>
      </c>
      <c r="N43" s="3">
        <v>0.261866</v>
      </c>
      <c r="O43" s="3">
        <v>0.261643</v>
      </c>
      <c r="P43" s="3">
        <v>0.25868</v>
      </c>
      <c r="Q43" s="3">
        <v>0.262902</v>
      </c>
      <c r="R43" s="3">
        <v>0.262595</v>
      </c>
      <c r="S43" s="3">
        <v>0.258141</v>
      </c>
      <c r="T43" s="3">
        <v>0.253383</v>
      </c>
      <c r="U43" s="3">
        <v>0.250794</v>
      </c>
      <c r="V43" s="3">
        <v>0.251176</v>
      </c>
      <c r="W43" s="3">
        <v>0.254957</v>
      </c>
      <c r="X43" s="3">
        <v>0.258006</v>
      </c>
      <c r="Y43" s="3">
        <v>0.265225</v>
      </c>
      <c r="Z43" s="3">
        <v>0.266884</v>
      </c>
      <c r="AA43" s="3">
        <v>0.271629</v>
      </c>
      <c r="AB43" s="3">
        <v>0.277702</v>
      </c>
      <c r="AC43" s="3">
        <v>0.2806</v>
      </c>
      <c r="AD43" s="3">
        <v>0.281397</v>
      </c>
      <c r="AE43" s="3">
        <v>0.285592</v>
      </c>
      <c r="AF43" s="3">
        <v>0.287317</v>
      </c>
      <c r="AG43" s="3">
        <v>0.287753</v>
      </c>
      <c r="AH43" s="3">
        <v>0.291969</v>
      </c>
      <c r="AI43" s="3">
        <v>0.291154</v>
      </c>
      <c r="AJ43" s="40">
        <v>0.034</v>
      </c>
    </row>
    <row r="44" ht="14.25" customHeight="1">
      <c r="A44" s="3" t="s">
        <v>204</v>
      </c>
      <c r="B44" s="3" t="s">
        <v>259</v>
      </c>
      <c r="C44" s="3" t="s">
        <v>260</v>
      </c>
      <c r="D44" s="3" t="s">
        <v>167</v>
      </c>
      <c r="F44" s="3">
        <v>0.021523</v>
      </c>
      <c r="G44" s="3">
        <v>0.022523</v>
      </c>
      <c r="H44" s="3">
        <v>0.023245</v>
      </c>
      <c r="I44" s="3">
        <v>0.024621</v>
      </c>
      <c r="J44" s="3">
        <v>0.025133</v>
      </c>
      <c r="K44" s="3">
        <v>0.025956</v>
      </c>
      <c r="L44" s="3">
        <v>0.026794</v>
      </c>
      <c r="M44" s="3">
        <v>0.027444</v>
      </c>
      <c r="N44" s="3">
        <v>0.027904</v>
      </c>
      <c r="O44" s="3">
        <v>0.028843</v>
      </c>
      <c r="P44" s="3">
        <v>0.029156</v>
      </c>
      <c r="Q44" s="3">
        <v>0.030004</v>
      </c>
      <c r="R44" s="3">
        <v>0.030705</v>
      </c>
      <c r="S44" s="3">
        <v>0.030901</v>
      </c>
      <c r="T44" s="3">
        <v>0.031073</v>
      </c>
      <c r="U44" s="3">
        <v>0.031643</v>
      </c>
      <c r="V44" s="3">
        <v>0.032498</v>
      </c>
      <c r="W44" s="3">
        <v>0.033939</v>
      </c>
      <c r="X44" s="3">
        <v>0.034953</v>
      </c>
      <c r="Y44" s="3">
        <v>0.037253</v>
      </c>
      <c r="Z44" s="3">
        <v>0.038561</v>
      </c>
      <c r="AA44" s="3">
        <v>0.040196</v>
      </c>
      <c r="AB44" s="3">
        <v>0.042287</v>
      </c>
      <c r="AC44" s="3">
        <v>0.043835</v>
      </c>
      <c r="AD44" s="3">
        <v>0.045184</v>
      </c>
      <c r="AE44" s="3">
        <v>0.047343</v>
      </c>
      <c r="AF44" s="3">
        <v>0.049065</v>
      </c>
      <c r="AG44" s="3">
        <v>0.050527</v>
      </c>
      <c r="AH44" s="3">
        <v>0.052707</v>
      </c>
      <c r="AI44" s="3">
        <v>0.053216</v>
      </c>
      <c r="AJ44" s="40">
        <v>0.032</v>
      </c>
    </row>
    <row r="45" ht="14.25" customHeight="1">
      <c r="A45" s="3" t="s">
        <v>207</v>
      </c>
      <c r="B45" s="3" t="s">
        <v>261</v>
      </c>
      <c r="C45" s="3" t="s">
        <v>262</v>
      </c>
      <c r="D45" s="3" t="s">
        <v>167</v>
      </c>
      <c r="F45" s="3">
        <v>0.454287</v>
      </c>
      <c r="G45" s="3">
        <v>0.619532</v>
      </c>
      <c r="H45" s="3">
        <v>0.697917</v>
      </c>
      <c r="I45" s="3">
        <v>0.731946</v>
      </c>
      <c r="J45" s="3">
        <v>0.749887</v>
      </c>
      <c r="K45" s="3">
        <v>0.771736</v>
      </c>
      <c r="L45" s="3">
        <v>0.785443</v>
      </c>
      <c r="M45" s="3">
        <v>0.797604</v>
      </c>
      <c r="N45" s="3">
        <v>0.807218</v>
      </c>
      <c r="O45" s="3">
        <v>0.821994</v>
      </c>
      <c r="P45" s="3">
        <v>0.828952</v>
      </c>
      <c r="Q45" s="3">
        <v>0.862679</v>
      </c>
      <c r="R45" s="3">
        <v>0.882488</v>
      </c>
      <c r="S45" s="3">
        <v>0.889684</v>
      </c>
      <c r="T45" s="3">
        <v>0.899373</v>
      </c>
      <c r="U45" s="3">
        <v>0.917832</v>
      </c>
      <c r="V45" s="3">
        <v>0.944113</v>
      </c>
      <c r="W45" s="3">
        <v>0.984376</v>
      </c>
      <c r="X45" s="3">
        <v>1.026566</v>
      </c>
      <c r="Y45" s="3">
        <v>1.076635</v>
      </c>
      <c r="Z45" s="3">
        <v>1.114979</v>
      </c>
      <c r="AA45" s="3">
        <v>1.153714</v>
      </c>
      <c r="AB45" s="3">
        <v>1.190774</v>
      </c>
      <c r="AC45" s="3">
        <v>1.225661</v>
      </c>
      <c r="AD45" s="3">
        <v>1.271202</v>
      </c>
      <c r="AE45" s="3">
        <v>1.348631</v>
      </c>
      <c r="AF45" s="3">
        <v>1.423801</v>
      </c>
      <c r="AG45" s="3">
        <v>1.489571</v>
      </c>
      <c r="AH45" s="3">
        <v>1.572449</v>
      </c>
      <c r="AI45" s="3">
        <v>1.632918</v>
      </c>
      <c r="AJ45" s="40">
        <v>0.045</v>
      </c>
    </row>
    <row r="46" ht="14.25" customHeight="1">
      <c r="A46" s="3" t="s">
        <v>210</v>
      </c>
      <c r="B46" s="3" t="s">
        <v>263</v>
      </c>
      <c r="C46" s="3" t="s">
        <v>264</v>
      </c>
      <c r="D46" s="3" t="s">
        <v>167</v>
      </c>
      <c r="F46" s="3">
        <v>0.005835</v>
      </c>
      <c r="G46" s="3">
        <v>0.005803</v>
      </c>
      <c r="H46" s="3">
        <v>0.006486</v>
      </c>
      <c r="I46" s="3">
        <v>0.006671</v>
      </c>
      <c r="J46" s="3">
        <v>0.006728</v>
      </c>
      <c r="K46" s="3">
        <v>0.006819</v>
      </c>
      <c r="L46" s="3">
        <v>0.006837</v>
      </c>
      <c r="M46" s="3">
        <v>0.006778</v>
      </c>
      <c r="N46" s="3">
        <v>0.006707</v>
      </c>
      <c r="O46" s="3">
        <v>0.006742</v>
      </c>
      <c r="P46" s="3">
        <v>0.006667</v>
      </c>
      <c r="Q46" s="3">
        <v>0.007034</v>
      </c>
      <c r="R46" s="3">
        <v>0.007056</v>
      </c>
      <c r="S46" s="3">
        <v>0.007006</v>
      </c>
      <c r="T46" s="3">
        <v>0.007014</v>
      </c>
      <c r="U46" s="3">
        <v>0.007062</v>
      </c>
      <c r="V46" s="3">
        <v>0.007123</v>
      </c>
      <c r="W46" s="3">
        <v>0.007305</v>
      </c>
      <c r="X46" s="3">
        <v>0.00745</v>
      </c>
      <c r="Y46" s="3">
        <v>0.007735</v>
      </c>
      <c r="Z46" s="3">
        <v>0.007876</v>
      </c>
      <c r="AA46" s="3">
        <v>0.008041</v>
      </c>
      <c r="AB46" s="3">
        <v>0.008189</v>
      </c>
      <c r="AC46" s="3">
        <v>0.008291</v>
      </c>
      <c r="AD46" s="3">
        <v>0.008498</v>
      </c>
      <c r="AE46" s="3">
        <v>0.008951</v>
      </c>
      <c r="AF46" s="3">
        <v>0.009304</v>
      </c>
      <c r="AG46" s="3">
        <v>0.009556</v>
      </c>
      <c r="AH46" s="3">
        <v>0.00992</v>
      </c>
      <c r="AI46" s="3">
        <v>0.010041</v>
      </c>
      <c r="AJ46" s="40">
        <v>0.019</v>
      </c>
    </row>
    <row r="47" ht="14.25" customHeight="1">
      <c r="A47" s="3" t="s">
        <v>212</v>
      </c>
      <c r="B47" s="3" t="s">
        <v>265</v>
      </c>
      <c r="C47" s="3" t="s">
        <v>266</v>
      </c>
      <c r="D47" s="3" t="s">
        <v>167</v>
      </c>
      <c r="F47" s="3">
        <v>0.0</v>
      </c>
      <c r="G47" s="3">
        <v>0.0</v>
      </c>
      <c r="H47" s="3">
        <v>0.0</v>
      </c>
      <c r="I47" s="3">
        <v>0.0</v>
      </c>
      <c r="J47" s="3">
        <v>0.0</v>
      </c>
      <c r="K47" s="3">
        <v>0.0</v>
      </c>
      <c r="L47" s="3">
        <v>0.0</v>
      </c>
      <c r="M47" s="3">
        <v>0.0</v>
      </c>
      <c r="N47" s="3">
        <v>0.0</v>
      </c>
      <c r="O47" s="3">
        <v>0.0</v>
      </c>
      <c r="P47" s="3">
        <v>0.0</v>
      </c>
      <c r="Q47" s="3">
        <v>0.0</v>
      </c>
      <c r="R47" s="3">
        <v>0.0</v>
      </c>
      <c r="S47" s="3">
        <v>0.0</v>
      </c>
      <c r="T47" s="3">
        <v>0.0</v>
      </c>
      <c r="U47" s="3">
        <v>0.0</v>
      </c>
      <c r="V47" s="3">
        <v>0.0</v>
      </c>
      <c r="W47" s="3">
        <v>0.0</v>
      </c>
      <c r="X47" s="3">
        <v>0.0</v>
      </c>
      <c r="Y47" s="3">
        <v>0.0</v>
      </c>
      <c r="Z47" s="3">
        <v>0.0</v>
      </c>
      <c r="AA47" s="3">
        <v>0.0</v>
      </c>
      <c r="AB47" s="3">
        <v>0.0</v>
      </c>
      <c r="AC47" s="3">
        <v>0.0</v>
      </c>
      <c r="AD47" s="3">
        <v>0.0</v>
      </c>
      <c r="AE47" s="3">
        <v>0.0</v>
      </c>
      <c r="AF47" s="3">
        <v>0.0</v>
      </c>
      <c r="AG47" s="3">
        <v>0.0</v>
      </c>
      <c r="AH47" s="3">
        <v>0.0</v>
      </c>
      <c r="AI47" s="3">
        <v>0.0</v>
      </c>
      <c r="AJ47" s="3" t="s">
        <v>197</v>
      </c>
    </row>
    <row r="48" ht="14.25" customHeight="1">
      <c r="A48" s="3" t="s">
        <v>215</v>
      </c>
      <c r="B48" s="3" t="s">
        <v>267</v>
      </c>
      <c r="C48" s="3" t="s">
        <v>268</v>
      </c>
      <c r="D48" s="3" t="s">
        <v>167</v>
      </c>
      <c r="F48" s="3">
        <v>6.31E-4</v>
      </c>
      <c r="G48" s="3">
        <v>0.003924</v>
      </c>
      <c r="H48" s="3">
        <v>0.007607</v>
      </c>
      <c r="I48" s="3">
        <v>0.011663</v>
      </c>
      <c r="J48" s="3">
        <v>0.016934</v>
      </c>
      <c r="K48" s="3">
        <v>0.02146</v>
      </c>
      <c r="L48" s="3">
        <v>0.025975</v>
      </c>
      <c r="M48" s="3">
        <v>0.031001</v>
      </c>
      <c r="N48" s="3">
        <v>0.036346</v>
      </c>
      <c r="O48" s="3">
        <v>0.041801</v>
      </c>
      <c r="P48" s="3">
        <v>0.047445</v>
      </c>
      <c r="Q48" s="3">
        <v>0.054152</v>
      </c>
      <c r="R48" s="3">
        <v>0.06115</v>
      </c>
      <c r="S48" s="3">
        <v>0.066989</v>
      </c>
      <c r="T48" s="3">
        <v>0.073029</v>
      </c>
      <c r="U48" s="3">
        <v>0.08017</v>
      </c>
      <c r="V48" s="3">
        <v>0.088482</v>
      </c>
      <c r="W48" s="3">
        <v>0.098235</v>
      </c>
      <c r="X48" s="3">
        <v>0.108999</v>
      </c>
      <c r="Y48" s="3">
        <v>0.120353</v>
      </c>
      <c r="Z48" s="3">
        <v>0.13121</v>
      </c>
      <c r="AA48" s="3">
        <v>0.142038</v>
      </c>
      <c r="AB48" s="3">
        <v>0.153393</v>
      </c>
      <c r="AC48" s="3">
        <v>0.164783</v>
      </c>
      <c r="AD48" s="3">
        <v>0.176149</v>
      </c>
      <c r="AE48" s="3">
        <v>0.190062</v>
      </c>
      <c r="AF48" s="3">
        <v>0.203503</v>
      </c>
      <c r="AG48" s="3">
        <v>0.216376</v>
      </c>
      <c r="AH48" s="3">
        <v>0.232098</v>
      </c>
      <c r="AI48" s="3">
        <v>0.245919</v>
      </c>
      <c r="AJ48" s="40">
        <v>0.228</v>
      </c>
    </row>
    <row r="49" ht="14.25" customHeight="1">
      <c r="A49" s="3" t="s">
        <v>269</v>
      </c>
      <c r="B49" s="3" t="s">
        <v>270</v>
      </c>
      <c r="C49" s="3" t="s">
        <v>271</v>
      </c>
      <c r="D49" s="3" t="s">
        <v>167</v>
      </c>
      <c r="F49" s="3">
        <v>1291.164429</v>
      </c>
      <c r="G49" s="3">
        <v>1422.957031</v>
      </c>
      <c r="H49" s="3">
        <v>1553.758301</v>
      </c>
      <c r="I49" s="3">
        <v>1626.307983</v>
      </c>
      <c r="J49" s="3">
        <v>1638.25354</v>
      </c>
      <c r="K49" s="3">
        <v>1647.267578</v>
      </c>
      <c r="L49" s="3">
        <v>1642.592651</v>
      </c>
      <c r="M49" s="3">
        <v>1657.025879</v>
      </c>
      <c r="N49" s="3">
        <v>1675.599121</v>
      </c>
      <c r="O49" s="3">
        <v>1687.259766</v>
      </c>
      <c r="P49" s="3">
        <v>1699.997437</v>
      </c>
      <c r="Q49" s="3">
        <v>1742.136353</v>
      </c>
      <c r="R49" s="3">
        <v>1778.363159</v>
      </c>
      <c r="S49" s="3">
        <v>1770.992065</v>
      </c>
      <c r="T49" s="3">
        <v>1763.234009</v>
      </c>
      <c r="U49" s="3">
        <v>1772.951538</v>
      </c>
      <c r="V49" s="3">
        <v>1798.687866</v>
      </c>
      <c r="W49" s="3">
        <v>1842.83728</v>
      </c>
      <c r="X49" s="3">
        <v>1893.435425</v>
      </c>
      <c r="Y49" s="3">
        <v>1940.362549</v>
      </c>
      <c r="Z49" s="3">
        <v>1970.459595</v>
      </c>
      <c r="AA49" s="3">
        <v>1991.79834</v>
      </c>
      <c r="AB49" s="3">
        <v>2013.21582</v>
      </c>
      <c r="AC49" s="3">
        <v>2029.384277</v>
      </c>
      <c r="AD49" s="3">
        <v>2037.769043</v>
      </c>
      <c r="AE49" s="3">
        <v>2071.470703</v>
      </c>
      <c r="AF49" s="3">
        <v>2095.446777</v>
      </c>
      <c r="AG49" s="3">
        <v>2111.302246</v>
      </c>
      <c r="AH49" s="3">
        <v>2148.248535</v>
      </c>
      <c r="AI49" s="3">
        <v>2167.016602</v>
      </c>
      <c r="AJ49" s="40">
        <v>0.018</v>
      </c>
    </row>
    <row r="50" ht="14.25" customHeight="1">
      <c r="A50" s="3" t="s">
        <v>272</v>
      </c>
      <c r="B50" s="3" t="s">
        <v>273</v>
      </c>
      <c r="C50" s="3" t="s">
        <v>274</v>
      </c>
      <c r="D50" s="3" t="s">
        <v>224</v>
      </c>
      <c r="F50" s="3">
        <v>12.831943</v>
      </c>
      <c r="G50" s="3">
        <v>15.115688</v>
      </c>
      <c r="H50" s="3">
        <v>15.97639</v>
      </c>
      <c r="I50" s="3">
        <v>16.274401</v>
      </c>
      <c r="J50" s="3">
        <v>16.361271</v>
      </c>
      <c r="K50" s="3">
        <v>16.438116</v>
      </c>
      <c r="L50" s="3">
        <v>16.579166</v>
      </c>
      <c r="M50" s="3">
        <v>16.751884</v>
      </c>
      <c r="N50" s="3">
        <v>16.96623</v>
      </c>
      <c r="O50" s="3">
        <v>17.253309</v>
      </c>
      <c r="P50" s="3">
        <v>17.51062</v>
      </c>
      <c r="Q50" s="3">
        <v>17.982088</v>
      </c>
      <c r="R50" s="3">
        <v>18.314348</v>
      </c>
      <c r="S50" s="3">
        <v>18.632486</v>
      </c>
      <c r="T50" s="3">
        <v>18.945324</v>
      </c>
      <c r="U50" s="3">
        <v>19.216526</v>
      </c>
      <c r="V50" s="3">
        <v>19.489275</v>
      </c>
      <c r="W50" s="3">
        <v>19.781286</v>
      </c>
      <c r="X50" s="3">
        <v>20.011797</v>
      </c>
      <c r="Y50" s="3">
        <v>20.341745</v>
      </c>
      <c r="Z50" s="3">
        <v>20.622206</v>
      </c>
      <c r="AA50" s="3">
        <v>20.910151</v>
      </c>
      <c r="AB50" s="3">
        <v>21.219198</v>
      </c>
      <c r="AC50" s="3">
        <v>21.480591</v>
      </c>
      <c r="AD50" s="3">
        <v>21.706543</v>
      </c>
      <c r="AE50" s="3">
        <v>21.962238</v>
      </c>
      <c r="AF50" s="3">
        <v>22.187359</v>
      </c>
      <c r="AG50" s="3">
        <v>22.398506</v>
      </c>
      <c r="AH50" s="3">
        <v>22.619444</v>
      </c>
      <c r="AI50" s="3">
        <v>22.742086</v>
      </c>
      <c r="AJ50" s="40">
        <v>0.02</v>
      </c>
    </row>
    <row r="51" ht="14.25" customHeight="1">
      <c r="A51" s="3" t="s">
        <v>275</v>
      </c>
      <c r="B51" s="3" t="s">
        <v>276</v>
      </c>
      <c r="C51" s="3" t="s">
        <v>277</v>
      </c>
      <c r="D51" s="3" t="s">
        <v>167</v>
      </c>
      <c r="F51" s="3">
        <v>10062.111328</v>
      </c>
      <c r="G51" s="3">
        <v>9413.775391</v>
      </c>
      <c r="H51" s="3">
        <v>9725.339844</v>
      </c>
      <c r="I51" s="3">
        <v>9993.043945</v>
      </c>
      <c r="J51" s="3">
        <v>10012.99707</v>
      </c>
      <c r="K51" s="3">
        <v>10021.024414</v>
      </c>
      <c r="L51" s="3">
        <v>9907.571289</v>
      </c>
      <c r="M51" s="3">
        <v>9891.578125</v>
      </c>
      <c r="N51" s="3">
        <v>9876.083984</v>
      </c>
      <c r="O51" s="3">
        <v>9779.339844</v>
      </c>
      <c r="P51" s="3">
        <v>9708.379883</v>
      </c>
      <c r="Q51" s="3">
        <v>9688.175781</v>
      </c>
      <c r="R51" s="3">
        <v>9710.217773</v>
      </c>
      <c r="S51" s="3">
        <v>9504.861328</v>
      </c>
      <c r="T51" s="3">
        <v>9306.960938</v>
      </c>
      <c r="U51" s="3">
        <v>9226.181641</v>
      </c>
      <c r="V51" s="3">
        <v>9229.116211</v>
      </c>
      <c r="W51" s="3">
        <v>9316.063477</v>
      </c>
      <c r="X51" s="3">
        <v>9461.595703</v>
      </c>
      <c r="Y51" s="3">
        <v>9538.820312</v>
      </c>
      <c r="Z51" s="3">
        <v>9555.038086</v>
      </c>
      <c r="AA51" s="3">
        <v>9525.508789</v>
      </c>
      <c r="AB51" s="3">
        <v>9487.708984</v>
      </c>
      <c r="AC51" s="3">
        <v>9447.525391</v>
      </c>
      <c r="AD51" s="3">
        <v>9387.80957</v>
      </c>
      <c r="AE51" s="3">
        <v>9431.96582</v>
      </c>
      <c r="AF51" s="3">
        <v>9444.327148</v>
      </c>
      <c r="AG51" s="3">
        <v>9426.084961</v>
      </c>
      <c r="AH51" s="3">
        <v>9497.353516</v>
      </c>
      <c r="AI51" s="3">
        <v>9528.662109</v>
      </c>
      <c r="AJ51" s="40">
        <v>-0.002</v>
      </c>
    </row>
    <row r="52" ht="14.25" customHeight="1">
      <c r="A52" s="3" t="s">
        <v>278</v>
      </c>
      <c r="B52" s="3" t="s">
        <v>279</v>
      </c>
      <c r="C52" s="3" t="s">
        <v>280</v>
      </c>
      <c r="D52" s="3" t="s">
        <v>224</v>
      </c>
      <c r="F52" s="3">
        <v>12.455999</v>
      </c>
      <c r="G52" s="3">
        <v>14.571984</v>
      </c>
      <c r="H52" s="3">
        <v>15.600765</v>
      </c>
      <c r="I52" s="3">
        <v>16.004927</v>
      </c>
      <c r="J52" s="3">
        <v>16.139498</v>
      </c>
      <c r="K52" s="3">
        <v>16.278839</v>
      </c>
      <c r="L52" s="3">
        <v>16.464922</v>
      </c>
      <c r="M52" s="3">
        <v>16.678802</v>
      </c>
      <c r="N52" s="3">
        <v>16.941446</v>
      </c>
      <c r="O52" s="3">
        <v>17.293423</v>
      </c>
      <c r="P52" s="3">
        <v>17.605484</v>
      </c>
      <c r="Q52" s="3">
        <v>18.134192</v>
      </c>
      <c r="R52" s="3">
        <v>18.535164</v>
      </c>
      <c r="S52" s="3">
        <v>18.911802</v>
      </c>
      <c r="T52" s="3">
        <v>19.290403</v>
      </c>
      <c r="U52" s="3">
        <v>19.623487</v>
      </c>
      <c r="V52" s="3">
        <v>19.95421</v>
      </c>
      <c r="W52" s="3">
        <v>20.306282</v>
      </c>
      <c r="X52" s="3">
        <v>20.598869</v>
      </c>
      <c r="Y52" s="3">
        <v>20.985233</v>
      </c>
      <c r="Z52" s="3">
        <v>21.343271</v>
      </c>
      <c r="AA52" s="3">
        <v>21.693348</v>
      </c>
      <c r="AB52" s="3">
        <v>22.068369</v>
      </c>
      <c r="AC52" s="3">
        <v>22.394947</v>
      </c>
      <c r="AD52" s="3">
        <v>22.683172</v>
      </c>
      <c r="AE52" s="3">
        <v>23.003008</v>
      </c>
      <c r="AF52" s="3">
        <v>23.292082</v>
      </c>
      <c r="AG52" s="3">
        <v>23.56691</v>
      </c>
      <c r="AH52" s="3">
        <v>23.852163</v>
      </c>
      <c r="AI52" s="3">
        <v>24.034039</v>
      </c>
      <c r="AJ52" s="40">
        <v>0.023</v>
      </c>
    </row>
    <row r="53" ht="14.25" customHeight="1">
      <c r="A53" s="3" t="s">
        <v>281</v>
      </c>
      <c r="B53" s="3" t="s">
        <v>282</v>
      </c>
      <c r="C53" s="3" t="s">
        <v>283</v>
      </c>
      <c r="D53" s="3" t="s">
        <v>167</v>
      </c>
      <c r="F53" s="3">
        <v>74.063698</v>
      </c>
      <c r="G53" s="3">
        <v>70.525612</v>
      </c>
      <c r="H53" s="3">
        <v>74.440796</v>
      </c>
      <c r="I53" s="3">
        <v>77.914856</v>
      </c>
      <c r="J53" s="3">
        <v>79.591187</v>
      </c>
      <c r="K53" s="3">
        <v>81.828644</v>
      </c>
      <c r="L53" s="3">
        <v>83.563957</v>
      </c>
      <c r="M53" s="3">
        <v>86.347923</v>
      </c>
      <c r="N53" s="3">
        <v>89.081993</v>
      </c>
      <c r="O53" s="3">
        <v>91.337914</v>
      </c>
      <c r="P53" s="3">
        <v>93.610977</v>
      </c>
      <c r="Q53" s="3">
        <v>97.19944</v>
      </c>
      <c r="R53" s="3">
        <v>100.757164</v>
      </c>
      <c r="S53" s="3">
        <v>101.646019</v>
      </c>
      <c r="T53" s="3">
        <v>102.492584</v>
      </c>
      <c r="U53" s="3">
        <v>104.427734</v>
      </c>
      <c r="V53" s="3">
        <v>107.304947</v>
      </c>
      <c r="W53" s="3">
        <v>111.214264</v>
      </c>
      <c r="X53" s="3">
        <v>115.603294</v>
      </c>
      <c r="Y53" s="3">
        <v>119.628677</v>
      </c>
      <c r="Z53" s="3">
        <v>122.810913</v>
      </c>
      <c r="AA53" s="3">
        <v>125.418648</v>
      </c>
      <c r="AB53" s="3">
        <v>128.010651</v>
      </c>
      <c r="AC53" s="3">
        <v>130.390823</v>
      </c>
      <c r="AD53" s="3">
        <v>132.36084</v>
      </c>
      <c r="AE53" s="3">
        <v>135.846069</v>
      </c>
      <c r="AF53" s="3">
        <v>138.751709</v>
      </c>
      <c r="AG53" s="3">
        <v>141.09642</v>
      </c>
      <c r="AH53" s="3">
        <v>144.800797</v>
      </c>
      <c r="AI53" s="3">
        <v>147.265427</v>
      </c>
      <c r="AJ53" s="40">
        <v>0.024</v>
      </c>
    </row>
    <row r="54" ht="14.25" customHeight="1">
      <c r="A54" s="3" t="s">
        <v>284</v>
      </c>
      <c r="B54" s="3" t="s">
        <v>285</v>
      </c>
      <c r="C54" s="3" t="s">
        <v>286</v>
      </c>
      <c r="D54" s="3" t="s">
        <v>167</v>
      </c>
      <c r="F54" s="3">
        <v>0.0</v>
      </c>
      <c r="G54" s="3">
        <v>0.0</v>
      </c>
      <c r="H54" s="3">
        <v>0.0</v>
      </c>
      <c r="I54" s="3">
        <v>0.0</v>
      </c>
      <c r="J54" s="3">
        <v>0.0</v>
      </c>
      <c r="K54" s="3">
        <v>0.0</v>
      </c>
      <c r="L54" s="3">
        <v>0.0</v>
      </c>
      <c r="M54" s="3">
        <v>0.0</v>
      </c>
      <c r="N54" s="3">
        <v>0.0</v>
      </c>
      <c r="O54" s="3">
        <v>0.0</v>
      </c>
      <c r="P54" s="3">
        <v>0.0</v>
      </c>
      <c r="Q54" s="3">
        <v>0.0</v>
      </c>
      <c r="R54" s="3">
        <v>0.0</v>
      </c>
      <c r="S54" s="3">
        <v>0.0</v>
      </c>
      <c r="T54" s="3">
        <v>0.0</v>
      </c>
      <c r="U54" s="3">
        <v>0.0</v>
      </c>
      <c r="V54" s="3">
        <v>0.0</v>
      </c>
      <c r="W54" s="3">
        <v>0.0</v>
      </c>
      <c r="X54" s="3">
        <v>0.0</v>
      </c>
      <c r="Y54" s="3">
        <v>0.0</v>
      </c>
      <c r="Z54" s="3">
        <v>0.0</v>
      </c>
      <c r="AA54" s="3">
        <v>0.0</v>
      </c>
      <c r="AB54" s="3">
        <v>0.0</v>
      </c>
      <c r="AC54" s="3">
        <v>0.0</v>
      </c>
      <c r="AD54" s="3">
        <v>0.0</v>
      </c>
      <c r="AE54" s="3">
        <v>0.0</v>
      </c>
      <c r="AF54" s="3">
        <v>0.0</v>
      </c>
      <c r="AG54" s="3">
        <v>0.0</v>
      </c>
      <c r="AH54" s="3">
        <v>0.0</v>
      </c>
      <c r="AI54" s="3">
        <v>0.0</v>
      </c>
      <c r="AJ54" s="3" t="s">
        <v>197</v>
      </c>
    </row>
    <row r="55" ht="14.25" customHeight="1">
      <c r="A55" s="3" t="s">
        <v>287</v>
      </c>
      <c r="B55" s="3" t="s">
        <v>288</v>
      </c>
      <c r="D55" s="3" t="s">
        <v>289</v>
      </c>
    </row>
    <row r="56" ht="14.25" customHeight="1">
      <c r="A56" s="3" t="s">
        <v>290</v>
      </c>
      <c r="B56" s="3" t="s">
        <v>291</v>
      </c>
      <c r="C56" s="3" t="s">
        <v>292</v>
      </c>
      <c r="D56" s="3" t="s">
        <v>167</v>
      </c>
      <c r="F56" s="3">
        <v>13433.044922</v>
      </c>
      <c r="G56" s="3">
        <v>11966.610352</v>
      </c>
      <c r="H56" s="3">
        <v>11948.764648</v>
      </c>
      <c r="I56" s="3">
        <v>11987.172852</v>
      </c>
      <c r="J56" s="3">
        <v>11784.688477</v>
      </c>
      <c r="K56" s="3">
        <v>11655.679688</v>
      </c>
      <c r="L56" s="3">
        <v>11441.44043</v>
      </c>
      <c r="M56" s="3">
        <v>11357.236328</v>
      </c>
      <c r="N56" s="3">
        <v>11266.191406</v>
      </c>
      <c r="O56" s="3">
        <v>11099.802734</v>
      </c>
      <c r="P56" s="3">
        <v>10952.915039</v>
      </c>
      <c r="Q56" s="3">
        <v>10912.773438</v>
      </c>
      <c r="R56" s="3">
        <v>10883.269531</v>
      </c>
      <c r="S56" s="3">
        <v>10596.859375</v>
      </c>
      <c r="T56" s="3">
        <v>10320.581055</v>
      </c>
      <c r="U56" s="3">
        <v>10173.295898</v>
      </c>
      <c r="V56" s="3">
        <v>10122.291992</v>
      </c>
      <c r="W56" s="3">
        <v>10162.921875</v>
      </c>
      <c r="X56" s="3">
        <v>10254.520508</v>
      </c>
      <c r="Y56" s="3">
        <v>10289.177734</v>
      </c>
      <c r="Z56" s="3">
        <v>10249.780273</v>
      </c>
      <c r="AA56" s="3">
        <v>10165.737305</v>
      </c>
      <c r="AB56" s="3">
        <v>10077.313477</v>
      </c>
      <c r="AC56" s="3">
        <v>9983.632812</v>
      </c>
      <c r="AD56" s="3">
        <v>9869.594727</v>
      </c>
      <c r="AE56" s="3">
        <v>9865.860352</v>
      </c>
      <c r="AF56" s="3">
        <v>9824.382812</v>
      </c>
      <c r="AG56" s="3">
        <v>9748.728516</v>
      </c>
      <c r="AH56" s="3">
        <v>9766.508789</v>
      </c>
      <c r="AI56" s="3">
        <v>9733.19043</v>
      </c>
      <c r="AJ56" s="40">
        <v>-0.011</v>
      </c>
    </row>
    <row r="57" ht="14.25" customHeight="1">
      <c r="A57" s="3" t="s">
        <v>293</v>
      </c>
      <c r="B57" s="3" t="s">
        <v>294</v>
      </c>
      <c r="C57" s="3" t="s">
        <v>295</v>
      </c>
      <c r="D57" s="3" t="s">
        <v>167</v>
      </c>
      <c r="F57" s="3">
        <v>46.474377</v>
      </c>
      <c r="G57" s="3">
        <v>51.306229</v>
      </c>
      <c r="H57" s="3">
        <v>54.75354</v>
      </c>
      <c r="I57" s="3">
        <v>52.244778</v>
      </c>
      <c r="J57" s="3">
        <v>51.28347</v>
      </c>
      <c r="K57" s="3">
        <v>51.623837</v>
      </c>
      <c r="L57" s="3">
        <v>51.784702</v>
      </c>
      <c r="M57" s="3">
        <v>52.100876</v>
      </c>
      <c r="N57" s="3">
        <v>51.986439</v>
      </c>
      <c r="O57" s="3">
        <v>52.998814</v>
      </c>
      <c r="P57" s="3">
        <v>52.260265</v>
      </c>
      <c r="Q57" s="3">
        <v>53.65453</v>
      </c>
      <c r="R57" s="3">
        <v>54.077171</v>
      </c>
      <c r="S57" s="3">
        <v>53.405434</v>
      </c>
      <c r="T57" s="3">
        <v>52.140526</v>
      </c>
      <c r="U57" s="3">
        <v>51.442619</v>
      </c>
      <c r="V57" s="3">
        <v>51.017975</v>
      </c>
      <c r="W57" s="3">
        <v>51.729782</v>
      </c>
      <c r="X57" s="3">
        <v>52.010216</v>
      </c>
      <c r="Y57" s="3">
        <v>53.09034</v>
      </c>
      <c r="Z57" s="3">
        <v>53.111794</v>
      </c>
      <c r="AA57" s="3">
        <v>53.427242</v>
      </c>
      <c r="AB57" s="3">
        <v>53.197605</v>
      </c>
      <c r="AC57" s="3">
        <v>52.404533</v>
      </c>
      <c r="AD57" s="3">
        <v>52.310116</v>
      </c>
      <c r="AE57" s="3">
        <v>52.380814</v>
      </c>
      <c r="AF57" s="3">
        <v>52.781521</v>
      </c>
      <c r="AG57" s="3">
        <v>53.110271</v>
      </c>
      <c r="AH57" s="3">
        <v>53.507114</v>
      </c>
      <c r="AI57" s="3">
        <v>53.247482</v>
      </c>
      <c r="AJ57" s="40">
        <v>0.005</v>
      </c>
    </row>
    <row r="58" ht="14.25" customHeight="1">
      <c r="A58" s="3" t="s">
        <v>296</v>
      </c>
      <c r="B58" s="3" t="s">
        <v>297</v>
      </c>
      <c r="C58" s="3" t="s">
        <v>298</v>
      </c>
      <c r="D58" s="3" t="s">
        <v>167</v>
      </c>
      <c r="F58" s="3">
        <v>666.614319</v>
      </c>
      <c r="G58" s="3">
        <v>606.915161</v>
      </c>
      <c r="H58" s="3">
        <v>618.109192</v>
      </c>
      <c r="I58" s="3">
        <v>630.56427</v>
      </c>
      <c r="J58" s="3">
        <v>628.592163</v>
      </c>
      <c r="K58" s="3">
        <v>627.243469</v>
      </c>
      <c r="L58" s="3">
        <v>618.800171</v>
      </c>
      <c r="M58" s="3">
        <v>616.67511</v>
      </c>
      <c r="N58" s="3">
        <v>614.18988</v>
      </c>
      <c r="O58" s="3">
        <v>606.611816</v>
      </c>
      <c r="P58" s="3">
        <v>600.613342</v>
      </c>
      <c r="Q58" s="3">
        <v>598.06311</v>
      </c>
      <c r="R58" s="3">
        <v>597.705017</v>
      </c>
      <c r="S58" s="3">
        <v>583.152954</v>
      </c>
      <c r="T58" s="3">
        <v>569.265991</v>
      </c>
      <c r="U58" s="3">
        <v>562.737122</v>
      </c>
      <c r="V58" s="3">
        <v>561.627869</v>
      </c>
      <c r="W58" s="3">
        <v>565.39032</v>
      </c>
      <c r="X58" s="3">
        <v>572.543457</v>
      </c>
      <c r="Y58" s="3">
        <v>575.56958</v>
      </c>
      <c r="Z58" s="3">
        <v>574.922363</v>
      </c>
      <c r="AA58" s="3">
        <v>571.556519</v>
      </c>
      <c r="AB58" s="3">
        <v>567.67688</v>
      </c>
      <c r="AC58" s="3">
        <v>563.867432</v>
      </c>
      <c r="AD58" s="3">
        <v>559.070374</v>
      </c>
      <c r="AE58" s="3">
        <v>560.430054</v>
      </c>
      <c r="AF58" s="3">
        <v>559.84021</v>
      </c>
      <c r="AG58" s="3">
        <v>557.374329</v>
      </c>
      <c r="AH58" s="3">
        <v>560.097717</v>
      </c>
      <c r="AI58" s="3">
        <v>560.371277</v>
      </c>
      <c r="AJ58" s="40">
        <v>-0.006</v>
      </c>
    </row>
    <row r="59" ht="14.25" customHeight="1">
      <c r="A59" s="3" t="s">
        <v>299</v>
      </c>
      <c r="B59" s="3" t="s">
        <v>300</v>
      </c>
      <c r="C59" s="3" t="s">
        <v>301</v>
      </c>
      <c r="D59" s="3" t="s">
        <v>167</v>
      </c>
      <c r="F59" s="3">
        <v>317.676727</v>
      </c>
      <c r="G59" s="3">
        <v>349.165741</v>
      </c>
      <c r="H59" s="3">
        <v>402.0271</v>
      </c>
      <c r="I59" s="3">
        <v>448.680176</v>
      </c>
      <c r="J59" s="3">
        <v>459.36792</v>
      </c>
      <c r="K59" s="3">
        <v>469.610718</v>
      </c>
      <c r="L59" s="3">
        <v>478.502167</v>
      </c>
      <c r="M59" s="3">
        <v>494.522034</v>
      </c>
      <c r="N59" s="3">
        <v>516.581482</v>
      </c>
      <c r="O59" s="3">
        <v>542.412415</v>
      </c>
      <c r="P59" s="3">
        <v>562.092285</v>
      </c>
      <c r="Q59" s="3">
        <v>609.233643</v>
      </c>
      <c r="R59" s="3">
        <v>647.510925</v>
      </c>
      <c r="S59" s="3">
        <v>667.827637</v>
      </c>
      <c r="T59" s="3">
        <v>688.576904</v>
      </c>
      <c r="U59" s="3">
        <v>712.34137</v>
      </c>
      <c r="V59" s="3">
        <v>742.122192</v>
      </c>
      <c r="W59" s="3">
        <v>781.106262</v>
      </c>
      <c r="X59" s="3">
        <v>819.298767</v>
      </c>
      <c r="Y59" s="3">
        <v>862.254333</v>
      </c>
      <c r="Z59" s="3">
        <v>896.638062</v>
      </c>
      <c r="AA59" s="3">
        <v>927.932922</v>
      </c>
      <c r="AB59" s="3">
        <v>961.92572</v>
      </c>
      <c r="AC59" s="3">
        <v>989.928589</v>
      </c>
      <c r="AD59" s="3">
        <v>1011.607666</v>
      </c>
      <c r="AE59" s="3">
        <v>1048.212524</v>
      </c>
      <c r="AF59" s="3">
        <v>1078.136353</v>
      </c>
      <c r="AG59" s="3">
        <v>1102.805298</v>
      </c>
      <c r="AH59" s="3">
        <v>1139.619385</v>
      </c>
      <c r="AI59" s="3">
        <v>1159.581787</v>
      </c>
      <c r="AJ59" s="40">
        <v>0.046</v>
      </c>
    </row>
    <row r="60" ht="14.25" customHeight="1">
      <c r="A60" s="3" t="s">
        <v>302</v>
      </c>
      <c r="B60" s="3" t="s">
        <v>303</v>
      </c>
      <c r="C60" s="3" t="s">
        <v>304</v>
      </c>
      <c r="D60" s="3" t="s">
        <v>167</v>
      </c>
      <c r="F60" s="3">
        <v>139.402084</v>
      </c>
      <c r="G60" s="3">
        <v>251.002426</v>
      </c>
      <c r="H60" s="3">
        <v>281.450226</v>
      </c>
      <c r="I60" s="3">
        <v>282.726532</v>
      </c>
      <c r="J60" s="3">
        <v>276.524414</v>
      </c>
      <c r="K60" s="3">
        <v>271.612213</v>
      </c>
      <c r="L60" s="3">
        <v>267.384003</v>
      </c>
      <c r="M60" s="3">
        <v>268.012878</v>
      </c>
      <c r="N60" s="3">
        <v>270.378662</v>
      </c>
      <c r="O60" s="3">
        <v>274.466339</v>
      </c>
      <c r="P60" s="3">
        <v>279.971924</v>
      </c>
      <c r="Q60" s="3">
        <v>293.645081</v>
      </c>
      <c r="R60" s="3">
        <v>303.755676</v>
      </c>
      <c r="S60" s="3">
        <v>306.290405</v>
      </c>
      <c r="T60" s="3">
        <v>308.380859</v>
      </c>
      <c r="U60" s="3">
        <v>313.051239</v>
      </c>
      <c r="V60" s="3">
        <v>320.130707</v>
      </c>
      <c r="W60" s="3">
        <v>330.450592</v>
      </c>
      <c r="X60" s="3">
        <v>341.326263</v>
      </c>
      <c r="Y60" s="3">
        <v>352.33606</v>
      </c>
      <c r="Z60" s="3">
        <v>359.364563</v>
      </c>
      <c r="AA60" s="3">
        <v>364.57547</v>
      </c>
      <c r="AB60" s="3">
        <v>369.869171</v>
      </c>
      <c r="AC60" s="3">
        <v>373.766663</v>
      </c>
      <c r="AD60" s="3">
        <v>375.847809</v>
      </c>
      <c r="AE60" s="3">
        <v>382.561981</v>
      </c>
      <c r="AF60" s="3">
        <v>387.167511</v>
      </c>
      <c r="AG60" s="3">
        <v>390.01712</v>
      </c>
      <c r="AH60" s="3">
        <v>396.679901</v>
      </c>
      <c r="AI60" s="3">
        <v>399.295319</v>
      </c>
      <c r="AJ60" s="40">
        <v>0.037</v>
      </c>
    </row>
    <row r="61" ht="14.25" customHeight="1">
      <c r="A61" s="3" t="s">
        <v>305</v>
      </c>
      <c r="B61" s="3" t="s">
        <v>306</v>
      </c>
      <c r="C61" s="3" t="s">
        <v>307</v>
      </c>
      <c r="D61" s="3" t="s">
        <v>167</v>
      </c>
      <c r="F61" s="3">
        <v>790.500916</v>
      </c>
      <c r="G61" s="3">
        <v>839.181396</v>
      </c>
      <c r="H61" s="3">
        <v>912.996887</v>
      </c>
      <c r="I61" s="3">
        <v>927.592285</v>
      </c>
      <c r="J61" s="3">
        <v>908.622131</v>
      </c>
      <c r="K61" s="3">
        <v>902.699402</v>
      </c>
      <c r="L61" s="3">
        <v>895.091858</v>
      </c>
      <c r="M61" s="3">
        <v>898.670654</v>
      </c>
      <c r="N61" s="3">
        <v>901.059692</v>
      </c>
      <c r="O61" s="3">
        <v>901.79303</v>
      </c>
      <c r="P61" s="3">
        <v>901.870972</v>
      </c>
      <c r="Q61" s="3">
        <v>920.89209</v>
      </c>
      <c r="R61" s="3">
        <v>931.765564</v>
      </c>
      <c r="S61" s="3">
        <v>918.854736</v>
      </c>
      <c r="T61" s="3">
        <v>905.221008</v>
      </c>
      <c r="U61" s="3">
        <v>900.466187</v>
      </c>
      <c r="V61" s="3">
        <v>904.468506</v>
      </c>
      <c r="W61" s="3">
        <v>917.816589</v>
      </c>
      <c r="X61" s="3">
        <v>932.369263</v>
      </c>
      <c r="Y61" s="3">
        <v>948.061462</v>
      </c>
      <c r="Z61" s="3">
        <v>955.937988</v>
      </c>
      <c r="AA61" s="3">
        <v>957.976929</v>
      </c>
      <c r="AB61" s="3">
        <v>960.077332</v>
      </c>
      <c r="AC61" s="3">
        <v>959.271545</v>
      </c>
      <c r="AD61" s="3">
        <v>954.932068</v>
      </c>
      <c r="AE61" s="3">
        <v>962.25</v>
      </c>
      <c r="AF61" s="3">
        <v>964.21698</v>
      </c>
      <c r="AG61" s="3">
        <v>962.14801</v>
      </c>
      <c r="AH61" s="3">
        <v>969.504761</v>
      </c>
      <c r="AI61" s="3">
        <v>966.846558</v>
      </c>
      <c r="AJ61" s="40">
        <v>0.007</v>
      </c>
    </row>
    <row r="62" ht="14.25" customHeight="1">
      <c r="A62" s="3" t="s">
        <v>308</v>
      </c>
      <c r="B62" s="3" t="s">
        <v>309</v>
      </c>
      <c r="C62" s="3" t="s">
        <v>310</v>
      </c>
      <c r="D62" s="3" t="s">
        <v>167</v>
      </c>
      <c r="F62" s="3">
        <v>0.897537</v>
      </c>
      <c r="G62" s="3">
        <v>1.122171</v>
      </c>
      <c r="H62" s="3">
        <v>1.297062</v>
      </c>
      <c r="I62" s="3">
        <v>1.388858</v>
      </c>
      <c r="J62" s="3">
        <v>1.421118</v>
      </c>
      <c r="K62" s="3">
        <v>1.442317</v>
      </c>
      <c r="L62" s="3">
        <v>1.447393</v>
      </c>
      <c r="M62" s="3">
        <v>1.454261</v>
      </c>
      <c r="N62" s="3">
        <v>1.450253</v>
      </c>
      <c r="O62" s="3">
        <v>1.460388</v>
      </c>
      <c r="P62" s="3">
        <v>1.462236</v>
      </c>
      <c r="Q62" s="3">
        <v>1.499341</v>
      </c>
      <c r="R62" s="3">
        <v>1.529442</v>
      </c>
      <c r="S62" s="3">
        <v>1.526526</v>
      </c>
      <c r="T62" s="3">
        <v>1.525431</v>
      </c>
      <c r="U62" s="3">
        <v>1.540147</v>
      </c>
      <c r="V62" s="3">
        <v>1.567688</v>
      </c>
      <c r="W62" s="3">
        <v>1.617386</v>
      </c>
      <c r="X62" s="3">
        <v>1.669021</v>
      </c>
      <c r="Y62" s="3">
        <v>1.732613</v>
      </c>
      <c r="Z62" s="3">
        <v>1.7792</v>
      </c>
      <c r="AA62" s="3">
        <v>1.827841</v>
      </c>
      <c r="AB62" s="3">
        <v>1.87752</v>
      </c>
      <c r="AC62" s="3">
        <v>1.920797</v>
      </c>
      <c r="AD62" s="3">
        <v>1.970749</v>
      </c>
      <c r="AE62" s="3">
        <v>2.061524</v>
      </c>
      <c r="AF62" s="3">
        <v>2.145725</v>
      </c>
      <c r="AG62" s="3">
        <v>2.215896</v>
      </c>
      <c r="AH62" s="3">
        <v>2.311106</v>
      </c>
      <c r="AI62" s="3">
        <v>2.373477</v>
      </c>
      <c r="AJ62" s="40">
        <v>0.034</v>
      </c>
    </row>
    <row r="63" ht="14.25" customHeight="1">
      <c r="A63" s="3" t="s">
        <v>311</v>
      </c>
      <c r="B63" s="3" t="s">
        <v>312</v>
      </c>
      <c r="C63" s="3" t="s">
        <v>313</v>
      </c>
      <c r="D63" s="3" t="s">
        <v>167</v>
      </c>
      <c r="F63" s="3">
        <v>2.811197</v>
      </c>
      <c r="G63" s="3">
        <v>2.583219</v>
      </c>
      <c r="H63" s="3">
        <v>2.908118</v>
      </c>
      <c r="I63" s="3">
        <v>3.110819</v>
      </c>
      <c r="J63" s="3">
        <v>3.382208</v>
      </c>
      <c r="K63" s="3">
        <v>3.773611</v>
      </c>
      <c r="L63" s="3">
        <v>4.111054</v>
      </c>
      <c r="M63" s="3">
        <v>4.526493</v>
      </c>
      <c r="N63" s="3">
        <v>4.907628</v>
      </c>
      <c r="O63" s="3">
        <v>5.236283</v>
      </c>
      <c r="P63" s="3">
        <v>5.498351</v>
      </c>
      <c r="Q63" s="3">
        <v>5.852921</v>
      </c>
      <c r="R63" s="3">
        <v>6.235659</v>
      </c>
      <c r="S63" s="3">
        <v>6.256451</v>
      </c>
      <c r="T63" s="3">
        <v>6.214406</v>
      </c>
      <c r="U63" s="3">
        <v>6.177381</v>
      </c>
      <c r="V63" s="3">
        <v>6.135384</v>
      </c>
      <c r="W63" s="3">
        <v>6.353412</v>
      </c>
      <c r="X63" s="3">
        <v>6.594737</v>
      </c>
      <c r="Y63" s="3">
        <v>6.809524</v>
      </c>
      <c r="Z63" s="3">
        <v>7.01726</v>
      </c>
      <c r="AA63" s="3">
        <v>7.152792</v>
      </c>
      <c r="AB63" s="3">
        <v>7.290894</v>
      </c>
      <c r="AC63" s="3">
        <v>7.403693</v>
      </c>
      <c r="AD63" s="3">
        <v>7.454294</v>
      </c>
      <c r="AE63" s="3">
        <v>7.578329</v>
      </c>
      <c r="AF63" s="3">
        <v>7.658518</v>
      </c>
      <c r="AG63" s="3">
        <v>7.678229</v>
      </c>
      <c r="AH63" s="3">
        <v>7.758953</v>
      </c>
      <c r="AI63" s="3">
        <v>7.755348</v>
      </c>
      <c r="AJ63" s="40">
        <v>0.036</v>
      </c>
    </row>
    <row r="64" ht="14.25" customHeight="1">
      <c r="A64" s="3" t="s">
        <v>314</v>
      </c>
      <c r="B64" s="3" t="s">
        <v>315</v>
      </c>
      <c r="C64" s="3" t="s">
        <v>316</v>
      </c>
      <c r="D64" s="3" t="s">
        <v>167</v>
      </c>
      <c r="F64" s="3">
        <v>15397.421875</v>
      </c>
      <c r="G64" s="3">
        <v>14067.885742</v>
      </c>
      <c r="H64" s="3">
        <v>14222.305664</v>
      </c>
      <c r="I64" s="3">
        <v>14333.480469</v>
      </c>
      <c r="J64" s="3">
        <v>14113.882812</v>
      </c>
      <c r="K64" s="3">
        <v>13983.685547</v>
      </c>
      <c r="L64" s="3">
        <v>13758.5625</v>
      </c>
      <c r="M64" s="3">
        <v>13693.199219</v>
      </c>
      <c r="N64" s="3">
        <v>13626.746094</v>
      </c>
      <c r="O64" s="3">
        <v>13484.783203</v>
      </c>
      <c r="P64" s="3">
        <v>13356.683594</v>
      </c>
      <c r="Q64" s="3">
        <v>13395.614258</v>
      </c>
      <c r="R64" s="3">
        <v>13425.847656</v>
      </c>
      <c r="S64" s="3">
        <v>13134.171875</v>
      </c>
      <c r="T64" s="3">
        <v>12851.907227</v>
      </c>
      <c r="U64" s="3">
        <v>12721.051758</v>
      </c>
      <c r="V64" s="3">
        <v>12709.361328</v>
      </c>
      <c r="W64" s="3">
        <v>12817.386719</v>
      </c>
      <c r="X64" s="3">
        <v>12980.332031</v>
      </c>
      <c r="Y64" s="3">
        <v>13089.032227</v>
      </c>
      <c r="Z64" s="3">
        <v>13098.551758</v>
      </c>
      <c r="AA64" s="3">
        <v>13050.186523</v>
      </c>
      <c r="AB64" s="3">
        <v>12999.229492</v>
      </c>
      <c r="AC64" s="3">
        <v>12932.197266</v>
      </c>
      <c r="AD64" s="3">
        <v>12832.787109</v>
      </c>
      <c r="AE64" s="3">
        <v>12881.333984</v>
      </c>
      <c r="AF64" s="3">
        <v>12876.330078</v>
      </c>
      <c r="AG64" s="3">
        <v>12824.078125</v>
      </c>
      <c r="AH64" s="3">
        <v>12895.989258</v>
      </c>
      <c r="AI64" s="3">
        <v>12882.662109</v>
      </c>
      <c r="AJ64" s="40">
        <v>-0.006</v>
      </c>
    </row>
    <row r="65" ht="14.25" customHeight="1">
      <c r="A65" s="3" t="s">
        <v>317</v>
      </c>
      <c r="B65" s="3" t="s">
        <v>318</v>
      </c>
      <c r="C65" s="3" t="s">
        <v>319</v>
      </c>
      <c r="D65" s="3" t="s">
        <v>167</v>
      </c>
      <c r="F65" s="3">
        <v>4953.113281</v>
      </c>
      <c r="G65" s="3">
        <v>4668.997559</v>
      </c>
      <c r="H65" s="3">
        <v>4958.14502</v>
      </c>
      <c r="I65" s="3">
        <v>5404.368164</v>
      </c>
      <c r="J65" s="3">
        <v>5500.150879</v>
      </c>
      <c r="K65" s="3">
        <v>5639.577148</v>
      </c>
      <c r="L65" s="3">
        <v>5625.317871</v>
      </c>
      <c r="M65" s="3">
        <v>5668.845215</v>
      </c>
      <c r="N65" s="3">
        <v>5678.717285</v>
      </c>
      <c r="O65" s="3">
        <v>5624.515625</v>
      </c>
      <c r="P65" s="3">
        <v>5562.119629</v>
      </c>
      <c r="Q65" s="3">
        <v>5547.902344</v>
      </c>
      <c r="R65" s="3">
        <v>5531.227051</v>
      </c>
      <c r="S65" s="3">
        <v>5383.102539</v>
      </c>
      <c r="T65" s="3">
        <v>5267.152832</v>
      </c>
      <c r="U65" s="3">
        <v>5226.710449</v>
      </c>
      <c r="V65" s="3">
        <v>5235.116211</v>
      </c>
      <c r="W65" s="3">
        <v>5280.473145</v>
      </c>
      <c r="X65" s="3">
        <v>5356.333496</v>
      </c>
      <c r="Y65" s="3">
        <v>5373.93457</v>
      </c>
      <c r="Z65" s="3">
        <v>5357.440918</v>
      </c>
      <c r="AA65" s="3">
        <v>5315.672363</v>
      </c>
      <c r="AB65" s="3">
        <v>5287.26123</v>
      </c>
      <c r="AC65" s="3">
        <v>5251.577637</v>
      </c>
      <c r="AD65" s="3">
        <v>5206.243652</v>
      </c>
      <c r="AE65" s="3">
        <v>5220.010254</v>
      </c>
      <c r="AF65" s="3">
        <v>5220.503906</v>
      </c>
      <c r="AG65" s="3">
        <v>5181.39502</v>
      </c>
      <c r="AH65" s="3">
        <v>5202.635742</v>
      </c>
      <c r="AI65" s="3">
        <v>5189.883301</v>
      </c>
      <c r="AJ65" s="40">
        <v>0.002</v>
      </c>
    </row>
    <row r="66" ht="14.25" customHeight="1">
      <c r="A66" s="3" t="s">
        <v>320</v>
      </c>
      <c r="B66" s="3" t="s">
        <v>321</v>
      </c>
      <c r="C66" s="3" t="s">
        <v>322</v>
      </c>
      <c r="D66" s="3" t="s">
        <v>167</v>
      </c>
      <c r="F66" s="3">
        <v>0.0</v>
      </c>
      <c r="G66" s="3">
        <v>0.0</v>
      </c>
      <c r="H66" s="3">
        <v>0.0</v>
      </c>
      <c r="I66" s="3">
        <v>0.0</v>
      </c>
      <c r="J66" s="3">
        <v>0.0</v>
      </c>
      <c r="K66" s="3">
        <v>0.0</v>
      </c>
      <c r="L66" s="3">
        <v>0.0</v>
      </c>
      <c r="M66" s="3">
        <v>0.0</v>
      </c>
      <c r="N66" s="3">
        <v>0.0</v>
      </c>
      <c r="O66" s="3">
        <v>0.0</v>
      </c>
      <c r="P66" s="3">
        <v>0.0</v>
      </c>
      <c r="Q66" s="3">
        <v>0.0</v>
      </c>
      <c r="R66" s="3">
        <v>0.0</v>
      </c>
      <c r="S66" s="3">
        <v>0.0</v>
      </c>
      <c r="T66" s="3">
        <v>0.0</v>
      </c>
      <c r="U66" s="3">
        <v>0.0</v>
      </c>
      <c r="V66" s="3">
        <v>0.0</v>
      </c>
      <c r="W66" s="3">
        <v>0.0</v>
      </c>
      <c r="X66" s="3">
        <v>0.0</v>
      </c>
      <c r="Y66" s="3">
        <v>0.0</v>
      </c>
      <c r="Z66" s="3">
        <v>0.0</v>
      </c>
      <c r="AA66" s="3">
        <v>0.0</v>
      </c>
      <c r="AB66" s="3">
        <v>0.0</v>
      </c>
      <c r="AC66" s="3">
        <v>0.0</v>
      </c>
      <c r="AD66" s="3">
        <v>0.0</v>
      </c>
      <c r="AE66" s="3">
        <v>0.0</v>
      </c>
      <c r="AF66" s="3">
        <v>0.0</v>
      </c>
      <c r="AG66" s="3">
        <v>0.0</v>
      </c>
      <c r="AH66" s="3">
        <v>0.0</v>
      </c>
      <c r="AI66" s="3">
        <v>0.0</v>
      </c>
      <c r="AJ66" s="3" t="s">
        <v>197</v>
      </c>
    </row>
    <row r="67" ht="14.25" customHeight="1">
      <c r="A67" s="3" t="s">
        <v>323</v>
      </c>
      <c r="B67" s="3" t="s">
        <v>324</v>
      </c>
      <c r="C67" s="3" t="s">
        <v>325</v>
      </c>
      <c r="D67" s="3" t="s">
        <v>167</v>
      </c>
      <c r="F67" s="3">
        <v>6917.490234</v>
      </c>
      <c r="G67" s="3">
        <v>6770.274414</v>
      </c>
      <c r="H67" s="3">
        <v>7231.686523</v>
      </c>
      <c r="I67" s="3">
        <v>7750.674805</v>
      </c>
      <c r="J67" s="3">
        <v>7829.344727</v>
      </c>
      <c r="K67" s="3">
        <v>7967.582031</v>
      </c>
      <c r="L67" s="3">
        <v>7942.438477</v>
      </c>
      <c r="M67" s="3">
        <v>8004.806641</v>
      </c>
      <c r="N67" s="3">
        <v>8039.271484</v>
      </c>
      <c r="O67" s="3">
        <v>8009.494141</v>
      </c>
      <c r="P67" s="3">
        <v>7965.889648</v>
      </c>
      <c r="Q67" s="3">
        <v>8030.742188</v>
      </c>
      <c r="R67" s="3">
        <v>8073.806641</v>
      </c>
      <c r="S67" s="3">
        <v>7920.416016</v>
      </c>
      <c r="T67" s="3">
        <v>7798.477539</v>
      </c>
      <c r="U67" s="3">
        <v>7774.46582</v>
      </c>
      <c r="V67" s="3">
        <v>7822.186523</v>
      </c>
      <c r="W67" s="3">
        <v>7934.9375</v>
      </c>
      <c r="X67" s="3">
        <v>8082.145508</v>
      </c>
      <c r="Y67" s="3">
        <v>8173.787109</v>
      </c>
      <c r="Z67" s="3">
        <v>8206.211914</v>
      </c>
      <c r="AA67" s="3">
        <v>8200.12207</v>
      </c>
      <c r="AB67" s="3">
        <v>8209.176758</v>
      </c>
      <c r="AC67" s="3">
        <v>8200.140625</v>
      </c>
      <c r="AD67" s="3">
        <v>8169.436523</v>
      </c>
      <c r="AE67" s="3">
        <v>8235.485352</v>
      </c>
      <c r="AF67" s="3">
        <v>8272.451172</v>
      </c>
      <c r="AG67" s="3">
        <v>8256.744141</v>
      </c>
      <c r="AH67" s="3">
        <v>8332.114258</v>
      </c>
      <c r="AI67" s="3">
        <v>8339.354492</v>
      </c>
      <c r="AJ67" s="40">
        <v>0.006</v>
      </c>
    </row>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336</v>
      </c>
      <c r="B10" s="46" t="s">
        <v>337</v>
      </c>
      <c r="AG10" s="47" t="s">
        <v>338</v>
      </c>
    </row>
    <row r="11" ht="15.0" customHeight="1">
      <c r="B11" s="41" t="s">
        <v>339</v>
      </c>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342</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344</v>
      </c>
    </row>
    <row r="16" ht="15.0" customHeight="1">
      <c r="B16" s="50" t="s">
        <v>345</v>
      </c>
    </row>
    <row r="17" ht="15.0" customHeight="1">
      <c r="A17" s="45" t="s">
        <v>346</v>
      </c>
      <c r="B17" s="51" t="s">
        <v>347</v>
      </c>
      <c r="C17" s="52">
        <f>'AEO 2022 38 Raw'!F8</f>
        <v>4708.51709</v>
      </c>
      <c r="D17" s="52">
        <f>'AEO 2022 38 Raw'!G8</f>
        <v>4027.044678</v>
      </c>
      <c r="E17" s="52">
        <f>'AEO 2022 38 Raw'!H8</f>
        <v>3831.883301</v>
      </c>
      <c r="F17" s="52">
        <f>'AEO 2022 38 Raw'!I8</f>
        <v>3672.634033</v>
      </c>
      <c r="G17" s="52">
        <f>'AEO 2022 38 Raw'!J8</f>
        <v>3461.185547</v>
      </c>
      <c r="H17" s="52">
        <f>'AEO 2022 38 Raw'!K8</f>
        <v>3333.50415</v>
      </c>
      <c r="I17" s="52">
        <f>'AEO 2022 38 Raw'!L8</f>
        <v>3228.204346</v>
      </c>
      <c r="J17" s="52">
        <f>'AEO 2022 38 Raw'!M8</f>
        <v>3174.74292</v>
      </c>
      <c r="K17" s="52">
        <f>'AEO 2022 38 Raw'!N8</f>
        <v>3117.6521</v>
      </c>
      <c r="L17" s="52">
        <f>'AEO 2022 38 Raw'!O8</f>
        <v>3060.680664</v>
      </c>
      <c r="M17" s="52">
        <f>'AEO 2022 38 Raw'!P8</f>
        <v>2996.751465</v>
      </c>
      <c r="N17" s="52">
        <f>'AEO 2022 38 Raw'!Q8</f>
        <v>3020.345947</v>
      </c>
      <c r="O17" s="52">
        <f>'AEO 2022 38 Raw'!R8</f>
        <v>3005.448242</v>
      </c>
      <c r="P17" s="52">
        <f>'AEO 2022 38 Raw'!S8</f>
        <v>2916.352295</v>
      </c>
      <c r="Q17" s="52">
        <f>'AEO 2022 38 Raw'!T8</f>
        <v>2828.954102</v>
      </c>
      <c r="R17" s="52">
        <f>'AEO 2022 38 Raw'!U8</f>
        <v>2771.467285</v>
      </c>
      <c r="S17" s="52">
        <f>'AEO 2022 38 Raw'!V8</f>
        <v>2742.840576</v>
      </c>
      <c r="T17" s="52">
        <f>'AEO 2022 38 Raw'!W8</f>
        <v>2741.385742</v>
      </c>
      <c r="U17" s="52">
        <f>'AEO 2022 38 Raw'!X8</f>
        <v>2738.329102</v>
      </c>
      <c r="V17" s="52">
        <f>'AEO 2022 38 Raw'!Y8</f>
        <v>2743.769775</v>
      </c>
      <c r="W17" s="52">
        <f>'AEO 2022 38 Raw'!Z8</f>
        <v>2718.272705</v>
      </c>
      <c r="X17" s="52">
        <f>'AEO 2022 38 Raw'!AA8</f>
        <v>2685.412842</v>
      </c>
      <c r="Y17" s="52">
        <f>'AEO 2022 38 Raw'!AB8</f>
        <v>2655.978271</v>
      </c>
      <c r="Z17" s="52">
        <f>'AEO 2022 38 Raw'!AC8</f>
        <v>2617.857422</v>
      </c>
      <c r="AA17" s="52">
        <f>'AEO 2022 38 Raw'!AD8</f>
        <v>2571.824463</v>
      </c>
      <c r="AB17" s="52">
        <f>'AEO 2022 38 Raw'!AE8</f>
        <v>2557.706055</v>
      </c>
      <c r="AC17" s="52">
        <f>'AEO 2022 38 Raw'!AF8</f>
        <v>2528.244629</v>
      </c>
      <c r="AD17" s="52">
        <f>'AEO 2022 38 Raw'!AG8</f>
        <v>2487.016846</v>
      </c>
      <c r="AE17" s="52">
        <f>'AEO 2022 38 Raw'!AH8</f>
        <v>2470.873047</v>
      </c>
      <c r="AF17" s="52">
        <f>'AEO 2022 38 Raw'!AI8</f>
        <v>2424.754639</v>
      </c>
      <c r="AG17" s="53">
        <f>'AEO 2022 38 Raw'!AJ8</f>
        <v>-0.023</v>
      </c>
    </row>
    <row r="18" ht="15.0" customHeight="1">
      <c r="A18" s="45" t="s">
        <v>348</v>
      </c>
      <c r="B18" s="51" t="s">
        <v>349</v>
      </c>
      <c r="C18" s="52">
        <f>'AEO 2022 38 Raw'!F9</f>
        <v>0.055604</v>
      </c>
      <c r="D18" s="52">
        <f>'AEO 2022 38 Raw'!G9</f>
        <v>0.052588</v>
      </c>
      <c r="E18" s="52">
        <f>'AEO 2022 38 Raw'!H9</f>
        <v>0.052776</v>
      </c>
      <c r="F18" s="52">
        <f>'AEO 2022 38 Raw'!I9</f>
        <v>0.047209</v>
      </c>
      <c r="G18" s="52">
        <f>'AEO 2022 38 Raw'!J9</f>
        <v>0.043953</v>
      </c>
      <c r="H18" s="52">
        <f>'AEO 2022 38 Raw'!K9</f>
        <v>0.043103</v>
      </c>
      <c r="I18" s="52">
        <f>'AEO 2022 38 Raw'!L9</f>
        <v>0.042453</v>
      </c>
      <c r="J18" s="52">
        <f>'AEO 2022 38 Raw'!M9</f>
        <v>0.042038</v>
      </c>
      <c r="K18" s="52">
        <f>'AEO 2022 38 Raw'!N9</f>
        <v>0.041436</v>
      </c>
      <c r="L18" s="52">
        <f>'AEO 2022 38 Raw'!O9</f>
        <v>0.04163</v>
      </c>
      <c r="M18" s="52">
        <f>'AEO 2022 38 Raw'!P9</f>
        <v>0.040842</v>
      </c>
      <c r="N18" s="52">
        <f>'AEO 2022 38 Raw'!Q9</f>
        <v>0.04214</v>
      </c>
      <c r="O18" s="52">
        <f>'AEO 2022 38 Raw'!R9</f>
        <v>0.042788</v>
      </c>
      <c r="P18" s="52">
        <f>'AEO 2022 38 Raw'!S9</f>
        <v>0.042154</v>
      </c>
      <c r="Q18" s="52">
        <f>'AEO 2022 38 Raw'!T9</f>
        <v>0.041222</v>
      </c>
      <c r="R18" s="52">
        <f>'AEO 2022 38 Raw'!U9</f>
        <v>0.040598</v>
      </c>
      <c r="S18" s="52">
        <f>'AEO 2022 38 Raw'!V9</f>
        <v>0.04015</v>
      </c>
      <c r="T18" s="52">
        <f>'AEO 2022 38 Raw'!W9</f>
        <v>0.040506</v>
      </c>
      <c r="U18" s="52">
        <f>'AEO 2022 38 Raw'!X9</f>
        <v>0.040439</v>
      </c>
      <c r="V18" s="52">
        <f>'AEO 2022 38 Raw'!Y9</f>
        <v>0.040958</v>
      </c>
      <c r="W18" s="52">
        <f>'AEO 2022 38 Raw'!Z9</f>
        <v>0.040855</v>
      </c>
      <c r="X18" s="52">
        <f>'AEO 2022 38 Raw'!AA9</f>
        <v>0.040838</v>
      </c>
      <c r="Y18" s="52">
        <f>'AEO 2022 38 Raw'!AB9</f>
        <v>0.040575</v>
      </c>
      <c r="Z18" s="52">
        <f>'AEO 2022 38 Raw'!AC9</f>
        <v>0.039879</v>
      </c>
      <c r="AA18" s="52">
        <f>'AEO 2022 38 Raw'!AD9</f>
        <v>0.039518</v>
      </c>
      <c r="AB18" s="52">
        <f>'AEO 2022 38 Raw'!AE9</f>
        <v>0.039347</v>
      </c>
      <c r="AC18" s="52">
        <f>'AEO 2022 38 Raw'!AF9</f>
        <v>0.039286</v>
      </c>
      <c r="AD18" s="52">
        <f>'AEO 2022 38 Raw'!AG9</f>
        <v>0.039098</v>
      </c>
      <c r="AE18" s="52">
        <f>'AEO 2022 38 Raw'!AH9</f>
        <v>0.038984</v>
      </c>
      <c r="AF18" s="52">
        <f>'AEO 2022 38 Raw'!AI9</f>
        <v>0.038242</v>
      </c>
      <c r="AG18" s="53">
        <f>'AEO 2022 38 Raw'!AJ9</f>
        <v>-0.013</v>
      </c>
    </row>
    <row r="19" ht="15.0" customHeight="1">
      <c r="A19" s="45" t="s">
        <v>350</v>
      </c>
      <c r="B19" s="51" t="s">
        <v>351</v>
      </c>
      <c r="C19" s="52">
        <f>'AEO 2022 38 Raw'!F10</f>
        <v>4708.572754</v>
      </c>
      <c r="D19" s="52">
        <f>'AEO 2022 38 Raw'!G10</f>
        <v>4027.097168</v>
      </c>
      <c r="E19" s="52">
        <f>'AEO 2022 38 Raw'!H10</f>
        <v>3831.936035</v>
      </c>
      <c r="F19" s="52">
        <f>'AEO 2022 38 Raw'!I10</f>
        <v>3672.681152</v>
      </c>
      <c r="G19" s="52">
        <f>'AEO 2022 38 Raw'!J10</f>
        <v>3461.229492</v>
      </c>
      <c r="H19" s="52">
        <f>'AEO 2022 38 Raw'!K10</f>
        <v>3333.547363</v>
      </c>
      <c r="I19" s="52">
        <f>'AEO 2022 38 Raw'!L10</f>
        <v>3228.246826</v>
      </c>
      <c r="J19" s="52">
        <f>'AEO 2022 38 Raw'!M10</f>
        <v>3174.784912</v>
      </c>
      <c r="K19" s="52">
        <f>'AEO 2022 38 Raw'!N10</f>
        <v>3117.693604</v>
      </c>
      <c r="L19" s="52">
        <f>'AEO 2022 38 Raw'!O10</f>
        <v>3060.722412</v>
      </c>
      <c r="M19" s="52">
        <f>'AEO 2022 38 Raw'!P10</f>
        <v>2996.792236</v>
      </c>
      <c r="N19" s="52">
        <f>'AEO 2022 38 Raw'!Q10</f>
        <v>3020.388184</v>
      </c>
      <c r="O19" s="52">
        <f>'AEO 2022 38 Raw'!R10</f>
        <v>3005.490967</v>
      </c>
      <c r="P19" s="52">
        <f>'AEO 2022 38 Raw'!S10</f>
        <v>2916.394531</v>
      </c>
      <c r="Q19" s="52">
        <f>'AEO 2022 38 Raw'!T10</f>
        <v>2828.995361</v>
      </c>
      <c r="R19" s="52">
        <f>'AEO 2022 38 Raw'!U10</f>
        <v>2771.507812</v>
      </c>
      <c r="S19" s="52">
        <f>'AEO 2022 38 Raw'!V10</f>
        <v>2742.880615</v>
      </c>
      <c r="T19" s="52">
        <f>'AEO 2022 38 Raw'!W10</f>
        <v>2741.42627</v>
      </c>
      <c r="U19" s="52">
        <f>'AEO 2022 38 Raw'!X10</f>
        <v>2738.369629</v>
      </c>
      <c r="V19" s="52">
        <f>'AEO 2022 38 Raw'!Y10</f>
        <v>2743.810791</v>
      </c>
      <c r="W19" s="52">
        <f>'AEO 2022 38 Raw'!Z10</f>
        <v>2718.313477</v>
      </c>
      <c r="X19" s="52">
        <f>'AEO 2022 38 Raw'!AA10</f>
        <v>2685.453613</v>
      </c>
      <c r="Y19" s="52">
        <f>'AEO 2022 38 Raw'!AB10</f>
        <v>2656.018799</v>
      </c>
      <c r="Z19" s="52">
        <f>'AEO 2022 38 Raw'!AC10</f>
        <v>2617.897217</v>
      </c>
      <c r="AA19" s="52">
        <f>'AEO 2022 38 Raw'!AD10</f>
        <v>2571.864014</v>
      </c>
      <c r="AB19" s="52">
        <f>'AEO 2022 38 Raw'!AE10</f>
        <v>2557.745361</v>
      </c>
      <c r="AC19" s="52">
        <f>'AEO 2022 38 Raw'!AF10</f>
        <v>2528.283936</v>
      </c>
      <c r="AD19" s="52">
        <f>'AEO 2022 38 Raw'!AG10</f>
        <v>2487.055908</v>
      </c>
      <c r="AE19" s="52">
        <f>'AEO 2022 38 Raw'!AH10</f>
        <v>2470.912109</v>
      </c>
      <c r="AF19" s="52">
        <f>'AEO 2022 38 Raw'!AI10</f>
        <v>2424.792969</v>
      </c>
      <c r="AG19" s="53">
        <f>'AEO 2022 38 Raw'!AJ10</f>
        <v>-0.023</v>
      </c>
    </row>
    <row r="20" ht="15.0" customHeight="1">
      <c r="C20" s="52"/>
      <c r="D20" s="52"/>
      <c r="E20" s="52"/>
      <c r="F20" s="52"/>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3"/>
    </row>
    <row r="21" ht="15.0" customHeight="1">
      <c r="B21" s="50" t="s">
        <v>352</v>
      </c>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3"/>
    </row>
    <row r="22" ht="15.0" customHeight="1">
      <c r="A22" s="45" t="s">
        <v>353</v>
      </c>
      <c r="B22" s="51" t="s">
        <v>354</v>
      </c>
      <c r="C22" s="52">
        <f>'AEO 2022 38 Raw'!F12</f>
        <v>70.343307</v>
      </c>
      <c r="D22" s="52">
        <f>'AEO 2022 38 Raw'!G12</f>
        <v>60.549362</v>
      </c>
      <c r="E22" s="52">
        <f>'AEO 2022 38 Raw'!H12</f>
        <v>58.041054</v>
      </c>
      <c r="F22" s="52">
        <f>'AEO 2022 38 Raw'!I12</f>
        <v>55.635876</v>
      </c>
      <c r="G22" s="52">
        <f>'AEO 2022 38 Raw'!J12</f>
        <v>52.402313</v>
      </c>
      <c r="H22" s="52">
        <f>'AEO 2022 38 Raw'!K12</f>
        <v>50.446724</v>
      </c>
      <c r="I22" s="52">
        <f>'AEO 2022 38 Raw'!L12</f>
        <v>48.850254</v>
      </c>
      <c r="J22" s="52">
        <f>'AEO 2022 38 Raw'!M12</f>
        <v>48.098244</v>
      </c>
      <c r="K22" s="52">
        <f>'AEO 2022 38 Raw'!N12</f>
        <v>47.30896</v>
      </c>
      <c r="L22" s="52">
        <f>'AEO 2022 38 Raw'!O12</f>
        <v>46.54229</v>
      </c>
      <c r="M22" s="52">
        <f>'AEO 2022 38 Raw'!P12</f>
        <v>45.684765</v>
      </c>
      <c r="N22" s="52">
        <f>'AEO 2022 38 Raw'!Q12</f>
        <v>46.060051</v>
      </c>
      <c r="O22" s="52">
        <f>'AEO 2022 38 Raw'!R12</f>
        <v>46.024467</v>
      </c>
      <c r="P22" s="52">
        <f>'AEO 2022 38 Raw'!S12</f>
        <v>44.769226</v>
      </c>
      <c r="Q22" s="52">
        <f>'AEO 2022 38 Raw'!T12</f>
        <v>43.527195</v>
      </c>
      <c r="R22" s="52">
        <f>'AEO 2022 38 Raw'!U12</f>
        <v>42.754539</v>
      </c>
      <c r="S22" s="52">
        <f>'AEO 2022 38 Raw'!V12</f>
        <v>42.415855</v>
      </c>
      <c r="T22" s="52">
        <f>'AEO 2022 38 Raw'!W12</f>
        <v>42.501331</v>
      </c>
      <c r="U22" s="52">
        <f>'AEO 2022 38 Raw'!X12</f>
        <v>42.568268</v>
      </c>
      <c r="V22" s="52">
        <f>'AEO 2022 38 Raw'!Y12</f>
        <v>42.744873</v>
      </c>
      <c r="W22" s="52">
        <f>'AEO 2022 38 Raw'!Z12</f>
        <v>42.494694</v>
      </c>
      <c r="X22" s="52">
        <f>'AEO 2022 38 Raw'!AA12</f>
        <v>42.101707</v>
      </c>
      <c r="Y22" s="52">
        <f>'AEO 2022 38 Raw'!AB12</f>
        <v>41.76836</v>
      </c>
      <c r="Z22" s="52">
        <f>'AEO 2022 38 Raw'!AC12</f>
        <v>41.300838</v>
      </c>
      <c r="AA22" s="52">
        <f>'AEO 2022 38 Raw'!AD12</f>
        <v>40.689476</v>
      </c>
      <c r="AB22" s="52">
        <f>'AEO 2022 38 Raw'!AE12</f>
        <v>40.579243</v>
      </c>
      <c r="AC22" s="52">
        <f>'AEO 2022 38 Raw'!AF12</f>
        <v>40.234856</v>
      </c>
      <c r="AD22" s="52">
        <f>'AEO 2022 38 Raw'!AG12</f>
        <v>39.691223</v>
      </c>
      <c r="AE22" s="52">
        <f>'AEO 2022 38 Raw'!AH12</f>
        <v>39.541573</v>
      </c>
      <c r="AF22" s="52">
        <f>'AEO 2022 38 Raw'!AI12</f>
        <v>38.713806</v>
      </c>
      <c r="AG22" s="53">
        <f>'AEO 2022 38 Raw'!AJ12</f>
        <v>-0.02</v>
      </c>
    </row>
    <row r="23" ht="15.0" customHeight="1">
      <c r="A23" s="45" t="s">
        <v>355</v>
      </c>
      <c r="B23" s="51" t="s">
        <v>356</v>
      </c>
      <c r="C23" s="52">
        <f>'AEO 2022 38 Raw'!F13</f>
        <v>1.889388</v>
      </c>
      <c r="D23" s="52">
        <f>'AEO 2022 38 Raw'!G13</f>
        <v>1.853578</v>
      </c>
      <c r="E23" s="52">
        <f>'AEO 2022 38 Raw'!H13</f>
        <v>2.010953</v>
      </c>
      <c r="F23" s="52">
        <f>'AEO 2022 38 Raw'!I13</f>
        <v>2.130904</v>
      </c>
      <c r="G23" s="52">
        <f>'AEO 2022 38 Raw'!J13</f>
        <v>2.194248</v>
      </c>
      <c r="H23" s="52">
        <f>'AEO 2022 38 Raw'!K13</f>
        <v>2.286907</v>
      </c>
      <c r="I23" s="52">
        <f>'AEO 2022 38 Raw'!L13</f>
        <v>2.380218</v>
      </c>
      <c r="J23" s="52">
        <f>'AEO 2022 38 Raw'!M13</f>
        <v>2.512388</v>
      </c>
      <c r="K23" s="52">
        <f>'AEO 2022 38 Raw'!N13</f>
        <v>2.639935</v>
      </c>
      <c r="L23" s="52">
        <f>'AEO 2022 38 Raw'!O13</f>
        <v>2.764761</v>
      </c>
      <c r="M23" s="52">
        <f>'AEO 2022 38 Raw'!P13</f>
        <v>2.882028</v>
      </c>
      <c r="N23" s="52">
        <f>'AEO 2022 38 Raw'!Q13</f>
        <v>3.07301</v>
      </c>
      <c r="O23" s="52">
        <f>'AEO 2022 38 Raw'!R13</f>
        <v>3.249978</v>
      </c>
      <c r="P23" s="52">
        <f>'AEO 2022 38 Raw'!S13</f>
        <v>3.330011</v>
      </c>
      <c r="Q23" s="52">
        <f>'AEO 2022 38 Raw'!T13</f>
        <v>3.404459</v>
      </c>
      <c r="R23" s="52">
        <f>'AEO 2022 38 Raw'!U13</f>
        <v>3.509104</v>
      </c>
      <c r="S23" s="52">
        <f>'AEO 2022 38 Raw'!V13</f>
        <v>3.645464</v>
      </c>
      <c r="T23" s="52">
        <f>'AEO 2022 38 Raw'!W13</f>
        <v>3.819031</v>
      </c>
      <c r="U23" s="52">
        <f>'AEO 2022 38 Raw'!X13</f>
        <v>3.995179</v>
      </c>
      <c r="V23" s="52">
        <f>'AEO 2022 38 Raw'!Y13</f>
        <v>4.179914</v>
      </c>
      <c r="W23" s="52">
        <f>'AEO 2022 38 Raw'!Z13</f>
        <v>4.331512</v>
      </c>
      <c r="X23" s="52">
        <f>'AEO 2022 38 Raw'!AA13</f>
        <v>4.463648</v>
      </c>
      <c r="Y23" s="52">
        <f>'AEO 2022 38 Raw'!AB13</f>
        <v>4.601828</v>
      </c>
      <c r="Z23" s="52">
        <f>'AEO 2022 38 Raw'!AC13</f>
        <v>4.724389</v>
      </c>
      <c r="AA23" s="52">
        <f>'AEO 2022 38 Raw'!AD13</f>
        <v>4.825278</v>
      </c>
      <c r="AB23" s="52">
        <f>'AEO 2022 38 Raw'!AE13</f>
        <v>4.984514</v>
      </c>
      <c r="AC23" s="52">
        <f>'AEO 2022 38 Raw'!AF13</f>
        <v>5.115482</v>
      </c>
      <c r="AD23" s="52">
        <f>'AEO 2022 38 Raw'!AG13</f>
        <v>5.218546</v>
      </c>
      <c r="AE23" s="52">
        <f>'AEO 2022 38 Raw'!AH13</f>
        <v>5.371593</v>
      </c>
      <c r="AF23" s="52">
        <f>'AEO 2022 38 Raw'!AI13</f>
        <v>5.454651</v>
      </c>
      <c r="AG23" s="53">
        <f>'AEO 2022 38 Raw'!AJ13</f>
        <v>0.037</v>
      </c>
    </row>
    <row r="24" ht="15.0" customHeight="1">
      <c r="A24" s="45" t="s">
        <v>357</v>
      </c>
      <c r="B24" s="51" t="s">
        <v>358</v>
      </c>
      <c r="C24" s="52">
        <f>'AEO 2022 38 Raw'!F14</f>
        <v>23.375469</v>
      </c>
      <c r="D24" s="52">
        <f>'AEO 2022 38 Raw'!G14</f>
        <v>25.162935</v>
      </c>
      <c r="E24" s="52">
        <f>'AEO 2022 38 Raw'!H14</f>
        <v>26.887745</v>
      </c>
      <c r="F24" s="52">
        <f>'AEO 2022 38 Raw'!I14</f>
        <v>28.182169</v>
      </c>
      <c r="G24" s="52">
        <f>'AEO 2022 38 Raw'!J14</f>
        <v>27.906448</v>
      </c>
      <c r="H24" s="52">
        <f>'AEO 2022 38 Raw'!K14</f>
        <v>28.487347</v>
      </c>
      <c r="I24" s="52">
        <f>'AEO 2022 38 Raw'!L14</f>
        <v>29.056843</v>
      </c>
      <c r="J24" s="52">
        <f>'AEO 2022 38 Raw'!M14</f>
        <v>30.245136</v>
      </c>
      <c r="K24" s="52">
        <f>'AEO 2022 38 Raw'!N14</f>
        <v>31.850908</v>
      </c>
      <c r="L24" s="52">
        <f>'AEO 2022 38 Raw'!O14</f>
        <v>33.557735</v>
      </c>
      <c r="M24" s="52">
        <f>'AEO 2022 38 Raw'!P14</f>
        <v>35.134197</v>
      </c>
      <c r="N24" s="52">
        <f>'AEO 2022 38 Raw'!Q14</f>
        <v>38.987633</v>
      </c>
      <c r="O24" s="52">
        <f>'AEO 2022 38 Raw'!R14</f>
        <v>41.828842</v>
      </c>
      <c r="P24" s="52">
        <f>'AEO 2022 38 Raw'!S14</f>
        <v>43.608128</v>
      </c>
      <c r="Q24" s="52">
        <f>'AEO 2022 38 Raw'!T14</f>
        <v>45.457848</v>
      </c>
      <c r="R24" s="52">
        <f>'AEO 2022 38 Raw'!U14</f>
        <v>47.45253</v>
      </c>
      <c r="S24" s="52">
        <f>'AEO 2022 38 Raw'!V14</f>
        <v>49.824116</v>
      </c>
      <c r="T24" s="52">
        <f>'AEO 2022 38 Raw'!W14</f>
        <v>52.774906</v>
      </c>
      <c r="U24" s="52">
        <f>'AEO 2022 38 Raw'!X14</f>
        <v>55.452347</v>
      </c>
      <c r="V24" s="52">
        <f>'AEO 2022 38 Raw'!Y14</f>
        <v>58.692047</v>
      </c>
      <c r="W24" s="52">
        <f>'AEO 2022 38 Raw'!Z14</f>
        <v>61.099415</v>
      </c>
      <c r="X24" s="52">
        <f>'AEO 2022 38 Raw'!AA14</f>
        <v>63.306271</v>
      </c>
      <c r="Y24" s="52">
        <f>'AEO 2022 38 Raw'!AB14</f>
        <v>65.701378</v>
      </c>
      <c r="Z24" s="52">
        <f>'AEO 2022 38 Raw'!AC14</f>
        <v>67.526718</v>
      </c>
      <c r="AA24" s="52">
        <f>'AEO 2022 38 Raw'!AD14</f>
        <v>68.845268</v>
      </c>
      <c r="AB24" s="52">
        <f>'AEO 2022 38 Raw'!AE14</f>
        <v>71.151718</v>
      </c>
      <c r="AC24" s="52">
        <f>'AEO 2022 38 Raw'!AF14</f>
        <v>72.830406</v>
      </c>
      <c r="AD24" s="52">
        <f>'AEO 2022 38 Raw'!AG14</f>
        <v>74.05481</v>
      </c>
      <c r="AE24" s="52">
        <f>'AEO 2022 38 Raw'!AH14</f>
        <v>76.02253</v>
      </c>
      <c r="AF24" s="52">
        <f>'AEO 2022 38 Raw'!AI14</f>
        <v>76.51194</v>
      </c>
      <c r="AG24" s="53">
        <f>'AEO 2022 38 Raw'!AJ14</f>
        <v>0.042</v>
      </c>
    </row>
    <row r="25" ht="15.0" customHeight="1">
      <c r="A25" s="45" t="s">
        <v>359</v>
      </c>
      <c r="B25" s="51" t="s">
        <v>360</v>
      </c>
      <c r="C25" s="52">
        <f>'AEO 2022 38 Raw'!F15</f>
        <v>147.401779</v>
      </c>
      <c r="D25" s="52">
        <f>'AEO 2022 38 Raw'!G15</f>
        <v>155.99675</v>
      </c>
      <c r="E25" s="52">
        <f>'AEO 2022 38 Raw'!H15</f>
        <v>171.697861</v>
      </c>
      <c r="F25" s="52">
        <f>'AEO 2022 38 Raw'!I15</f>
        <v>181.124969</v>
      </c>
      <c r="G25" s="52">
        <f>'AEO 2022 38 Raw'!J15</f>
        <v>175.221497</v>
      </c>
      <c r="H25" s="52">
        <f>'AEO 2022 38 Raw'!K15</f>
        <v>171.761871</v>
      </c>
      <c r="I25" s="52">
        <f>'AEO 2022 38 Raw'!L15</f>
        <v>168.800461</v>
      </c>
      <c r="J25" s="52">
        <f>'AEO 2022 38 Raw'!M15</f>
        <v>169.340134</v>
      </c>
      <c r="K25" s="52">
        <f>'AEO 2022 38 Raw'!N15</f>
        <v>172.238464</v>
      </c>
      <c r="L25" s="52">
        <f>'AEO 2022 38 Raw'!O15</f>
        <v>179.979996</v>
      </c>
      <c r="M25" s="52">
        <f>'AEO 2022 38 Raw'!P15</f>
        <v>184.512665</v>
      </c>
      <c r="N25" s="52">
        <f>'AEO 2022 38 Raw'!Q15</f>
        <v>199.957916</v>
      </c>
      <c r="O25" s="52">
        <f>'AEO 2022 38 Raw'!R15</f>
        <v>212.359741</v>
      </c>
      <c r="P25" s="52">
        <f>'AEO 2022 38 Raw'!S15</f>
        <v>218.059418</v>
      </c>
      <c r="Q25" s="52">
        <f>'AEO 2022 38 Raw'!T15</f>
        <v>224.150558</v>
      </c>
      <c r="R25" s="52">
        <f>'AEO 2022 38 Raw'!U15</f>
        <v>230.9104</v>
      </c>
      <c r="S25" s="52">
        <f>'AEO 2022 38 Raw'!V15</f>
        <v>239.597733</v>
      </c>
      <c r="T25" s="52">
        <f>'AEO 2022 38 Raw'!W15</f>
        <v>251.355347</v>
      </c>
      <c r="U25" s="52">
        <f>'AEO 2022 38 Raw'!X15</f>
        <v>262.517181</v>
      </c>
      <c r="V25" s="52">
        <f>'AEO 2022 38 Raw'!Y15</f>
        <v>275.641632</v>
      </c>
      <c r="W25" s="52">
        <f>'AEO 2022 38 Raw'!Z15</f>
        <v>286.477966</v>
      </c>
      <c r="X25" s="52">
        <f>'AEO 2022 38 Raw'!AA15</f>
        <v>296.271027</v>
      </c>
      <c r="Y25" s="52">
        <f>'AEO 2022 38 Raw'!AB15</f>
        <v>307.465607</v>
      </c>
      <c r="Z25" s="52">
        <f>'AEO 2022 38 Raw'!AC15</f>
        <v>316.625671</v>
      </c>
      <c r="AA25" s="52">
        <f>'AEO 2022 38 Raw'!AD15</f>
        <v>323.556274</v>
      </c>
      <c r="AB25" s="52">
        <f>'AEO 2022 38 Raw'!AE15</f>
        <v>335.515747</v>
      </c>
      <c r="AC25" s="52">
        <f>'AEO 2022 38 Raw'!AF15</f>
        <v>345.194458</v>
      </c>
      <c r="AD25" s="52">
        <f>'AEO 2022 38 Raw'!AG15</f>
        <v>353.005341</v>
      </c>
      <c r="AE25" s="52">
        <f>'AEO 2022 38 Raw'!AH15</f>
        <v>364.805115</v>
      </c>
      <c r="AF25" s="52">
        <f>'AEO 2022 38 Raw'!AI15</f>
        <v>370.386993</v>
      </c>
      <c r="AG25" s="53">
        <f>'AEO 2022 38 Raw'!AJ15</f>
        <v>0.032</v>
      </c>
    </row>
    <row r="26" ht="15.0" customHeight="1">
      <c r="A26" s="45" t="s">
        <v>361</v>
      </c>
      <c r="B26" s="51" t="s">
        <v>362</v>
      </c>
      <c r="C26" s="52">
        <f>'AEO 2022 38 Raw'!F16</f>
        <v>46.07452</v>
      </c>
      <c r="D26" s="52">
        <f>'AEO 2022 38 Raw'!G16</f>
        <v>41.307823</v>
      </c>
      <c r="E26" s="52">
        <f>'AEO 2022 38 Raw'!H16</f>
        <v>35.311195</v>
      </c>
      <c r="F26" s="52">
        <f>'AEO 2022 38 Raw'!I16</f>
        <v>33.157207</v>
      </c>
      <c r="G26" s="52">
        <f>'AEO 2022 38 Raw'!J16</f>
        <v>32.668339</v>
      </c>
      <c r="H26" s="52">
        <f>'AEO 2022 38 Raw'!K16</f>
        <v>31.887579</v>
      </c>
      <c r="I26" s="52">
        <f>'AEO 2022 38 Raw'!L16</f>
        <v>31.637594</v>
      </c>
      <c r="J26" s="52">
        <f>'AEO 2022 38 Raw'!M16</f>
        <v>31.960209</v>
      </c>
      <c r="K26" s="52">
        <f>'AEO 2022 38 Raw'!N16</f>
        <v>32.534397</v>
      </c>
      <c r="L26" s="52">
        <f>'AEO 2022 38 Raw'!O16</f>
        <v>33.628281</v>
      </c>
      <c r="M26" s="52">
        <f>'AEO 2022 38 Raw'!P16</f>
        <v>34.726852</v>
      </c>
      <c r="N26" s="52">
        <f>'AEO 2022 38 Raw'!Q16</f>
        <v>38.217216</v>
      </c>
      <c r="O26" s="52">
        <f>'AEO 2022 38 Raw'!R16</f>
        <v>40.075108</v>
      </c>
      <c r="P26" s="52">
        <f>'AEO 2022 38 Raw'!S16</f>
        <v>40.901299</v>
      </c>
      <c r="Q26" s="52">
        <f>'AEO 2022 38 Raw'!T16</f>
        <v>41.703312</v>
      </c>
      <c r="R26" s="52">
        <f>'AEO 2022 38 Raw'!U16</f>
        <v>42.683685</v>
      </c>
      <c r="S26" s="52">
        <f>'AEO 2022 38 Raw'!V16</f>
        <v>44.039829</v>
      </c>
      <c r="T26" s="52">
        <f>'AEO 2022 38 Raw'!W16</f>
        <v>45.875614</v>
      </c>
      <c r="U26" s="52">
        <f>'AEO 2022 38 Raw'!X16</f>
        <v>47.390827</v>
      </c>
      <c r="V26" s="52">
        <f>'AEO 2022 38 Raw'!Y16</f>
        <v>49.550098</v>
      </c>
      <c r="W26" s="52">
        <f>'AEO 2022 38 Raw'!Z16</f>
        <v>50.653801</v>
      </c>
      <c r="X26" s="52">
        <f>'AEO 2022 38 Raw'!AA16</f>
        <v>51.584179</v>
      </c>
      <c r="Y26" s="52">
        <f>'AEO 2022 38 Raw'!AB16</f>
        <v>52.619587</v>
      </c>
      <c r="Z26" s="52">
        <f>'AEO 2022 38 Raw'!AC16</f>
        <v>53.227955</v>
      </c>
      <c r="AA26" s="52">
        <f>'AEO 2022 38 Raw'!AD16</f>
        <v>53.513435</v>
      </c>
      <c r="AB26" s="52">
        <f>'AEO 2022 38 Raw'!AE16</f>
        <v>54.554977</v>
      </c>
      <c r="AC26" s="52">
        <f>'AEO 2022 38 Raw'!AF16</f>
        <v>55.090519</v>
      </c>
      <c r="AD26" s="52">
        <f>'AEO 2022 38 Raw'!AG16</f>
        <v>55.30695</v>
      </c>
      <c r="AE26" s="52">
        <f>'AEO 2022 38 Raw'!AH16</f>
        <v>56.10244</v>
      </c>
      <c r="AF26" s="52">
        <f>'AEO 2022 38 Raw'!AI16</f>
        <v>55.769161</v>
      </c>
      <c r="AG26" s="53">
        <f>'AEO 2022 38 Raw'!AJ16</f>
        <v>0.007</v>
      </c>
    </row>
    <row r="27" ht="15.0" customHeight="1">
      <c r="A27" s="45" t="s">
        <v>363</v>
      </c>
      <c r="B27" s="51" t="s">
        <v>364</v>
      </c>
      <c r="C27" s="52">
        <f>'AEO 2022 38 Raw'!F17</f>
        <v>2.051092</v>
      </c>
      <c r="D27" s="52">
        <f>'AEO 2022 38 Raw'!G17</f>
        <v>1.980519</v>
      </c>
      <c r="E27" s="52">
        <f>'AEO 2022 38 Raw'!H17</f>
        <v>2.072338</v>
      </c>
      <c r="F27" s="52">
        <f>'AEO 2022 38 Raw'!I17</f>
        <v>2.267704</v>
      </c>
      <c r="G27" s="52">
        <f>'AEO 2022 38 Raw'!J17</f>
        <v>2.410676</v>
      </c>
      <c r="H27" s="52">
        <f>'AEO 2022 38 Raw'!K17</f>
        <v>2.600569</v>
      </c>
      <c r="I27" s="52">
        <f>'AEO 2022 38 Raw'!L17</f>
        <v>2.797372</v>
      </c>
      <c r="J27" s="52">
        <f>'AEO 2022 38 Raw'!M17</f>
        <v>3.04156</v>
      </c>
      <c r="K27" s="52">
        <f>'AEO 2022 38 Raw'!N17</f>
        <v>3.288033</v>
      </c>
      <c r="L27" s="52">
        <f>'AEO 2022 38 Raw'!O17</f>
        <v>3.549641</v>
      </c>
      <c r="M27" s="52">
        <f>'AEO 2022 38 Raw'!P17</f>
        <v>3.802512</v>
      </c>
      <c r="N27" s="52">
        <f>'AEO 2022 38 Raw'!Q17</f>
        <v>4.214235</v>
      </c>
      <c r="O27" s="52">
        <f>'AEO 2022 38 Raw'!R17</f>
        <v>4.552578</v>
      </c>
      <c r="P27" s="52">
        <f>'AEO 2022 38 Raw'!S17</f>
        <v>4.759618</v>
      </c>
      <c r="Q27" s="52">
        <f>'AEO 2022 38 Raw'!T17</f>
        <v>4.9583</v>
      </c>
      <c r="R27" s="52">
        <f>'AEO 2022 38 Raw'!U17</f>
        <v>5.187163</v>
      </c>
      <c r="S27" s="52">
        <f>'AEO 2022 38 Raw'!V17</f>
        <v>5.460164</v>
      </c>
      <c r="T27" s="52">
        <f>'AEO 2022 38 Raw'!W17</f>
        <v>5.792198</v>
      </c>
      <c r="U27" s="52">
        <f>'AEO 2022 38 Raw'!X17</f>
        <v>6.113984</v>
      </c>
      <c r="V27" s="52">
        <f>'AEO 2022 38 Raw'!Y17</f>
        <v>6.475055</v>
      </c>
      <c r="W27" s="52">
        <f>'AEO 2022 38 Raw'!Z17</f>
        <v>6.761046</v>
      </c>
      <c r="X27" s="52">
        <f>'AEO 2022 38 Raw'!AA17</f>
        <v>7.020243</v>
      </c>
      <c r="Y27" s="52">
        <f>'AEO 2022 38 Raw'!AB17</f>
        <v>7.293337</v>
      </c>
      <c r="Z27" s="52">
        <f>'AEO 2022 38 Raw'!AC17</f>
        <v>7.528407</v>
      </c>
      <c r="AA27" s="52">
        <f>'AEO 2022 38 Raw'!AD17</f>
        <v>7.722812</v>
      </c>
      <c r="AB27" s="52">
        <f>'AEO 2022 38 Raw'!AE17</f>
        <v>8.01825</v>
      </c>
      <c r="AC27" s="52">
        <f>'AEO 2022 38 Raw'!AF17</f>
        <v>8.25815</v>
      </c>
      <c r="AD27" s="52">
        <f>'AEO 2022 38 Raw'!AG17</f>
        <v>8.451497</v>
      </c>
      <c r="AE27" s="52">
        <f>'AEO 2022 38 Raw'!AH17</f>
        <v>8.728467</v>
      </c>
      <c r="AF27" s="52">
        <f>'AEO 2022 38 Raw'!AI17</f>
        <v>8.870539</v>
      </c>
      <c r="AG27" s="53">
        <f>'AEO 2022 38 Raw'!AJ17</f>
        <v>0.052</v>
      </c>
    </row>
    <row r="28" ht="15.0" customHeight="1">
      <c r="A28" s="45" t="s">
        <v>365</v>
      </c>
      <c r="B28" s="51" t="s">
        <v>366</v>
      </c>
      <c r="C28" s="52">
        <f>'AEO 2022 38 Raw'!F18</f>
        <v>0</v>
      </c>
      <c r="D28" s="52">
        <f>'AEO 2022 38 Raw'!G18</f>
        <v>0</v>
      </c>
      <c r="E28" s="52">
        <f>'AEO 2022 38 Raw'!H18</f>
        <v>0</v>
      </c>
      <c r="F28" s="52">
        <f>'AEO 2022 38 Raw'!I18</f>
        <v>0</v>
      </c>
      <c r="G28" s="52">
        <f>'AEO 2022 38 Raw'!J18</f>
        <v>0</v>
      </c>
      <c r="H28" s="52">
        <f>'AEO 2022 38 Raw'!K18</f>
        <v>0</v>
      </c>
      <c r="I28" s="52">
        <f>'AEO 2022 38 Raw'!L18</f>
        <v>0</v>
      </c>
      <c r="J28" s="52">
        <f>'AEO 2022 38 Raw'!M18</f>
        <v>0</v>
      </c>
      <c r="K28" s="52">
        <f>'AEO 2022 38 Raw'!N18</f>
        <v>0</v>
      </c>
      <c r="L28" s="52">
        <f>'AEO 2022 38 Raw'!O18</f>
        <v>0</v>
      </c>
      <c r="M28" s="52">
        <f>'AEO 2022 38 Raw'!P18</f>
        <v>0</v>
      </c>
      <c r="N28" s="52">
        <f>'AEO 2022 38 Raw'!Q18</f>
        <v>0</v>
      </c>
      <c r="O28" s="52">
        <f>'AEO 2022 38 Raw'!R18</f>
        <v>0</v>
      </c>
      <c r="P28" s="52">
        <f>'AEO 2022 38 Raw'!S18</f>
        <v>0</v>
      </c>
      <c r="Q28" s="52">
        <f>'AEO 2022 38 Raw'!T18</f>
        <v>0</v>
      </c>
      <c r="R28" s="52">
        <f>'AEO 2022 38 Raw'!U18</f>
        <v>0</v>
      </c>
      <c r="S28" s="52">
        <f>'AEO 2022 38 Raw'!V18</f>
        <v>0</v>
      </c>
      <c r="T28" s="52">
        <f>'AEO 2022 38 Raw'!W18</f>
        <v>0</v>
      </c>
      <c r="U28" s="52">
        <f>'AEO 2022 38 Raw'!X18</f>
        <v>0</v>
      </c>
      <c r="V28" s="52">
        <f>'AEO 2022 38 Raw'!Y18</f>
        <v>0</v>
      </c>
      <c r="W28" s="52">
        <f>'AEO 2022 38 Raw'!Z18</f>
        <v>0</v>
      </c>
      <c r="X28" s="52">
        <f>'AEO 2022 38 Raw'!AA18</f>
        <v>0</v>
      </c>
      <c r="Y28" s="52">
        <f>'AEO 2022 38 Raw'!AB18</f>
        <v>0</v>
      </c>
      <c r="Z28" s="52">
        <f>'AEO 2022 38 Raw'!AC18</f>
        <v>0</v>
      </c>
      <c r="AA28" s="52">
        <f>'AEO 2022 38 Raw'!AD18</f>
        <v>0</v>
      </c>
      <c r="AB28" s="52">
        <f>'AEO 2022 38 Raw'!AE18</f>
        <v>0</v>
      </c>
      <c r="AC28" s="52">
        <f>'AEO 2022 38 Raw'!AF18</f>
        <v>0</v>
      </c>
      <c r="AD28" s="52">
        <f>'AEO 2022 38 Raw'!AG18</f>
        <v>0</v>
      </c>
      <c r="AE28" s="52">
        <f>'AEO 2022 38 Raw'!AH18</f>
        <v>0</v>
      </c>
      <c r="AF28" s="52">
        <f>'AEO 2022 38 Raw'!AI18</f>
        <v>0</v>
      </c>
      <c r="AG28" s="53" t="str">
        <f>'AEO 2022 38 Raw'!AJ18</f>
        <v>- -</v>
      </c>
    </row>
    <row r="29" ht="15.0" customHeight="1">
      <c r="A29" s="45" t="s">
        <v>367</v>
      </c>
      <c r="B29" s="51" t="s">
        <v>368</v>
      </c>
      <c r="C29" s="52">
        <f>'AEO 2022 38 Raw'!F19</f>
        <v>332.486664</v>
      </c>
      <c r="D29" s="52">
        <f>'AEO 2022 38 Raw'!G19</f>
        <v>337.246521</v>
      </c>
      <c r="E29" s="52">
        <f>'AEO 2022 38 Raw'!H19</f>
        <v>365.72226</v>
      </c>
      <c r="F29" s="52">
        <f>'AEO 2022 38 Raw'!I19</f>
        <v>361.764709</v>
      </c>
      <c r="G29" s="52">
        <f>'AEO 2022 38 Raw'!J19</f>
        <v>343.107574</v>
      </c>
      <c r="H29" s="52">
        <f>'AEO 2022 38 Raw'!K19</f>
        <v>337.522797</v>
      </c>
      <c r="I29" s="52">
        <f>'AEO 2022 38 Raw'!L19</f>
        <v>334.778137</v>
      </c>
      <c r="J29" s="52">
        <f>'AEO 2022 38 Raw'!M19</f>
        <v>336.788544</v>
      </c>
      <c r="K29" s="52">
        <f>'AEO 2022 38 Raw'!N19</f>
        <v>337.889923</v>
      </c>
      <c r="L29" s="52">
        <f>'AEO 2022 38 Raw'!O19</f>
        <v>339.162018</v>
      </c>
      <c r="M29" s="52">
        <f>'AEO 2022 38 Raw'!P19</f>
        <v>338.979218</v>
      </c>
      <c r="N29" s="52">
        <f>'AEO 2022 38 Raw'!Q19</f>
        <v>350.404419</v>
      </c>
      <c r="O29" s="52">
        <f>'AEO 2022 38 Raw'!R19</f>
        <v>355.527374</v>
      </c>
      <c r="P29" s="52">
        <f>'AEO 2022 38 Raw'!S19</f>
        <v>350.958679</v>
      </c>
      <c r="Q29" s="52">
        <f>'AEO 2022 38 Raw'!T19</f>
        <v>346.273041</v>
      </c>
      <c r="R29" s="52">
        <f>'AEO 2022 38 Raw'!U19</f>
        <v>344.43457</v>
      </c>
      <c r="S29" s="52">
        <f>'AEO 2022 38 Raw'!V19</f>
        <v>346.001678</v>
      </c>
      <c r="T29" s="52">
        <f>'AEO 2022 38 Raw'!W19</f>
        <v>351.18692</v>
      </c>
      <c r="U29" s="52">
        <f>'AEO 2022 38 Raw'!X19</f>
        <v>355.500549</v>
      </c>
      <c r="V29" s="52">
        <f>'AEO 2022 38 Raw'!Y19</f>
        <v>362.082581</v>
      </c>
      <c r="W29" s="52">
        <f>'AEO 2022 38 Raw'!Z19</f>
        <v>366.144531</v>
      </c>
      <c r="X29" s="52">
        <f>'AEO 2022 38 Raw'!AA19</f>
        <v>367.112152</v>
      </c>
      <c r="Y29" s="52">
        <f>'AEO 2022 38 Raw'!AB19</f>
        <v>368.555664</v>
      </c>
      <c r="Z29" s="52">
        <f>'AEO 2022 38 Raw'!AC19</f>
        <v>368.239319</v>
      </c>
      <c r="AA29" s="52">
        <f>'AEO 2022 38 Raw'!AD19</f>
        <v>366.318817</v>
      </c>
      <c r="AB29" s="52">
        <f>'AEO 2022 38 Raw'!AE19</f>
        <v>369.059723</v>
      </c>
      <c r="AC29" s="52">
        <f>'AEO 2022 38 Raw'!AF19</f>
        <v>369.163574</v>
      </c>
      <c r="AD29" s="52">
        <f>'AEO 2022 38 Raw'!AG19</f>
        <v>367.36792</v>
      </c>
      <c r="AE29" s="52">
        <f>'AEO 2022 38 Raw'!AH19</f>
        <v>369.240753</v>
      </c>
      <c r="AF29" s="52">
        <f>'AEO 2022 38 Raw'!AI19</f>
        <v>365.604401</v>
      </c>
      <c r="AG29" s="53">
        <f>'AEO 2022 38 Raw'!AJ19</f>
        <v>0.003</v>
      </c>
    </row>
    <row r="30" ht="15.0" customHeight="1">
      <c r="A30" s="45" t="s">
        <v>369</v>
      </c>
      <c r="B30" s="51" t="s">
        <v>370</v>
      </c>
      <c r="C30" s="52">
        <f>'AEO 2022 38 Raw'!F20</f>
        <v>0.125795</v>
      </c>
      <c r="D30" s="52">
        <f>'AEO 2022 38 Raw'!G20</f>
        <v>0.137188</v>
      </c>
      <c r="E30" s="52">
        <f>'AEO 2022 38 Raw'!H20</f>
        <v>0.16456</v>
      </c>
      <c r="F30" s="52">
        <f>'AEO 2022 38 Raw'!I20</f>
        <v>0.178194</v>
      </c>
      <c r="G30" s="52">
        <f>'AEO 2022 38 Raw'!J20</f>
        <v>0.178977</v>
      </c>
      <c r="H30" s="52">
        <f>'AEO 2022 38 Raw'!K20</f>
        <v>0.17513</v>
      </c>
      <c r="I30" s="52">
        <f>'AEO 2022 38 Raw'!L20</f>
        <v>0.169911</v>
      </c>
      <c r="J30" s="52">
        <f>'AEO 2022 38 Raw'!M20</f>
        <v>0.166769</v>
      </c>
      <c r="K30" s="52">
        <f>'AEO 2022 38 Raw'!N20</f>
        <v>0.16133</v>
      </c>
      <c r="L30" s="52">
        <f>'AEO 2022 38 Raw'!O20</f>
        <v>0.157814</v>
      </c>
      <c r="M30" s="52">
        <f>'AEO 2022 38 Raw'!P20</f>
        <v>0.155445</v>
      </c>
      <c r="N30" s="52">
        <f>'AEO 2022 38 Raw'!Q20</f>
        <v>0.153072</v>
      </c>
      <c r="O30" s="52">
        <f>'AEO 2022 38 Raw'!R20</f>
        <v>0.154532</v>
      </c>
      <c r="P30" s="52">
        <f>'AEO 2022 38 Raw'!S20</f>
        <v>0.150304</v>
      </c>
      <c r="Q30" s="52">
        <f>'AEO 2022 38 Raw'!T20</f>
        <v>0.145904</v>
      </c>
      <c r="R30" s="52">
        <f>'AEO 2022 38 Raw'!U20</f>
        <v>0.143305</v>
      </c>
      <c r="S30" s="52">
        <f>'AEO 2022 38 Raw'!V20</f>
        <v>0.141849</v>
      </c>
      <c r="T30" s="52">
        <f>'AEO 2022 38 Raw'!W20</f>
        <v>0.142148</v>
      </c>
      <c r="U30" s="52">
        <f>'AEO 2022 38 Raw'!X20</f>
        <v>0.142495</v>
      </c>
      <c r="V30" s="52">
        <f>'AEO 2022 38 Raw'!Y20</f>
        <v>0.142984</v>
      </c>
      <c r="W30" s="52">
        <f>'AEO 2022 38 Raw'!Z20</f>
        <v>0.143385</v>
      </c>
      <c r="X30" s="52">
        <f>'AEO 2022 38 Raw'!AA20</f>
        <v>0.143712</v>
      </c>
      <c r="Y30" s="52">
        <f>'AEO 2022 38 Raw'!AB20</f>
        <v>0.144666</v>
      </c>
      <c r="Z30" s="52">
        <f>'AEO 2022 38 Raw'!AC20</f>
        <v>0.144943</v>
      </c>
      <c r="AA30" s="52">
        <f>'AEO 2022 38 Raw'!AD20</f>
        <v>0.143982</v>
      </c>
      <c r="AB30" s="52">
        <f>'AEO 2022 38 Raw'!AE20</f>
        <v>0.144406</v>
      </c>
      <c r="AC30" s="52">
        <f>'AEO 2022 38 Raw'!AF20</f>
        <v>0.144026</v>
      </c>
      <c r="AD30" s="52">
        <f>'AEO 2022 38 Raw'!AG20</f>
        <v>0.142705</v>
      </c>
      <c r="AE30" s="52">
        <f>'AEO 2022 38 Raw'!AH20</f>
        <v>0.142891</v>
      </c>
      <c r="AF30" s="52">
        <f>'AEO 2022 38 Raw'!AI20</f>
        <v>0.141464</v>
      </c>
      <c r="AG30" s="53">
        <f>'AEO 2022 38 Raw'!AJ20</f>
        <v>0.004</v>
      </c>
    </row>
    <row r="31" ht="15.0" customHeight="1">
      <c r="A31" s="45" t="s">
        <v>371</v>
      </c>
      <c r="B31" s="51" t="s">
        <v>372</v>
      </c>
      <c r="C31" s="52">
        <f>'AEO 2022 38 Raw'!F21</f>
        <v>0.08721</v>
      </c>
      <c r="D31" s="52">
        <f>'AEO 2022 38 Raw'!G21</f>
        <v>0.083797</v>
      </c>
      <c r="E31" s="52">
        <f>'AEO 2022 38 Raw'!H21</f>
        <v>0.086701</v>
      </c>
      <c r="F31" s="52">
        <f>'AEO 2022 38 Raw'!I21</f>
        <v>0.082955</v>
      </c>
      <c r="G31" s="52">
        <f>'AEO 2022 38 Raw'!J21</f>
        <v>0.077557</v>
      </c>
      <c r="H31" s="52">
        <f>'AEO 2022 38 Raw'!K21</f>
        <v>0.07438</v>
      </c>
      <c r="I31" s="52">
        <f>'AEO 2022 38 Raw'!L21</f>
        <v>0.072463</v>
      </c>
      <c r="J31" s="52">
        <f>'AEO 2022 38 Raw'!M21</f>
        <v>0.071962</v>
      </c>
      <c r="K31" s="52">
        <f>'AEO 2022 38 Raw'!N21</f>
        <v>0.071043</v>
      </c>
      <c r="L31" s="52">
        <f>'AEO 2022 38 Raw'!O21</f>
        <v>0.070278</v>
      </c>
      <c r="M31" s="52">
        <f>'AEO 2022 38 Raw'!P21</f>
        <v>0.069926</v>
      </c>
      <c r="N31" s="52">
        <f>'AEO 2022 38 Raw'!Q21</f>
        <v>0.068586</v>
      </c>
      <c r="O31" s="52">
        <f>'AEO 2022 38 Raw'!R21</f>
        <v>0.070636</v>
      </c>
      <c r="P31" s="52">
        <f>'AEO 2022 38 Raw'!S21</f>
        <v>0.069626</v>
      </c>
      <c r="Q31" s="52">
        <f>'AEO 2022 38 Raw'!T21</f>
        <v>0.068207</v>
      </c>
      <c r="R31" s="52">
        <f>'AEO 2022 38 Raw'!U21</f>
        <v>0.067855</v>
      </c>
      <c r="S31" s="52">
        <f>'AEO 2022 38 Raw'!V21</f>
        <v>0.067926</v>
      </c>
      <c r="T31" s="52">
        <f>'AEO 2022 38 Raw'!W21</f>
        <v>0.068939</v>
      </c>
      <c r="U31" s="52">
        <f>'AEO 2022 38 Raw'!X21</f>
        <v>0.069968</v>
      </c>
      <c r="V31" s="52">
        <f>'AEO 2022 38 Raw'!Y21</f>
        <v>0.071117</v>
      </c>
      <c r="W31" s="52">
        <f>'AEO 2022 38 Raw'!Z21</f>
        <v>0.072263</v>
      </c>
      <c r="X31" s="52">
        <f>'AEO 2022 38 Raw'!AA21</f>
        <v>0.073052</v>
      </c>
      <c r="Y31" s="52">
        <f>'AEO 2022 38 Raw'!AB21</f>
        <v>0.074277</v>
      </c>
      <c r="Z31" s="52">
        <f>'AEO 2022 38 Raw'!AC21</f>
        <v>0.075227</v>
      </c>
      <c r="AA31" s="52">
        <f>'AEO 2022 38 Raw'!AD21</f>
        <v>0.075636</v>
      </c>
      <c r="AB31" s="52">
        <f>'AEO 2022 38 Raw'!AE21</f>
        <v>0.076905</v>
      </c>
      <c r="AC31" s="52">
        <f>'AEO 2022 38 Raw'!AF21</f>
        <v>0.077803</v>
      </c>
      <c r="AD31" s="52">
        <f>'AEO 2022 38 Raw'!AG21</f>
        <v>0.078107</v>
      </c>
      <c r="AE31" s="52">
        <f>'AEO 2022 38 Raw'!AH21</f>
        <v>0.079107</v>
      </c>
      <c r="AF31" s="52">
        <f>'AEO 2022 38 Raw'!AI21</f>
        <v>0.079022</v>
      </c>
      <c r="AG31" s="53">
        <f>'AEO 2022 38 Raw'!AJ21</f>
        <v>-0.003</v>
      </c>
    </row>
    <row r="32" ht="15.0" customHeight="1">
      <c r="A32" s="45" t="s">
        <v>373</v>
      </c>
      <c r="B32" s="51" t="s">
        <v>374</v>
      </c>
      <c r="C32" s="52">
        <f>'AEO 2022 38 Raw'!F22</f>
        <v>0.05824</v>
      </c>
      <c r="D32" s="52">
        <f>'AEO 2022 38 Raw'!G22</f>
        <v>0.083935</v>
      </c>
      <c r="E32" s="52">
        <f>'AEO 2022 38 Raw'!H22</f>
        <v>0.102234</v>
      </c>
      <c r="F32" s="52">
        <f>'AEO 2022 38 Raw'!I22</f>
        <v>0.100122</v>
      </c>
      <c r="G32" s="52">
        <f>'AEO 2022 38 Raw'!J22</f>
        <v>0.094563</v>
      </c>
      <c r="H32" s="52">
        <f>'AEO 2022 38 Raw'!K22</f>
        <v>0.091009</v>
      </c>
      <c r="I32" s="52">
        <f>'AEO 2022 38 Raw'!L22</f>
        <v>0.088827</v>
      </c>
      <c r="J32" s="52">
        <f>'AEO 2022 38 Raw'!M22</f>
        <v>0.088865</v>
      </c>
      <c r="K32" s="52">
        <f>'AEO 2022 38 Raw'!N22</f>
        <v>0.088482</v>
      </c>
      <c r="L32" s="52">
        <f>'AEO 2022 38 Raw'!O22</f>
        <v>0.08789</v>
      </c>
      <c r="M32" s="52">
        <f>'AEO 2022 38 Raw'!P22</f>
        <v>0.088635</v>
      </c>
      <c r="N32" s="52">
        <f>'AEO 2022 38 Raw'!Q22</f>
        <v>0.089944</v>
      </c>
      <c r="O32" s="52">
        <f>'AEO 2022 38 Raw'!R22</f>
        <v>0.095838</v>
      </c>
      <c r="P32" s="52">
        <f>'AEO 2022 38 Raw'!S22</f>
        <v>0.095839</v>
      </c>
      <c r="Q32" s="52">
        <f>'AEO 2022 38 Raw'!T22</f>
        <v>0.095929</v>
      </c>
      <c r="R32" s="52">
        <f>'AEO 2022 38 Raw'!U22</f>
        <v>0.097352</v>
      </c>
      <c r="S32" s="52">
        <f>'AEO 2022 38 Raw'!V22</f>
        <v>0.098851</v>
      </c>
      <c r="T32" s="52">
        <f>'AEO 2022 38 Raw'!W22</f>
        <v>0.10141</v>
      </c>
      <c r="U32" s="52">
        <f>'AEO 2022 38 Raw'!X22</f>
        <v>0.105067</v>
      </c>
      <c r="V32" s="52">
        <f>'AEO 2022 38 Raw'!Y22</f>
        <v>0.106972</v>
      </c>
      <c r="W32" s="52">
        <f>'AEO 2022 38 Raw'!Z22</f>
        <v>0.110404</v>
      </c>
      <c r="X32" s="52">
        <f>'AEO 2022 38 Raw'!AA22</f>
        <v>0.112637</v>
      </c>
      <c r="Y32" s="52">
        <f>'AEO 2022 38 Raw'!AB22</f>
        <v>0.114746</v>
      </c>
      <c r="Z32" s="52">
        <f>'AEO 2022 38 Raw'!AC22</f>
        <v>0.11737</v>
      </c>
      <c r="AA32" s="52">
        <f>'AEO 2022 38 Raw'!AD22</f>
        <v>0.119959</v>
      </c>
      <c r="AB32" s="52">
        <f>'AEO 2022 38 Raw'!AE22</f>
        <v>0.124351</v>
      </c>
      <c r="AC32" s="52">
        <f>'AEO 2022 38 Raw'!AF22</f>
        <v>0.128778</v>
      </c>
      <c r="AD32" s="52">
        <f>'AEO 2022 38 Raw'!AG22</f>
        <v>0.132005</v>
      </c>
      <c r="AE32" s="52">
        <f>'AEO 2022 38 Raw'!AH22</f>
        <v>0.136136</v>
      </c>
      <c r="AF32" s="52">
        <f>'AEO 2022 38 Raw'!AI22</f>
        <v>0.139824</v>
      </c>
      <c r="AG32" s="53">
        <f>'AEO 2022 38 Raw'!AJ22</f>
        <v>0.031</v>
      </c>
    </row>
    <row r="33" ht="15.0" customHeight="1">
      <c r="A33" s="45" t="s">
        <v>375</v>
      </c>
      <c r="B33" s="51" t="s">
        <v>376</v>
      </c>
      <c r="C33" s="52">
        <f>'AEO 2022 38 Raw'!F23</f>
        <v>0.034324</v>
      </c>
      <c r="D33" s="52">
        <f>'AEO 2022 38 Raw'!G23</f>
        <v>0.03163</v>
      </c>
      <c r="E33" s="52">
        <f>'AEO 2022 38 Raw'!H23</f>
        <v>0.032664</v>
      </c>
      <c r="F33" s="52">
        <f>'AEO 2022 38 Raw'!I23</f>
        <v>0.031067</v>
      </c>
      <c r="G33" s="52">
        <f>'AEO 2022 38 Raw'!J23</f>
        <v>0.028989</v>
      </c>
      <c r="H33" s="52">
        <f>'AEO 2022 38 Raw'!K23</f>
        <v>0.027804</v>
      </c>
      <c r="I33" s="52">
        <f>'AEO 2022 38 Raw'!L23</f>
        <v>0.026821</v>
      </c>
      <c r="J33" s="52">
        <f>'AEO 2022 38 Raw'!M23</f>
        <v>0.026294</v>
      </c>
      <c r="K33" s="52">
        <f>'AEO 2022 38 Raw'!N23</f>
        <v>0.025703</v>
      </c>
      <c r="L33" s="52">
        <f>'AEO 2022 38 Raw'!O23</f>
        <v>0.025183</v>
      </c>
      <c r="M33" s="52">
        <f>'AEO 2022 38 Raw'!P23</f>
        <v>0.024775</v>
      </c>
      <c r="N33" s="52">
        <f>'AEO 2022 38 Raw'!Q23</f>
        <v>0.025119</v>
      </c>
      <c r="O33" s="52">
        <f>'AEO 2022 38 Raw'!R23</f>
        <v>0.025592</v>
      </c>
      <c r="P33" s="52">
        <f>'AEO 2022 38 Raw'!S23</f>
        <v>0.025025</v>
      </c>
      <c r="Q33" s="52">
        <f>'AEO 2022 38 Raw'!T23</f>
        <v>0.024549</v>
      </c>
      <c r="R33" s="52">
        <f>'AEO 2022 38 Raw'!U23</f>
        <v>0.024303</v>
      </c>
      <c r="S33" s="52">
        <f>'AEO 2022 38 Raw'!V23</f>
        <v>0.024152</v>
      </c>
      <c r="T33" s="52">
        <f>'AEO 2022 38 Raw'!W23</f>
        <v>0.024312</v>
      </c>
      <c r="U33" s="52">
        <f>'AEO 2022 38 Raw'!X23</f>
        <v>0.024516</v>
      </c>
      <c r="V33" s="52">
        <f>'AEO 2022 38 Raw'!Y23</f>
        <v>0.024692</v>
      </c>
      <c r="W33" s="52">
        <f>'AEO 2022 38 Raw'!Z23</f>
        <v>0.024848</v>
      </c>
      <c r="X33" s="52">
        <f>'AEO 2022 38 Raw'!AA23</f>
        <v>0.02486</v>
      </c>
      <c r="Y33" s="52">
        <f>'AEO 2022 38 Raw'!AB23</f>
        <v>0.024879</v>
      </c>
      <c r="Z33" s="52">
        <f>'AEO 2022 38 Raw'!AC23</f>
        <v>0.024869</v>
      </c>
      <c r="AA33" s="52">
        <f>'AEO 2022 38 Raw'!AD23</f>
        <v>0.024892</v>
      </c>
      <c r="AB33" s="52">
        <f>'AEO 2022 38 Raw'!AE23</f>
        <v>0.025346</v>
      </c>
      <c r="AC33" s="52">
        <f>'AEO 2022 38 Raw'!AF23</f>
        <v>0.025631</v>
      </c>
      <c r="AD33" s="52">
        <f>'AEO 2022 38 Raw'!AG23</f>
        <v>0.025672</v>
      </c>
      <c r="AE33" s="52">
        <f>'AEO 2022 38 Raw'!AH23</f>
        <v>0.025926</v>
      </c>
      <c r="AF33" s="52">
        <f>'AEO 2022 38 Raw'!AI23</f>
        <v>0.025838</v>
      </c>
      <c r="AG33" s="53">
        <f>'AEO 2022 38 Raw'!AJ23</f>
        <v>-0.01</v>
      </c>
    </row>
    <row r="34" ht="15.0" customHeight="1">
      <c r="A34" s="45" t="s">
        <v>377</v>
      </c>
      <c r="B34" s="51" t="s">
        <v>378</v>
      </c>
      <c r="C34" s="52">
        <f>'AEO 2022 38 Raw'!F24</f>
        <v>0</v>
      </c>
      <c r="D34" s="52">
        <f>'AEO 2022 38 Raw'!G24</f>
        <v>0</v>
      </c>
      <c r="E34" s="52">
        <f>'AEO 2022 38 Raw'!H24</f>
        <v>0</v>
      </c>
      <c r="F34" s="52">
        <f>'AEO 2022 38 Raw'!I24</f>
        <v>0</v>
      </c>
      <c r="G34" s="52">
        <f>'AEO 2022 38 Raw'!J24</f>
        <v>0</v>
      </c>
      <c r="H34" s="52">
        <f>'AEO 2022 38 Raw'!K24</f>
        <v>0</v>
      </c>
      <c r="I34" s="52">
        <f>'AEO 2022 38 Raw'!L24</f>
        <v>0</v>
      </c>
      <c r="J34" s="52">
        <f>'AEO 2022 38 Raw'!M24</f>
        <v>0</v>
      </c>
      <c r="K34" s="52">
        <f>'AEO 2022 38 Raw'!N24</f>
        <v>0</v>
      </c>
      <c r="L34" s="52">
        <f>'AEO 2022 38 Raw'!O24</f>
        <v>0</v>
      </c>
      <c r="M34" s="52">
        <f>'AEO 2022 38 Raw'!P24</f>
        <v>0</v>
      </c>
      <c r="N34" s="52">
        <f>'AEO 2022 38 Raw'!Q24</f>
        <v>0</v>
      </c>
      <c r="O34" s="52">
        <f>'AEO 2022 38 Raw'!R24</f>
        <v>0</v>
      </c>
      <c r="P34" s="52">
        <f>'AEO 2022 38 Raw'!S24</f>
        <v>0</v>
      </c>
      <c r="Q34" s="52">
        <f>'AEO 2022 38 Raw'!T24</f>
        <v>0</v>
      </c>
      <c r="R34" s="52">
        <f>'AEO 2022 38 Raw'!U24</f>
        <v>0</v>
      </c>
      <c r="S34" s="52">
        <f>'AEO 2022 38 Raw'!V24</f>
        <v>0</v>
      </c>
      <c r="T34" s="52">
        <f>'AEO 2022 38 Raw'!W24</f>
        <v>0</v>
      </c>
      <c r="U34" s="52">
        <f>'AEO 2022 38 Raw'!X24</f>
        <v>0</v>
      </c>
      <c r="V34" s="52">
        <f>'AEO 2022 38 Raw'!Y24</f>
        <v>0</v>
      </c>
      <c r="W34" s="52">
        <f>'AEO 2022 38 Raw'!Z24</f>
        <v>0</v>
      </c>
      <c r="X34" s="52">
        <f>'AEO 2022 38 Raw'!AA24</f>
        <v>0</v>
      </c>
      <c r="Y34" s="52">
        <f>'AEO 2022 38 Raw'!AB24</f>
        <v>0</v>
      </c>
      <c r="Z34" s="52">
        <f>'AEO 2022 38 Raw'!AC24</f>
        <v>0</v>
      </c>
      <c r="AA34" s="52">
        <f>'AEO 2022 38 Raw'!AD24</f>
        <v>0</v>
      </c>
      <c r="AB34" s="52">
        <f>'AEO 2022 38 Raw'!AE24</f>
        <v>0</v>
      </c>
      <c r="AC34" s="52">
        <f>'AEO 2022 38 Raw'!AF24</f>
        <v>0</v>
      </c>
      <c r="AD34" s="52">
        <f>'AEO 2022 38 Raw'!AG24</f>
        <v>0</v>
      </c>
      <c r="AE34" s="52">
        <f>'AEO 2022 38 Raw'!AH24</f>
        <v>0</v>
      </c>
      <c r="AF34" s="52">
        <f>'AEO 2022 38 Raw'!AI24</f>
        <v>0</v>
      </c>
      <c r="AG34" s="53" t="str">
        <f>'AEO 2022 38 Raw'!AJ24</f>
        <v>- -</v>
      </c>
    </row>
    <row r="35" ht="15.0" customHeight="1">
      <c r="A35" s="45" t="s">
        <v>379</v>
      </c>
      <c r="B35" s="51" t="s">
        <v>380</v>
      </c>
      <c r="C35" s="52">
        <f>'AEO 2022 38 Raw'!F25</f>
        <v>2.810565</v>
      </c>
      <c r="D35" s="52">
        <f>'AEO 2022 38 Raw'!G25</f>
        <v>2.579295</v>
      </c>
      <c r="E35" s="52">
        <f>'AEO 2022 38 Raw'!H25</f>
        <v>2.900511</v>
      </c>
      <c r="F35" s="52">
        <f>'AEO 2022 38 Raw'!I25</f>
        <v>3.099156</v>
      </c>
      <c r="G35" s="52">
        <f>'AEO 2022 38 Raw'!J25</f>
        <v>3.365274</v>
      </c>
      <c r="H35" s="52">
        <f>'AEO 2022 38 Raw'!K25</f>
        <v>3.752151</v>
      </c>
      <c r="I35" s="52">
        <f>'AEO 2022 38 Raw'!L25</f>
        <v>4.085079</v>
      </c>
      <c r="J35" s="52">
        <f>'AEO 2022 38 Raw'!M25</f>
        <v>4.495492</v>
      </c>
      <c r="K35" s="52">
        <f>'AEO 2022 38 Raw'!N25</f>
        <v>4.871282</v>
      </c>
      <c r="L35" s="52">
        <f>'AEO 2022 38 Raw'!O25</f>
        <v>5.194482</v>
      </c>
      <c r="M35" s="52">
        <f>'AEO 2022 38 Raw'!P25</f>
        <v>5.450906</v>
      </c>
      <c r="N35" s="52">
        <f>'AEO 2022 38 Raw'!Q25</f>
        <v>5.798769</v>
      </c>
      <c r="O35" s="52">
        <f>'AEO 2022 38 Raw'!R25</f>
        <v>6.174509</v>
      </c>
      <c r="P35" s="52">
        <f>'AEO 2022 38 Raw'!S25</f>
        <v>6.189462</v>
      </c>
      <c r="Q35" s="52">
        <f>'AEO 2022 38 Raw'!T25</f>
        <v>6.141377</v>
      </c>
      <c r="R35" s="52">
        <f>'AEO 2022 38 Raw'!U25</f>
        <v>6.097211</v>
      </c>
      <c r="S35" s="52">
        <f>'AEO 2022 38 Raw'!V25</f>
        <v>6.046902</v>
      </c>
      <c r="T35" s="52">
        <f>'AEO 2022 38 Raw'!W25</f>
        <v>6.255177</v>
      </c>
      <c r="U35" s="52">
        <f>'AEO 2022 38 Raw'!X25</f>
        <v>6.485738</v>
      </c>
      <c r="V35" s="52">
        <f>'AEO 2022 38 Raw'!Y25</f>
        <v>6.689171</v>
      </c>
      <c r="W35" s="52">
        <f>'AEO 2022 38 Raw'!Z25</f>
        <v>6.886049</v>
      </c>
      <c r="X35" s="52">
        <f>'AEO 2022 38 Raw'!AA25</f>
        <v>7.010755</v>
      </c>
      <c r="Y35" s="52">
        <f>'AEO 2022 38 Raw'!AB25</f>
        <v>7.137501</v>
      </c>
      <c r="Z35" s="52">
        <f>'AEO 2022 38 Raw'!AC25</f>
        <v>7.23891</v>
      </c>
      <c r="AA35" s="52">
        <f>'AEO 2022 38 Raw'!AD25</f>
        <v>7.278145</v>
      </c>
      <c r="AB35" s="52">
        <f>'AEO 2022 38 Raw'!AE25</f>
        <v>7.388267</v>
      </c>
      <c r="AC35" s="52">
        <f>'AEO 2022 38 Raw'!AF25</f>
        <v>7.455015</v>
      </c>
      <c r="AD35" s="52">
        <f>'AEO 2022 38 Raw'!AG25</f>
        <v>7.461854</v>
      </c>
      <c r="AE35" s="52">
        <f>'AEO 2022 38 Raw'!AH25</f>
        <v>7.526855</v>
      </c>
      <c r="AF35" s="52">
        <f>'AEO 2022 38 Raw'!AI25</f>
        <v>7.509429</v>
      </c>
      <c r="AG35" s="53">
        <f>'AEO 2022 38 Raw'!AJ25</f>
        <v>0.034</v>
      </c>
    </row>
    <row r="36" ht="15.0" customHeight="1">
      <c r="A36" s="45" t="s">
        <v>381</v>
      </c>
      <c r="B36" s="51" t="s">
        <v>382</v>
      </c>
      <c r="C36" s="52">
        <f>'AEO 2022 38 Raw'!F26</f>
        <v>626.738342</v>
      </c>
      <c r="D36" s="52">
        <f>'AEO 2022 38 Raw'!G26</f>
        <v>627.013306</v>
      </c>
      <c r="E36" s="52">
        <f>'AEO 2022 38 Raw'!H26</f>
        <v>665.030029</v>
      </c>
      <c r="F36" s="52">
        <f>'AEO 2022 38 Raw'!I26</f>
        <v>667.755066</v>
      </c>
      <c r="G36" s="52">
        <f>'AEO 2022 38 Raw'!J26</f>
        <v>639.656433</v>
      </c>
      <c r="H36" s="52">
        <f>'AEO 2022 38 Raw'!K26</f>
        <v>629.114258</v>
      </c>
      <c r="I36" s="52">
        <f>'AEO 2022 38 Raw'!L26</f>
        <v>622.744019</v>
      </c>
      <c r="J36" s="52">
        <f>'AEO 2022 38 Raw'!M26</f>
        <v>626.835571</v>
      </c>
      <c r="K36" s="52">
        <f>'AEO 2022 38 Raw'!N26</f>
        <v>632.968445</v>
      </c>
      <c r="L36" s="52">
        <f>'AEO 2022 38 Raw'!O26</f>
        <v>644.720337</v>
      </c>
      <c r="M36" s="52">
        <f>'AEO 2022 38 Raw'!P26</f>
        <v>651.511963</v>
      </c>
      <c r="N36" s="52">
        <f>'AEO 2022 38 Raw'!Q26</f>
        <v>687.049988</v>
      </c>
      <c r="O36" s="52">
        <f>'AEO 2022 38 Raw'!R26</f>
        <v>710.139221</v>
      </c>
      <c r="P36" s="52">
        <f>'AEO 2022 38 Raw'!S26</f>
        <v>712.916626</v>
      </c>
      <c r="Q36" s="52">
        <f>'AEO 2022 38 Raw'!T26</f>
        <v>715.950623</v>
      </c>
      <c r="R36" s="52">
        <f>'AEO 2022 38 Raw'!U26</f>
        <v>723.362</v>
      </c>
      <c r="S36" s="52">
        <f>'AEO 2022 38 Raw'!V26</f>
        <v>737.364441</v>
      </c>
      <c r="T36" s="52">
        <f>'AEO 2022 38 Raw'!W26</f>
        <v>759.8974</v>
      </c>
      <c r="U36" s="52">
        <f>'AEO 2022 38 Raw'!X26</f>
        <v>780.366089</v>
      </c>
      <c r="V36" s="52">
        <f>'AEO 2022 38 Raw'!Y26</f>
        <v>806.401184</v>
      </c>
      <c r="W36" s="52">
        <f>'AEO 2022 38 Raw'!Z26</f>
        <v>825.19989</v>
      </c>
      <c r="X36" s="52">
        <f>'AEO 2022 38 Raw'!AA26</f>
        <v>839.224243</v>
      </c>
      <c r="Y36" s="52">
        <f>'AEO 2022 38 Raw'!AB26</f>
        <v>855.501892</v>
      </c>
      <c r="Z36" s="52">
        <f>'AEO 2022 38 Raw'!AC26</f>
        <v>866.774597</v>
      </c>
      <c r="AA36" s="52">
        <f>'AEO 2022 38 Raw'!AD26</f>
        <v>873.113953</v>
      </c>
      <c r="AB36" s="52">
        <f>'AEO 2022 38 Raw'!AE26</f>
        <v>891.623352</v>
      </c>
      <c r="AC36" s="52">
        <f>'AEO 2022 38 Raw'!AF26</f>
        <v>903.71875</v>
      </c>
      <c r="AD36" s="52">
        <f>'AEO 2022 38 Raw'!AG26</f>
        <v>910.936707</v>
      </c>
      <c r="AE36" s="52">
        <f>'AEO 2022 38 Raw'!AH26</f>
        <v>927.723328</v>
      </c>
      <c r="AF36" s="52">
        <f>'AEO 2022 38 Raw'!AI26</f>
        <v>929.207031</v>
      </c>
      <c r="AG36" s="53">
        <f>'AEO 2022 38 Raw'!AJ26</f>
        <v>0.014</v>
      </c>
    </row>
    <row r="37" ht="15.0" customHeight="1">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3"/>
    </row>
    <row r="38" ht="15.0" customHeight="1">
      <c r="A38" s="45" t="s">
        <v>383</v>
      </c>
      <c r="B38" s="51" t="s">
        <v>221</v>
      </c>
      <c r="C38" s="52">
        <f>'AEO 2022 38 Raw'!F27</f>
        <v>11.746987</v>
      </c>
      <c r="D38" s="52">
        <f>'AEO 2022 38 Raw'!G27</f>
        <v>13.472249</v>
      </c>
      <c r="E38" s="52">
        <f>'AEO 2022 38 Raw'!H27</f>
        <v>14.788416</v>
      </c>
      <c r="F38" s="52">
        <f>'AEO 2022 38 Raw'!I27</f>
        <v>15.384516</v>
      </c>
      <c r="G38" s="52">
        <f>'AEO 2022 38 Raw'!J27</f>
        <v>15.598006</v>
      </c>
      <c r="H38" s="52">
        <f>'AEO 2022 38 Raw'!K27</f>
        <v>15.876053</v>
      </c>
      <c r="I38" s="52">
        <f>'AEO 2022 38 Raw'!L27</f>
        <v>16.171009</v>
      </c>
      <c r="J38" s="52">
        <f>'AEO 2022 38 Raw'!M27</f>
        <v>16.488642</v>
      </c>
      <c r="K38" s="52">
        <f>'AEO 2022 38 Raw'!N27</f>
        <v>16.876179</v>
      </c>
      <c r="L38" s="52">
        <f>'AEO 2022 38 Raw'!O27</f>
        <v>17.399279</v>
      </c>
      <c r="M38" s="52">
        <f>'AEO 2022 38 Raw'!P27</f>
        <v>17.857939</v>
      </c>
      <c r="N38" s="52">
        <f>'AEO 2022 38 Raw'!Q27</f>
        <v>18.531664</v>
      </c>
      <c r="O38" s="52">
        <f>'AEO 2022 38 Raw'!R27</f>
        <v>19.112215</v>
      </c>
      <c r="P38" s="52">
        <f>'AEO 2022 38 Raw'!S27</f>
        <v>19.643305</v>
      </c>
      <c r="Q38" s="52">
        <f>'AEO 2022 38 Raw'!T27</f>
        <v>20.196375</v>
      </c>
      <c r="R38" s="52">
        <f>'AEO 2022 38 Raw'!U27</f>
        <v>20.697823</v>
      </c>
      <c r="S38" s="52">
        <f>'AEO 2022 38 Raw'!V27</f>
        <v>21.187141</v>
      </c>
      <c r="T38" s="52">
        <f>'AEO 2022 38 Raw'!W27</f>
        <v>21.703146</v>
      </c>
      <c r="U38" s="52">
        <f>'AEO 2022 38 Raw'!X27</f>
        <v>22.177456</v>
      </c>
      <c r="V38" s="52">
        <f>'AEO 2022 38 Raw'!Y27</f>
        <v>22.71417</v>
      </c>
      <c r="W38" s="52">
        <f>'AEO 2022 38 Raw'!Z27</f>
        <v>23.287619</v>
      </c>
      <c r="X38" s="52">
        <f>'AEO 2022 38 Raw'!AA27</f>
        <v>23.809956</v>
      </c>
      <c r="Y38" s="52">
        <f>'AEO 2022 38 Raw'!AB27</f>
        <v>24.362717</v>
      </c>
      <c r="Z38" s="52">
        <f>'AEO 2022 38 Raw'!AC27</f>
        <v>24.873922</v>
      </c>
      <c r="AA38" s="52">
        <f>'AEO 2022 38 Raw'!AD27</f>
        <v>25.344545</v>
      </c>
      <c r="AB38" s="52">
        <f>'AEO 2022 38 Raw'!AE27</f>
        <v>25.848886</v>
      </c>
      <c r="AC38" s="52">
        <f>'AEO 2022 38 Raw'!AF27</f>
        <v>26.332109</v>
      </c>
      <c r="AD38" s="52">
        <f>'AEO 2022 38 Raw'!AG27</f>
        <v>26.808083</v>
      </c>
      <c r="AE38" s="52">
        <f>'AEO 2022 38 Raw'!AH27</f>
        <v>27.296936</v>
      </c>
      <c r="AF38" s="52">
        <f>'AEO 2022 38 Raw'!AI27</f>
        <v>27.704445</v>
      </c>
      <c r="AG38" s="53">
        <f>'AEO 2022 38 Raw'!AJ27</f>
        <v>0.03</v>
      </c>
    </row>
    <row r="39" ht="12.0" customHeight="1">
      <c r="A39" s="45" t="s">
        <v>384</v>
      </c>
      <c r="B39" s="50" t="s">
        <v>225</v>
      </c>
      <c r="C39" s="52">
        <f>'AEO 2022 38 Raw'!F28</f>
        <v>5335.311035</v>
      </c>
      <c r="D39" s="52">
        <f>'AEO 2022 38 Raw'!G28</f>
        <v>4654.110352</v>
      </c>
      <c r="E39" s="52">
        <f>'AEO 2022 38 Raw'!H28</f>
        <v>4496.96582</v>
      </c>
      <c r="F39" s="52">
        <f>'AEO 2022 38 Raw'!I28</f>
        <v>4340.436035</v>
      </c>
      <c r="G39" s="52">
        <f>'AEO 2022 38 Raw'!J28</f>
        <v>4100.885742</v>
      </c>
      <c r="H39" s="52">
        <f>'AEO 2022 38 Raw'!K28</f>
        <v>3962.661621</v>
      </c>
      <c r="I39" s="52">
        <f>'AEO 2022 38 Raw'!L28</f>
        <v>3850.990723</v>
      </c>
      <c r="J39" s="52">
        <f>'AEO 2022 38 Raw'!M28</f>
        <v>3801.620605</v>
      </c>
      <c r="K39" s="52">
        <f>'AEO 2022 38 Raw'!N28</f>
        <v>3750.662109</v>
      </c>
      <c r="L39" s="52">
        <f>'AEO 2022 38 Raw'!O28</f>
        <v>3705.442871</v>
      </c>
      <c r="M39" s="52">
        <f>'AEO 2022 38 Raw'!P28</f>
        <v>3648.304199</v>
      </c>
      <c r="N39" s="52">
        <f>'AEO 2022 38 Raw'!Q28</f>
        <v>3707.438232</v>
      </c>
      <c r="O39" s="52">
        <f>'AEO 2022 38 Raw'!R28</f>
        <v>3715.630127</v>
      </c>
      <c r="P39" s="52">
        <f>'AEO 2022 38 Raw'!S28</f>
        <v>3629.311035</v>
      </c>
      <c r="Q39" s="52">
        <f>'AEO 2022 38 Raw'!T28</f>
        <v>3544.946045</v>
      </c>
      <c r="R39" s="52">
        <f>'AEO 2022 38 Raw'!U28</f>
        <v>3494.869873</v>
      </c>
      <c r="S39" s="52">
        <f>'AEO 2022 38 Raw'!V28</f>
        <v>3480.245117</v>
      </c>
      <c r="T39" s="52">
        <f>'AEO 2022 38 Raw'!W28</f>
        <v>3501.32373</v>
      </c>
      <c r="U39" s="52">
        <f>'AEO 2022 38 Raw'!X28</f>
        <v>3518.73584</v>
      </c>
      <c r="V39" s="52">
        <f>'AEO 2022 38 Raw'!Y28</f>
        <v>3550.211914</v>
      </c>
      <c r="W39" s="52">
        <f>'AEO 2022 38 Raw'!Z28</f>
        <v>3543.513428</v>
      </c>
      <c r="X39" s="52">
        <f>'AEO 2022 38 Raw'!AA28</f>
        <v>3524.677734</v>
      </c>
      <c r="Y39" s="52">
        <f>'AEO 2022 38 Raw'!AB28</f>
        <v>3511.520752</v>
      </c>
      <c r="Z39" s="52">
        <f>'AEO 2022 38 Raw'!AC28</f>
        <v>3484.671875</v>
      </c>
      <c r="AA39" s="52">
        <f>'AEO 2022 38 Raw'!AD28</f>
        <v>3444.978027</v>
      </c>
      <c r="AB39" s="52">
        <f>'AEO 2022 38 Raw'!AE28</f>
        <v>3449.368652</v>
      </c>
      <c r="AC39" s="52">
        <f>'AEO 2022 38 Raw'!AF28</f>
        <v>3432.002686</v>
      </c>
      <c r="AD39" s="52">
        <f>'AEO 2022 38 Raw'!AG28</f>
        <v>3397.992676</v>
      </c>
      <c r="AE39" s="52">
        <f>'AEO 2022 38 Raw'!AH28</f>
        <v>3398.635498</v>
      </c>
      <c r="AF39" s="52">
        <f>'AEO 2022 38 Raw'!AI28</f>
        <v>3354</v>
      </c>
      <c r="AG39" s="53">
        <f>'AEO 2022 38 Raw'!AJ28</f>
        <v>-0.016</v>
      </c>
    </row>
    <row r="40" ht="12.0" customHeight="1">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3"/>
    </row>
    <row r="41" ht="12.0" customHeight="1">
      <c r="B41" s="50" t="s">
        <v>385</v>
      </c>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3"/>
    </row>
    <row r="42" ht="12.0" customHeight="1">
      <c r="B42" s="50" t="s">
        <v>386</v>
      </c>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3"/>
    </row>
    <row r="43" ht="12.0" customHeight="1">
      <c r="A43" s="45" t="s">
        <v>387</v>
      </c>
      <c r="B43" s="51" t="s">
        <v>347</v>
      </c>
      <c r="C43" s="52">
        <f>'AEO 2022 38 Raw'!F31</f>
        <v>8724.52832</v>
      </c>
      <c r="D43" s="52">
        <f>'AEO 2022 38 Raw'!G31</f>
        <v>7939.564941</v>
      </c>
      <c r="E43" s="52">
        <f>'AEO 2022 38 Raw'!H31</f>
        <v>8116.881348</v>
      </c>
      <c r="F43" s="52">
        <f>'AEO 2022 38 Raw'!I31</f>
        <v>8314.539062</v>
      </c>
      <c r="G43" s="52">
        <f>'AEO 2022 38 Raw'!J31</f>
        <v>8323.503906</v>
      </c>
      <c r="H43" s="52">
        <f>'AEO 2022 38 Raw'!K31</f>
        <v>8322.175781</v>
      </c>
      <c r="I43" s="52">
        <f>'AEO 2022 38 Raw'!L31</f>
        <v>8213.236328</v>
      </c>
      <c r="J43" s="52">
        <f>'AEO 2022 38 Raw'!M31</f>
        <v>8182.493164</v>
      </c>
      <c r="K43" s="52">
        <f>'AEO 2022 38 Raw'!N31</f>
        <v>8148.539551</v>
      </c>
      <c r="L43" s="52">
        <f>'AEO 2022 38 Raw'!O31</f>
        <v>8039.122559</v>
      </c>
      <c r="M43" s="52">
        <f>'AEO 2022 38 Raw'!P31</f>
        <v>7956.163574</v>
      </c>
      <c r="N43" s="52">
        <f>'AEO 2022 38 Raw'!Q31</f>
        <v>7892.426758</v>
      </c>
      <c r="O43" s="52">
        <f>'AEO 2022 38 Raw'!R31</f>
        <v>7877.820801</v>
      </c>
      <c r="P43" s="52">
        <f>'AEO 2022 38 Raw'!S31</f>
        <v>7680.506348</v>
      </c>
      <c r="Q43" s="52">
        <f>'AEO 2022 38 Raw'!T31</f>
        <v>7491.62793</v>
      </c>
      <c r="R43" s="52">
        <f>'AEO 2022 38 Raw'!U31</f>
        <v>7401.828125</v>
      </c>
      <c r="S43" s="52">
        <f>'AEO 2022 38 Raw'!V31</f>
        <v>7379.450684</v>
      </c>
      <c r="T43" s="52">
        <f>'AEO 2022 38 Raw'!W31</f>
        <v>7421.536621</v>
      </c>
      <c r="U43" s="52">
        <f>'AEO 2022 38 Raw'!X31</f>
        <v>7516.190918</v>
      </c>
      <c r="V43" s="52">
        <f>'AEO 2022 38 Raw'!Y31</f>
        <v>7545.408203</v>
      </c>
      <c r="W43" s="52">
        <f>'AEO 2022 38 Raw'!Z31</f>
        <v>7531.507812</v>
      </c>
      <c r="X43" s="52">
        <f>'AEO 2022 38 Raw'!AA31</f>
        <v>7480.324219</v>
      </c>
      <c r="Y43" s="52">
        <f>'AEO 2022 38 Raw'!AB31</f>
        <v>7421.335449</v>
      </c>
      <c r="Z43" s="52">
        <f>'AEO 2022 38 Raw'!AC31</f>
        <v>7365.775879</v>
      </c>
      <c r="AA43" s="52">
        <f>'AEO 2022 38 Raw'!AD31</f>
        <v>7297.77002</v>
      </c>
      <c r="AB43" s="52">
        <f>'AEO 2022 38 Raw'!AE31</f>
        <v>7308.153809</v>
      </c>
      <c r="AC43" s="52">
        <f>'AEO 2022 38 Raw'!AF31</f>
        <v>7296.138184</v>
      </c>
      <c r="AD43" s="52">
        <f>'AEO 2022 38 Raw'!AG31</f>
        <v>7261.711426</v>
      </c>
      <c r="AE43" s="52">
        <f>'AEO 2022 38 Raw'!AH31</f>
        <v>7295.63623</v>
      </c>
      <c r="AF43" s="52">
        <f>'AEO 2022 38 Raw'!AI31</f>
        <v>7308.436035</v>
      </c>
      <c r="AG43" s="53">
        <f>'AEO 2022 38 Raw'!AJ31</f>
        <v>-0.006</v>
      </c>
    </row>
    <row r="44" ht="12.0" customHeight="1">
      <c r="A44" s="45" t="s">
        <v>388</v>
      </c>
      <c r="B44" s="51" t="s">
        <v>349</v>
      </c>
      <c r="C44" s="52">
        <f>'AEO 2022 38 Raw'!F32</f>
        <v>46.41877</v>
      </c>
      <c r="D44" s="52">
        <f>'AEO 2022 38 Raw'!G32</f>
        <v>51.253639</v>
      </c>
      <c r="E44" s="52">
        <f>'AEO 2022 38 Raw'!H32</f>
        <v>54.700764</v>
      </c>
      <c r="F44" s="52">
        <f>'AEO 2022 38 Raw'!I32</f>
        <v>52.197567</v>
      </c>
      <c r="G44" s="52">
        <f>'AEO 2022 38 Raw'!J32</f>
        <v>51.239521</v>
      </c>
      <c r="H44" s="52">
        <f>'AEO 2022 38 Raw'!K32</f>
        <v>51.580734</v>
      </c>
      <c r="I44" s="52">
        <f>'AEO 2022 38 Raw'!L32</f>
        <v>51.742249</v>
      </c>
      <c r="J44" s="52">
        <f>'AEO 2022 38 Raw'!M32</f>
        <v>52.058838</v>
      </c>
      <c r="K44" s="52">
        <f>'AEO 2022 38 Raw'!N32</f>
        <v>51.945</v>
      </c>
      <c r="L44" s="52">
        <f>'AEO 2022 38 Raw'!O32</f>
        <v>52.957184</v>
      </c>
      <c r="M44" s="52">
        <f>'AEO 2022 38 Raw'!P32</f>
        <v>52.219421</v>
      </c>
      <c r="N44" s="52">
        <f>'AEO 2022 38 Raw'!Q32</f>
        <v>53.612389</v>
      </c>
      <c r="O44" s="52">
        <f>'AEO 2022 38 Raw'!R32</f>
        <v>54.034382</v>
      </c>
      <c r="P44" s="52">
        <f>'AEO 2022 38 Raw'!S32</f>
        <v>53.363277</v>
      </c>
      <c r="Q44" s="52">
        <f>'AEO 2022 38 Raw'!T32</f>
        <v>52.099304</v>
      </c>
      <c r="R44" s="52">
        <f>'AEO 2022 38 Raw'!U32</f>
        <v>51.40202</v>
      </c>
      <c r="S44" s="52">
        <f>'AEO 2022 38 Raw'!V32</f>
        <v>50.977821</v>
      </c>
      <c r="T44" s="52">
        <f>'AEO 2022 38 Raw'!W32</f>
        <v>51.689278</v>
      </c>
      <c r="U44" s="52">
        <f>'AEO 2022 38 Raw'!X32</f>
        <v>51.969776</v>
      </c>
      <c r="V44" s="52">
        <f>'AEO 2022 38 Raw'!Y32</f>
        <v>53.049381</v>
      </c>
      <c r="W44" s="52">
        <f>'AEO 2022 38 Raw'!Z32</f>
        <v>53.070942</v>
      </c>
      <c r="X44" s="52">
        <f>'AEO 2022 38 Raw'!AA32</f>
        <v>53.386406</v>
      </c>
      <c r="Y44" s="52">
        <f>'AEO 2022 38 Raw'!AB32</f>
        <v>53.157028</v>
      </c>
      <c r="Z44" s="52">
        <f>'AEO 2022 38 Raw'!AC32</f>
        <v>52.364655</v>
      </c>
      <c r="AA44" s="52">
        <f>'AEO 2022 38 Raw'!AD32</f>
        <v>52.270599</v>
      </c>
      <c r="AB44" s="52">
        <f>'AEO 2022 38 Raw'!AE32</f>
        <v>52.341469</v>
      </c>
      <c r="AC44" s="52">
        <f>'AEO 2022 38 Raw'!AF32</f>
        <v>52.742237</v>
      </c>
      <c r="AD44" s="52">
        <f>'AEO 2022 38 Raw'!AG32</f>
        <v>53.071175</v>
      </c>
      <c r="AE44" s="52">
        <f>'AEO 2022 38 Raw'!AH32</f>
        <v>53.468132</v>
      </c>
      <c r="AF44" s="52">
        <f>'AEO 2022 38 Raw'!AI32</f>
        <v>53.209236</v>
      </c>
      <c r="AG44" s="53">
        <f>'AEO 2022 38 Raw'!AJ32</f>
        <v>0.005</v>
      </c>
    </row>
    <row r="45" ht="12.0" customHeight="1">
      <c r="A45" s="45" t="s">
        <v>389</v>
      </c>
      <c r="B45" s="51" t="s">
        <v>390</v>
      </c>
      <c r="C45" s="52">
        <f>'AEO 2022 38 Raw'!F33</f>
        <v>8770.947266</v>
      </c>
      <c r="D45" s="52">
        <f>'AEO 2022 38 Raw'!G33</f>
        <v>7990.818359</v>
      </c>
      <c r="E45" s="52">
        <f>'AEO 2022 38 Raw'!H33</f>
        <v>8171.582031</v>
      </c>
      <c r="F45" s="52">
        <f>'AEO 2022 38 Raw'!I33</f>
        <v>8366.736328</v>
      </c>
      <c r="G45" s="52">
        <f>'AEO 2022 38 Raw'!J33</f>
        <v>8374.743164</v>
      </c>
      <c r="H45" s="52">
        <f>'AEO 2022 38 Raw'!K33</f>
        <v>8373.756836</v>
      </c>
      <c r="I45" s="52">
        <f>'AEO 2022 38 Raw'!L33</f>
        <v>8264.978516</v>
      </c>
      <c r="J45" s="52">
        <f>'AEO 2022 38 Raw'!M33</f>
        <v>8234.551758</v>
      </c>
      <c r="K45" s="52">
        <f>'AEO 2022 38 Raw'!N33</f>
        <v>8200.484375</v>
      </c>
      <c r="L45" s="52">
        <f>'AEO 2022 38 Raw'!O33</f>
        <v>8092.07959</v>
      </c>
      <c r="M45" s="52">
        <f>'AEO 2022 38 Raw'!P33</f>
        <v>8008.382812</v>
      </c>
      <c r="N45" s="52">
        <f>'AEO 2022 38 Raw'!Q33</f>
        <v>7946.039062</v>
      </c>
      <c r="O45" s="52">
        <f>'AEO 2022 38 Raw'!R33</f>
        <v>7931.85498</v>
      </c>
      <c r="P45" s="52">
        <f>'AEO 2022 38 Raw'!S33</f>
        <v>7733.869629</v>
      </c>
      <c r="Q45" s="52">
        <f>'AEO 2022 38 Raw'!T33</f>
        <v>7543.727051</v>
      </c>
      <c r="R45" s="52">
        <f>'AEO 2022 38 Raw'!U33</f>
        <v>7453.22998</v>
      </c>
      <c r="S45" s="52">
        <f>'AEO 2022 38 Raw'!V33</f>
        <v>7430.428711</v>
      </c>
      <c r="T45" s="52">
        <f>'AEO 2022 38 Raw'!W33</f>
        <v>7473.226074</v>
      </c>
      <c r="U45" s="52">
        <f>'AEO 2022 38 Raw'!X33</f>
        <v>7568.160645</v>
      </c>
      <c r="V45" s="52">
        <f>'AEO 2022 38 Raw'!Y33</f>
        <v>7598.45752</v>
      </c>
      <c r="W45" s="52">
        <f>'AEO 2022 38 Raw'!Z33</f>
        <v>7584.578613</v>
      </c>
      <c r="X45" s="52">
        <f>'AEO 2022 38 Raw'!AA33</f>
        <v>7533.710449</v>
      </c>
      <c r="Y45" s="52">
        <f>'AEO 2022 38 Raw'!AB33</f>
        <v>7474.492676</v>
      </c>
      <c r="Z45" s="52">
        <f>'AEO 2022 38 Raw'!AC33</f>
        <v>7418.140625</v>
      </c>
      <c r="AA45" s="52">
        <f>'AEO 2022 38 Raw'!AD33</f>
        <v>7350.040527</v>
      </c>
      <c r="AB45" s="52">
        <f>'AEO 2022 38 Raw'!AE33</f>
        <v>7360.495117</v>
      </c>
      <c r="AC45" s="52">
        <f>'AEO 2022 38 Raw'!AF33</f>
        <v>7348.880371</v>
      </c>
      <c r="AD45" s="52">
        <f>'AEO 2022 38 Raw'!AG33</f>
        <v>7314.782715</v>
      </c>
      <c r="AE45" s="52">
        <f>'AEO 2022 38 Raw'!AH33</f>
        <v>7349.104492</v>
      </c>
      <c r="AF45" s="52">
        <f>'AEO 2022 38 Raw'!AI33</f>
        <v>7361.645508</v>
      </c>
      <c r="AG45" s="53">
        <f>'AEO 2022 38 Raw'!AJ33</f>
        <v>-0.006</v>
      </c>
    </row>
    <row r="46" ht="12.0" customHeight="1">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3"/>
    </row>
    <row r="47" ht="12.0" customHeight="1">
      <c r="B47" s="50" t="s">
        <v>391</v>
      </c>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3"/>
    </row>
    <row r="48" ht="12.0" customHeight="1">
      <c r="A48" s="45" t="s">
        <v>392</v>
      </c>
      <c r="B48" s="51" t="s">
        <v>354</v>
      </c>
      <c r="C48" s="52">
        <f>'AEO 2022 38 Raw'!F35</f>
        <v>596.270996</v>
      </c>
      <c r="D48" s="52">
        <f>'AEO 2022 38 Raw'!G35</f>
        <v>546.365784</v>
      </c>
      <c r="E48" s="52">
        <f>'AEO 2022 38 Raw'!H35</f>
        <v>560.068115</v>
      </c>
      <c r="F48" s="52">
        <f>'AEO 2022 38 Raw'!I35</f>
        <v>574.928406</v>
      </c>
      <c r="G48" s="52">
        <f>'AEO 2022 38 Raw'!J35</f>
        <v>576.18988</v>
      </c>
      <c r="H48" s="52">
        <f>'AEO 2022 38 Raw'!K35</f>
        <v>576.796692</v>
      </c>
      <c r="I48" s="52">
        <f>'AEO 2022 38 Raw'!L35</f>
        <v>569.949951</v>
      </c>
      <c r="J48" s="52">
        <f>'AEO 2022 38 Raw'!M35</f>
        <v>568.576843</v>
      </c>
      <c r="K48" s="52">
        <f>'AEO 2022 38 Raw'!N35</f>
        <v>566.880859</v>
      </c>
      <c r="L48" s="52">
        <f>'AEO 2022 38 Raw'!O35</f>
        <v>560.069519</v>
      </c>
      <c r="M48" s="52">
        <f>'AEO 2022 38 Raw'!P35</f>
        <v>554.928589</v>
      </c>
      <c r="N48" s="52">
        <f>'AEO 2022 38 Raw'!Q35</f>
        <v>552.003113</v>
      </c>
      <c r="O48" s="52">
        <f>'AEO 2022 38 Raw'!R35</f>
        <v>551.680542</v>
      </c>
      <c r="P48" s="52">
        <f>'AEO 2022 38 Raw'!S35</f>
        <v>538.383728</v>
      </c>
      <c r="Q48" s="52">
        <f>'AEO 2022 38 Raw'!T35</f>
        <v>525.73877</v>
      </c>
      <c r="R48" s="52">
        <f>'AEO 2022 38 Raw'!U35</f>
        <v>519.982605</v>
      </c>
      <c r="S48" s="52">
        <f>'AEO 2022 38 Raw'!V35</f>
        <v>519.212036</v>
      </c>
      <c r="T48" s="52">
        <f>'AEO 2022 38 Raw'!W35</f>
        <v>522.889038</v>
      </c>
      <c r="U48" s="52">
        <f>'AEO 2022 38 Raw'!X35</f>
        <v>529.975159</v>
      </c>
      <c r="V48" s="52">
        <f>'AEO 2022 38 Raw'!Y35</f>
        <v>532.824707</v>
      </c>
      <c r="W48" s="52">
        <f>'AEO 2022 38 Raw'!Z35</f>
        <v>532.427673</v>
      </c>
      <c r="X48" s="52">
        <f>'AEO 2022 38 Raw'!AA35</f>
        <v>529.454834</v>
      </c>
      <c r="Y48" s="52">
        <f>'AEO 2022 38 Raw'!AB35</f>
        <v>525.908508</v>
      </c>
      <c r="Z48" s="52">
        <f>'AEO 2022 38 Raw'!AC35</f>
        <v>522.566589</v>
      </c>
      <c r="AA48" s="52">
        <f>'AEO 2022 38 Raw'!AD35</f>
        <v>518.380859</v>
      </c>
      <c r="AB48" s="52">
        <f>'AEO 2022 38 Raw'!AE35</f>
        <v>519.850769</v>
      </c>
      <c r="AC48" s="52">
        <f>'AEO 2022 38 Raw'!AF35</f>
        <v>519.605347</v>
      </c>
      <c r="AD48" s="52">
        <f>'AEO 2022 38 Raw'!AG35</f>
        <v>517.683167</v>
      </c>
      <c r="AE48" s="52">
        <f>'AEO 2022 38 Raw'!AH35</f>
        <v>520.556091</v>
      </c>
      <c r="AF48" s="52">
        <f>'AEO 2022 38 Raw'!AI35</f>
        <v>521.657471</v>
      </c>
      <c r="AG48" s="53">
        <f>'AEO 2022 38 Raw'!AJ35</f>
        <v>-0.005</v>
      </c>
    </row>
    <row r="49" ht="12.0" customHeight="1">
      <c r="A49" s="45" t="s">
        <v>393</v>
      </c>
      <c r="B49" s="51" t="s">
        <v>356</v>
      </c>
      <c r="C49" s="52">
        <f>'AEO 2022 38 Raw'!F36</f>
        <v>0.093778</v>
      </c>
      <c r="D49" s="52">
        <f>'AEO 2022 38 Raw'!G36</f>
        <v>0.084562</v>
      </c>
      <c r="E49" s="52">
        <f>'AEO 2022 38 Raw'!H36</f>
        <v>0.083867</v>
      </c>
      <c r="F49" s="52">
        <f>'AEO 2022 38 Raw'!I36</f>
        <v>0.082934</v>
      </c>
      <c r="G49" s="52">
        <f>'AEO 2022 38 Raw'!J36</f>
        <v>0.079843</v>
      </c>
      <c r="H49" s="52">
        <f>'AEO 2022 38 Raw'!K36</f>
        <v>0.076699</v>
      </c>
      <c r="I49" s="52">
        <f>'AEO 2022 38 Raw'!L36</f>
        <v>0.072665</v>
      </c>
      <c r="J49" s="52">
        <f>'AEO 2022 38 Raw'!M36</f>
        <v>0.069366</v>
      </c>
      <c r="K49" s="52">
        <f>'AEO 2022 38 Raw'!N36</f>
        <v>0.066088</v>
      </c>
      <c r="L49" s="52">
        <f>'AEO 2022 38 Raw'!O36</f>
        <v>0.062316</v>
      </c>
      <c r="M49" s="52">
        <f>'AEO 2022 38 Raw'!P36</f>
        <v>0.05875</v>
      </c>
      <c r="N49" s="52">
        <f>'AEO 2022 38 Raw'!Q36</f>
        <v>0.05555</v>
      </c>
      <c r="O49" s="52">
        <f>'AEO 2022 38 Raw'!R36</f>
        <v>0.052556</v>
      </c>
      <c r="P49" s="52">
        <f>'AEO 2022 38 Raw'!S36</f>
        <v>0.048386</v>
      </c>
      <c r="Q49" s="52">
        <f>'AEO 2022 38 Raw'!T36</f>
        <v>0.044404</v>
      </c>
      <c r="R49" s="52">
        <f>'AEO 2022 38 Raw'!U36</f>
        <v>0.041074</v>
      </c>
      <c r="S49" s="52">
        <f>'AEO 2022 38 Raw'!V36</f>
        <v>0.038148</v>
      </c>
      <c r="T49" s="52">
        <f>'AEO 2022 38 Raw'!W36</f>
        <v>0.035541</v>
      </c>
      <c r="U49" s="52">
        <f>'AEO 2022 38 Raw'!X36</f>
        <v>0.033077</v>
      </c>
      <c r="V49" s="52">
        <f>'AEO 2022 38 Raw'!Y36</f>
        <v>0.030316</v>
      </c>
      <c r="W49" s="52">
        <f>'AEO 2022 38 Raw'!Z36</f>
        <v>0.027324</v>
      </c>
      <c r="X49" s="52">
        <f>'AEO 2022 38 Raw'!AA36</f>
        <v>0.024208</v>
      </c>
      <c r="Y49" s="52">
        <f>'AEO 2022 38 Raw'!AB36</f>
        <v>0.021095</v>
      </c>
      <c r="Z49" s="52">
        <f>'AEO 2022 38 Raw'!AC36</f>
        <v>0.018</v>
      </c>
      <c r="AA49" s="52">
        <f>'AEO 2022 38 Raw'!AD36</f>
        <v>0.014901</v>
      </c>
      <c r="AB49" s="52">
        <f>'AEO 2022 38 Raw'!AE36</f>
        <v>0.011975</v>
      </c>
      <c r="AC49" s="52">
        <f>'AEO 2022 38 Raw'!AF36</f>
        <v>0.008991</v>
      </c>
      <c r="AD49" s="52">
        <f>'AEO 2022 38 Raw'!AG36</f>
        <v>0.005981</v>
      </c>
      <c r="AE49" s="52">
        <f>'AEO 2022 38 Raw'!AH36</f>
        <v>0.003012</v>
      </c>
      <c r="AF49" s="52">
        <f>'AEO 2022 38 Raw'!AI36</f>
        <v>0</v>
      </c>
      <c r="AG49" s="53" t="str">
        <f>'AEO 2022 38 Raw'!AJ36</f>
        <v>- -</v>
      </c>
    </row>
    <row r="50" ht="15.0" customHeight="1">
      <c r="A50" s="45" t="s">
        <v>394</v>
      </c>
      <c r="B50" s="51" t="s">
        <v>358</v>
      </c>
      <c r="C50" s="52">
        <f>'AEO 2022 38 Raw'!F37</f>
        <v>28.579189</v>
      </c>
      <c r="D50" s="52">
        <f>'AEO 2022 38 Raw'!G37</f>
        <v>37.799797</v>
      </c>
      <c r="E50" s="52">
        <f>'AEO 2022 38 Raw'!H37</f>
        <v>46.339046</v>
      </c>
      <c r="F50" s="52">
        <f>'AEO 2022 38 Raw'!I37</f>
        <v>54.261101</v>
      </c>
      <c r="G50" s="52">
        <f>'AEO 2022 38 Raw'!J37</f>
        <v>58.176041</v>
      </c>
      <c r="H50" s="52">
        <f>'AEO 2022 38 Raw'!K37</f>
        <v>61.65593</v>
      </c>
      <c r="I50" s="52">
        <f>'AEO 2022 38 Raw'!L37</f>
        <v>64.917702</v>
      </c>
      <c r="J50" s="52">
        <f>'AEO 2022 38 Raw'!M37</f>
        <v>68.914391</v>
      </c>
      <c r="K50" s="52">
        <f>'AEO 2022 38 Raw'!N37</f>
        <v>73.443619</v>
      </c>
      <c r="L50" s="52">
        <f>'AEO 2022 38 Raw'!O37</f>
        <v>78.091064</v>
      </c>
      <c r="M50" s="52">
        <f>'AEO 2022 38 Raw'!P37</f>
        <v>80.645233</v>
      </c>
      <c r="N50" s="52">
        <f>'AEO 2022 38 Raw'!Q37</f>
        <v>85.000328</v>
      </c>
      <c r="O50" s="52">
        <f>'AEO 2022 38 Raw'!R37</f>
        <v>88.585281</v>
      </c>
      <c r="P50" s="52">
        <f>'AEO 2022 38 Raw'!S37</f>
        <v>89.981232</v>
      </c>
      <c r="Q50" s="52">
        <f>'AEO 2022 38 Raw'!T37</f>
        <v>91.31456</v>
      </c>
      <c r="R50" s="52">
        <f>'AEO 2022 38 Raw'!U37</f>
        <v>93.395668</v>
      </c>
      <c r="S50" s="52">
        <f>'AEO 2022 38 Raw'!V37</f>
        <v>96.163765</v>
      </c>
      <c r="T50" s="52">
        <f>'AEO 2022 38 Raw'!W37</f>
        <v>99.826248</v>
      </c>
      <c r="U50" s="52">
        <f>'AEO 2022 38 Raw'!X37</f>
        <v>103.860428</v>
      </c>
      <c r="V50" s="52">
        <f>'AEO 2022 38 Raw'!Y37</f>
        <v>107.462875</v>
      </c>
      <c r="W50" s="52">
        <f>'AEO 2022 38 Raw'!Z37</f>
        <v>110.179092</v>
      </c>
      <c r="X50" s="52">
        <f>'AEO 2022 38 Raw'!AA37</f>
        <v>112.399666</v>
      </c>
      <c r="Y50" s="52">
        <f>'AEO 2022 38 Raw'!AB37</f>
        <v>114.578751</v>
      </c>
      <c r="Z50" s="52">
        <f>'AEO 2022 38 Raw'!AC37</f>
        <v>116.570374</v>
      </c>
      <c r="AA50" s="52">
        <f>'AEO 2022 38 Raw'!AD37</f>
        <v>118.287209</v>
      </c>
      <c r="AB50" s="52">
        <f>'AEO 2022 38 Raw'!AE37</f>
        <v>121.472878</v>
      </c>
      <c r="AC50" s="52">
        <f>'AEO 2022 38 Raw'!AF37</f>
        <v>124.279961</v>
      </c>
      <c r="AD50" s="52">
        <f>'AEO 2022 38 Raw'!AG37</f>
        <v>126.766396</v>
      </c>
      <c r="AE50" s="52">
        <f>'AEO 2022 38 Raw'!AH37</f>
        <v>130.592789</v>
      </c>
      <c r="AF50" s="52">
        <f>'AEO 2022 38 Raw'!AI37</f>
        <v>133.894745</v>
      </c>
      <c r="AG50" s="53">
        <f>'AEO 2022 38 Raw'!AJ37</f>
        <v>0.055</v>
      </c>
    </row>
    <row r="51" ht="15.0" customHeight="1">
      <c r="A51" s="45" t="s">
        <v>395</v>
      </c>
      <c r="B51" s="51" t="s">
        <v>360</v>
      </c>
      <c r="C51" s="52">
        <f>'AEO 2022 38 Raw'!F38</f>
        <v>116.337128</v>
      </c>
      <c r="D51" s="52">
        <f>'AEO 2022 38 Raw'!G38</f>
        <v>128.268127</v>
      </c>
      <c r="E51" s="52">
        <f>'AEO 2022 38 Raw'!H38</f>
        <v>155.007629</v>
      </c>
      <c r="F51" s="52">
        <f>'AEO 2022 38 Raw'!I38</f>
        <v>182.898102</v>
      </c>
      <c r="G51" s="52">
        <f>'AEO 2022 38 Raw'!J38</f>
        <v>195.789841</v>
      </c>
      <c r="H51" s="52">
        <f>'AEO 2022 38 Raw'!K38</f>
        <v>205.341965</v>
      </c>
      <c r="I51" s="52">
        <f>'AEO 2022 38 Raw'!L38</f>
        <v>213.274277</v>
      </c>
      <c r="J51" s="52">
        <f>'AEO 2022 38 Raw'!M38</f>
        <v>223.440613</v>
      </c>
      <c r="K51" s="52">
        <f>'AEO 2022 38 Raw'!N38</f>
        <v>236.342468</v>
      </c>
      <c r="L51" s="52">
        <f>'AEO 2022 38 Raw'!O38</f>
        <v>247.956528</v>
      </c>
      <c r="M51" s="52">
        <f>'AEO 2022 38 Raw'!P38</f>
        <v>258.859497</v>
      </c>
      <c r="N51" s="52">
        <f>'AEO 2022 38 Raw'!Q38</f>
        <v>282.159149</v>
      </c>
      <c r="O51" s="52">
        <f>'AEO 2022 38 Raw'!R38</f>
        <v>301.43454</v>
      </c>
      <c r="P51" s="52">
        <f>'AEO 2022 38 Raw'!S38</f>
        <v>312.800415</v>
      </c>
      <c r="Q51" s="52">
        <f>'AEO 2022 38 Raw'!T38</f>
        <v>324.205048</v>
      </c>
      <c r="R51" s="52">
        <f>'AEO 2022 38 Raw'!U38</f>
        <v>337.032623</v>
      </c>
      <c r="S51" s="52">
        <f>'AEO 2022 38 Raw'!V38</f>
        <v>352.852966</v>
      </c>
      <c r="T51" s="52">
        <f>'AEO 2022 38 Raw'!W38</f>
        <v>373.295197</v>
      </c>
      <c r="U51" s="52">
        <f>'AEO 2022 38 Raw'!X38</f>
        <v>393.440552</v>
      </c>
      <c r="V51" s="52">
        <f>'AEO 2022 38 Raw'!Y38</f>
        <v>416.247559</v>
      </c>
      <c r="W51" s="52">
        <f>'AEO 2022 38 Raw'!Z38</f>
        <v>434.522766</v>
      </c>
      <c r="X51" s="52">
        <f>'AEO 2022 38 Raw'!AA38</f>
        <v>451.468109</v>
      </c>
      <c r="Y51" s="52">
        <f>'AEO 2022 38 Raw'!AB38</f>
        <v>469.557098</v>
      </c>
      <c r="Z51" s="52">
        <f>'AEO 2022 38 Raw'!AC38</f>
        <v>484.46344</v>
      </c>
      <c r="AA51" s="52">
        <f>'AEO 2022 38 Raw'!AD38</f>
        <v>496.078705</v>
      </c>
      <c r="AB51" s="52">
        <f>'AEO 2022 38 Raw'!AE38</f>
        <v>515.075623</v>
      </c>
      <c r="AC51" s="52">
        <f>'AEO 2022 38 Raw'!AF38</f>
        <v>530.707031</v>
      </c>
      <c r="AD51" s="52">
        <f>'AEO 2022 38 Raw'!AG38</f>
        <v>543.75415</v>
      </c>
      <c r="AE51" s="52">
        <f>'AEO 2022 38 Raw'!AH38</f>
        <v>562.824341</v>
      </c>
      <c r="AF51" s="52">
        <f>'AEO 2022 38 Raw'!AI38</f>
        <v>573.333435</v>
      </c>
      <c r="AG51" s="53">
        <f>'AEO 2022 38 Raw'!AJ38</f>
        <v>0.057</v>
      </c>
    </row>
    <row r="52" ht="15.0" customHeight="1">
      <c r="A52" s="45" t="s">
        <v>396</v>
      </c>
      <c r="B52" s="51" t="s">
        <v>362</v>
      </c>
      <c r="C52" s="52">
        <f>'AEO 2022 38 Raw'!F39</f>
        <v>55.057671</v>
      </c>
      <c r="D52" s="52">
        <f>'AEO 2022 38 Raw'!G39</f>
        <v>53.127327</v>
      </c>
      <c r="E52" s="52">
        <f>'AEO 2022 38 Raw'!H39</f>
        <v>53.622997</v>
      </c>
      <c r="F52" s="52">
        <f>'AEO 2022 38 Raw'!I39</f>
        <v>53.152264</v>
      </c>
      <c r="G52" s="52">
        <f>'AEO 2022 38 Raw'!J39</f>
        <v>51.774372</v>
      </c>
      <c r="H52" s="52">
        <f>'AEO 2022 38 Raw'!K39</f>
        <v>51.00499</v>
      </c>
      <c r="I52" s="52">
        <f>'AEO 2022 38 Raw'!L39</f>
        <v>50.355652</v>
      </c>
      <c r="J52" s="52">
        <f>'AEO 2022 38 Raw'!M39</f>
        <v>50.621254</v>
      </c>
      <c r="K52" s="52">
        <f>'AEO 2022 38 Raw'!N39</f>
        <v>51.208557</v>
      </c>
      <c r="L52" s="52">
        <f>'AEO 2022 38 Raw'!O39</f>
        <v>52.072277</v>
      </c>
      <c r="M52" s="52">
        <f>'AEO 2022 38 Raw'!P39</f>
        <v>53.217651</v>
      </c>
      <c r="N52" s="52">
        <f>'AEO 2022 38 Raw'!Q39</f>
        <v>55.713207</v>
      </c>
      <c r="O52" s="52">
        <f>'AEO 2022 38 Raw'!R39</f>
        <v>57.525776</v>
      </c>
      <c r="P52" s="52">
        <f>'AEO 2022 38 Raw'!S39</f>
        <v>58.145058</v>
      </c>
      <c r="Q52" s="52">
        <f>'AEO 2022 38 Raw'!T39</f>
        <v>58.647335</v>
      </c>
      <c r="R52" s="52">
        <f>'AEO 2022 38 Raw'!U39</f>
        <v>59.694374</v>
      </c>
      <c r="S52" s="52">
        <f>'AEO 2022 38 Raw'!V39</f>
        <v>61.187141</v>
      </c>
      <c r="T52" s="52">
        <f>'AEO 2022 38 Raw'!W39</f>
        <v>63.272671</v>
      </c>
      <c r="U52" s="52">
        <f>'AEO 2022 38 Raw'!X39</f>
        <v>65.54245</v>
      </c>
      <c r="V52" s="52">
        <f>'AEO 2022 38 Raw'!Y39</f>
        <v>67.744652</v>
      </c>
      <c r="W52" s="52">
        <f>'AEO 2022 38 Raw'!Z39</f>
        <v>69.149834</v>
      </c>
      <c r="X52" s="52">
        <f>'AEO 2022 38 Raw'!AA39</f>
        <v>70.186066</v>
      </c>
      <c r="Y52" s="52">
        <f>'AEO 2022 38 Raw'!AB39</f>
        <v>71.208481</v>
      </c>
      <c r="Z52" s="52">
        <f>'AEO 2022 38 Raw'!AC39</f>
        <v>71.972328</v>
      </c>
      <c r="AA52" s="52">
        <f>'AEO 2022 38 Raw'!AD39</f>
        <v>72.425598</v>
      </c>
      <c r="AB52" s="52">
        <f>'AEO 2022 38 Raw'!AE39</f>
        <v>73.737701</v>
      </c>
      <c r="AC52" s="52">
        <f>'AEO 2022 38 Raw'!AF39</f>
        <v>74.667358</v>
      </c>
      <c r="AD52" s="52">
        <f>'AEO 2022 38 Raw'!AG39</f>
        <v>75.298149</v>
      </c>
      <c r="AE52" s="52">
        <f>'AEO 2022 38 Raw'!AH39</f>
        <v>76.662216</v>
      </c>
      <c r="AF52" s="52">
        <f>'AEO 2022 38 Raw'!AI39</f>
        <v>77.354256</v>
      </c>
      <c r="AG52" s="53">
        <f>'AEO 2022 38 Raw'!AJ39</f>
        <v>0.012</v>
      </c>
    </row>
    <row r="53" ht="15.0" customHeight="1">
      <c r="A53" s="45" t="s">
        <v>397</v>
      </c>
      <c r="B53" s="51" t="s">
        <v>364</v>
      </c>
      <c r="C53" s="52">
        <f>'AEO 2022 38 Raw'!F40</f>
        <v>36.218811</v>
      </c>
      <c r="D53" s="52">
        <f>'AEO 2022 38 Raw'!G40</f>
        <v>154.586761</v>
      </c>
      <c r="E53" s="52">
        <f>'AEO 2022 38 Raw'!H40</f>
        <v>190.443665</v>
      </c>
      <c r="F53" s="52">
        <f>'AEO 2022 38 Raw'!I40</f>
        <v>194.149353</v>
      </c>
      <c r="G53" s="52">
        <f>'AEO 2022 38 Raw'!J40</f>
        <v>189.671036</v>
      </c>
      <c r="H53" s="52">
        <f>'AEO 2022 38 Raw'!K40</f>
        <v>186.11908</v>
      </c>
      <c r="I53" s="52">
        <f>'AEO 2022 38 Raw'!L40</f>
        <v>182.593353</v>
      </c>
      <c r="J53" s="52">
        <f>'AEO 2022 38 Raw'!M40</f>
        <v>182.389862</v>
      </c>
      <c r="K53" s="52">
        <f>'AEO 2022 38 Raw'!N40</f>
        <v>183.347672</v>
      </c>
      <c r="L53" s="52">
        <f>'AEO 2022 38 Raw'!O40</f>
        <v>185.216141</v>
      </c>
      <c r="M53" s="52">
        <f>'AEO 2022 38 Raw'!P40</f>
        <v>188.224915</v>
      </c>
      <c r="N53" s="52">
        <f>'AEO 2022 38 Raw'!Q40</f>
        <v>195.500427</v>
      </c>
      <c r="O53" s="52">
        <f>'AEO 2022 38 Raw'!R40</f>
        <v>201.602203</v>
      </c>
      <c r="P53" s="52">
        <f>'AEO 2022 38 Raw'!S40</f>
        <v>202.484451</v>
      </c>
      <c r="Q53" s="52">
        <f>'AEO 2022 38 Raw'!T40</f>
        <v>203.071915</v>
      </c>
      <c r="R53" s="52">
        <f>'AEO 2022 38 Raw'!U40</f>
        <v>205.486023</v>
      </c>
      <c r="S53" s="52">
        <f>'AEO 2022 38 Raw'!V40</f>
        <v>209.443588</v>
      </c>
      <c r="T53" s="52">
        <f>'AEO 2022 38 Raw'!W40</f>
        <v>215.510117</v>
      </c>
      <c r="U53" s="52">
        <f>'AEO 2022 38 Raw'!X40</f>
        <v>222.278992</v>
      </c>
      <c r="V53" s="52">
        <f>'AEO 2022 38 Raw'!Y40</f>
        <v>228.566254</v>
      </c>
      <c r="W53" s="52">
        <f>'AEO 2022 38 Raw'!Z40</f>
        <v>232.799881</v>
      </c>
      <c r="X53" s="52">
        <f>'AEO 2022 38 Raw'!AA40</f>
        <v>235.784973</v>
      </c>
      <c r="Y53" s="52">
        <f>'AEO 2022 38 Raw'!AB40</f>
        <v>238.747772</v>
      </c>
      <c r="Z53" s="52">
        <f>'AEO 2022 38 Raw'!AC40</f>
        <v>241.037964</v>
      </c>
      <c r="AA53" s="52">
        <f>'AEO 2022 38 Raw'!AD40</f>
        <v>242.185989</v>
      </c>
      <c r="AB53" s="52">
        <f>'AEO 2022 38 Raw'!AE40</f>
        <v>246.251038</v>
      </c>
      <c r="AC53" s="52">
        <f>'AEO 2022 38 Raw'!AF40</f>
        <v>249.151505</v>
      </c>
      <c r="AD53" s="52">
        <f>'AEO 2022 38 Raw'!AG40</f>
        <v>250.960526</v>
      </c>
      <c r="AE53" s="52">
        <f>'AEO 2022 38 Raw'!AH40</f>
        <v>255.186798</v>
      </c>
      <c r="AF53" s="52">
        <f>'AEO 2022 38 Raw'!AI40</f>
        <v>257.301361</v>
      </c>
      <c r="AG53" s="53">
        <f>'AEO 2022 38 Raw'!AJ40</f>
        <v>0.07</v>
      </c>
    </row>
    <row r="54" ht="15.0" customHeight="1">
      <c r="A54" s="45" t="s">
        <v>398</v>
      </c>
      <c r="B54" s="51" t="s">
        <v>366</v>
      </c>
      <c r="C54" s="52">
        <f>'AEO 2022 38 Raw'!F41</f>
        <v>0</v>
      </c>
      <c r="D54" s="52">
        <f>'AEO 2022 38 Raw'!G41</f>
        <v>0</v>
      </c>
      <c r="E54" s="52">
        <f>'AEO 2022 38 Raw'!H41</f>
        <v>0</v>
      </c>
      <c r="F54" s="52">
        <f>'AEO 2022 38 Raw'!I41</f>
        <v>0</v>
      </c>
      <c r="G54" s="52">
        <f>'AEO 2022 38 Raw'!J41</f>
        <v>0</v>
      </c>
      <c r="H54" s="52">
        <f>'AEO 2022 38 Raw'!K41</f>
        <v>0</v>
      </c>
      <c r="I54" s="52">
        <f>'AEO 2022 38 Raw'!L41</f>
        <v>0</v>
      </c>
      <c r="J54" s="52">
        <f>'AEO 2022 38 Raw'!M41</f>
        <v>0</v>
      </c>
      <c r="K54" s="52">
        <f>'AEO 2022 38 Raw'!N41</f>
        <v>0</v>
      </c>
      <c r="L54" s="52">
        <f>'AEO 2022 38 Raw'!O41</f>
        <v>0</v>
      </c>
      <c r="M54" s="52">
        <f>'AEO 2022 38 Raw'!P41</f>
        <v>0</v>
      </c>
      <c r="N54" s="52">
        <f>'AEO 2022 38 Raw'!Q41</f>
        <v>0</v>
      </c>
      <c r="O54" s="52">
        <f>'AEO 2022 38 Raw'!R41</f>
        <v>0</v>
      </c>
      <c r="P54" s="52">
        <f>'AEO 2022 38 Raw'!S41</f>
        <v>0</v>
      </c>
      <c r="Q54" s="52">
        <f>'AEO 2022 38 Raw'!T41</f>
        <v>0</v>
      </c>
      <c r="R54" s="52">
        <f>'AEO 2022 38 Raw'!U41</f>
        <v>0</v>
      </c>
      <c r="S54" s="52">
        <f>'AEO 2022 38 Raw'!V41</f>
        <v>0</v>
      </c>
      <c r="T54" s="52">
        <f>'AEO 2022 38 Raw'!W41</f>
        <v>0</v>
      </c>
      <c r="U54" s="52">
        <f>'AEO 2022 38 Raw'!X41</f>
        <v>0</v>
      </c>
      <c r="V54" s="52">
        <f>'AEO 2022 38 Raw'!Y41</f>
        <v>0</v>
      </c>
      <c r="W54" s="52">
        <f>'AEO 2022 38 Raw'!Z41</f>
        <v>0</v>
      </c>
      <c r="X54" s="52">
        <f>'AEO 2022 38 Raw'!AA41</f>
        <v>0</v>
      </c>
      <c r="Y54" s="52">
        <f>'AEO 2022 38 Raw'!AB41</f>
        <v>0</v>
      </c>
      <c r="Z54" s="52">
        <f>'AEO 2022 38 Raw'!AC41</f>
        <v>0</v>
      </c>
      <c r="AA54" s="52">
        <f>'AEO 2022 38 Raw'!AD41</f>
        <v>0</v>
      </c>
      <c r="AB54" s="52">
        <f>'AEO 2022 38 Raw'!AE41</f>
        <v>0</v>
      </c>
      <c r="AC54" s="52">
        <f>'AEO 2022 38 Raw'!AF41</f>
        <v>0</v>
      </c>
      <c r="AD54" s="52">
        <f>'AEO 2022 38 Raw'!AG41</f>
        <v>0</v>
      </c>
      <c r="AE54" s="52">
        <f>'AEO 2022 38 Raw'!AH41</f>
        <v>0</v>
      </c>
      <c r="AF54" s="52">
        <f>'AEO 2022 38 Raw'!AI41</f>
        <v>0</v>
      </c>
      <c r="AG54" s="53" t="str">
        <f>'AEO 2022 38 Raw'!AJ41</f>
        <v>- -</v>
      </c>
    </row>
    <row r="55" ht="15.0" customHeight="1">
      <c r="A55" s="45" t="s">
        <v>399</v>
      </c>
      <c r="B55" s="51" t="s">
        <v>368</v>
      </c>
      <c r="C55" s="52">
        <f>'AEO 2022 38 Raw'!F42</f>
        <v>458.014282</v>
      </c>
      <c r="D55" s="52">
        <f>'AEO 2022 38 Raw'!G42</f>
        <v>501.934937</v>
      </c>
      <c r="E55" s="52">
        <f>'AEO 2022 38 Raw'!H42</f>
        <v>547.274658</v>
      </c>
      <c r="F55" s="52">
        <f>'AEO 2022 38 Raw'!I42</f>
        <v>565.827576</v>
      </c>
      <c r="G55" s="52">
        <f>'AEO 2022 38 Raw'!J42</f>
        <v>565.514587</v>
      </c>
      <c r="H55" s="52">
        <f>'AEO 2022 38 Raw'!K42</f>
        <v>565.176636</v>
      </c>
      <c r="I55" s="52">
        <f>'AEO 2022 38 Raw'!L42</f>
        <v>560.313721</v>
      </c>
      <c r="J55" s="52">
        <f>'AEO 2022 38 Raw'!M42</f>
        <v>561.882141</v>
      </c>
      <c r="K55" s="52">
        <f>'AEO 2022 38 Raw'!N42</f>
        <v>563.1698</v>
      </c>
      <c r="L55" s="52">
        <f>'AEO 2022 38 Raw'!O42</f>
        <v>562.630981</v>
      </c>
      <c r="M55" s="52">
        <f>'AEO 2022 38 Raw'!P42</f>
        <v>562.891724</v>
      </c>
      <c r="N55" s="52">
        <f>'AEO 2022 38 Raw'!Q42</f>
        <v>570.487671</v>
      </c>
      <c r="O55" s="52">
        <f>'AEO 2022 38 Raw'!R42</f>
        <v>576.23822</v>
      </c>
      <c r="P55" s="52">
        <f>'AEO 2022 38 Raw'!S42</f>
        <v>567.896057</v>
      </c>
      <c r="Q55" s="52">
        <f>'AEO 2022 38 Raw'!T42</f>
        <v>558.947998</v>
      </c>
      <c r="R55" s="52">
        <f>'AEO 2022 38 Raw'!U42</f>
        <v>556.031616</v>
      </c>
      <c r="S55" s="52">
        <f>'AEO 2022 38 Raw'!V42</f>
        <v>558.466858</v>
      </c>
      <c r="T55" s="52">
        <f>'AEO 2022 38 Raw'!W42</f>
        <v>566.629639</v>
      </c>
      <c r="U55" s="52">
        <f>'AEO 2022 38 Raw'!X42</f>
        <v>576.868713</v>
      </c>
      <c r="V55" s="52">
        <f>'AEO 2022 38 Raw'!Y42</f>
        <v>585.978943</v>
      </c>
      <c r="W55" s="52">
        <f>'AEO 2022 38 Raw'!Z42</f>
        <v>589.793457</v>
      </c>
      <c r="X55" s="52">
        <f>'AEO 2022 38 Raw'!AA42</f>
        <v>590.864807</v>
      </c>
      <c r="Y55" s="52">
        <f>'AEO 2022 38 Raw'!AB42</f>
        <v>591.521667</v>
      </c>
      <c r="Z55" s="52">
        <f>'AEO 2022 38 Raw'!AC42</f>
        <v>591.032288</v>
      </c>
      <c r="AA55" s="52">
        <f>'AEO 2022 38 Raw'!AD42</f>
        <v>588.613281</v>
      </c>
      <c r="AB55" s="52">
        <f>'AEO 2022 38 Raw'!AE42</f>
        <v>593.190308</v>
      </c>
      <c r="AC55" s="52">
        <f>'AEO 2022 38 Raw'!AF42</f>
        <v>595.053406</v>
      </c>
      <c r="AD55" s="52">
        <f>'AEO 2022 38 Raw'!AG42</f>
        <v>594.78009</v>
      </c>
      <c r="AE55" s="52">
        <f>'AEO 2022 38 Raw'!AH42</f>
        <v>600.264038</v>
      </c>
      <c r="AF55" s="52">
        <f>'AEO 2022 38 Raw'!AI42</f>
        <v>601.242188</v>
      </c>
      <c r="AG55" s="53">
        <f>'AEO 2022 38 Raw'!AJ42</f>
        <v>0.009</v>
      </c>
    </row>
    <row r="56" ht="15.0" customHeight="1">
      <c r="A56" s="45" t="s">
        <v>400</v>
      </c>
      <c r="B56" s="51" t="s">
        <v>370</v>
      </c>
      <c r="C56" s="52">
        <f>'AEO 2022 38 Raw'!F43</f>
        <v>0.110323</v>
      </c>
      <c r="D56" s="52">
        <f>'AEO 2022 38 Raw'!G43</f>
        <v>0.137763</v>
      </c>
      <c r="E56" s="52">
        <f>'AEO 2022 38 Raw'!H43</f>
        <v>0.183253</v>
      </c>
      <c r="F56" s="52">
        <f>'AEO 2022 38 Raw'!I43</f>
        <v>0.233282</v>
      </c>
      <c r="G56" s="52">
        <f>'AEO 2022 38 Raw'!J43</f>
        <v>0.259284</v>
      </c>
      <c r="H56" s="52">
        <f>'AEO 2022 38 Raw'!K43</f>
        <v>0.269482</v>
      </c>
      <c r="I56" s="52">
        <f>'AEO 2022 38 Raw'!L43</f>
        <v>0.270297</v>
      </c>
      <c r="J56" s="52">
        <f>'AEO 2022 38 Raw'!M43</f>
        <v>0.268545</v>
      </c>
      <c r="K56" s="52">
        <f>'AEO 2022 38 Raw'!N43</f>
        <v>0.261866</v>
      </c>
      <c r="L56" s="52">
        <f>'AEO 2022 38 Raw'!O43</f>
        <v>0.261643</v>
      </c>
      <c r="M56" s="52">
        <f>'AEO 2022 38 Raw'!P43</f>
        <v>0.25868</v>
      </c>
      <c r="N56" s="52">
        <f>'AEO 2022 38 Raw'!Q43</f>
        <v>0.262902</v>
      </c>
      <c r="O56" s="52">
        <f>'AEO 2022 38 Raw'!R43</f>
        <v>0.262595</v>
      </c>
      <c r="P56" s="52">
        <f>'AEO 2022 38 Raw'!S43</f>
        <v>0.258141</v>
      </c>
      <c r="Q56" s="52">
        <f>'AEO 2022 38 Raw'!T43</f>
        <v>0.253383</v>
      </c>
      <c r="R56" s="52">
        <f>'AEO 2022 38 Raw'!U43</f>
        <v>0.250794</v>
      </c>
      <c r="S56" s="52">
        <f>'AEO 2022 38 Raw'!V43</f>
        <v>0.251176</v>
      </c>
      <c r="T56" s="52">
        <f>'AEO 2022 38 Raw'!W43</f>
        <v>0.254957</v>
      </c>
      <c r="U56" s="52">
        <f>'AEO 2022 38 Raw'!X43</f>
        <v>0.258006</v>
      </c>
      <c r="V56" s="52">
        <f>'AEO 2022 38 Raw'!Y43</f>
        <v>0.265225</v>
      </c>
      <c r="W56" s="52">
        <f>'AEO 2022 38 Raw'!Z43</f>
        <v>0.266884</v>
      </c>
      <c r="X56" s="52">
        <f>'AEO 2022 38 Raw'!AA43</f>
        <v>0.271629</v>
      </c>
      <c r="Y56" s="52">
        <f>'AEO 2022 38 Raw'!AB43</f>
        <v>0.277702</v>
      </c>
      <c r="Z56" s="52">
        <f>'AEO 2022 38 Raw'!AC43</f>
        <v>0.2806</v>
      </c>
      <c r="AA56" s="52">
        <f>'AEO 2022 38 Raw'!AD43</f>
        <v>0.281397</v>
      </c>
      <c r="AB56" s="52">
        <f>'AEO 2022 38 Raw'!AE43</f>
        <v>0.285592</v>
      </c>
      <c r="AC56" s="52">
        <f>'AEO 2022 38 Raw'!AF43</f>
        <v>0.287317</v>
      </c>
      <c r="AD56" s="52">
        <f>'AEO 2022 38 Raw'!AG43</f>
        <v>0.287753</v>
      </c>
      <c r="AE56" s="52">
        <f>'AEO 2022 38 Raw'!AH43</f>
        <v>0.291969</v>
      </c>
      <c r="AF56" s="52">
        <f>'AEO 2022 38 Raw'!AI43</f>
        <v>0.291154</v>
      </c>
      <c r="AG56" s="53">
        <f>'AEO 2022 38 Raw'!AJ43</f>
        <v>0.034</v>
      </c>
    </row>
    <row r="57" ht="15.0" customHeight="1">
      <c r="A57" s="45" t="s">
        <v>401</v>
      </c>
      <c r="B57" s="51" t="s">
        <v>372</v>
      </c>
      <c r="C57" s="52">
        <f>'AEO 2022 38 Raw'!F44</f>
        <v>0.021523</v>
      </c>
      <c r="D57" s="52">
        <f>'AEO 2022 38 Raw'!G44</f>
        <v>0.022523</v>
      </c>
      <c r="E57" s="52">
        <f>'AEO 2022 38 Raw'!H44</f>
        <v>0.023245</v>
      </c>
      <c r="F57" s="52">
        <f>'AEO 2022 38 Raw'!I44</f>
        <v>0.024621</v>
      </c>
      <c r="G57" s="52">
        <f>'AEO 2022 38 Raw'!J44</f>
        <v>0.025133</v>
      </c>
      <c r="H57" s="52">
        <f>'AEO 2022 38 Raw'!K44</f>
        <v>0.025956</v>
      </c>
      <c r="I57" s="52">
        <f>'AEO 2022 38 Raw'!L44</f>
        <v>0.026794</v>
      </c>
      <c r="J57" s="52">
        <f>'AEO 2022 38 Raw'!M44</f>
        <v>0.027444</v>
      </c>
      <c r="K57" s="52">
        <f>'AEO 2022 38 Raw'!N44</f>
        <v>0.027904</v>
      </c>
      <c r="L57" s="52">
        <f>'AEO 2022 38 Raw'!O44</f>
        <v>0.028843</v>
      </c>
      <c r="M57" s="52">
        <f>'AEO 2022 38 Raw'!P44</f>
        <v>0.029156</v>
      </c>
      <c r="N57" s="52">
        <f>'AEO 2022 38 Raw'!Q44</f>
        <v>0.030004</v>
      </c>
      <c r="O57" s="52">
        <f>'AEO 2022 38 Raw'!R44</f>
        <v>0.030705</v>
      </c>
      <c r="P57" s="52">
        <f>'AEO 2022 38 Raw'!S44</f>
        <v>0.030901</v>
      </c>
      <c r="Q57" s="52">
        <f>'AEO 2022 38 Raw'!T44</f>
        <v>0.031073</v>
      </c>
      <c r="R57" s="52">
        <f>'AEO 2022 38 Raw'!U44</f>
        <v>0.031643</v>
      </c>
      <c r="S57" s="52">
        <f>'AEO 2022 38 Raw'!V44</f>
        <v>0.032498</v>
      </c>
      <c r="T57" s="52">
        <f>'AEO 2022 38 Raw'!W44</f>
        <v>0.033939</v>
      </c>
      <c r="U57" s="52">
        <f>'AEO 2022 38 Raw'!X44</f>
        <v>0.034953</v>
      </c>
      <c r="V57" s="52">
        <f>'AEO 2022 38 Raw'!Y44</f>
        <v>0.037253</v>
      </c>
      <c r="W57" s="52">
        <f>'AEO 2022 38 Raw'!Z44</f>
        <v>0.038561</v>
      </c>
      <c r="X57" s="52">
        <f>'AEO 2022 38 Raw'!AA44</f>
        <v>0.040196</v>
      </c>
      <c r="Y57" s="52">
        <f>'AEO 2022 38 Raw'!AB44</f>
        <v>0.042287</v>
      </c>
      <c r="Z57" s="52">
        <f>'AEO 2022 38 Raw'!AC44</f>
        <v>0.043835</v>
      </c>
      <c r="AA57" s="52">
        <f>'AEO 2022 38 Raw'!AD44</f>
        <v>0.045184</v>
      </c>
      <c r="AB57" s="52">
        <f>'AEO 2022 38 Raw'!AE44</f>
        <v>0.047343</v>
      </c>
      <c r="AC57" s="52">
        <f>'AEO 2022 38 Raw'!AF44</f>
        <v>0.049065</v>
      </c>
      <c r="AD57" s="52">
        <f>'AEO 2022 38 Raw'!AG44</f>
        <v>0.050527</v>
      </c>
      <c r="AE57" s="52">
        <f>'AEO 2022 38 Raw'!AH44</f>
        <v>0.052707</v>
      </c>
      <c r="AF57" s="52">
        <f>'AEO 2022 38 Raw'!AI44</f>
        <v>0.053216</v>
      </c>
      <c r="AG57" s="53">
        <f>'AEO 2022 38 Raw'!AJ44</f>
        <v>0.032</v>
      </c>
    </row>
    <row r="58" ht="15.0" customHeight="1">
      <c r="A58" s="45" t="s">
        <v>402</v>
      </c>
      <c r="B58" s="51" t="s">
        <v>374</v>
      </c>
      <c r="C58" s="52">
        <f>'AEO 2022 38 Raw'!F45</f>
        <v>0.454287</v>
      </c>
      <c r="D58" s="52">
        <f>'AEO 2022 38 Raw'!G45</f>
        <v>0.619532</v>
      </c>
      <c r="E58" s="52">
        <f>'AEO 2022 38 Raw'!H45</f>
        <v>0.697917</v>
      </c>
      <c r="F58" s="52">
        <f>'AEO 2022 38 Raw'!I45</f>
        <v>0.731946</v>
      </c>
      <c r="G58" s="52">
        <f>'AEO 2022 38 Raw'!J45</f>
        <v>0.749887</v>
      </c>
      <c r="H58" s="52">
        <f>'AEO 2022 38 Raw'!K45</f>
        <v>0.771736</v>
      </c>
      <c r="I58" s="52">
        <f>'AEO 2022 38 Raw'!L45</f>
        <v>0.785443</v>
      </c>
      <c r="J58" s="52">
        <f>'AEO 2022 38 Raw'!M45</f>
        <v>0.797604</v>
      </c>
      <c r="K58" s="52">
        <f>'AEO 2022 38 Raw'!N45</f>
        <v>0.807218</v>
      </c>
      <c r="L58" s="52">
        <f>'AEO 2022 38 Raw'!O45</f>
        <v>0.821994</v>
      </c>
      <c r="M58" s="52">
        <f>'AEO 2022 38 Raw'!P45</f>
        <v>0.828952</v>
      </c>
      <c r="N58" s="52">
        <f>'AEO 2022 38 Raw'!Q45</f>
        <v>0.862679</v>
      </c>
      <c r="O58" s="52">
        <f>'AEO 2022 38 Raw'!R45</f>
        <v>0.882488</v>
      </c>
      <c r="P58" s="52">
        <f>'AEO 2022 38 Raw'!S45</f>
        <v>0.889684</v>
      </c>
      <c r="Q58" s="52">
        <f>'AEO 2022 38 Raw'!T45</f>
        <v>0.899373</v>
      </c>
      <c r="R58" s="52">
        <f>'AEO 2022 38 Raw'!U45</f>
        <v>0.917832</v>
      </c>
      <c r="S58" s="52">
        <f>'AEO 2022 38 Raw'!V45</f>
        <v>0.944113</v>
      </c>
      <c r="T58" s="52">
        <f>'AEO 2022 38 Raw'!W45</f>
        <v>0.984376</v>
      </c>
      <c r="U58" s="52">
        <f>'AEO 2022 38 Raw'!X45</f>
        <v>1.026566</v>
      </c>
      <c r="V58" s="52">
        <f>'AEO 2022 38 Raw'!Y45</f>
        <v>1.076635</v>
      </c>
      <c r="W58" s="52">
        <f>'AEO 2022 38 Raw'!Z45</f>
        <v>1.114979</v>
      </c>
      <c r="X58" s="52">
        <f>'AEO 2022 38 Raw'!AA45</f>
        <v>1.153714</v>
      </c>
      <c r="Y58" s="52">
        <f>'AEO 2022 38 Raw'!AB45</f>
        <v>1.190774</v>
      </c>
      <c r="Z58" s="52">
        <f>'AEO 2022 38 Raw'!AC45</f>
        <v>1.225661</v>
      </c>
      <c r="AA58" s="52">
        <f>'AEO 2022 38 Raw'!AD45</f>
        <v>1.271202</v>
      </c>
      <c r="AB58" s="52">
        <f>'AEO 2022 38 Raw'!AE45</f>
        <v>1.348631</v>
      </c>
      <c r="AC58" s="52">
        <f>'AEO 2022 38 Raw'!AF45</f>
        <v>1.423801</v>
      </c>
      <c r="AD58" s="52">
        <f>'AEO 2022 38 Raw'!AG45</f>
        <v>1.489571</v>
      </c>
      <c r="AE58" s="52">
        <f>'AEO 2022 38 Raw'!AH45</f>
        <v>1.572449</v>
      </c>
      <c r="AF58" s="52">
        <f>'AEO 2022 38 Raw'!AI45</f>
        <v>1.632918</v>
      </c>
      <c r="AG58" s="53">
        <f>'AEO 2022 38 Raw'!AJ45</f>
        <v>0.045</v>
      </c>
    </row>
    <row r="59" ht="15.0" customHeight="1">
      <c r="A59" s="45" t="s">
        <v>403</v>
      </c>
      <c r="B59" s="51" t="s">
        <v>376</v>
      </c>
      <c r="C59" s="52">
        <f>'AEO 2022 38 Raw'!F46</f>
        <v>0.005835</v>
      </c>
      <c r="D59" s="52">
        <f>'AEO 2022 38 Raw'!G46</f>
        <v>0.005803</v>
      </c>
      <c r="E59" s="52">
        <f>'AEO 2022 38 Raw'!H46</f>
        <v>0.006486</v>
      </c>
      <c r="F59" s="52">
        <f>'AEO 2022 38 Raw'!I46</f>
        <v>0.006671</v>
      </c>
      <c r="G59" s="52">
        <f>'AEO 2022 38 Raw'!J46</f>
        <v>0.006728</v>
      </c>
      <c r="H59" s="52">
        <f>'AEO 2022 38 Raw'!K46</f>
        <v>0.006819</v>
      </c>
      <c r="I59" s="52">
        <f>'AEO 2022 38 Raw'!L46</f>
        <v>0.006837</v>
      </c>
      <c r="J59" s="52">
        <f>'AEO 2022 38 Raw'!M46</f>
        <v>0.006778</v>
      </c>
      <c r="K59" s="52">
        <f>'AEO 2022 38 Raw'!N46</f>
        <v>0.006707</v>
      </c>
      <c r="L59" s="52">
        <f>'AEO 2022 38 Raw'!O46</f>
        <v>0.006742</v>
      </c>
      <c r="M59" s="52">
        <f>'AEO 2022 38 Raw'!P46</f>
        <v>0.006667</v>
      </c>
      <c r="N59" s="52">
        <f>'AEO 2022 38 Raw'!Q46</f>
        <v>0.007034</v>
      </c>
      <c r="O59" s="52">
        <f>'AEO 2022 38 Raw'!R46</f>
        <v>0.007056</v>
      </c>
      <c r="P59" s="52">
        <f>'AEO 2022 38 Raw'!S46</f>
        <v>0.007006</v>
      </c>
      <c r="Q59" s="52">
        <f>'AEO 2022 38 Raw'!T46</f>
        <v>0.007014</v>
      </c>
      <c r="R59" s="52">
        <f>'AEO 2022 38 Raw'!U46</f>
        <v>0.007062</v>
      </c>
      <c r="S59" s="52">
        <f>'AEO 2022 38 Raw'!V46</f>
        <v>0.007123</v>
      </c>
      <c r="T59" s="52">
        <f>'AEO 2022 38 Raw'!W46</f>
        <v>0.007305</v>
      </c>
      <c r="U59" s="52">
        <f>'AEO 2022 38 Raw'!X46</f>
        <v>0.00745</v>
      </c>
      <c r="V59" s="52">
        <f>'AEO 2022 38 Raw'!Y46</f>
        <v>0.007735</v>
      </c>
      <c r="W59" s="52">
        <f>'AEO 2022 38 Raw'!Z46</f>
        <v>0.007876</v>
      </c>
      <c r="X59" s="52">
        <f>'AEO 2022 38 Raw'!AA46</f>
        <v>0.008041</v>
      </c>
      <c r="Y59" s="52">
        <f>'AEO 2022 38 Raw'!AB46</f>
        <v>0.008189</v>
      </c>
      <c r="Z59" s="52">
        <f>'AEO 2022 38 Raw'!AC46</f>
        <v>0.008291</v>
      </c>
      <c r="AA59" s="52">
        <f>'AEO 2022 38 Raw'!AD46</f>
        <v>0.008498</v>
      </c>
      <c r="AB59" s="52">
        <f>'AEO 2022 38 Raw'!AE46</f>
        <v>0.008951</v>
      </c>
      <c r="AC59" s="52">
        <f>'AEO 2022 38 Raw'!AF46</f>
        <v>0.009304</v>
      </c>
      <c r="AD59" s="52">
        <f>'AEO 2022 38 Raw'!AG46</f>
        <v>0.009556</v>
      </c>
      <c r="AE59" s="52">
        <f>'AEO 2022 38 Raw'!AH46</f>
        <v>0.00992</v>
      </c>
      <c r="AF59" s="52">
        <f>'AEO 2022 38 Raw'!AI46</f>
        <v>0.010041</v>
      </c>
      <c r="AG59" s="53">
        <f>'AEO 2022 38 Raw'!AJ46</f>
        <v>0.019</v>
      </c>
    </row>
    <row r="60" ht="15.0" customHeight="1">
      <c r="A60" s="45" t="s">
        <v>404</v>
      </c>
      <c r="B60" s="51" t="s">
        <v>378</v>
      </c>
      <c r="C60" s="52">
        <f>'AEO 2022 38 Raw'!F47</f>
        <v>0</v>
      </c>
      <c r="D60" s="52">
        <f>'AEO 2022 38 Raw'!G47</f>
        <v>0</v>
      </c>
      <c r="E60" s="52">
        <f>'AEO 2022 38 Raw'!H47</f>
        <v>0</v>
      </c>
      <c r="F60" s="52">
        <f>'AEO 2022 38 Raw'!I47</f>
        <v>0</v>
      </c>
      <c r="G60" s="52">
        <f>'AEO 2022 38 Raw'!J47</f>
        <v>0</v>
      </c>
      <c r="H60" s="52">
        <f>'AEO 2022 38 Raw'!K47</f>
        <v>0</v>
      </c>
      <c r="I60" s="52">
        <f>'AEO 2022 38 Raw'!L47</f>
        <v>0</v>
      </c>
      <c r="J60" s="52">
        <f>'AEO 2022 38 Raw'!M47</f>
        <v>0</v>
      </c>
      <c r="K60" s="52">
        <f>'AEO 2022 38 Raw'!N47</f>
        <v>0</v>
      </c>
      <c r="L60" s="52">
        <f>'AEO 2022 38 Raw'!O47</f>
        <v>0</v>
      </c>
      <c r="M60" s="52">
        <f>'AEO 2022 38 Raw'!P47</f>
        <v>0</v>
      </c>
      <c r="N60" s="52">
        <f>'AEO 2022 38 Raw'!Q47</f>
        <v>0</v>
      </c>
      <c r="O60" s="52">
        <f>'AEO 2022 38 Raw'!R47</f>
        <v>0</v>
      </c>
      <c r="P60" s="52">
        <f>'AEO 2022 38 Raw'!S47</f>
        <v>0</v>
      </c>
      <c r="Q60" s="52">
        <f>'AEO 2022 38 Raw'!T47</f>
        <v>0</v>
      </c>
      <c r="R60" s="52">
        <f>'AEO 2022 38 Raw'!U47</f>
        <v>0</v>
      </c>
      <c r="S60" s="52">
        <f>'AEO 2022 38 Raw'!V47</f>
        <v>0</v>
      </c>
      <c r="T60" s="52">
        <f>'AEO 2022 38 Raw'!W47</f>
        <v>0</v>
      </c>
      <c r="U60" s="52">
        <f>'AEO 2022 38 Raw'!X47</f>
        <v>0</v>
      </c>
      <c r="V60" s="52">
        <f>'AEO 2022 38 Raw'!Y47</f>
        <v>0</v>
      </c>
      <c r="W60" s="52">
        <f>'AEO 2022 38 Raw'!Z47</f>
        <v>0</v>
      </c>
      <c r="X60" s="52">
        <f>'AEO 2022 38 Raw'!AA47</f>
        <v>0</v>
      </c>
      <c r="Y60" s="52">
        <f>'AEO 2022 38 Raw'!AB47</f>
        <v>0</v>
      </c>
      <c r="Z60" s="52">
        <f>'AEO 2022 38 Raw'!AC47</f>
        <v>0</v>
      </c>
      <c r="AA60" s="52">
        <f>'AEO 2022 38 Raw'!AD47</f>
        <v>0</v>
      </c>
      <c r="AB60" s="52">
        <f>'AEO 2022 38 Raw'!AE47</f>
        <v>0</v>
      </c>
      <c r="AC60" s="52">
        <f>'AEO 2022 38 Raw'!AF47</f>
        <v>0</v>
      </c>
      <c r="AD60" s="52">
        <f>'AEO 2022 38 Raw'!AG47</f>
        <v>0</v>
      </c>
      <c r="AE60" s="52">
        <f>'AEO 2022 38 Raw'!AH47</f>
        <v>0</v>
      </c>
      <c r="AF60" s="52">
        <f>'AEO 2022 38 Raw'!AI47</f>
        <v>0</v>
      </c>
      <c r="AG60" s="53" t="str">
        <f>'AEO 2022 38 Raw'!AJ47</f>
        <v>- -</v>
      </c>
    </row>
    <row r="61" ht="15.0" customHeight="1">
      <c r="A61" s="45" t="s">
        <v>405</v>
      </c>
      <c r="B61" s="51" t="s">
        <v>380</v>
      </c>
      <c r="C61" s="52">
        <f>'AEO 2022 38 Raw'!F48</f>
        <v>0.000631</v>
      </c>
      <c r="D61" s="52">
        <f>'AEO 2022 38 Raw'!G48</f>
        <v>0.003924</v>
      </c>
      <c r="E61" s="52">
        <f>'AEO 2022 38 Raw'!H48</f>
        <v>0.007607</v>
      </c>
      <c r="F61" s="52">
        <f>'AEO 2022 38 Raw'!I48</f>
        <v>0.011663</v>
      </c>
      <c r="G61" s="52">
        <f>'AEO 2022 38 Raw'!J48</f>
        <v>0.016934</v>
      </c>
      <c r="H61" s="52">
        <f>'AEO 2022 38 Raw'!K48</f>
        <v>0.02146</v>
      </c>
      <c r="I61" s="52">
        <f>'AEO 2022 38 Raw'!L48</f>
        <v>0.025975</v>
      </c>
      <c r="J61" s="52">
        <f>'AEO 2022 38 Raw'!M48</f>
        <v>0.031001</v>
      </c>
      <c r="K61" s="52">
        <f>'AEO 2022 38 Raw'!N48</f>
        <v>0.036346</v>
      </c>
      <c r="L61" s="52">
        <f>'AEO 2022 38 Raw'!O48</f>
        <v>0.041801</v>
      </c>
      <c r="M61" s="52">
        <f>'AEO 2022 38 Raw'!P48</f>
        <v>0.047445</v>
      </c>
      <c r="N61" s="52">
        <f>'AEO 2022 38 Raw'!Q48</f>
        <v>0.054152</v>
      </c>
      <c r="O61" s="52">
        <f>'AEO 2022 38 Raw'!R48</f>
        <v>0.06115</v>
      </c>
      <c r="P61" s="52">
        <f>'AEO 2022 38 Raw'!S48</f>
        <v>0.066989</v>
      </c>
      <c r="Q61" s="52">
        <f>'AEO 2022 38 Raw'!T48</f>
        <v>0.073029</v>
      </c>
      <c r="R61" s="52">
        <f>'AEO 2022 38 Raw'!U48</f>
        <v>0.08017</v>
      </c>
      <c r="S61" s="52">
        <f>'AEO 2022 38 Raw'!V48</f>
        <v>0.088482</v>
      </c>
      <c r="T61" s="52">
        <f>'AEO 2022 38 Raw'!W48</f>
        <v>0.098235</v>
      </c>
      <c r="U61" s="52">
        <f>'AEO 2022 38 Raw'!X48</f>
        <v>0.108999</v>
      </c>
      <c r="V61" s="52">
        <f>'AEO 2022 38 Raw'!Y48</f>
        <v>0.120353</v>
      </c>
      <c r="W61" s="52">
        <f>'AEO 2022 38 Raw'!Z48</f>
        <v>0.13121</v>
      </c>
      <c r="X61" s="52">
        <f>'AEO 2022 38 Raw'!AA48</f>
        <v>0.142038</v>
      </c>
      <c r="Y61" s="52">
        <f>'AEO 2022 38 Raw'!AB48</f>
        <v>0.153393</v>
      </c>
      <c r="Z61" s="52">
        <f>'AEO 2022 38 Raw'!AC48</f>
        <v>0.164783</v>
      </c>
      <c r="AA61" s="52">
        <f>'AEO 2022 38 Raw'!AD48</f>
        <v>0.176149</v>
      </c>
      <c r="AB61" s="52">
        <f>'AEO 2022 38 Raw'!AE48</f>
        <v>0.190062</v>
      </c>
      <c r="AC61" s="52">
        <f>'AEO 2022 38 Raw'!AF48</f>
        <v>0.203503</v>
      </c>
      <c r="AD61" s="52">
        <f>'AEO 2022 38 Raw'!AG48</f>
        <v>0.216376</v>
      </c>
      <c r="AE61" s="52">
        <f>'AEO 2022 38 Raw'!AH48</f>
        <v>0.232098</v>
      </c>
      <c r="AF61" s="52">
        <f>'AEO 2022 38 Raw'!AI48</f>
        <v>0.245919</v>
      </c>
      <c r="AG61" s="53">
        <f>'AEO 2022 38 Raw'!AJ48</f>
        <v>0.228</v>
      </c>
    </row>
    <row r="62" ht="15.0" customHeight="1">
      <c r="A62" s="45" t="s">
        <v>406</v>
      </c>
      <c r="B62" s="51" t="s">
        <v>407</v>
      </c>
      <c r="C62" s="52">
        <f>'AEO 2022 38 Raw'!F49</f>
        <v>1291.164429</v>
      </c>
      <c r="D62" s="52">
        <f>'AEO 2022 38 Raw'!G49</f>
        <v>1422.957031</v>
      </c>
      <c r="E62" s="52">
        <f>'AEO 2022 38 Raw'!H49</f>
        <v>1553.758301</v>
      </c>
      <c r="F62" s="52">
        <f>'AEO 2022 38 Raw'!I49</f>
        <v>1626.307983</v>
      </c>
      <c r="G62" s="52">
        <f>'AEO 2022 38 Raw'!J49</f>
        <v>1638.25354</v>
      </c>
      <c r="H62" s="52">
        <f>'AEO 2022 38 Raw'!K49</f>
        <v>1647.267578</v>
      </c>
      <c r="I62" s="52">
        <f>'AEO 2022 38 Raw'!L49</f>
        <v>1642.592651</v>
      </c>
      <c r="J62" s="52">
        <f>'AEO 2022 38 Raw'!M49</f>
        <v>1657.025879</v>
      </c>
      <c r="K62" s="52">
        <f>'AEO 2022 38 Raw'!N49</f>
        <v>1675.599121</v>
      </c>
      <c r="L62" s="52">
        <f>'AEO 2022 38 Raw'!O49</f>
        <v>1687.259766</v>
      </c>
      <c r="M62" s="52">
        <f>'AEO 2022 38 Raw'!P49</f>
        <v>1699.997437</v>
      </c>
      <c r="N62" s="52">
        <f>'AEO 2022 38 Raw'!Q49</f>
        <v>1742.136353</v>
      </c>
      <c r="O62" s="52">
        <f>'AEO 2022 38 Raw'!R49</f>
        <v>1778.363159</v>
      </c>
      <c r="P62" s="52">
        <f>'AEO 2022 38 Raw'!S49</f>
        <v>1770.992065</v>
      </c>
      <c r="Q62" s="52">
        <f>'AEO 2022 38 Raw'!T49</f>
        <v>1763.234009</v>
      </c>
      <c r="R62" s="52">
        <f>'AEO 2022 38 Raw'!U49</f>
        <v>1772.951538</v>
      </c>
      <c r="S62" s="52">
        <f>'AEO 2022 38 Raw'!V49</f>
        <v>1798.687866</v>
      </c>
      <c r="T62" s="52">
        <f>'AEO 2022 38 Raw'!W49</f>
        <v>1842.83728</v>
      </c>
      <c r="U62" s="52">
        <f>'AEO 2022 38 Raw'!X49</f>
        <v>1893.435425</v>
      </c>
      <c r="V62" s="52">
        <f>'AEO 2022 38 Raw'!Y49</f>
        <v>1940.362549</v>
      </c>
      <c r="W62" s="52">
        <f>'AEO 2022 38 Raw'!Z49</f>
        <v>1970.459595</v>
      </c>
      <c r="X62" s="52">
        <f>'AEO 2022 38 Raw'!AA49</f>
        <v>1991.79834</v>
      </c>
      <c r="Y62" s="52">
        <f>'AEO 2022 38 Raw'!AB49</f>
        <v>2013.21582</v>
      </c>
      <c r="Z62" s="52">
        <f>'AEO 2022 38 Raw'!AC49</f>
        <v>2029.384277</v>
      </c>
      <c r="AA62" s="52">
        <f>'AEO 2022 38 Raw'!AD49</f>
        <v>2037.769043</v>
      </c>
      <c r="AB62" s="52">
        <f>'AEO 2022 38 Raw'!AE49</f>
        <v>2071.470703</v>
      </c>
      <c r="AC62" s="52">
        <f>'AEO 2022 38 Raw'!AF49</f>
        <v>2095.446777</v>
      </c>
      <c r="AD62" s="52">
        <f>'AEO 2022 38 Raw'!AG49</f>
        <v>2111.302246</v>
      </c>
      <c r="AE62" s="52">
        <f>'AEO 2022 38 Raw'!AH49</f>
        <v>2148.248535</v>
      </c>
      <c r="AF62" s="52">
        <f>'AEO 2022 38 Raw'!AI49</f>
        <v>2167.016602</v>
      </c>
      <c r="AG62" s="53">
        <f>'AEO 2022 38 Raw'!AJ49</f>
        <v>0.018</v>
      </c>
    </row>
    <row r="63" ht="15.0" customHeight="1">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3"/>
    </row>
    <row r="64" ht="15.0" customHeight="1">
      <c r="A64" s="45" t="s">
        <v>408</v>
      </c>
      <c r="B64" s="51" t="s">
        <v>272</v>
      </c>
      <c r="C64" s="52">
        <f>'AEO 2022 38 Raw'!F50</f>
        <v>12.831943</v>
      </c>
      <c r="D64" s="52">
        <f>'AEO 2022 38 Raw'!G50</f>
        <v>15.115688</v>
      </c>
      <c r="E64" s="52">
        <f>'AEO 2022 38 Raw'!H50</f>
        <v>15.97639</v>
      </c>
      <c r="F64" s="52">
        <f>'AEO 2022 38 Raw'!I50</f>
        <v>16.274401</v>
      </c>
      <c r="G64" s="52">
        <f>'AEO 2022 38 Raw'!J50</f>
        <v>16.361271</v>
      </c>
      <c r="H64" s="52">
        <f>'AEO 2022 38 Raw'!K50</f>
        <v>16.438116</v>
      </c>
      <c r="I64" s="52">
        <f>'AEO 2022 38 Raw'!L50</f>
        <v>16.579166</v>
      </c>
      <c r="J64" s="52">
        <f>'AEO 2022 38 Raw'!M50</f>
        <v>16.751884</v>
      </c>
      <c r="K64" s="52">
        <f>'AEO 2022 38 Raw'!N50</f>
        <v>16.96623</v>
      </c>
      <c r="L64" s="52">
        <f>'AEO 2022 38 Raw'!O50</f>
        <v>17.253309</v>
      </c>
      <c r="M64" s="52">
        <f>'AEO 2022 38 Raw'!P50</f>
        <v>17.51062</v>
      </c>
      <c r="N64" s="52">
        <f>'AEO 2022 38 Raw'!Q50</f>
        <v>17.982088</v>
      </c>
      <c r="O64" s="52">
        <f>'AEO 2022 38 Raw'!R50</f>
        <v>18.314348</v>
      </c>
      <c r="P64" s="52">
        <f>'AEO 2022 38 Raw'!S50</f>
        <v>18.632486</v>
      </c>
      <c r="Q64" s="52">
        <f>'AEO 2022 38 Raw'!T50</f>
        <v>18.945324</v>
      </c>
      <c r="R64" s="52">
        <f>'AEO 2022 38 Raw'!U50</f>
        <v>19.216526</v>
      </c>
      <c r="S64" s="52">
        <f>'AEO 2022 38 Raw'!V50</f>
        <v>19.489275</v>
      </c>
      <c r="T64" s="52">
        <f>'AEO 2022 38 Raw'!W50</f>
        <v>19.781286</v>
      </c>
      <c r="U64" s="52">
        <f>'AEO 2022 38 Raw'!X50</f>
        <v>20.011797</v>
      </c>
      <c r="V64" s="52">
        <f>'AEO 2022 38 Raw'!Y50</f>
        <v>20.341745</v>
      </c>
      <c r="W64" s="52">
        <f>'AEO 2022 38 Raw'!Z50</f>
        <v>20.622206</v>
      </c>
      <c r="X64" s="52">
        <f>'AEO 2022 38 Raw'!AA50</f>
        <v>20.910151</v>
      </c>
      <c r="Y64" s="52">
        <f>'AEO 2022 38 Raw'!AB50</f>
        <v>21.219198</v>
      </c>
      <c r="Z64" s="52">
        <f>'AEO 2022 38 Raw'!AC50</f>
        <v>21.480591</v>
      </c>
      <c r="AA64" s="52">
        <f>'AEO 2022 38 Raw'!AD50</f>
        <v>21.706543</v>
      </c>
      <c r="AB64" s="52">
        <f>'AEO 2022 38 Raw'!AE50</f>
        <v>21.962238</v>
      </c>
      <c r="AC64" s="52">
        <f>'AEO 2022 38 Raw'!AF50</f>
        <v>22.187359</v>
      </c>
      <c r="AD64" s="52">
        <f>'AEO 2022 38 Raw'!AG50</f>
        <v>22.398506</v>
      </c>
      <c r="AE64" s="52">
        <f>'AEO 2022 38 Raw'!AH50</f>
        <v>22.619444</v>
      </c>
      <c r="AF64" s="52">
        <f>'AEO 2022 38 Raw'!AI50</f>
        <v>22.742086</v>
      </c>
      <c r="AG64" s="53">
        <f>'AEO 2022 38 Raw'!AJ50</f>
        <v>0.02</v>
      </c>
    </row>
    <row r="65" ht="15.0" customHeight="1">
      <c r="A65" s="45" t="s">
        <v>409</v>
      </c>
      <c r="B65" s="50" t="s">
        <v>275</v>
      </c>
      <c r="C65" s="52">
        <f>'AEO 2022 38 Raw'!F51</f>
        <v>10062.11133</v>
      </c>
      <c r="D65" s="52">
        <f>'AEO 2022 38 Raw'!G51</f>
        <v>9413.775391</v>
      </c>
      <c r="E65" s="52">
        <f>'AEO 2022 38 Raw'!H51</f>
        <v>9725.339844</v>
      </c>
      <c r="F65" s="52">
        <f>'AEO 2022 38 Raw'!I51</f>
        <v>9993.043945</v>
      </c>
      <c r="G65" s="52">
        <f>'AEO 2022 38 Raw'!J51</f>
        <v>10012.99707</v>
      </c>
      <c r="H65" s="52">
        <f>'AEO 2022 38 Raw'!K51</f>
        <v>10021.02441</v>
      </c>
      <c r="I65" s="52">
        <f>'AEO 2022 38 Raw'!L51</f>
        <v>9907.571289</v>
      </c>
      <c r="J65" s="52">
        <f>'AEO 2022 38 Raw'!M51</f>
        <v>9891.578125</v>
      </c>
      <c r="K65" s="52">
        <f>'AEO 2022 38 Raw'!N51</f>
        <v>9876.083984</v>
      </c>
      <c r="L65" s="52">
        <f>'AEO 2022 38 Raw'!O51</f>
        <v>9779.339844</v>
      </c>
      <c r="M65" s="52">
        <f>'AEO 2022 38 Raw'!P51</f>
        <v>9708.379883</v>
      </c>
      <c r="N65" s="52">
        <f>'AEO 2022 38 Raw'!Q51</f>
        <v>9688.175781</v>
      </c>
      <c r="O65" s="52">
        <f>'AEO 2022 38 Raw'!R51</f>
        <v>9710.217773</v>
      </c>
      <c r="P65" s="52">
        <f>'AEO 2022 38 Raw'!S51</f>
        <v>9504.861328</v>
      </c>
      <c r="Q65" s="52">
        <f>'AEO 2022 38 Raw'!T51</f>
        <v>9306.960938</v>
      </c>
      <c r="R65" s="52">
        <f>'AEO 2022 38 Raw'!U51</f>
        <v>9226.181641</v>
      </c>
      <c r="S65" s="52">
        <f>'AEO 2022 38 Raw'!V51</f>
        <v>9229.116211</v>
      </c>
      <c r="T65" s="52">
        <f>'AEO 2022 38 Raw'!W51</f>
        <v>9316.063477</v>
      </c>
      <c r="U65" s="52">
        <f>'AEO 2022 38 Raw'!X51</f>
        <v>9461.595703</v>
      </c>
      <c r="V65" s="52">
        <f>'AEO 2022 38 Raw'!Y51</f>
        <v>9538.820312</v>
      </c>
      <c r="W65" s="52">
        <f>'AEO 2022 38 Raw'!Z51</f>
        <v>9555.038086</v>
      </c>
      <c r="X65" s="52">
        <f>'AEO 2022 38 Raw'!AA51</f>
        <v>9525.508789</v>
      </c>
      <c r="Y65" s="52">
        <f>'AEO 2022 38 Raw'!AB51</f>
        <v>9487.708984</v>
      </c>
      <c r="Z65" s="52">
        <f>'AEO 2022 38 Raw'!AC51</f>
        <v>9447.525391</v>
      </c>
      <c r="AA65" s="52">
        <f>'AEO 2022 38 Raw'!AD51</f>
        <v>9387.80957</v>
      </c>
      <c r="AB65" s="52">
        <f>'AEO 2022 38 Raw'!AE51</f>
        <v>9431.96582</v>
      </c>
      <c r="AC65" s="52">
        <f>'AEO 2022 38 Raw'!AF51</f>
        <v>9444.327148</v>
      </c>
      <c r="AD65" s="52">
        <f>'AEO 2022 38 Raw'!AG51</f>
        <v>9426.084961</v>
      </c>
      <c r="AE65" s="52">
        <f>'AEO 2022 38 Raw'!AH51</f>
        <v>9497.353516</v>
      </c>
      <c r="AF65" s="52">
        <f>'AEO 2022 38 Raw'!AI51</f>
        <v>9528.662109</v>
      </c>
      <c r="AG65" s="53">
        <f>'AEO 2022 38 Raw'!AJ51</f>
        <v>-0.002</v>
      </c>
    </row>
    <row r="66" ht="15.0" customHeight="1">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3"/>
    </row>
    <row r="67" ht="15.0" customHeight="1">
      <c r="A67" s="45" t="s">
        <v>410</v>
      </c>
      <c r="B67" s="51" t="s">
        <v>278</v>
      </c>
      <c r="C67" s="52">
        <f>'AEO 2022 38 Raw'!F52</f>
        <v>12.455999</v>
      </c>
      <c r="D67" s="52">
        <f>'AEO 2022 38 Raw'!G52</f>
        <v>14.571984</v>
      </c>
      <c r="E67" s="52">
        <f>'AEO 2022 38 Raw'!H52</f>
        <v>15.600765</v>
      </c>
      <c r="F67" s="52">
        <f>'AEO 2022 38 Raw'!I52</f>
        <v>16.004927</v>
      </c>
      <c r="G67" s="52">
        <f>'AEO 2022 38 Raw'!J52</f>
        <v>16.139498</v>
      </c>
      <c r="H67" s="52">
        <f>'AEO 2022 38 Raw'!K52</f>
        <v>16.278839</v>
      </c>
      <c r="I67" s="52">
        <f>'AEO 2022 38 Raw'!L52</f>
        <v>16.464922</v>
      </c>
      <c r="J67" s="52">
        <f>'AEO 2022 38 Raw'!M52</f>
        <v>16.678802</v>
      </c>
      <c r="K67" s="52">
        <f>'AEO 2022 38 Raw'!N52</f>
        <v>16.941446</v>
      </c>
      <c r="L67" s="52">
        <f>'AEO 2022 38 Raw'!O52</f>
        <v>17.293423</v>
      </c>
      <c r="M67" s="52">
        <f>'AEO 2022 38 Raw'!P52</f>
        <v>17.605484</v>
      </c>
      <c r="N67" s="52">
        <f>'AEO 2022 38 Raw'!Q52</f>
        <v>18.134192</v>
      </c>
      <c r="O67" s="52">
        <f>'AEO 2022 38 Raw'!R52</f>
        <v>18.535164</v>
      </c>
      <c r="P67" s="52">
        <f>'AEO 2022 38 Raw'!S52</f>
        <v>18.911802</v>
      </c>
      <c r="Q67" s="52">
        <f>'AEO 2022 38 Raw'!T52</f>
        <v>19.290403</v>
      </c>
      <c r="R67" s="52">
        <f>'AEO 2022 38 Raw'!U52</f>
        <v>19.623487</v>
      </c>
      <c r="S67" s="52">
        <f>'AEO 2022 38 Raw'!V52</f>
        <v>19.95421</v>
      </c>
      <c r="T67" s="52">
        <f>'AEO 2022 38 Raw'!W52</f>
        <v>20.306282</v>
      </c>
      <c r="U67" s="52">
        <f>'AEO 2022 38 Raw'!X52</f>
        <v>20.598869</v>
      </c>
      <c r="V67" s="52">
        <f>'AEO 2022 38 Raw'!Y52</f>
        <v>20.985233</v>
      </c>
      <c r="W67" s="52">
        <f>'AEO 2022 38 Raw'!Z52</f>
        <v>21.343271</v>
      </c>
      <c r="X67" s="52">
        <f>'AEO 2022 38 Raw'!AA52</f>
        <v>21.693348</v>
      </c>
      <c r="Y67" s="52">
        <f>'AEO 2022 38 Raw'!AB52</f>
        <v>22.068369</v>
      </c>
      <c r="Z67" s="52">
        <f>'AEO 2022 38 Raw'!AC52</f>
        <v>22.394947</v>
      </c>
      <c r="AA67" s="52">
        <f>'AEO 2022 38 Raw'!AD52</f>
        <v>22.683172</v>
      </c>
      <c r="AB67" s="52">
        <f>'AEO 2022 38 Raw'!AE52</f>
        <v>23.003008</v>
      </c>
      <c r="AC67" s="52">
        <f>'AEO 2022 38 Raw'!AF52</f>
        <v>23.292082</v>
      </c>
      <c r="AD67" s="52">
        <f>'AEO 2022 38 Raw'!AG52</f>
        <v>23.56691</v>
      </c>
      <c r="AE67" s="52">
        <f>'AEO 2022 38 Raw'!AH52</f>
        <v>23.852163</v>
      </c>
      <c r="AF67" s="52">
        <f>'AEO 2022 38 Raw'!AI52</f>
        <v>24.034039</v>
      </c>
      <c r="AG67" s="53">
        <f>'AEO 2022 38 Raw'!AJ52</f>
        <v>0.023</v>
      </c>
    </row>
    <row r="68" ht="15.0" customHeight="1">
      <c r="A68" s="45" t="s">
        <v>411</v>
      </c>
      <c r="B68" s="51" t="s">
        <v>281</v>
      </c>
      <c r="C68" s="52">
        <f>'AEO 2022 38 Raw'!F53</f>
        <v>74.063698</v>
      </c>
      <c r="D68" s="52">
        <f>'AEO 2022 38 Raw'!G53</f>
        <v>70.525612</v>
      </c>
      <c r="E68" s="52">
        <f>'AEO 2022 38 Raw'!H53</f>
        <v>74.440796</v>
      </c>
      <c r="F68" s="52">
        <f>'AEO 2022 38 Raw'!I53</f>
        <v>77.914856</v>
      </c>
      <c r="G68" s="52">
        <f>'AEO 2022 38 Raw'!J53</f>
        <v>79.591187</v>
      </c>
      <c r="H68" s="52">
        <f>'AEO 2022 38 Raw'!K53</f>
        <v>81.828644</v>
      </c>
      <c r="I68" s="52">
        <f>'AEO 2022 38 Raw'!L53</f>
        <v>83.563957</v>
      </c>
      <c r="J68" s="52">
        <f>'AEO 2022 38 Raw'!M53</f>
        <v>86.347923</v>
      </c>
      <c r="K68" s="52">
        <f>'AEO 2022 38 Raw'!N53</f>
        <v>89.081993</v>
      </c>
      <c r="L68" s="52">
        <f>'AEO 2022 38 Raw'!O53</f>
        <v>91.337914</v>
      </c>
      <c r="M68" s="52">
        <f>'AEO 2022 38 Raw'!P53</f>
        <v>93.610977</v>
      </c>
      <c r="N68" s="52">
        <f>'AEO 2022 38 Raw'!Q53</f>
        <v>97.19944</v>
      </c>
      <c r="O68" s="52">
        <f>'AEO 2022 38 Raw'!R53</f>
        <v>100.757164</v>
      </c>
      <c r="P68" s="52">
        <f>'AEO 2022 38 Raw'!S53</f>
        <v>101.646019</v>
      </c>
      <c r="Q68" s="52">
        <f>'AEO 2022 38 Raw'!T53</f>
        <v>102.492584</v>
      </c>
      <c r="R68" s="52">
        <f>'AEO 2022 38 Raw'!U53</f>
        <v>104.427734</v>
      </c>
      <c r="S68" s="52">
        <f>'AEO 2022 38 Raw'!V53</f>
        <v>107.304947</v>
      </c>
      <c r="T68" s="52">
        <f>'AEO 2022 38 Raw'!W53</f>
        <v>111.214264</v>
      </c>
      <c r="U68" s="52">
        <f>'AEO 2022 38 Raw'!X53</f>
        <v>115.603294</v>
      </c>
      <c r="V68" s="52">
        <f>'AEO 2022 38 Raw'!Y53</f>
        <v>119.628677</v>
      </c>
      <c r="W68" s="52">
        <f>'AEO 2022 38 Raw'!Z53</f>
        <v>122.810913</v>
      </c>
      <c r="X68" s="52">
        <f>'AEO 2022 38 Raw'!AA53</f>
        <v>125.418648</v>
      </c>
      <c r="Y68" s="52">
        <f>'AEO 2022 38 Raw'!AB53</f>
        <v>128.010651</v>
      </c>
      <c r="Z68" s="52">
        <f>'AEO 2022 38 Raw'!AC53</f>
        <v>130.390823</v>
      </c>
      <c r="AA68" s="52">
        <f>'AEO 2022 38 Raw'!AD53</f>
        <v>132.36084</v>
      </c>
      <c r="AB68" s="52">
        <f>'AEO 2022 38 Raw'!AE53</f>
        <v>135.846069</v>
      </c>
      <c r="AC68" s="52">
        <f>'AEO 2022 38 Raw'!AF53</f>
        <v>138.751709</v>
      </c>
      <c r="AD68" s="52">
        <f>'AEO 2022 38 Raw'!AG53</f>
        <v>141.09642</v>
      </c>
      <c r="AE68" s="52">
        <f>'AEO 2022 38 Raw'!AH53</f>
        <v>144.800797</v>
      </c>
      <c r="AF68" s="52">
        <f>'AEO 2022 38 Raw'!AI53</f>
        <v>147.265427</v>
      </c>
      <c r="AG68" s="53">
        <f>'AEO 2022 38 Raw'!AJ53</f>
        <v>0.024</v>
      </c>
    </row>
    <row r="69" ht="15.0" customHeight="1">
      <c r="A69" s="45" t="s">
        <v>412</v>
      </c>
      <c r="B69" s="51" t="s">
        <v>284</v>
      </c>
      <c r="C69" s="52">
        <f>'AEO 2022 38 Raw'!F54</f>
        <v>0</v>
      </c>
      <c r="D69" s="52">
        <f>'AEO 2022 38 Raw'!G54</f>
        <v>0</v>
      </c>
      <c r="E69" s="52">
        <f>'AEO 2022 38 Raw'!H54</f>
        <v>0</v>
      </c>
      <c r="F69" s="52">
        <f>'AEO 2022 38 Raw'!I54</f>
        <v>0</v>
      </c>
      <c r="G69" s="52">
        <f>'AEO 2022 38 Raw'!J54</f>
        <v>0</v>
      </c>
      <c r="H69" s="52">
        <f>'AEO 2022 38 Raw'!K54</f>
        <v>0</v>
      </c>
      <c r="I69" s="52">
        <f>'AEO 2022 38 Raw'!L54</f>
        <v>0</v>
      </c>
      <c r="J69" s="52">
        <f>'AEO 2022 38 Raw'!M54</f>
        <v>0</v>
      </c>
      <c r="K69" s="52">
        <f>'AEO 2022 38 Raw'!N54</f>
        <v>0</v>
      </c>
      <c r="L69" s="52">
        <f>'AEO 2022 38 Raw'!O54</f>
        <v>0</v>
      </c>
      <c r="M69" s="52">
        <f>'AEO 2022 38 Raw'!P54</f>
        <v>0</v>
      </c>
      <c r="N69" s="52">
        <f>'AEO 2022 38 Raw'!Q54</f>
        <v>0</v>
      </c>
      <c r="O69" s="52">
        <f>'AEO 2022 38 Raw'!R54</f>
        <v>0</v>
      </c>
      <c r="P69" s="52">
        <f>'AEO 2022 38 Raw'!S54</f>
        <v>0</v>
      </c>
      <c r="Q69" s="52">
        <f>'AEO 2022 38 Raw'!T54</f>
        <v>0</v>
      </c>
      <c r="R69" s="52">
        <f>'AEO 2022 38 Raw'!U54</f>
        <v>0</v>
      </c>
      <c r="S69" s="52">
        <f>'AEO 2022 38 Raw'!V54</f>
        <v>0</v>
      </c>
      <c r="T69" s="52">
        <f>'AEO 2022 38 Raw'!W54</f>
        <v>0</v>
      </c>
      <c r="U69" s="52">
        <f>'AEO 2022 38 Raw'!X54</f>
        <v>0</v>
      </c>
      <c r="V69" s="52">
        <f>'AEO 2022 38 Raw'!Y54</f>
        <v>0</v>
      </c>
      <c r="W69" s="52">
        <f>'AEO 2022 38 Raw'!Z54</f>
        <v>0</v>
      </c>
      <c r="X69" s="52">
        <f>'AEO 2022 38 Raw'!AA54</f>
        <v>0</v>
      </c>
      <c r="Y69" s="52">
        <f>'AEO 2022 38 Raw'!AB54</f>
        <v>0</v>
      </c>
      <c r="Z69" s="52">
        <f>'AEO 2022 38 Raw'!AC54</f>
        <v>0</v>
      </c>
      <c r="AA69" s="52">
        <f>'AEO 2022 38 Raw'!AD54</f>
        <v>0</v>
      </c>
      <c r="AB69" s="52">
        <f>'AEO 2022 38 Raw'!AE54</f>
        <v>0</v>
      </c>
      <c r="AC69" s="52">
        <f>'AEO 2022 38 Raw'!AF54</f>
        <v>0</v>
      </c>
      <c r="AD69" s="52">
        <f>'AEO 2022 38 Raw'!AG54</f>
        <v>0</v>
      </c>
      <c r="AE69" s="52">
        <f>'AEO 2022 38 Raw'!AH54</f>
        <v>0</v>
      </c>
      <c r="AF69" s="52">
        <f>'AEO 2022 38 Raw'!AI54</f>
        <v>0</v>
      </c>
      <c r="AG69" s="53" t="str">
        <f>'AEO 2022 38 Raw'!AJ54</f>
        <v>- -</v>
      </c>
    </row>
    <row r="70" ht="12.0" customHeight="1">
      <c r="C70" s="52" t="str">
        <f>'AEO 2022 38 Raw'!F55</f>
        <v/>
      </c>
      <c r="D70" s="52" t="str">
        <f>'AEO 2022 38 Raw'!G55</f>
        <v/>
      </c>
      <c r="E70" s="52" t="str">
        <f>'AEO 2022 38 Raw'!H55</f>
        <v/>
      </c>
      <c r="F70" s="52" t="str">
        <f>'AEO 2022 38 Raw'!I55</f>
        <v/>
      </c>
      <c r="G70" s="52" t="str">
        <f>'AEO 2022 38 Raw'!J55</f>
        <v/>
      </c>
      <c r="H70" s="52" t="str">
        <f>'AEO 2022 38 Raw'!K55</f>
        <v/>
      </c>
      <c r="I70" s="52" t="str">
        <f>'AEO 2022 38 Raw'!L55</f>
        <v/>
      </c>
      <c r="J70" s="52" t="str">
        <f>'AEO 2022 38 Raw'!M55</f>
        <v/>
      </c>
      <c r="K70" s="52" t="str">
        <f>'AEO 2022 38 Raw'!N55</f>
        <v/>
      </c>
      <c r="L70" s="52" t="str">
        <f>'AEO 2022 38 Raw'!O55</f>
        <v/>
      </c>
      <c r="M70" s="52" t="str">
        <f>'AEO 2022 38 Raw'!P55</f>
        <v/>
      </c>
      <c r="N70" s="52" t="str">
        <f>'AEO 2022 38 Raw'!Q55</f>
        <v/>
      </c>
      <c r="O70" s="52" t="str">
        <f>'AEO 2022 38 Raw'!R55</f>
        <v/>
      </c>
      <c r="P70" s="52" t="str">
        <f>'AEO 2022 38 Raw'!S55</f>
        <v/>
      </c>
      <c r="Q70" s="52" t="str">
        <f>'AEO 2022 38 Raw'!T55</f>
        <v/>
      </c>
      <c r="R70" s="52" t="str">
        <f>'AEO 2022 38 Raw'!U55</f>
        <v/>
      </c>
      <c r="S70" s="52" t="str">
        <f>'AEO 2022 38 Raw'!V55</f>
        <v/>
      </c>
      <c r="T70" s="52" t="str">
        <f>'AEO 2022 38 Raw'!W55</f>
        <v/>
      </c>
      <c r="U70" s="52" t="str">
        <f>'AEO 2022 38 Raw'!X55</f>
        <v/>
      </c>
      <c r="V70" s="52" t="str">
        <f>'AEO 2022 38 Raw'!Y55</f>
        <v/>
      </c>
      <c r="W70" s="52" t="str">
        <f>'AEO 2022 38 Raw'!Z55</f>
        <v/>
      </c>
      <c r="X70" s="52" t="str">
        <f>'AEO 2022 38 Raw'!AA55</f>
        <v/>
      </c>
      <c r="Y70" s="52" t="str">
        <f>'AEO 2022 38 Raw'!AB55</f>
        <v/>
      </c>
      <c r="Z70" s="52" t="str">
        <f>'AEO 2022 38 Raw'!AC55</f>
        <v/>
      </c>
      <c r="AA70" s="52" t="str">
        <f>'AEO 2022 38 Raw'!AD55</f>
        <v/>
      </c>
      <c r="AB70" s="52" t="str">
        <f>'AEO 2022 38 Raw'!AE55</f>
        <v/>
      </c>
      <c r="AC70" s="52" t="str">
        <f>'AEO 2022 38 Raw'!AF55</f>
        <v/>
      </c>
      <c r="AD70" s="52" t="str">
        <f>'AEO 2022 38 Raw'!AG55</f>
        <v/>
      </c>
      <c r="AE70" s="52" t="str">
        <f>'AEO 2022 38 Raw'!AH55</f>
        <v/>
      </c>
      <c r="AF70" s="52" t="str">
        <f>'AEO 2022 38 Raw'!AI55</f>
        <v/>
      </c>
      <c r="AG70" s="53" t="str">
        <f>'AEO 2022 38 Raw'!AJ55</f>
        <v/>
      </c>
    </row>
    <row r="71" ht="15.0" customHeight="1">
      <c r="B71" s="50" t="s">
        <v>413</v>
      </c>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3"/>
    </row>
    <row r="72" ht="15.0" customHeight="1">
      <c r="A72" s="45" t="s">
        <v>414</v>
      </c>
      <c r="B72" s="51" t="s">
        <v>415</v>
      </c>
      <c r="C72" s="52">
        <f>'AEO 2022 38 Raw'!F56</f>
        <v>13433.04492</v>
      </c>
      <c r="D72" s="52">
        <f>'AEO 2022 38 Raw'!G56</f>
        <v>11966.61035</v>
      </c>
      <c r="E72" s="52">
        <f>'AEO 2022 38 Raw'!H56</f>
        <v>11948.76465</v>
      </c>
      <c r="F72" s="52">
        <f>'AEO 2022 38 Raw'!I56</f>
        <v>11987.17285</v>
      </c>
      <c r="G72" s="52">
        <f>'AEO 2022 38 Raw'!J56</f>
        <v>11784.68848</v>
      </c>
      <c r="H72" s="52">
        <f>'AEO 2022 38 Raw'!K56</f>
        <v>11655.67969</v>
      </c>
      <c r="I72" s="52">
        <f>'AEO 2022 38 Raw'!L56</f>
        <v>11441.44043</v>
      </c>
      <c r="J72" s="52">
        <f>'AEO 2022 38 Raw'!M56</f>
        <v>11357.23633</v>
      </c>
      <c r="K72" s="52">
        <f>'AEO 2022 38 Raw'!N56</f>
        <v>11266.19141</v>
      </c>
      <c r="L72" s="52">
        <f>'AEO 2022 38 Raw'!O56</f>
        <v>11099.80273</v>
      </c>
      <c r="M72" s="52">
        <f>'AEO 2022 38 Raw'!P56</f>
        <v>10952.91504</v>
      </c>
      <c r="N72" s="52">
        <f>'AEO 2022 38 Raw'!Q56</f>
        <v>10912.77344</v>
      </c>
      <c r="O72" s="52">
        <f>'AEO 2022 38 Raw'!R56</f>
        <v>10883.26953</v>
      </c>
      <c r="P72" s="52">
        <f>'AEO 2022 38 Raw'!S56</f>
        <v>10596.85938</v>
      </c>
      <c r="Q72" s="52">
        <f>'AEO 2022 38 Raw'!T56</f>
        <v>10320.58106</v>
      </c>
      <c r="R72" s="52">
        <f>'AEO 2022 38 Raw'!U56</f>
        <v>10173.2959</v>
      </c>
      <c r="S72" s="52">
        <f>'AEO 2022 38 Raw'!V56</f>
        <v>10122.29199</v>
      </c>
      <c r="T72" s="52">
        <f>'AEO 2022 38 Raw'!W56</f>
        <v>10162.92188</v>
      </c>
      <c r="U72" s="52">
        <f>'AEO 2022 38 Raw'!X56</f>
        <v>10254.52051</v>
      </c>
      <c r="V72" s="52">
        <f>'AEO 2022 38 Raw'!Y56</f>
        <v>10289.17773</v>
      </c>
      <c r="W72" s="52">
        <f>'AEO 2022 38 Raw'!Z56</f>
        <v>10249.78027</v>
      </c>
      <c r="X72" s="52">
        <f>'AEO 2022 38 Raw'!AA56</f>
        <v>10165.73731</v>
      </c>
      <c r="Y72" s="52">
        <f>'AEO 2022 38 Raw'!AB56</f>
        <v>10077.31348</v>
      </c>
      <c r="Z72" s="52">
        <f>'AEO 2022 38 Raw'!AC56</f>
        <v>9983.632812</v>
      </c>
      <c r="AA72" s="52">
        <f>'AEO 2022 38 Raw'!AD56</f>
        <v>9869.594727</v>
      </c>
      <c r="AB72" s="52">
        <f>'AEO 2022 38 Raw'!AE56</f>
        <v>9865.860352</v>
      </c>
      <c r="AC72" s="52">
        <f>'AEO 2022 38 Raw'!AF56</f>
        <v>9824.382812</v>
      </c>
      <c r="AD72" s="52">
        <f>'AEO 2022 38 Raw'!AG56</f>
        <v>9748.728516</v>
      </c>
      <c r="AE72" s="52">
        <f>'AEO 2022 38 Raw'!AH56</f>
        <v>9766.508789</v>
      </c>
      <c r="AF72" s="52">
        <f>'AEO 2022 38 Raw'!AI56</f>
        <v>9733.19043</v>
      </c>
      <c r="AG72" s="53">
        <f>'AEO 2022 38 Raw'!AJ56</f>
        <v>-0.011</v>
      </c>
    </row>
    <row r="73" ht="15.0" customHeight="1">
      <c r="A73" s="45" t="s">
        <v>416</v>
      </c>
      <c r="B73" s="51" t="s">
        <v>417</v>
      </c>
      <c r="C73" s="52">
        <f>'AEO 2022 38 Raw'!F57</f>
        <v>46.474377</v>
      </c>
      <c r="D73" s="52">
        <f>'AEO 2022 38 Raw'!G57</f>
        <v>51.306229</v>
      </c>
      <c r="E73" s="52">
        <f>'AEO 2022 38 Raw'!H57</f>
        <v>54.75354</v>
      </c>
      <c r="F73" s="52">
        <f>'AEO 2022 38 Raw'!I57</f>
        <v>52.244778</v>
      </c>
      <c r="G73" s="52">
        <f>'AEO 2022 38 Raw'!J57</f>
        <v>51.28347</v>
      </c>
      <c r="H73" s="52">
        <f>'AEO 2022 38 Raw'!K57</f>
        <v>51.623837</v>
      </c>
      <c r="I73" s="52">
        <f>'AEO 2022 38 Raw'!L57</f>
        <v>51.784702</v>
      </c>
      <c r="J73" s="52">
        <f>'AEO 2022 38 Raw'!M57</f>
        <v>52.100876</v>
      </c>
      <c r="K73" s="52">
        <f>'AEO 2022 38 Raw'!N57</f>
        <v>51.986439</v>
      </c>
      <c r="L73" s="52">
        <f>'AEO 2022 38 Raw'!O57</f>
        <v>52.998814</v>
      </c>
      <c r="M73" s="52">
        <f>'AEO 2022 38 Raw'!P57</f>
        <v>52.260265</v>
      </c>
      <c r="N73" s="52">
        <f>'AEO 2022 38 Raw'!Q57</f>
        <v>53.65453</v>
      </c>
      <c r="O73" s="52">
        <f>'AEO 2022 38 Raw'!R57</f>
        <v>54.077171</v>
      </c>
      <c r="P73" s="52">
        <f>'AEO 2022 38 Raw'!S57</f>
        <v>53.405434</v>
      </c>
      <c r="Q73" s="52">
        <f>'AEO 2022 38 Raw'!T57</f>
        <v>52.140526</v>
      </c>
      <c r="R73" s="52">
        <f>'AEO 2022 38 Raw'!U57</f>
        <v>51.442619</v>
      </c>
      <c r="S73" s="52">
        <f>'AEO 2022 38 Raw'!V57</f>
        <v>51.017975</v>
      </c>
      <c r="T73" s="52">
        <f>'AEO 2022 38 Raw'!W57</f>
        <v>51.729782</v>
      </c>
      <c r="U73" s="52">
        <f>'AEO 2022 38 Raw'!X57</f>
        <v>52.010216</v>
      </c>
      <c r="V73" s="52">
        <f>'AEO 2022 38 Raw'!Y57</f>
        <v>53.09034</v>
      </c>
      <c r="W73" s="52">
        <f>'AEO 2022 38 Raw'!Z57</f>
        <v>53.111794</v>
      </c>
      <c r="X73" s="52">
        <f>'AEO 2022 38 Raw'!AA57</f>
        <v>53.427242</v>
      </c>
      <c r="Y73" s="52">
        <f>'AEO 2022 38 Raw'!AB57</f>
        <v>53.197605</v>
      </c>
      <c r="Z73" s="52">
        <f>'AEO 2022 38 Raw'!AC57</f>
        <v>52.404533</v>
      </c>
      <c r="AA73" s="52">
        <f>'AEO 2022 38 Raw'!AD57</f>
        <v>52.310116</v>
      </c>
      <c r="AB73" s="52">
        <f>'AEO 2022 38 Raw'!AE57</f>
        <v>52.380814</v>
      </c>
      <c r="AC73" s="52">
        <f>'AEO 2022 38 Raw'!AF57</f>
        <v>52.781521</v>
      </c>
      <c r="AD73" s="52">
        <f>'AEO 2022 38 Raw'!AG57</f>
        <v>53.110271</v>
      </c>
      <c r="AE73" s="52">
        <f>'AEO 2022 38 Raw'!AH57</f>
        <v>53.507114</v>
      </c>
      <c r="AF73" s="52">
        <f>'AEO 2022 38 Raw'!AI57</f>
        <v>53.247482</v>
      </c>
      <c r="AG73" s="53">
        <f>'AEO 2022 38 Raw'!AJ57</f>
        <v>0.005</v>
      </c>
    </row>
    <row r="74" ht="15.0" customHeight="1">
      <c r="A74" s="45" t="s">
        <v>418</v>
      </c>
      <c r="B74" s="51" t="s">
        <v>419</v>
      </c>
      <c r="C74" s="52">
        <f>'AEO 2022 38 Raw'!F58</f>
        <v>666.614319</v>
      </c>
      <c r="D74" s="52">
        <f>'AEO 2022 38 Raw'!G58</f>
        <v>606.915161</v>
      </c>
      <c r="E74" s="52">
        <f>'AEO 2022 38 Raw'!H58</f>
        <v>618.109192</v>
      </c>
      <c r="F74" s="52">
        <f>'AEO 2022 38 Raw'!I58</f>
        <v>630.56427</v>
      </c>
      <c r="G74" s="52">
        <f>'AEO 2022 38 Raw'!J58</f>
        <v>628.592163</v>
      </c>
      <c r="H74" s="52">
        <f>'AEO 2022 38 Raw'!K58</f>
        <v>627.243469</v>
      </c>
      <c r="I74" s="52">
        <f>'AEO 2022 38 Raw'!L58</f>
        <v>618.800171</v>
      </c>
      <c r="J74" s="52">
        <f>'AEO 2022 38 Raw'!M58</f>
        <v>616.67511</v>
      </c>
      <c r="K74" s="52">
        <f>'AEO 2022 38 Raw'!N58</f>
        <v>614.18988</v>
      </c>
      <c r="L74" s="52">
        <f>'AEO 2022 38 Raw'!O58</f>
        <v>606.611816</v>
      </c>
      <c r="M74" s="52">
        <f>'AEO 2022 38 Raw'!P58</f>
        <v>600.613342</v>
      </c>
      <c r="N74" s="52">
        <f>'AEO 2022 38 Raw'!Q58</f>
        <v>598.06311</v>
      </c>
      <c r="O74" s="52">
        <f>'AEO 2022 38 Raw'!R58</f>
        <v>597.705017</v>
      </c>
      <c r="P74" s="52">
        <f>'AEO 2022 38 Raw'!S58</f>
        <v>583.152954</v>
      </c>
      <c r="Q74" s="52">
        <f>'AEO 2022 38 Raw'!T58</f>
        <v>569.265991</v>
      </c>
      <c r="R74" s="52">
        <f>'AEO 2022 38 Raw'!U58</f>
        <v>562.737122</v>
      </c>
      <c r="S74" s="52">
        <f>'AEO 2022 38 Raw'!V58</f>
        <v>561.627869</v>
      </c>
      <c r="T74" s="52">
        <f>'AEO 2022 38 Raw'!W58</f>
        <v>565.39032</v>
      </c>
      <c r="U74" s="52">
        <f>'AEO 2022 38 Raw'!X58</f>
        <v>572.543457</v>
      </c>
      <c r="V74" s="52">
        <f>'AEO 2022 38 Raw'!Y58</f>
        <v>575.56958</v>
      </c>
      <c r="W74" s="52">
        <f>'AEO 2022 38 Raw'!Z58</f>
        <v>574.922363</v>
      </c>
      <c r="X74" s="52">
        <f>'AEO 2022 38 Raw'!AA58</f>
        <v>571.556519</v>
      </c>
      <c r="Y74" s="52">
        <f>'AEO 2022 38 Raw'!AB58</f>
        <v>567.67688</v>
      </c>
      <c r="Z74" s="52">
        <f>'AEO 2022 38 Raw'!AC58</f>
        <v>563.867432</v>
      </c>
      <c r="AA74" s="52">
        <f>'AEO 2022 38 Raw'!AD58</f>
        <v>559.070374</v>
      </c>
      <c r="AB74" s="52">
        <f>'AEO 2022 38 Raw'!AE58</f>
        <v>560.430054</v>
      </c>
      <c r="AC74" s="52">
        <f>'AEO 2022 38 Raw'!AF58</f>
        <v>559.84021</v>
      </c>
      <c r="AD74" s="52">
        <f>'AEO 2022 38 Raw'!AG58</f>
        <v>557.374329</v>
      </c>
      <c r="AE74" s="52">
        <f>'AEO 2022 38 Raw'!AH58</f>
        <v>560.097717</v>
      </c>
      <c r="AF74" s="52">
        <f>'AEO 2022 38 Raw'!AI58</f>
        <v>560.371277</v>
      </c>
      <c r="AG74" s="53">
        <f>'AEO 2022 38 Raw'!AJ58</f>
        <v>-0.006</v>
      </c>
    </row>
    <row r="75" ht="15.0" customHeight="1">
      <c r="A75" s="45" t="s">
        <v>420</v>
      </c>
      <c r="B75" s="51" t="s">
        <v>421</v>
      </c>
      <c r="C75" s="52">
        <f>'AEO 2022 38 Raw'!F59</f>
        <v>317.676727</v>
      </c>
      <c r="D75" s="52">
        <f>'AEO 2022 38 Raw'!G59</f>
        <v>349.165741</v>
      </c>
      <c r="E75" s="52">
        <f>'AEO 2022 38 Raw'!H59</f>
        <v>402.0271</v>
      </c>
      <c r="F75" s="52">
        <f>'AEO 2022 38 Raw'!I59</f>
        <v>448.680176</v>
      </c>
      <c r="G75" s="52">
        <f>'AEO 2022 38 Raw'!J59</f>
        <v>459.36792</v>
      </c>
      <c r="H75" s="52">
        <f>'AEO 2022 38 Raw'!K59</f>
        <v>469.610718</v>
      </c>
      <c r="I75" s="52">
        <f>'AEO 2022 38 Raw'!L59</f>
        <v>478.502167</v>
      </c>
      <c r="J75" s="52">
        <f>'AEO 2022 38 Raw'!M59</f>
        <v>494.522034</v>
      </c>
      <c r="K75" s="52">
        <f>'AEO 2022 38 Raw'!N59</f>
        <v>516.581482</v>
      </c>
      <c r="L75" s="52">
        <f>'AEO 2022 38 Raw'!O59</f>
        <v>542.412415</v>
      </c>
      <c r="M75" s="52">
        <f>'AEO 2022 38 Raw'!P59</f>
        <v>562.092285</v>
      </c>
      <c r="N75" s="52">
        <f>'AEO 2022 38 Raw'!Q59</f>
        <v>609.233643</v>
      </c>
      <c r="O75" s="52">
        <f>'AEO 2022 38 Raw'!R59</f>
        <v>647.510925</v>
      </c>
      <c r="P75" s="52">
        <f>'AEO 2022 38 Raw'!S59</f>
        <v>667.827637</v>
      </c>
      <c r="Q75" s="52">
        <f>'AEO 2022 38 Raw'!T59</f>
        <v>688.576904</v>
      </c>
      <c r="R75" s="52">
        <f>'AEO 2022 38 Raw'!U59</f>
        <v>712.34137</v>
      </c>
      <c r="S75" s="52">
        <f>'AEO 2022 38 Raw'!V59</f>
        <v>742.122192</v>
      </c>
      <c r="T75" s="52">
        <f>'AEO 2022 38 Raw'!W59</f>
        <v>781.106262</v>
      </c>
      <c r="U75" s="52">
        <f>'AEO 2022 38 Raw'!X59</f>
        <v>819.298767</v>
      </c>
      <c r="V75" s="52">
        <f>'AEO 2022 38 Raw'!Y59</f>
        <v>862.254333</v>
      </c>
      <c r="W75" s="52">
        <f>'AEO 2022 38 Raw'!Z59</f>
        <v>896.638062</v>
      </c>
      <c r="X75" s="52">
        <f>'AEO 2022 38 Raw'!AA59</f>
        <v>927.932922</v>
      </c>
      <c r="Y75" s="52">
        <f>'AEO 2022 38 Raw'!AB59</f>
        <v>961.92572</v>
      </c>
      <c r="Z75" s="52">
        <f>'AEO 2022 38 Raw'!AC59</f>
        <v>989.928589</v>
      </c>
      <c r="AA75" s="52">
        <f>'AEO 2022 38 Raw'!AD59</f>
        <v>1011.607666</v>
      </c>
      <c r="AB75" s="52">
        <f>'AEO 2022 38 Raw'!AE59</f>
        <v>1048.212524</v>
      </c>
      <c r="AC75" s="52">
        <f>'AEO 2022 38 Raw'!AF59</f>
        <v>1078.136353</v>
      </c>
      <c r="AD75" s="52">
        <f>'AEO 2022 38 Raw'!AG59</f>
        <v>1102.805298</v>
      </c>
      <c r="AE75" s="52">
        <f>'AEO 2022 38 Raw'!AH59</f>
        <v>1139.619385</v>
      </c>
      <c r="AF75" s="52">
        <f>'AEO 2022 38 Raw'!AI59</f>
        <v>1159.581787</v>
      </c>
      <c r="AG75" s="53">
        <f>'AEO 2022 38 Raw'!AJ59</f>
        <v>0.046</v>
      </c>
    </row>
    <row r="76" ht="15.0" customHeight="1">
      <c r="A76" s="45" t="s">
        <v>422</v>
      </c>
      <c r="B76" s="51" t="s">
        <v>423</v>
      </c>
      <c r="C76" s="52">
        <f>'AEO 2022 38 Raw'!F60</f>
        <v>139.402084</v>
      </c>
      <c r="D76" s="52">
        <f>'AEO 2022 38 Raw'!G60</f>
        <v>251.002426</v>
      </c>
      <c r="E76" s="52">
        <f>'AEO 2022 38 Raw'!H60</f>
        <v>281.450226</v>
      </c>
      <c r="F76" s="52">
        <f>'AEO 2022 38 Raw'!I60</f>
        <v>282.726532</v>
      </c>
      <c r="G76" s="52">
        <f>'AEO 2022 38 Raw'!J60</f>
        <v>276.524414</v>
      </c>
      <c r="H76" s="52">
        <f>'AEO 2022 38 Raw'!K60</f>
        <v>271.612213</v>
      </c>
      <c r="I76" s="52">
        <f>'AEO 2022 38 Raw'!L60</f>
        <v>267.384003</v>
      </c>
      <c r="J76" s="52">
        <f>'AEO 2022 38 Raw'!M60</f>
        <v>268.012878</v>
      </c>
      <c r="K76" s="52">
        <f>'AEO 2022 38 Raw'!N60</f>
        <v>270.378662</v>
      </c>
      <c r="L76" s="52">
        <f>'AEO 2022 38 Raw'!O60</f>
        <v>274.466339</v>
      </c>
      <c r="M76" s="52">
        <f>'AEO 2022 38 Raw'!P60</f>
        <v>279.971924</v>
      </c>
      <c r="N76" s="52">
        <f>'AEO 2022 38 Raw'!Q60</f>
        <v>293.645081</v>
      </c>
      <c r="O76" s="52">
        <f>'AEO 2022 38 Raw'!R60</f>
        <v>303.755676</v>
      </c>
      <c r="P76" s="52">
        <f>'AEO 2022 38 Raw'!S60</f>
        <v>306.290405</v>
      </c>
      <c r="Q76" s="52">
        <f>'AEO 2022 38 Raw'!T60</f>
        <v>308.380859</v>
      </c>
      <c r="R76" s="52">
        <f>'AEO 2022 38 Raw'!U60</f>
        <v>313.051239</v>
      </c>
      <c r="S76" s="52">
        <f>'AEO 2022 38 Raw'!V60</f>
        <v>320.130707</v>
      </c>
      <c r="T76" s="52">
        <f>'AEO 2022 38 Raw'!W60</f>
        <v>330.450592</v>
      </c>
      <c r="U76" s="52">
        <f>'AEO 2022 38 Raw'!X60</f>
        <v>341.326263</v>
      </c>
      <c r="V76" s="52">
        <f>'AEO 2022 38 Raw'!Y60</f>
        <v>352.33606</v>
      </c>
      <c r="W76" s="52">
        <f>'AEO 2022 38 Raw'!Z60</f>
        <v>359.364563</v>
      </c>
      <c r="X76" s="52">
        <f>'AEO 2022 38 Raw'!AA60</f>
        <v>364.57547</v>
      </c>
      <c r="Y76" s="52">
        <f>'AEO 2022 38 Raw'!AB60</f>
        <v>369.869171</v>
      </c>
      <c r="Z76" s="52">
        <f>'AEO 2022 38 Raw'!AC60</f>
        <v>373.766663</v>
      </c>
      <c r="AA76" s="52">
        <f>'AEO 2022 38 Raw'!AD60</f>
        <v>375.847809</v>
      </c>
      <c r="AB76" s="52">
        <f>'AEO 2022 38 Raw'!AE60</f>
        <v>382.561981</v>
      </c>
      <c r="AC76" s="52">
        <f>'AEO 2022 38 Raw'!AF60</f>
        <v>387.167511</v>
      </c>
      <c r="AD76" s="52">
        <f>'AEO 2022 38 Raw'!AG60</f>
        <v>390.01712</v>
      </c>
      <c r="AE76" s="52">
        <f>'AEO 2022 38 Raw'!AH60</f>
        <v>396.679901</v>
      </c>
      <c r="AF76" s="52">
        <f>'AEO 2022 38 Raw'!AI60</f>
        <v>399.295319</v>
      </c>
      <c r="AG76" s="53">
        <f>'AEO 2022 38 Raw'!AJ60</f>
        <v>0.037</v>
      </c>
    </row>
    <row r="77" ht="15.0" customHeight="1">
      <c r="A77" s="45" t="s">
        <v>424</v>
      </c>
      <c r="B77" s="51" t="s">
        <v>425</v>
      </c>
      <c r="C77" s="52">
        <f>'AEO 2022 38 Raw'!F61</f>
        <v>790.500916</v>
      </c>
      <c r="D77" s="52">
        <f>'AEO 2022 38 Raw'!G61</f>
        <v>839.181396</v>
      </c>
      <c r="E77" s="52">
        <f>'AEO 2022 38 Raw'!H61</f>
        <v>912.996887</v>
      </c>
      <c r="F77" s="52">
        <f>'AEO 2022 38 Raw'!I61</f>
        <v>927.592285</v>
      </c>
      <c r="G77" s="52">
        <f>'AEO 2022 38 Raw'!J61</f>
        <v>908.622131</v>
      </c>
      <c r="H77" s="52">
        <f>'AEO 2022 38 Raw'!K61</f>
        <v>902.699402</v>
      </c>
      <c r="I77" s="52">
        <f>'AEO 2022 38 Raw'!L61</f>
        <v>895.091858</v>
      </c>
      <c r="J77" s="52">
        <f>'AEO 2022 38 Raw'!M61</f>
        <v>898.670654</v>
      </c>
      <c r="K77" s="52">
        <f>'AEO 2022 38 Raw'!N61</f>
        <v>901.059692</v>
      </c>
      <c r="L77" s="52">
        <f>'AEO 2022 38 Raw'!O61</f>
        <v>901.79303</v>
      </c>
      <c r="M77" s="52">
        <f>'AEO 2022 38 Raw'!P61</f>
        <v>901.870972</v>
      </c>
      <c r="N77" s="52">
        <f>'AEO 2022 38 Raw'!Q61</f>
        <v>920.89209</v>
      </c>
      <c r="O77" s="52">
        <f>'AEO 2022 38 Raw'!R61</f>
        <v>931.765564</v>
      </c>
      <c r="P77" s="52">
        <f>'AEO 2022 38 Raw'!S61</f>
        <v>918.854736</v>
      </c>
      <c r="Q77" s="52">
        <f>'AEO 2022 38 Raw'!T61</f>
        <v>905.221008</v>
      </c>
      <c r="R77" s="52">
        <f>'AEO 2022 38 Raw'!U61</f>
        <v>900.466187</v>
      </c>
      <c r="S77" s="52">
        <f>'AEO 2022 38 Raw'!V61</f>
        <v>904.468506</v>
      </c>
      <c r="T77" s="52">
        <f>'AEO 2022 38 Raw'!W61</f>
        <v>917.816589</v>
      </c>
      <c r="U77" s="52">
        <f>'AEO 2022 38 Raw'!X61</f>
        <v>932.369263</v>
      </c>
      <c r="V77" s="52">
        <f>'AEO 2022 38 Raw'!Y61</f>
        <v>948.061462</v>
      </c>
      <c r="W77" s="52">
        <f>'AEO 2022 38 Raw'!Z61</f>
        <v>955.937988</v>
      </c>
      <c r="X77" s="52">
        <f>'AEO 2022 38 Raw'!AA61</f>
        <v>957.976929</v>
      </c>
      <c r="Y77" s="52">
        <f>'AEO 2022 38 Raw'!AB61</f>
        <v>960.077332</v>
      </c>
      <c r="Z77" s="52">
        <f>'AEO 2022 38 Raw'!AC61</f>
        <v>959.271545</v>
      </c>
      <c r="AA77" s="52">
        <f>'AEO 2022 38 Raw'!AD61</f>
        <v>954.932068</v>
      </c>
      <c r="AB77" s="52">
        <f>'AEO 2022 38 Raw'!AE61</f>
        <v>962.25</v>
      </c>
      <c r="AC77" s="52">
        <f>'AEO 2022 38 Raw'!AF61</f>
        <v>964.21698</v>
      </c>
      <c r="AD77" s="52">
        <f>'AEO 2022 38 Raw'!AG61</f>
        <v>962.14801</v>
      </c>
      <c r="AE77" s="52">
        <f>'AEO 2022 38 Raw'!AH61</f>
        <v>969.504761</v>
      </c>
      <c r="AF77" s="52">
        <f>'AEO 2022 38 Raw'!AI61</f>
        <v>966.846558</v>
      </c>
      <c r="AG77" s="53">
        <f>'AEO 2022 38 Raw'!AJ61</f>
        <v>0.007</v>
      </c>
    </row>
    <row r="78" ht="15.0" customHeight="1">
      <c r="A78" s="45" t="s">
        <v>426</v>
      </c>
      <c r="B78" s="51" t="s">
        <v>427</v>
      </c>
      <c r="C78" s="52">
        <f>'AEO 2022 38 Raw'!F62</f>
        <v>0.897537</v>
      </c>
      <c r="D78" s="52">
        <f>'AEO 2022 38 Raw'!G62</f>
        <v>1.122171</v>
      </c>
      <c r="E78" s="52">
        <f>'AEO 2022 38 Raw'!H62</f>
        <v>1.297062</v>
      </c>
      <c r="F78" s="52">
        <f>'AEO 2022 38 Raw'!I62</f>
        <v>1.388858</v>
      </c>
      <c r="G78" s="52">
        <f>'AEO 2022 38 Raw'!J62</f>
        <v>1.421118</v>
      </c>
      <c r="H78" s="52">
        <f>'AEO 2022 38 Raw'!K62</f>
        <v>1.442317</v>
      </c>
      <c r="I78" s="52">
        <f>'AEO 2022 38 Raw'!L62</f>
        <v>1.447393</v>
      </c>
      <c r="J78" s="52">
        <f>'AEO 2022 38 Raw'!M62</f>
        <v>1.454261</v>
      </c>
      <c r="K78" s="52">
        <f>'AEO 2022 38 Raw'!N62</f>
        <v>1.450253</v>
      </c>
      <c r="L78" s="52">
        <f>'AEO 2022 38 Raw'!O62</f>
        <v>1.460388</v>
      </c>
      <c r="M78" s="52">
        <f>'AEO 2022 38 Raw'!P62</f>
        <v>1.462236</v>
      </c>
      <c r="N78" s="52">
        <f>'AEO 2022 38 Raw'!Q62</f>
        <v>1.499341</v>
      </c>
      <c r="O78" s="52">
        <f>'AEO 2022 38 Raw'!R62</f>
        <v>1.529442</v>
      </c>
      <c r="P78" s="52">
        <f>'AEO 2022 38 Raw'!S62</f>
        <v>1.526526</v>
      </c>
      <c r="Q78" s="52">
        <f>'AEO 2022 38 Raw'!T62</f>
        <v>1.525431</v>
      </c>
      <c r="R78" s="52">
        <f>'AEO 2022 38 Raw'!U62</f>
        <v>1.540147</v>
      </c>
      <c r="S78" s="52">
        <f>'AEO 2022 38 Raw'!V62</f>
        <v>1.567688</v>
      </c>
      <c r="T78" s="52">
        <f>'AEO 2022 38 Raw'!W62</f>
        <v>1.617386</v>
      </c>
      <c r="U78" s="52">
        <f>'AEO 2022 38 Raw'!X62</f>
        <v>1.669021</v>
      </c>
      <c r="V78" s="52">
        <f>'AEO 2022 38 Raw'!Y62</f>
        <v>1.732613</v>
      </c>
      <c r="W78" s="52">
        <f>'AEO 2022 38 Raw'!Z62</f>
        <v>1.7792</v>
      </c>
      <c r="X78" s="52">
        <f>'AEO 2022 38 Raw'!AA62</f>
        <v>1.827841</v>
      </c>
      <c r="Y78" s="52">
        <f>'AEO 2022 38 Raw'!AB62</f>
        <v>1.87752</v>
      </c>
      <c r="Z78" s="52">
        <f>'AEO 2022 38 Raw'!AC62</f>
        <v>1.920797</v>
      </c>
      <c r="AA78" s="52">
        <f>'AEO 2022 38 Raw'!AD62</f>
        <v>1.970749</v>
      </c>
      <c r="AB78" s="52">
        <f>'AEO 2022 38 Raw'!AE62</f>
        <v>2.061524</v>
      </c>
      <c r="AC78" s="52">
        <f>'AEO 2022 38 Raw'!AF62</f>
        <v>2.145725</v>
      </c>
      <c r="AD78" s="52">
        <f>'AEO 2022 38 Raw'!AG62</f>
        <v>2.215896</v>
      </c>
      <c r="AE78" s="52">
        <f>'AEO 2022 38 Raw'!AH62</f>
        <v>2.311106</v>
      </c>
      <c r="AF78" s="52">
        <f>'AEO 2022 38 Raw'!AI62</f>
        <v>2.373477</v>
      </c>
      <c r="AG78" s="53">
        <f>'AEO 2022 38 Raw'!AJ62</f>
        <v>0.034</v>
      </c>
    </row>
    <row r="79" ht="15.0" customHeight="1">
      <c r="A79" s="45" t="s">
        <v>428</v>
      </c>
      <c r="B79" s="51" t="s">
        <v>429</v>
      </c>
      <c r="C79" s="52">
        <f>'AEO 2022 38 Raw'!F63</f>
        <v>2.811197</v>
      </c>
      <c r="D79" s="52">
        <f>'AEO 2022 38 Raw'!G63</f>
        <v>2.583219</v>
      </c>
      <c r="E79" s="52">
        <f>'AEO 2022 38 Raw'!H63</f>
        <v>2.908118</v>
      </c>
      <c r="F79" s="52">
        <f>'AEO 2022 38 Raw'!I63</f>
        <v>3.110819</v>
      </c>
      <c r="G79" s="52">
        <f>'AEO 2022 38 Raw'!J63</f>
        <v>3.382208</v>
      </c>
      <c r="H79" s="52">
        <f>'AEO 2022 38 Raw'!K63</f>
        <v>3.773611</v>
      </c>
      <c r="I79" s="52">
        <f>'AEO 2022 38 Raw'!L63</f>
        <v>4.111054</v>
      </c>
      <c r="J79" s="52">
        <f>'AEO 2022 38 Raw'!M63</f>
        <v>4.526493</v>
      </c>
      <c r="K79" s="52">
        <f>'AEO 2022 38 Raw'!N63</f>
        <v>4.907628</v>
      </c>
      <c r="L79" s="52">
        <f>'AEO 2022 38 Raw'!O63</f>
        <v>5.236283</v>
      </c>
      <c r="M79" s="52">
        <f>'AEO 2022 38 Raw'!P63</f>
        <v>5.498351</v>
      </c>
      <c r="N79" s="52">
        <f>'AEO 2022 38 Raw'!Q63</f>
        <v>5.852921</v>
      </c>
      <c r="O79" s="52">
        <f>'AEO 2022 38 Raw'!R63</f>
        <v>6.235659</v>
      </c>
      <c r="P79" s="52">
        <f>'AEO 2022 38 Raw'!S63</f>
        <v>6.256451</v>
      </c>
      <c r="Q79" s="52">
        <f>'AEO 2022 38 Raw'!T63</f>
        <v>6.214406</v>
      </c>
      <c r="R79" s="52">
        <f>'AEO 2022 38 Raw'!U63</f>
        <v>6.177381</v>
      </c>
      <c r="S79" s="52">
        <f>'AEO 2022 38 Raw'!V63</f>
        <v>6.135384</v>
      </c>
      <c r="T79" s="52">
        <f>'AEO 2022 38 Raw'!W63</f>
        <v>6.353412</v>
      </c>
      <c r="U79" s="52">
        <f>'AEO 2022 38 Raw'!X63</f>
        <v>6.594737</v>
      </c>
      <c r="V79" s="52">
        <f>'AEO 2022 38 Raw'!Y63</f>
        <v>6.809524</v>
      </c>
      <c r="W79" s="52">
        <f>'AEO 2022 38 Raw'!Z63</f>
        <v>7.01726</v>
      </c>
      <c r="X79" s="52">
        <f>'AEO 2022 38 Raw'!AA63</f>
        <v>7.152792</v>
      </c>
      <c r="Y79" s="52">
        <f>'AEO 2022 38 Raw'!AB63</f>
        <v>7.290894</v>
      </c>
      <c r="Z79" s="52">
        <f>'AEO 2022 38 Raw'!AC63</f>
        <v>7.403693</v>
      </c>
      <c r="AA79" s="52">
        <f>'AEO 2022 38 Raw'!AD63</f>
        <v>7.454294</v>
      </c>
      <c r="AB79" s="52">
        <f>'AEO 2022 38 Raw'!AE63</f>
        <v>7.578329</v>
      </c>
      <c r="AC79" s="52">
        <f>'AEO 2022 38 Raw'!AF63</f>
        <v>7.658518</v>
      </c>
      <c r="AD79" s="52">
        <f>'AEO 2022 38 Raw'!AG63</f>
        <v>7.678229</v>
      </c>
      <c r="AE79" s="52">
        <f>'AEO 2022 38 Raw'!AH63</f>
        <v>7.758953</v>
      </c>
      <c r="AF79" s="52">
        <f>'AEO 2022 38 Raw'!AI63</f>
        <v>7.755348</v>
      </c>
      <c r="AG79" s="53">
        <f>'AEO 2022 38 Raw'!AJ63</f>
        <v>0.036</v>
      </c>
    </row>
    <row r="80" ht="15.0" customHeight="1">
      <c r="A80" s="45" t="s">
        <v>430</v>
      </c>
      <c r="B80" s="50" t="s">
        <v>314</v>
      </c>
      <c r="C80" s="52">
        <f>'AEO 2022 38 Raw'!F64</f>
        <v>15397.42188</v>
      </c>
      <c r="D80" s="52">
        <f>'AEO 2022 38 Raw'!G64</f>
        <v>14067.88574</v>
      </c>
      <c r="E80" s="52">
        <f>'AEO 2022 38 Raw'!H64</f>
        <v>14222.30566</v>
      </c>
      <c r="F80" s="52">
        <f>'AEO 2022 38 Raw'!I64</f>
        <v>14333.48047</v>
      </c>
      <c r="G80" s="52">
        <f>'AEO 2022 38 Raw'!J64</f>
        <v>14113.88281</v>
      </c>
      <c r="H80" s="52">
        <f>'AEO 2022 38 Raw'!K64</f>
        <v>13983.68555</v>
      </c>
      <c r="I80" s="52">
        <f>'AEO 2022 38 Raw'!L64</f>
        <v>13758.5625</v>
      </c>
      <c r="J80" s="52">
        <f>'AEO 2022 38 Raw'!M64</f>
        <v>13693.19922</v>
      </c>
      <c r="K80" s="52">
        <f>'AEO 2022 38 Raw'!N64</f>
        <v>13626.74609</v>
      </c>
      <c r="L80" s="52">
        <f>'AEO 2022 38 Raw'!O64</f>
        <v>13484.7832</v>
      </c>
      <c r="M80" s="52">
        <f>'AEO 2022 38 Raw'!P64</f>
        <v>13356.68359</v>
      </c>
      <c r="N80" s="52">
        <f>'AEO 2022 38 Raw'!Q64</f>
        <v>13395.61426</v>
      </c>
      <c r="O80" s="52">
        <f>'AEO 2022 38 Raw'!R64</f>
        <v>13425.84766</v>
      </c>
      <c r="P80" s="52">
        <f>'AEO 2022 38 Raw'!S64</f>
        <v>13134.17188</v>
      </c>
      <c r="Q80" s="52">
        <f>'AEO 2022 38 Raw'!T64</f>
        <v>12851.90723</v>
      </c>
      <c r="R80" s="52">
        <f>'AEO 2022 38 Raw'!U64</f>
        <v>12721.05176</v>
      </c>
      <c r="S80" s="52">
        <f>'AEO 2022 38 Raw'!V64</f>
        <v>12709.36133</v>
      </c>
      <c r="T80" s="52">
        <f>'AEO 2022 38 Raw'!W64</f>
        <v>12817.38672</v>
      </c>
      <c r="U80" s="52">
        <f>'AEO 2022 38 Raw'!X64</f>
        <v>12980.33203</v>
      </c>
      <c r="V80" s="52">
        <f>'AEO 2022 38 Raw'!Y64</f>
        <v>13089.03223</v>
      </c>
      <c r="W80" s="52">
        <f>'AEO 2022 38 Raw'!Z64</f>
        <v>13098.55176</v>
      </c>
      <c r="X80" s="52">
        <f>'AEO 2022 38 Raw'!AA64</f>
        <v>13050.18652</v>
      </c>
      <c r="Y80" s="52">
        <f>'AEO 2022 38 Raw'!AB64</f>
        <v>12999.22949</v>
      </c>
      <c r="Z80" s="52">
        <f>'AEO 2022 38 Raw'!AC64</f>
        <v>12932.19727</v>
      </c>
      <c r="AA80" s="52">
        <f>'AEO 2022 38 Raw'!AD64</f>
        <v>12832.78711</v>
      </c>
      <c r="AB80" s="52">
        <f>'AEO 2022 38 Raw'!AE64</f>
        <v>12881.33398</v>
      </c>
      <c r="AC80" s="52">
        <f>'AEO 2022 38 Raw'!AF64</f>
        <v>12876.33008</v>
      </c>
      <c r="AD80" s="52">
        <f>'AEO 2022 38 Raw'!AG64</f>
        <v>12824.07813</v>
      </c>
      <c r="AE80" s="52">
        <f>'AEO 2022 38 Raw'!AH64</f>
        <v>12895.98926</v>
      </c>
      <c r="AF80" s="52">
        <f>'AEO 2022 38 Raw'!AI64</f>
        <v>12882.66211</v>
      </c>
      <c r="AG80" s="53">
        <f>'AEO 2022 38 Raw'!AJ64</f>
        <v>-0.006</v>
      </c>
    </row>
    <row r="81" ht="15.0" customHeight="1">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3"/>
    </row>
    <row r="82" ht="15.0" customHeight="1">
      <c r="A82" s="45" t="s">
        <v>431</v>
      </c>
      <c r="B82" s="51" t="s">
        <v>432</v>
      </c>
      <c r="C82" s="52">
        <f>'AEO 2022 38 Raw'!F65</f>
        <v>4953.113281</v>
      </c>
      <c r="D82" s="52">
        <f>'AEO 2022 38 Raw'!G65</f>
        <v>4668.997559</v>
      </c>
      <c r="E82" s="52">
        <f>'AEO 2022 38 Raw'!H65</f>
        <v>4958.14502</v>
      </c>
      <c r="F82" s="52">
        <f>'AEO 2022 38 Raw'!I65</f>
        <v>5404.368164</v>
      </c>
      <c r="G82" s="52">
        <f>'AEO 2022 38 Raw'!J65</f>
        <v>5500.150879</v>
      </c>
      <c r="H82" s="52">
        <f>'AEO 2022 38 Raw'!K65</f>
        <v>5639.577148</v>
      </c>
      <c r="I82" s="52">
        <f>'AEO 2022 38 Raw'!L65</f>
        <v>5625.317871</v>
      </c>
      <c r="J82" s="52">
        <f>'AEO 2022 38 Raw'!M65</f>
        <v>5668.845215</v>
      </c>
      <c r="K82" s="52">
        <f>'AEO 2022 38 Raw'!N65</f>
        <v>5678.717285</v>
      </c>
      <c r="L82" s="52">
        <f>'AEO 2022 38 Raw'!O65</f>
        <v>5624.515625</v>
      </c>
      <c r="M82" s="52">
        <f>'AEO 2022 38 Raw'!P65</f>
        <v>5562.119629</v>
      </c>
      <c r="N82" s="52">
        <f>'AEO 2022 38 Raw'!Q65</f>
        <v>5547.902344</v>
      </c>
      <c r="O82" s="52">
        <f>'AEO 2022 38 Raw'!R65</f>
        <v>5531.227051</v>
      </c>
      <c r="P82" s="52">
        <f>'AEO 2022 38 Raw'!S65</f>
        <v>5383.102539</v>
      </c>
      <c r="Q82" s="52">
        <f>'AEO 2022 38 Raw'!T65</f>
        <v>5267.152832</v>
      </c>
      <c r="R82" s="52">
        <f>'AEO 2022 38 Raw'!U65</f>
        <v>5226.710449</v>
      </c>
      <c r="S82" s="52">
        <f>'AEO 2022 38 Raw'!V65</f>
        <v>5235.116211</v>
      </c>
      <c r="T82" s="52">
        <f>'AEO 2022 38 Raw'!W65</f>
        <v>5280.473145</v>
      </c>
      <c r="U82" s="52">
        <f>'AEO 2022 38 Raw'!X65</f>
        <v>5356.333496</v>
      </c>
      <c r="V82" s="52">
        <f>'AEO 2022 38 Raw'!Y65</f>
        <v>5373.93457</v>
      </c>
      <c r="W82" s="52">
        <f>'AEO 2022 38 Raw'!Z65</f>
        <v>5357.440918</v>
      </c>
      <c r="X82" s="52">
        <f>'AEO 2022 38 Raw'!AA65</f>
        <v>5315.672363</v>
      </c>
      <c r="Y82" s="52">
        <f>'AEO 2022 38 Raw'!AB65</f>
        <v>5287.26123</v>
      </c>
      <c r="Z82" s="52">
        <f>'AEO 2022 38 Raw'!AC65</f>
        <v>5251.577637</v>
      </c>
      <c r="AA82" s="52">
        <f>'AEO 2022 38 Raw'!AD65</f>
        <v>5206.243652</v>
      </c>
      <c r="AB82" s="52">
        <f>'AEO 2022 38 Raw'!AE65</f>
        <v>5220.010254</v>
      </c>
      <c r="AC82" s="52">
        <f>'AEO 2022 38 Raw'!AF65</f>
        <v>5220.503906</v>
      </c>
      <c r="AD82" s="52">
        <f>'AEO 2022 38 Raw'!AG65</f>
        <v>5181.39502</v>
      </c>
      <c r="AE82" s="52">
        <f>'AEO 2022 38 Raw'!AH65</f>
        <v>5202.635742</v>
      </c>
      <c r="AF82" s="52">
        <f>'AEO 2022 38 Raw'!AI65</f>
        <v>5189.883301</v>
      </c>
      <c r="AG82" s="53">
        <f>'AEO 2022 38 Raw'!AJ65</f>
        <v>0.002</v>
      </c>
    </row>
    <row r="83" ht="15.0" customHeight="1">
      <c r="A83" s="45" t="s">
        <v>433</v>
      </c>
      <c r="B83" s="51" t="s">
        <v>434</v>
      </c>
      <c r="C83" s="52">
        <f>'AEO 2022 38 Raw'!F66</f>
        <v>0</v>
      </c>
      <c r="D83" s="52">
        <f>'AEO 2022 38 Raw'!G66</f>
        <v>0</v>
      </c>
      <c r="E83" s="52">
        <f>'AEO 2022 38 Raw'!H66</f>
        <v>0</v>
      </c>
      <c r="F83" s="52">
        <f>'AEO 2022 38 Raw'!I66</f>
        <v>0</v>
      </c>
      <c r="G83" s="52">
        <f>'AEO 2022 38 Raw'!J66</f>
        <v>0</v>
      </c>
      <c r="H83" s="52">
        <f>'AEO 2022 38 Raw'!K66</f>
        <v>0</v>
      </c>
      <c r="I83" s="52">
        <f>'AEO 2022 38 Raw'!L66</f>
        <v>0</v>
      </c>
      <c r="J83" s="52">
        <f>'AEO 2022 38 Raw'!M66</f>
        <v>0</v>
      </c>
      <c r="K83" s="52">
        <f>'AEO 2022 38 Raw'!N66</f>
        <v>0</v>
      </c>
      <c r="L83" s="52">
        <f>'AEO 2022 38 Raw'!O66</f>
        <v>0</v>
      </c>
      <c r="M83" s="52">
        <f>'AEO 2022 38 Raw'!P66</f>
        <v>0</v>
      </c>
      <c r="N83" s="52">
        <f>'AEO 2022 38 Raw'!Q66</f>
        <v>0</v>
      </c>
      <c r="O83" s="52">
        <f>'AEO 2022 38 Raw'!R66</f>
        <v>0</v>
      </c>
      <c r="P83" s="52">
        <f>'AEO 2022 38 Raw'!S66</f>
        <v>0</v>
      </c>
      <c r="Q83" s="52">
        <f>'AEO 2022 38 Raw'!T66</f>
        <v>0</v>
      </c>
      <c r="R83" s="52">
        <f>'AEO 2022 38 Raw'!U66</f>
        <v>0</v>
      </c>
      <c r="S83" s="52">
        <f>'AEO 2022 38 Raw'!V66</f>
        <v>0</v>
      </c>
      <c r="T83" s="52">
        <f>'AEO 2022 38 Raw'!W66</f>
        <v>0</v>
      </c>
      <c r="U83" s="52">
        <f>'AEO 2022 38 Raw'!X66</f>
        <v>0</v>
      </c>
      <c r="V83" s="52">
        <f>'AEO 2022 38 Raw'!Y66</f>
        <v>0</v>
      </c>
      <c r="W83" s="52">
        <f>'AEO 2022 38 Raw'!Z66</f>
        <v>0</v>
      </c>
      <c r="X83" s="52">
        <f>'AEO 2022 38 Raw'!AA66</f>
        <v>0</v>
      </c>
      <c r="Y83" s="52">
        <f>'AEO 2022 38 Raw'!AB66</f>
        <v>0</v>
      </c>
      <c r="Z83" s="52">
        <f>'AEO 2022 38 Raw'!AC66</f>
        <v>0</v>
      </c>
      <c r="AA83" s="52">
        <f>'AEO 2022 38 Raw'!AD66</f>
        <v>0</v>
      </c>
      <c r="AB83" s="52">
        <f>'AEO 2022 38 Raw'!AE66</f>
        <v>0</v>
      </c>
      <c r="AC83" s="52">
        <f>'AEO 2022 38 Raw'!AF66</f>
        <v>0</v>
      </c>
      <c r="AD83" s="52">
        <f>'AEO 2022 38 Raw'!AG66</f>
        <v>0</v>
      </c>
      <c r="AE83" s="52">
        <f>'AEO 2022 38 Raw'!AH66</f>
        <v>0</v>
      </c>
      <c r="AF83" s="52">
        <f>'AEO 2022 38 Raw'!AI66</f>
        <v>0</v>
      </c>
      <c r="AG83" s="53" t="str">
        <f>'AEO 2022 38 Raw'!AJ66</f>
        <v>- -</v>
      </c>
    </row>
    <row r="84" ht="15.0" customHeight="1">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3"/>
    </row>
    <row r="85" ht="15.0" customHeight="1">
      <c r="A85" s="45" t="s">
        <v>435</v>
      </c>
      <c r="B85" s="50" t="s">
        <v>323</v>
      </c>
      <c r="C85" s="52">
        <f>'AEO 2022 38 Raw'!F67</f>
        <v>6917.490234</v>
      </c>
      <c r="D85" s="52">
        <f>'AEO 2022 38 Raw'!G67</f>
        <v>6770.274414</v>
      </c>
      <c r="E85" s="52">
        <f>'AEO 2022 38 Raw'!H67</f>
        <v>7231.686523</v>
      </c>
      <c r="F85" s="52">
        <f>'AEO 2022 38 Raw'!I67</f>
        <v>7750.674805</v>
      </c>
      <c r="G85" s="52">
        <f>'AEO 2022 38 Raw'!J67</f>
        <v>7829.344727</v>
      </c>
      <c r="H85" s="52">
        <f>'AEO 2022 38 Raw'!K67</f>
        <v>7967.582031</v>
      </c>
      <c r="I85" s="52">
        <f>'AEO 2022 38 Raw'!L67</f>
        <v>7942.438477</v>
      </c>
      <c r="J85" s="52">
        <f>'AEO 2022 38 Raw'!M67</f>
        <v>8004.806641</v>
      </c>
      <c r="K85" s="52">
        <f>'AEO 2022 38 Raw'!N67</f>
        <v>8039.271484</v>
      </c>
      <c r="L85" s="52">
        <f>'AEO 2022 38 Raw'!O67</f>
        <v>8009.494141</v>
      </c>
      <c r="M85" s="52">
        <f>'AEO 2022 38 Raw'!P67</f>
        <v>7965.889648</v>
      </c>
      <c r="N85" s="52">
        <f>'AEO 2022 38 Raw'!Q67</f>
        <v>8030.742188</v>
      </c>
      <c r="O85" s="52">
        <f>'AEO 2022 38 Raw'!R67</f>
        <v>8073.806641</v>
      </c>
      <c r="P85" s="52">
        <f>'AEO 2022 38 Raw'!S67</f>
        <v>7920.416016</v>
      </c>
      <c r="Q85" s="52">
        <f>'AEO 2022 38 Raw'!T67</f>
        <v>7798.477539</v>
      </c>
      <c r="R85" s="52">
        <f>'AEO 2022 38 Raw'!U67</f>
        <v>7774.46582</v>
      </c>
      <c r="S85" s="52">
        <f>'AEO 2022 38 Raw'!V67</f>
        <v>7822.186523</v>
      </c>
      <c r="T85" s="52">
        <f>'AEO 2022 38 Raw'!W67</f>
        <v>7934.9375</v>
      </c>
      <c r="U85" s="52">
        <f>'AEO 2022 38 Raw'!X67</f>
        <v>8082.145508</v>
      </c>
      <c r="V85" s="52">
        <f>'AEO 2022 38 Raw'!Y67</f>
        <v>8173.787109</v>
      </c>
      <c r="W85" s="52">
        <f>'AEO 2022 38 Raw'!Z67</f>
        <v>8206.211914</v>
      </c>
      <c r="X85" s="52">
        <f>'AEO 2022 38 Raw'!AA67</f>
        <v>8200.12207</v>
      </c>
      <c r="Y85" s="52">
        <f>'AEO 2022 38 Raw'!AB67</f>
        <v>8209.176758</v>
      </c>
      <c r="Z85" s="52">
        <f>'AEO 2022 38 Raw'!AC67</f>
        <v>8200.140625</v>
      </c>
      <c r="AA85" s="52">
        <f>'AEO 2022 38 Raw'!AD67</f>
        <v>8169.436523</v>
      </c>
      <c r="AB85" s="52">
        <f>'AEO 2022 38 Raw'!AE67</f>
        <v>8235.485352</v>
      </c>
      <c r="AC85" s="52">
        <f>'AEO 2022 38 Raw'!AF67</f>
        <v>8272.451172</v>
      </c>
      <c r="AD85" s="52">
        <f>'AEO 2022 38 Raw'!AG67</f>
        <v>8256.744141</v>
      </c>
      <c r="AE85" s="52">
        <f>'AEO 2022 38 Raw'!AH67</f>
        <v>8332.114258</v>
      </c>
      <c r="AF85" s="52">
        <f>'AEO 2022 38 Raw'!AI67</f>
        <v>8339.354492</v>
      </c>
      <c r="AG85" s="53">
        <f>'AEO 2022 38 Raw'!AJ67</f>
        <v>0.006</v>
      </c>
    </row>
    <row r="86" ht="15.0" customHeight="1"/>
    <row r="87" ht="15.0" customHeight="1">
      <c r="B87" s="54" t="s">
        <v>436</v>
      </c>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6"/>
    </row>
    <row r="88" ht="15.0" customHeight="1">
      <c r="B88" s="57" t="s">
        <v>437</v>
      </c>
    </row>
    <row r="89" ht="15.0" customHeight="1">
      <c r="B89" s="57" t="s">
        <v>438</v>
      </c>
    </row>
    <row r="90" ht="12.0" customHeight="1">
      <c r="B90" s="57" t="s">
        <v>439</v>
      </c>
    </row>
    <row r="91" ht="15.0" customHeight="1">
      <c r="B91" s="57" t="s">
        <v>440</v>
      </c>
    </row>
    <row r="92" ht="15.0" customHeight="1">
      <c r="B92" s="57" t="s">
        <v>441</v>
      </c>
    </row>
    <row r="93" ht="15.0" customHeight="1">
      <c r="B93" s="57" t="s">
        <v>442</v>
      </c>
    </row>
    <row r="94" ht="15.0" customHeight="1">
      <c r="B94" s="57" t="s">
        <v>443</v>
      </c>
    </row>
    <row r="95" ht="12.0" customHeight="1"/>
    <row r="96" ht="15.0" customHeight="1"/>
    <row r="97" ht="12.0" customHeight="1"/>
    <row r="98" ht="15.0" customHeight="1"/>
    <row r="99" ht="15.0" customHeight="1"/>
    <row r="100" ht="15.0" customHeight="1"/>
    <row r="101" ht="15.0" customHeight="1"/>
    <row r="102" ht="15.0" customHeight="1"/>
    <row r="103" ht="15.0" customHeight="1"/>
    <row r="104" ht="15.0" customHeight="1"/>
    <row r="105" ht="15.0" customHeight="1"/>
    <row r="106" ht="15.0" customHeight="1"/>
    <row r="107" ht="15.0" customHeight="1"/>
    <row r="108" ht="15.0" customHeight="1"/>
    <row r="109" ht="15.0" customHeight="1"/>
    <row r="110" ht="15.0" customHeight="1"/>
    <row r="111" ht="15.0" customHeight="1"/>
    <row r="112" ht="15.0" customHeight="1"/>
    <row r="113" ht="12.0" customHeight="1"/>
    <row r="114" ht="15.0" customHeight="1"/>
    <row r="115" ht="15.0" customHeight="1"/>
    <row r="116" ht="15.0" customHeight="1">
      <c r="B116" s="58"/>
    </row>
    <row r="117" ht="15.0" customHeight="1"/>
    <row r="118" ht="15.0" customHeight="1"/>
    <row r="119" ht="15.0" customHeight="1"/>
    <row r="120" ht="15.0" customHeight="1"/>
    <row r="121" ht="15.0" customHeight="1"/>
    <row r="122" ht="15.0" customHeight="1"/>
    <row r="123" ht="15.0" customHeight="1"/>
    <row r="124" ht="15.0" customHeight="1"/>
    <row r="125" ht="15.0" customHeight="1"/>
    <row r="126" ht="15.0" customHeight="1"/>
    <row r="127" ht="15.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2.0" customHeight="1"/>
    <row r="164" ht="15.0" customHeight="1"/>
    <row r="165" ht="15.0" customHeight="1"/>
    <row r="166" ht="15.0" customHeight="1"/>
    <row r="167" ht="15.0" customHeight="1"/>
    <row r="168" ht="15.0" customHeight="1"/>
    <row r="169" ht="15.0" customHeight="1"/>
    <row r="170" ht="15.0" customHeight="1"/>
    <row r="171" ht="15.0" customHeight="1"/>
    <row r="172" ht="12.0" customHeight="1"/>
    <row r="173" ht="15.0" customHeight="1"/>
    <row r="174" ht="15.0" customHeight="1"/>
    <row r="175" ht="15.0" customHeight="1"/>
    <row r="176" ht="15.0" customHeight="1"/>
    <row r="177" ht="15.0" customHeight="1"/>
    <row r="178" ht="15.0" customHeight="1"/>
    <row r="179" ht="15.0" customHeight="1"/>
    <row r="180" ht="15.0" customHeight="1"/>
    <row r="181" ht="12.0" customHeight="1"/>
    <row r="182" ht="12.0" customHeight="1"/>
    <row r="183" ht="15.0" customHeight="1"/>
    <row r="184" ht="15.0" customHeight="1"/>
    <row r="185" ht="15.0" customHeight="1"/>
    <row r="186" ht="15.0" customHeight="1"/>
    <row r="187" ht="15.0" customHeight="1"/>
    <row r="188" ht="12.0" customHeight="1"/>
    <row r="189" ht="15.0" customHeight="1"/>
    <row r="190" ht="15.0" customHeight="1"/>
    <row r="191" ht="15.0" customHeight="1"/>
    <row r="192" ht="15.0" customHeight="1"/>
    <row r="193" ht="15.0" customHeight="1"/>
    <row r="194" ht="12.0" customHeight="1"/>
    <row r="195" ht="15.0" customHeight="1"/>
    <row r="196" ht="15.0" customHeight="1"/>
    <row r="197" ht="15.0" customHeight="1"/>
    <row r="198" ht="15.0" customHeight="1"/>
    <row r="199" ht="15.0" customHeight="1"/>
    <row r="200" ht="12.0" customHeight="1"/>
    <row r="201" ht="15.0" customHeight="1"/>
    <row r="202" ht="15.0" customHeight="1"/>
    <row r="203" ht="15.0" customHeight="1"/>
    <row r="204" ht="12.0" customHeight="1"/>
    <row r="205" ht="15.0" customHeight="1"/>
    <row r="206" ht="15.0" customHeight="1"/>
    <row r="207" ht="15.0" customHeight="1"/>
    <row r="208" ht="15.0" customHeight="1"/>
    <row r="209" ht="12.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2.0" customHeight="1"/>
    <row r="249" ht="15.0" customHeight="1"/>
    <row r="250" ht="15.0" customHeight="1"/>
    <row r="251" ht="15.0" customHeight="1"/>
    <row r="252" ht="12.0" customHeight="1"/>
    <row r="253" ht="15.0" customHeight="1"/>
    <row r="254" ht="15.0" customHeight="1"/>
    <row r="255" ht="12.0" customHeight="1"/>
    <row r="256" ht="15.0" customHeight="1"/>
    <row r="257" ht="15.0" customHeight="1"/>
    <row r="258" ht="15.0" customHeight="1">
      <c r="B258" s="58"/>
    </row>
    <row r="259" ht="15.0" customHeight="1"/>
    <row r="260" ht="15.0" customHeight="1"/>
    <row r="261" ht="15.0" customHeight="1"/>
    <row r="262" ht="15.0" customHeight="1"/>
    <row r="263" ht="15.0" customHeight="1"/>
    <row r="264" ht="15.0" customHeight="1"/>
    <row r="265" ht="15.0" customHeight="1"/>
    <row r="266" ht="15.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87:AG87"/>
    <mergeCell ref="B116:AG116"/>
    <mergeCell ref="B258:AG258"/>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9.14"/>
  </cols>
  <sheetData>
    <row r="1" ht="14.25" customHeight="1">
      <c r="A1" s="3" t="s">
        <v>444</v>
      </c>
    </row>
    <row r="2" ht="14.25" customHeight="1">
      <c r="A2" s="3" t="s">
        <v>445</v>
      </c>
    </row>
    <row r="3" ht="14.25" customHeight="1">
      <c r="A3" s="3" t="s">
        <v>446</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447</v>
      </c>
      <c r="C6" s="3" t="s">
        <v>448</v>
      </c>
    </row>
    <row r="7" ht="14.25" customHeight="1">
      <c r="A7" s="3" t="s">
        <v>162</v>
      </c>
      <c r="C7" s="3" t="s">
        <v>449</v>
      </c>
    </row>
    <row r="8" ht="14.25" customHeight="1">
      <c r="A8" s="3" t="s">
        <v>164</v>
      </c>
      <c r="B8" s="3" t="s">
        <v>450</v>
      </c>
      <c r="C8" s="3" t="s">
        <v>451</v>
      </c>
      <c r="D8" s="3" t="s">
        <v>452</v>
      </c>
      <c r="F8" s="3">
        <v>115.309105</v>
      </c>
      <c r="G8" s="3">
        <v>112.081673</v>
      </c>
      <c r="H8" s="3">
        <v>108.799561</v>
      </c>
      <c r="I8" s="3">
        <v>105.485443</v>
      </c>
      <c r="J8" s="3">
        <v>102.073494</v>
      </c>
      <c r="K8" s="3">
        <v>98.63208</v>
      </c>
      <c r="L8" s="3">
        <v>95.168365</v>
      </c>
      <c r="M8" s="3">
        <v>91.724007</v>
      </c>
      <c r="N8" s="3">
        <v>88.284615</v>
      </c>
      <c r="O8" s="3">
        <v>84.925659</v>
      </c>
      <c r="P8" s="3">
        <v>81.673439</v>
      </c>
      <c r="Q8" s="3">
        <v>78.628929</v>
      </c>
      <c r="R8" s="3">
        <v>75.756859</v>
      </c>
      <c r="S8" s="3">
        <v>72.991859</v>
      </c>
      <c r="T8" s="3">
        <v>70.373169</v>
      </c>
      <c r="U8" s="3">
        <v>67.965141</v>
      </c>
      <c r="V8" s="3">
        <v>65.821838</v>
      </c>
      <c r="W8" s="3">
        <v>63.979008</v>
      </c>
      <c r="X8" s="3">
        <v>62.405762</v>
      </c>
      <c r="Y8" s="3">
        <v>61.0979</v>
      </c>
      <c r="Z8" s="3">
        <v>59.994438</v>
      </c>
      <c r="AA8" s="3">
        <v>59.061726</v>
      </c>
      <c r="AB8" s="3">
        <v>58.263569</v>
      </c>
      <c r="AC8" s="3">
        <v>57.564259</v>
      </c>
      <c r="AD8" s="3">
        <v>56.911022</v>
      </c>
      <c r="AE8" s="3">
        <v>56.330761</v>
      </c>
      <c r="AF8" s="3">
        <v>55.789394</v>
      </c>
      <c r="AG8" s="3">
        <v>55.268196</v>
      </c>
      <c r="AH8" s="3">
        <v>54.786282</v>
      </c>
      <c r="AI8" s="3">
        <v>54.308029</v>
      </c>
      <c r="AJ8" s="40">
        <v>-0.026</v>
      </c>
    </row>
    <row r="9" ht="14.25" customHeight="1">
      <c r="A9" s="3" t="s">
        <v>168</v>
      </c>
      <c r="B9" s="3" t="s">
        <v>453</v>
      </c>
      <c r="C9" s="3" t="s">
        <v>454</v>
      </c>
      <c r="D9" s="3" t="s">
        <v>452</v>
      </c>
      <c r="F9" s="3">
        <v>0.549555</v>
      </c>
      <c r="G9" s="3">
        <v>0.514767</v>
      </c>
      <c r="H9" s="3">
        <v>0.480992</v>
      </c>
      <c r="I9" s="3">
        <v>0.448081</v>
      </c>
      <c r="J9" s="3">
        <v>0.415809</v>
      </c>
      <c r="K9" s="3">
        <v>0.383991</v>
      </c>
      <c r="L9" s="3">
        <v>0.352624</v>
      </c>
      <c r="M9" s="3">
        <v>0.321384</v>
      </c>
      <c r="N9" s="3">
        <v>0.290094</v>
      </c>
      <c r="O9" s="3">
        <v>0.259631</v>
      </c>
      <c r="P9" s="3">
        <v>0.230735</v>
      </c>
      <c r="Q9" s="3">
        <v>0.203157</v>
      </c>
      <c r="R9" s="3">
        <v>0.177559</v>
      </c>
      <c r="S9" s="3">
        <v>0.154408</v>
      </c>
      <c r="T9" s="3">
        <v>0.134042</v>
      </c>
      <c r="U9" s="3">
        <v>0.116926</v>
      </c>
      <c r="V9" s="3">
        <v>0.102873</v>
      </c>
      <c r="W9" s="3">
        <v>0.091671</v>
      </c>
      <c r="X9" s="3">
        <v>0.083355</v>
      </c>
      <c r="Y9" s="3">
        <v>0.07713</v>
      </c>
      <c r="Z9" s="3">
        <v>0.071487</v>
      </c>
      <c r="AA9" s="3">
        <v>0.066416</v>
      </c>
      <c r="AB9" s="3">
        <v>0.06185</v>
      </c>
      <c r="AC9" s="3">
        <v>0.057623</v>
      </c>
      <c r="AD9" s="3">
        <v>0.05369</v>
      </c>
      <c r="AE9" s="3">
        <v>0.05003</v>
      </c>
      <c r="AF9" s="3">
        <v>0.046624</v>
      </c>
      <c r="AG9" s="3">
        <v>0.043454</v>
      </c>
      <c r="AH9" s="3">
        <v>0.040504</v>
      </c>
      <c r="AI9" s="3">
        <v>0.037759</v>
      </c>
      <c r="AJ9" s="40">
        <v>-0.088</v>
      </c>
    </row>
    <row r="10" ht="14.25" customHeight="1">
      <c r="A10" s="3" t="s">
        <v>171</v>
      </c>
      <c r="B10" s="3" t="s">
        <v>455</v>
      </c>
      <c r="C10" s="3" t="s">
        <v>456</v>
      </c>
      <c r="D10" s="3" t="s">
        <v>452</v>
      </c>
      <c r="F10" s="3">
        <v>115.858658</v>
      </c>
      <c r="G10" s="3">
        <v>112.596443</v>
      </c>
      <c r="H10" s="3">
        <v>109.280556</v>
      </c>
      <c r="I10" s="3">
        <v>105.933525</v>
      </c>
      <c r="J10" s="3">
        <v>102.489304</v>
      </c>
      <c r="K10" s="3">
        <v>99.016068</v>
      </c>
      <c r="L10" s="3">
        <v>95.520988</v>
      </c>
      <c r="M10" s="3">
        <v>92.045387</v>
      </c>
      <c r="N10" s="3">
        <v>88.574707</v>
      </c>
      <c r="O10" s="3">
        <v>85.185287</v>
      </c>
      <c r="P10" s="3">
        <v>81.904175</v>
      </c>
      <c r="Q10" s="3">
        <v>78.832085</v>
      </c>
      <c r="R10" s="3">
        <v>75.934418</v>
      </c>
      <c r="S10" s="3">
        <v>73.146271</v>
      </c>
      <c r="T10" s="3">
        <v>70.50721</v>
      </c>
      <c r="U10" s="3">
        <v>68.082069</v>
      </c>
      <c r="V10" s="3">
        <v>65.924713</v>
      </c>
      <c r="W10" s="3">
        <v>64.070679</v>
      </c>
      <c r="X10" s="3">
        <v>62.489117</v>
      </c>
      <c r="Y10" s="3">
        <v>61.17503</v>
      </c>
      <c r="Z10" s="3">
        <v>60.065926</v>
      </c>
      <c r="AA10" s="3">
        <v>59.128143</v>
      </c>
      <c r="AB10" s="3">
        <v>58.32542</v>
      </c>
      <c r="AC10" s="3">
        <v>57.62188</v>
      </c>
      <c r="AD10" s="3">
        <v>56.96471</v>
      </c>
      <c r="AE10" s="3">
        <v>56.380791</v>
      </c>
      <c r="AF10" s="3">
        <v>55.836018</v>
      </c>
      <c r="AG10" s="3">
        <v>55.311649</v>
      </c>
      <c r="AH10" s="3">
        <v>54.826786</v>
      </c>
      <c r="AI10" s="3">
        <v>54.345787</v>
      </c>
      <c r="AJ10" s="40">
        <v>-0.026</v>
      </c>
    </row>
    <row r="11" ht="14.25" customHeight="1">
      <c r="A11" s="3" t="s">
        <v>174</v>
      </c>
      <c r="C11" s="3" t="s">
        <v>457</v>
      </c>
    </row>
    <row r="12" ht="14.25" customHeight="1">
      <c r="A12" s="3" t="s">
        <v>176</v>
      </c>
      <c r="B12" s="3" t="s">
        <v>458</v>
      </c>
      <c r="C12" s="3" t="s">
        <v>459</v>
      </c>
      <c r="D12" s="3" t="s">
        <v>452</v>
      </c>
      <c r="F12" s="3">
        <v>4.497536</v>
      </c>
      <c r="G12" s="3">
        <v>4.328288</v>
      </c>
      <c r="H12" s="3">
        <v>4.145982</v>
      </c>
      <c r="I12" s="3">
        <v>3.948573</v>
      </c>
      <c r="J12" s="3">
        <v>3.734222</v>
      </c>
      <c r="K12" s="3">
        <v>3.504593</v>
      </c>
      <c r="L12" s="3">
        <v>3.261705</v>
      </c>
      <c r="M12" s="3">
        <v>3.009967</v>
      </c>
      <c r="N12" s="3">
        <v>2.753143</v>
      </c>
      <c r="O12" s="3">
        <v>2.500109</v>
      </c>
      <c r="P12" s="3">
        <v>2.258782</v>
      </c>
      <c r="Q12" s="3">
        <v>2.034461</v>
      </c>
      <c r="R12" s="3">
        <v>1.832129</v>
      </c>
      <c r="S12" s="3">
        <v>1.650488</v>
      </c>
      <c r="T12" s="3">
        <v>1.491431</v>
      </c>
      <c r="U12" s="3">
        <v>1.359239</v>
      </c>
      <c r="V12" s="3">
        <v>1.254435</v>
      </c>
      <c r="W12" s="3">
        <v>1.169816</v>
      </c>
      <c r="X12" s="3">
        <v>1.104025</v>
      </c>
      <c r="Y12" s="3">
        <v>1.053962</v>
      </c>
      <c r="Z12" s="3">
        <v>1.012454</v>
      </c>
      <c r="AA12" s="3">
        <v>0.976625</v>
      </c>
      <c r="AB12" s="3">
        <v>0.945212</v>
      </c>
      <c r="AC12" s="3">
        <v>0.917596</v>
      </c>
      <c r="AD12" s="3">
        <v>0.891625</v>
      </c>
      <c r="AE12" s="3">
        <v>0.867832</v>
      </c>
      <c r="AF12" s="3">
        <v>0.845614</v>
      </c>
      <c r="AG12" s="3">
        <v>0.824613</v>
      </c>
      <c r="AH12" s="3">
        <v>0.80513</v>
      </c>
      <c r="AI12" s="3">
        <v>0.786307</v>
      </c>
      <c r="AJ12" s="40">
        <v>-0.058</v>
      </c>
    </row>
    <row r="13" ht="14.25" customHeight="1">
      <c r="A13" s="3" t="s">
        <v>179</v>
      </c>
      <c r="B13" s="3" t="s">
        <v>460</v>
      </c>
      <c r="C13" s="3" t="s">
        <v>461</v>
      </c>
      <c r="D13" s="3" t="s">
        <v>452</v>
      </c>
      <c r="F13" s="3">
        <v>0.199943</v>
      </c>
      <c r="G13" s="3">
        <v>0.195351</v>
      </c>
      <c r="H13" s="3">
        <v>0.190271</v>
      </c>
      <c r="I13" s="3">
        <v>0.184468</v>
      </c>
      <c r="J13" s="3">
        <v>0.178018</v>
      </c>
      <c r="K13" s="3">
        <v>0.170773</v>
      </c>
      <c r="L13" s="3">
        <v>0.162686</v>
      </c>
      <c r="M13" s="3">
        <v>0.153621</v>
      </c>
      <c r="N13" s="3">
        <v>0.143627</v>
      </c>
      <c r="O13" s="3">
        <v>0.132889</v>
      </c>
      <c r="P13" s="3">
        <v>0.121687</v>
      </c>
      <c r="Q13" s="3">
        <v>0.11032</v>
      </c>
      <c r="R13" s="3">
        <v>0.099067</v>
      </c>
      <c r="S13" s="3">
        <v>0.088154</v>
      </c>
      <c r="T13" s="3">
        <v>0.077872</v>
      </c>
      <c r="U13" s="3">
        <v>0.068597</v>
      </c>
      <c r="V13" s="3">
        <v>0.060507</v>
      </c>
      <c r="W13" s="3">
        <v>0.054038</v>
      </c>
      <c r="X13" s="3">
        <v>0.048723</v>
      </c>
      <c r="Y13" s="3">
        <v>0.044742</v>
      </c>
      <c r="Z13" s="3">
        <v>0.041745</v>
      </c>
      <c r="AA13" s="3">
        <v>0.039503</v>
      </c>
      <c r="AB13" s="3">
        <v>0.037831</v>
      </c>
      <c r="AC13" s="3">
        <v>0.03646</v>
      </c>
      <c r="AD13" s="3">
        <v>0.035392</v>
      </c>
      <c r="AE13" s="3">
        <v>0.034459</v>
      </c>
      <c r="AF13" s="3">
        <v>0.033608</v>
      </c>
      <c r="AG13" s="3">
        <v>0.032805</v>
      </c>
      <c r="AH13" s="3">
        <v>0.032108</v>
      </c>
      <c r="AI13" s="3">
        <v>0.031429</v>
      </c>
      <c r="AJ13" s="40">
        <v>-0.062</v>
      </c>
    </row>
    <row r="14" ht="14.25" customHeight="1">
      <c r="A14" s="3" t="s">
        <v>182</v>
      </c>
      <c r="B14" s="3" t="s">
        <v>462</v>
      </c>
      <c r="C14" s="3" t="s">
        <v>463</v>
      </c>
      <c r="D14" s="3" t="s">
        <v>452</v>
      </c>
      <c r="F14" s="3">
        <v>0.138448</v>
      </c>
      <c r="G14" s="3">
        <v>0.161004</v>
      </c>
      <c r="H14" s="3">
        <v>0.183901</v>
      </c>
      <c r="I14" s="3">
        <v>0.206945</v>
      </c>
      <c r="J14" s="3">
        <v>0.227869</v>
      </c>
      <c r="K14" s="3">
        <v>0.247521</v>
      </c>
      <c r="L14" s="3">
        <v>0.265797</v>
      </c>
      <c r="M14" s="3">
        <v>0.283238</v>
      </c>
      <c r="N14" s="3">
        <v>0.30007</v>
      </c>
      <c r="O14" s="3">
        <v>0.316521</v>
      </c>
      <c r="P14" s="3">
        <v>0.332489</v>
      </c>
      <c r="Q14" s="3">
        <v>0.350174</v>
      </c>
      <c r="R14" s="3">
        <v>0.368402</v>
      </c>
      <c r="S14" s="3">
        <v>0.386042</v>
      </c>
      <c r="T14" s="3">
        <v>0.403518</v>
      </c>
      <c r="U14" s="3">
        <v>0.421097</v>
      </c>
      <c r="V14" s="3">
        <v>0.43925</v>
      </c>
      <c r="W14" s="3">
        <v>0.458607</v>
      </c>
      <c r="X14" s="3">
        <v>0.47881</v>
      </c>
      <c r="Y14" s="3">
        <v>0.500458</v>
      </c>
      <c r="Z14" s="3">
        <v>0.522758</v>
      </c>
      <c r="AA14" s="3">
        <v>0.545863</v>
      </c>
      <c r="AB14" s="3">
        <v>0.569618</v>
      </c>
      <c r="AC14" s="3">
        <v>0.594093</v>
      </c>
      <c r="AD14" s="3">
        <v>0.617928</v>
      </c>
      <c r="AE14" s="3">
        <v>0.642643</v>
      </c>
      <c r="AF14" s="3">
        <v>0.667424</v>
      </c>
      <c r="AG14" s="3">
        <v>0.691754</v>
      </c>
      <c r="AH14" s="3">
        <v>0.716384</v>
      </c>
      <c r="AI14" s="3">
        <v>0.739657</v>
      </c>
      <c r="AJ14" s="40">
        <v>0.059</v>
      </c>
    </row>
    <row r="15" ht="14.25" customHeight="1">
      <c r="A15" s="3" t="s">
        <v>185</v>
      </c>
      <c r="B15" s="3" t="s">
        <v>464</v>
      </c>
      <c r="C15" s="3" t="s">
        <v>465</v>
      </c>
      <c r="D15" s="3" t="s">
        <v>452</v>
      </c>
      <c r="F15" s="3">
        <v>0.713649</v>
      </c>
      <c r="G15" s="3">
        <v>0.857504</v>
      </c>
      <c r="H15" s="3">
        <v>1.012691</v>
      </c>
      <c r="I15" s="3">
        <v>1.170743</v>
      </c>
      <c r="J15" s="3">
        <v>1.317193</v>
      </c>
      <c r="K15" s="3">
        <v>1.454684</v>
      </c>
      <c r="L15" s="3">
        <v>1.583225</v>
      </c>
      <c r="M15" s="3">
        <v>1.705527</v>
      </c>
      <c r="N15" s="3">
        <v>1.823348</v>
      </c>
      <c r="O15" s="3">
        <v>1.942035</v>
      </c>
      <c r="P15" s="3">
        <v>2.058554</v>
      </c>
      <c r="Q15" s="3">
        <v>2.183313</v>
      </c>
      <c r="R15" s="3">
        <v>2.312265</v>
      </c>
      <c r="S15" s="3">
        <v>2.43816</v>
      </c>
      <c r="T15" s="3">
        <v>2.561338</v>
      </c>
      <c r="U15" s="3">
        <v>2.682885</v>
      </c>
      <c r="V15" s="3">
        <v>2.804743</v>
      </c>
      <c r="W15" s="3">
        <v>2.930233</v>
      </c>
      <c r="X15" s="3">
        <v>3.059396</v>
      </c>
      <c r="Y15" s="3">
        <v>3.194922</v>
      </c>
      <c r="Z15" s="3">
        <v>3.335172</v>
      </c>
      <c r="AA15" s="3">
        <v>3.479164</v>
      </c>
      <c r="AB15" s="3">
        <v>3.631158</v>
      </c>
      <c r="AC15" s="3">
        <v>3.78779</v>
      </c>
      <c r="AD15" s="3">
        <v>3.948144</v>
      </c>
      <c r="AE15" s="3">
        <v>4.115881</v>
      </c>
      <c r="AF15" s="3">
        <v>4.288342</v>
      </c>
      <c r="AG15" s="3">
        <v>4.463539</v>
      </c>
      <c r="AH15" s="3">
        <v>4.645168</v>
      </c>
      <c r="AI15" s="3">
        <v>4.826374</v>
      </c>
      <c r="AJ15" s="40">
        <v>0.068</v>
      </c>
    </row>
    <row r="16" ht="14.25" customHeight="1">
      <c r="A16" s="3" t="s">
        <v>188</v>
      </c>
      <c r="B16" s="3" t="s">
        <v>466</v>
      </c>
      <c r="C16" s="3" t="s">
        <v>467</v>
      </c>
      <c r="D16" s="3" t="s">
        <v>452</v>
      </c>
      <c r="F16" s="3">
        <v>0.344132</v>
      </c>
      <c r="G16" s="3">
        <v>0.377889</v>
      </c>
      <c r="H16" s="3">
        <v>0.404561</v>
      </c>
      <c r="I16" s="3">
        <v>0.42788</v>
      </c>
      <c r="J16" s="3">
        <v>0.449027</v>
      </c>
      <c r="K16" s="3">
        <v>0.467594</v>
      </c>
      <c r="L16" s="3">
        <v>0.483881</v>
      </c>
      <c r="M16" s="3">
        <v>0.498271</v>
      </c>
      <c r="N16" s="3">
        <v>0.510883</v>
      </c>
      <c r="O16" s="3">
        <v>0.5226</v>
      </c>
      <c r="P16" s="3">
        <v>0.53357</v>
      </c>
      <c r="Q16" s="3">
        <v>0.546168</v>
      </c>
      <c r="R16" s="3">
        <v>0.558906</v>
      </c>
      <c r="S16" s="3">
        <v>0.570972</v>
      </c>
      <c r="T16" s="3">
        <v>0.5827</v>
      </c>
      <c r="U16" s="3">
        <v>0.594475</v>
      </c>
      <c r="V16" s="3">
        <v>0.607066</v>
      </c>
      <c r="W16" s="3">
        <v>0.621333</v>
      </c>
      <c r="X16" s="3">
        <v>0.637162</v>
      </c>
      <c r="Y16" s="3">
        <v>0.655118</v>
      </c>
      <c r="Z16" s="3">
        <v>0.674103</v>
      </c>
      <c r="AA16" s="3">
        <v>0.69457</v>
      </c>
      <c r="AB16" s="3">
        <v>0.716246</v>
      </c>
      <c r="AC16" s="3">
        <v>0.73846</v>
      </c>
      <c r="AD16" s="3">
        <v>0.760482</v>
      </c>
      <c r="AE16" s="3">
        <v>0.783303</v>
      </c>
      <c r="AF16" s="3">
        <v>0.806189</v>
      </c>
      <c r="AG16" s="3">
        <v>0.828592</v>
      </c>
      <c r="AH16" s="3">
        <v>0.850942</v>
      </c>
      <c r="AI16" s="3">
        <v>0.872035</v>
      </c>
      <c r="AJ16" s="40">
        <v>0.033</v>
      </c>
    </row>
    <row r="17" ht="14.25" customHeight="1">
      <c r="A17" s="3" t="s">
        <v>191</v>
      </c>
      <c r="B17" s="3" t="s">
        <v>468</v>
      </c>
      <c r="C17" s="3" t="s">
        <v>469</v>
      </c>
      <c r="D17" s="3" t="s">
        <v>452</v>
      </c>
      <c r="F17" s="3">
        <v>0.206648</v>
      </c>
      <c r="G17" s="3">
        <v>0.203287</v>
      </c>
      <c r="H17" s="3">
        <v>0.199353</v>
      </c>
      <c r="I17" s="3">
        <v>0.194818</v>
      </c>
      <c r="J17" s="3">
        <v>0.189552</v>
      </c>
      <c r="K17" s="3">
        <v>0.183558</v>
      </c>
      <c r="L17" s="3">
        <v>0.176665</v>
      </c>
      <c r="M17" s="3">
        <v>0.168779</v>
      </c>
      <c r="N17" s="3">
        <v>0.159925</v>
      </c>
      <c r="O17" s="3">
        <v>0.150384</v>
      </c>
      <c r="P17" s="3">
        <v>0.140317</v>
      </c>
      <c r="Q17" s="3">
        <v>0.129988</v>
      </c>
      <c r="R17" s="3">
        <v>0.119528</v>
      </c>
      <c r="S17" s="3">
        <v>0.109123</v>
      </c>
      <c r="T17" s="3">
        <v>0.099152</v>
      </c>
      <c r="U17" s="3">
        <v>0.090005</v>
      </c>
      <c r="V17" s="3">
        <v>0.082035</v>
      </c>
      <c r="W17" s="3">
        <v>0.075528</v>
      </c>
      <c r="X17" s="3">
        <v>0.070558</v>
      </c>
      <c r="Y17" s="3">
        <v>0.066864</v>
      </c>
      <c r="Z17" s="3">
        <v>0.06406</v>
      </c>
      <c r="AA17" s="3">
        <v>0.062485</v>
      </c>
      <c r="AB17" s="3">
        <v>0.062106</v>
      </c>
      <c r="AC17" s="3">
        <v>0.062162</v>
      </c>
      <c r="AD17" s="3">
        <v>0.06237</v>
      </c>
      <c r="AE17" s="3">
        <v>0.062767</v>
      </c>
      <c r="AF17" s="3">
        <v>0.063259</v>
      </c>
      <c r="AG17" s="3">
        <v>0.063785</v>
      </c>
      <c r="AH17" s="3">
        <v>0.064436</v>
      </c>
      <c r="AI17" s="3">
        <v>0.065052</v>
      </c>
      <c r="AJ17" s="40">
        <v>-0.039</v>
      </c>
    </row>
    <row r="18" ht="14.25" customHeight="1">
      <c r="A18" s="3" t="s">
        <v>194</v>
      </c>
      <c r="B18" s="3" t="s">
        <v>470</v>
      </c>
      <c r="C18" s="3" t="s">
        <v>471</v>
      </c>
      <c r="D18" s="3" t="s">
        <v>452</v>
      </c>
      <c r="F18" s="3">
        <v>0.0</v>
      </c>
      <c r="G18" s="3">
        <v>0.0</v>
      </c>
      <c r="H18" s="3">
        <v>0.0</v>
      </c>
      <c r="I18" s="3">
        <v>0.0</v>
      </c>
      <c r="J18" s="3">
        <v>0.0</v>
      </c>
      <c r="K18" s="3">
        <v>0.0</v>
      </c>
      <c r="L18" s="3">
        <v>0.0</v>
      </c>
      <c r="M18" s="3">
        <v>0.0</v>
      </c>
      <c r="N18" s="3">
        <v>0.0</v>
      </c>
      <c r="O18" s="3">
        <v>0.0</v>
      </c>
      <c r="P18" s="3">
        <v>0.0</v>
      </c>
      <c r="Q18" s="3">
        <v>0.0</v>
      </c>
      <c r="R18" s="3">
        <v>0.0</v>
      </c>
      <c r="S18" s="3">
        <v>0.0</v>
      </c>
      <c r="T18" s="3">
        <v>0.0</v>
      </c>
      <c r="U18" s="3">
        <v>0.0</v>
      </c>
      <c r="V18" s="3">
        <v>0.0</v>
      </c>
      <c r="W18" s="3">
        <v>0.0</v>
      </c>
      <c r="X18" s="3">
        <v>0.0</v>
      </c>
      <c r="Y18" s="3">
        <v>0.0</v>
      </c>
      <c r="Z18" s="3">
        <v>0.0</v>
      </c>
      <c r="AA18" s="3">
        <v>0.0</v>
      </c>
      <c r="AB18" s="3">
        <v>0.0</v>
      </c>
      <c r="AC18" s="3">
        <v>0.0</v>
      </c>
      <c r="AD18" s="3">
        <v>0.0</v>
      </c>
      <c r="AE18" s="3">
        <v>0.0</v>
      </c>
      <c r="AF18" s="3">
        <v>0.0</v>
      </c>
      <c r="AG18" s="3">
        <v>0.0</v>
      </c>
      <c r="AH18" s="3">
        <v>0.0</v>
      </c>
      <c r="AI18" s="3">
        <v>0.0</v>
      </c>
      <c r="AJ18" s="3" t="s">
        <v>197</v>
      </c>
    </row>
    <row r="19" ht="14.25" customHeight="1">
      <c r="A19" s="3" t="s">
        <v>198</v>
      </c>
      <c r="B19" s="3" t="s">
        <v>472</v>
      </c>
      <c r="C19" s="3" t="s">
        <v>473</v>
      </c>
      <c r="D19" s="3" t="s">
        <v>452</v>
      </c>
      <c r="F19" s="3">
        <v>3.960381</v>
      </c>
      <c r="G19" s="3">
        <v>4.120153</v>
      </c>
      <c r="H19" s="3">
        <v>4.293784</v>
      </c>
      <c r="I19" s="3">
        <v>4.449448</v>
      </c>
      <c r="J19" s="3">
        <v>4.570426</v>
      </c>
      <c r="K19" s="3">
        <v>4.671389</v>
      </c>
      <c r="L19" s="3">
        <v>4.755095</v>
      </c>
      <c r="M19" s="3">
        <v>4.828329</v>
      </c>
      <c r="N19" s="3">
        <v>4.892707</v>
      </c>
      <c r="O19" s="3">
        <v>4.955335</v>
      </c>
      <c r="P19" s="3">
        <v>5.01794</v>
      </c>
      <c r="Q19" s="3">
        <v>5.095413</v>
      </c>
      <c r="R19" s="3">
        <v>5.181121</v>
      </c>
      <c r="S19" s="3">
        <v>5.264282</v>
      </c>
      <c r="T19" s="3">
        <v>5.348178</v>
      </c>
      <c r="U19" s="3">
        <v>5.431826</v>
      </c>
      <c r="V19" s="3">
        <v>5.518815</v>
      </c>
      <c r="W19" s="3">
        <v>5.611952</v>
      </c>
      <c r="X19" s="3">
        <v>5.706894</v>
      </c>
      <c r="Y19" s="3">
        <v>5.805373</v>
      </c>
      <c r="Z19" s="3">
        <v>5.901851</v>
      </c>
      <c r="AA19" s="3">
        <v>5.994447</v>
      </c>
      <c r="AB19" s="3">
        <v>6.082652</v>
      </c>
      <c r="AC19" s="3">
        <v>6.166376</v>
      </c>
      <c r="AD19" s="3">
        <v>6.242362</v>
      </c>
      <c r="AE19" s="3">
        <v>6.318736</v>
      </c>
      <c r="AF19" s="3">
        <v>6.392703</v>
      </c>
      <c r="AG19" s="3">
        <v>6.4629</v>
      </c>
      <c r="AH19" s="3">
        <v>6.532728</v>
      </c>
      <c r="AI19" s="3">
        <v>6.596268</v>
      </c>
      <c r="AJ19" s="40">
        <v>0.018</v>
      </c>
    </row>
    <row r="20" ht="14.25" customHeight="1">
      <c r="A20" s="3" t="s">
        <v>201</v>
      </c>
      <c r="B20" s="3" t="s">
        <v>474</v>
      </c>
      <c r="C20" s="3" t="s">
        <v>475</v>
      </c>
      <c r="D20" s="3" t="s">
        <v>452</v>
      </c>
      <c r="F20" s="3">
        <v>0.012515</v>
      </c>
      <c r="G20" s="3">
        <v>0.011823</v>
      </c>
      <c r="H20" s="3">
        <v>0.011119</v>
      </c>
      <c r="I20" s="3">
        <v>0.01039</v>
      </c>
      <c r="J20" s="3">
        <v>0.009638</v>
      </c>
      <c r="K20" s="3">
        <v>0.008886</v>
      </c>
      <c r="L20" s="3">
        <v>0.008137</v>
      </c>
      <c r="M20" s="3">
        <v>0.007405</v>
      </c>
      <c r="N20" s="3">
        <v>0.006716</v>
      </c>
      <c r="O20" s="3">
        <v>0.006154</v>
      </c>
      <c r="P20" s="3">
        <v>0.005639</v>
      </c>
      <c r="Q20" s="3">
        <v>0.005195</v>
      </c>
      <c r="R20" s="3">
        <v>0.004838</v>
      </c>
      <c r="S20" s="3">
        <v>0.004562</v>
      </c>
      <c r="T20" s="3">
        <v>0.004345</v>
      </c>
      <c r="U20" s="3">
        <v>0.004182</v>
      </c>
      <c r="V20" s="3">
        <v>0.004099</v>
      </c>
      <c r="W20" s="3">
        <v>0.004033</v>
      </c>
      <c r="X20" s="3">
        <v>0.003985</v>
      </c>
      <c r="Y20" s="3">
        <v>0.003942</v>
      </c>
      <c r="Z20" s="3">
        <v>0.003898</v>
      </c>
      <c r="AA20" s="3">
        <v>0.003853</v>
      </c>
      <c r="AB20" s="3">
        <v>0.003808</v>
      </c>
      <c r="AC20" s="3">
        <v>0.003764</v>
      </c>
      <c r="AD20" s="3">
        <v>0.00372</v>
      </c>
      <c r="AE20" s="3">
        <v>0.003679</v>
      </c>
      <c r="AF20" s="3">
        <v>0.003641</v>
      </c>
      <c r="AG20" s="3">
        <v>0.003606</v>
      </c>
      <c r="AH20" s="3">
        <v>0.003575</v>
      </c>
      <c r="AI20" s="3">
        <v>0.003546</v>
      </c>
      <c r="AJ20" s="40">
        <v>-0.043</v>
      </c>
    </row>
    <row r="21" ht="14.25" customHeight="1">
      <c r="A21" s="3" t="s">
        <v>204</v>
      </c>
      <c r="B21" s="3" t="s">
        <v>476</v>
      </c>
      <c r="C21" s="3" t="s">
        <v>477</v>
      </c>
      <c r="D21" s="3" t="s">
        <v>452</v>
      </c>
      <c r="F21" s="3">
        <v>4.59E-4</v>
      </c>
      <c r="G21" s="3">
        <v>4.84E-4</v>
      </c>
      <c r="H21" s="3">
        <v>5.27E-4</v>
      </c>
      <c r="I21" s="3">
        <v>5.83E-4</v>
      </c>
      <c r="J21" s="3">
        <v>6.43E-4</v>
      </c>
      <c r="K21" s="3">
        <v>6.98E-4</v>
      </c>
      <c r="L21" s="3">
        <v>7.51E-4</v>
      </c>
      <c r="M21" s="3">
        <v>8.03E-4</v>
      </c>
      <c r="N21" s="3">
        <v>8.52E-4</v>
      </c>
      <c r="O21" s="3">
        <v>9.0E-4</v>
      </c>
      <c r="P21" s="3">
        <v>9.47E-4</v>
      </c>
      <c r="Q21" s="3">
        <v>9.92E-4</v>
      </c>
      <c r="R21" s="3">
        <v>0.001037</v>
      </c>
      <c r="S21" s="3">
        <v>0.00108</v>
      </c>
      <c r="T21" s="3">
        <v>0.001119</v>
      </c>
      <c r="U21" s="3">
        <v>0.001155</v>
      </c>
      <c r="V21" s="3">
        <v>0.001187</v>
      </c>
      <c r="W21" s="3">
        <v>0.001217</v>
      </c>
      <c r="X21" s="3">
        <v>0.001244</v>
      </c>
      <c r="Y21" s="3">
        <v>0.001269</v>
      </c>
      <c r="Z21" s="3">
        <v>0.001292</v>
      </c>
      <c r="AA21" s="3">
        <v>0.001312</v>
      </c>
      <c r="AB21" s="3">
        <v>0.001332</v>
      </c>
      <c r="AC21" s="3">
        <v>0.001351</v>
      </c>
      <c r="AD21" s="3">
        <v>0.001368</v>
      </c>
      <c r="AE21" s="3">
        <v>0.001387</v>
      </c>
      <c r="AF21" s="3">
        <v>0.001407</v>
      </c>
      <c r="AG21" s="3">
        <v>0.001428</v>
      </c>
      <c r="AH21" s="3">
        <v>0.00145</v>
      </c>
      <c r="AI21" s="3">
        <v>0.001471</v>
      </c>
      <c r="AJ21" s="40">
        <v>0.041</v>
      </c>
    </row>
    <row r="22" ht="14.25" customHeight="1">
      <c r="A22" s="3" t="s">
        <v>207</v>
      </c>
      <c r="B22" s="3" t="s">
        <v>478</v>
      </c>
      <c r="C22" s="3" t="s">
        <v>479</v>
      </c>
      <c r="D22" s="3" t="s">
        <v>452</v>
      </c>
      <c r="F22" s="3">
        <v>0.00226</v>
      </c>
      <c r="G22" s="3">
        <v>0.002</v>
      </c>
      <c r="H22" s="3">
        <v>0.001823</v>
      </c>
      <c r="I22" s="3">
        <v>0.001697</v>
      </c>
      <c r="J22" s="3">
        <v>0.001608</v>
      </c>
      <c r="K22" s="3">
        <v>0.001581</v>
      </c>
      <c r="L22" s="3">
        <v>0.00159</v>
      </c>
      <c r="M22" s="3">
        <v>0.001604</v>
      </c>
      <c r="N22" s="3">
        <v>0.00162</v>
      </c>
      <c r="O22" s="3">
        <v>0.001638</v>
      </c>
      <c r="P22" s="3">
        <v>0.00166</v>
      </c>
      <c r="Q22" s="3">
        <v>0.001684</v>
      </c>
      <c r="R22" s="3">
        <v>0.001716</v>
      </c>
      <c r="S22" s="3">
        <v>0.001748</v>
      </c>
      <c r="T22" s="3">
        <v>0.00178</v>
      </c>
      <c r="U22" s="3">
        <v>0.001813</v>
      </c>
      <c r="V22" s="3">
        <v>0.001846</v>
      </c>
      <c r="W22" s="3">
        <v>0.001878</v>
      </c>
      <c r="X22" s="3">
        <v>0.001912</v>
      </c>
      <c r="Y22" s="3">
        <v>0.001945</v>
      </c>
      <c r="Z22" s="3">
        <v>0.001978</v>
      </c>
      <c r="AA22" s="3">
        <v>0.00201</v>
      </c>
      <c r="AB22" s="3">
        <v>0.002043</v>
      </c>
      <c r="AC22" s="3">
        <v>0.002076</v>
      </c>
      <c r="AD22" s="3">
        <v>0.002111</v>
      </c>
      <c r="AE22" s="3">
        <v>0.002149</v>
      </c>
      <c r="AF22" s="3">
        <v>0.002192</v>
      </c>
      <c r="AG22" s="3">
        <v>0.002238</v>
      </c>
      <c r="AH22" s="3">
        <v>0.002289</v>
      </c>
      <c r="AI22" s="3">
        <v>0.002342</v>
      </c>
      <c r="AJ22" s="40">
        <v>0.001</v>
      </c>
    </row>
    <row r="23" ht="14.25" customHeight="1">
      <c r="A23" s="3" t="s">
        <v>210</v>
      </c>
      <c r="B23" s="3" t="s">
        <v>480</v>
      </c>
      <c r="C23" s="3" t="s">
        <v>481</v>
      </c>
      <c r="D23" s="3" t="s">
        <v>452</v>
      </c>
      <c r="F23" s="3">
        <v>0.004314</v>
      </c>
      <c r="G23" s="3">
        <v>0.003682</v>
      </c>
      <c r="H23" s="3">
        <v>0.003161</v>
      </c>
      <c r="I23" s="3">
        <v>0.002735</v>
      </c>
      <c r="J23" s="3">
        <v>0.002392</v>
      </c>
      <c r="K23" s="3">
        <v>0.002165</v>
      </c>
      <c r="L23" s="3">
        <v>0.002026</v>
      </c>
      <c r="M23" s="3">
        <v>0.001911</v>
      </c>
      <c r="N23" s="3">
        <v>0.001817</v>
      </c>
      <c r="O23" s="3">
        <v>0.00173</v>
      </c>
      <c r="P23" s="3">
        <v>0.00165</v>
      </c>
      <c r="Q23" s="3">
        <v>0.001576</v>
      </c>
      <c r="R23" s="3">
        <v>0.001508</v>
      </c>
      <c r="S23" s="3">
        <v>0.001445</v>
      </c>
      <c r="T23" s="3">
        <v>0.001386</v>
      </c>
      <c r="U23" s="3">
        <v>0.001331</v>
      </c>
      <c r="V23" s="3">
        <v>0.001279</v>
      </c>
      <c r="W23" s="3">
        <v>0.00123</v>
      </c>
      <c r="X23" s="3">
        <v>0.001184</v>
      </c>
      <c r="Y23" s="3">
        <v>0.001141</v>
      </c>
      <c r="Z23" s="3">
        <v>0.0011</v>
      </c>
      <c r="AA23" s="3">
        <v>0.001062</v>
      </c>
      <c r="AB23" s="3">
        <v>0.001026</v>
      </c>
      <c r="AC23" s="3">
        <v>9.92E-4</v>
      </c>
      <c r="AD23" s="3">
        <v>9.6E-4</v>
      </c>
      <c r="AE23" s="3">
        <v>9.31E-4</v>
      </c>
      <c r="AF23" s="3">
        <v>9.05E-4</v>
      </c>
      <c r="AG23" s="3">
        <v>8.81E-4</v>
      </c>
      <c r="AH23" s="3">
        <v>8.6E-4</v>
      </c>
      <c r="AI23" s="3">
        <v>8.4E-4</v>
      </c>
      <c r="AJ23" s="40">
        <v>-0.055</v>
      </c>
    </row>
    <row r="24" ht="14.25" customHeight="1">
      <c r="A24" s="3" t="s">
        <v>212</v>
      </c>
      <c r="B24" s="3" t="s">
        <v>482</v>
      </c>
      <c r="C24" s="3" t="s">
        <v>483</v>
      </c>
      <c r="D24" s="3" t="s">
        <v>452</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215</v>
      </c>
      <c r="B25" s="3" t="s">
        <v>484</v>
      </c>
      <c r="C25" s="3" t="s">
        <v>485</v>
      </c>
      <c r="D25" s="3" t="s">
        <v>452</v>
      </c>
      <c r="F25" s="3">
        <v>0.012149</v>
      </c>
      <c r="G25" s="3">
        <v>0.014557</v>
      </c>
      <c r="H25" s="3">
        <v>0.017248</v>
      </c>
      <c r="I25" s="3">
        <v>0.020088</v>
      </c>
      <c r="J25" s="3">
        <v>0.023116</v>
      </c>
      <c r="K25" s="3">
        <v>0.026445</v>
      </c>
      <c r="L25" s="3">
        <v>0.030001</v>
      </c>
      <c r="M25" s="3">
        <v>0.033852</v>
      </c>
      <c r="N25" s="3">
        <v>0.037944</v>
      </c>
      <c r="O25" s="3">
        <v>0.042226</v>
      </c>
      <c r="P25" s="3">
        <v>0.046626</v>
      </c>
      <c r="Q25" s="3">
        <v>0.051217</v>
      </c>
      <c r="R25" s="3">
        <v>0.056018</v>
      </c>
      <c r="S25" s="3">
        <v>0.060658</v>
      </c>
      <c r="T25" s="3">
        <v>0.065075</v>
      </c>
      <c r="U25" s="3">
        <v>0.069265</v>
      </c>
      <c r="V25" s="3">
        <v>0.073215</v>
      </c>
      <c r="W25" s="3">
        <v>0.077186</v>
      </c>
      <c r="X25" s="3">
        <v>0.081199</v>
      </c>
      <c r="Y25" s="3">
        <v>0.08522</v>
      </c>
      <c r="Z25" s="3">
        <v>0.089244</v>
      </c>
      <c r="AA25" s="3">
        <v>0.09323</v>
      </c>
      <c r="AB25" s="3">
        <v>0.09713</v>
      </c>
      <c r="AC25" s="3">
        <v>0.100926</v>
      </c>
      <c r="AD25" s="3">
        <v>0.104542</v>
      </c>
      <c r="AE25" s="3">
        <v>0.108063</v>
      </c>
      <c r="AF25" s="3">
        <v>0.111435</v>
      </c>
      <c r="AG25" s="3">
        <v>0.114607</v>
      </c>
      <c r="AH25" s="3">
        <v>0.11764</v>
      </c>
      <c r="AI25" s="3">
        <v>0.120464</v>
      </c>
      <c r="AJ25" s="40">
        <v>0.082</v>
      </c>
    </row>
    <row r="26" ht="14.25" customHeight="1">
      <c r="A26" s="3" t="s">
        <v>218</v>
      </c>
      <c r="B26" s="3" t="s">
        <v>486</v>
      </c>
      <c r="C26" s="3" t="s">
        <v>487</v>
      </c>
      <c r="D26" s="3" t="s">
        <v>452</v>
      </c>
      <c r="F26" s="3">
        <v>10.092432</v>
      </c>
      <c r="G26" s="3">
        <v>10.276025</v>
      </c>
      <c r="H26" s="3">
        <v>10.464421</v>
      </c>
      <c r="I26" s="3">
        <v>10.618365</v>
      </c>
      <c r="J26" s="3">
        <v>10.703703</v>
      </c>
      <c r="K26" s="3">
        <v>10.739889</v>
      </c>
      <c r="L26" s="3">
        <v>10.731561</v>
      </c>
      <c r="M26" s="3">
        <v>10.693307</v>
      </c>
      <c r="N26" s="3">
        <v>10.632652</v>
      </c>
      <c r="O26" s="3">
        <v>10.57252</v>
      </c>
      <c r="P26" s="3">
        <v>10.519859</v>
      </c>
      <c r="Q26" s="3">
        <v>10.510501</v>
      </c>
      <c r="R26" s="3">
        <v>10.536539</v>
      </c>
      <c r="S26" s="3">
        <v>10.576715</v>
      </c>
      <c r="T26" s="3">
        <v>10.637896</v>
      </c>
      <c r="U26" s="3">
        <v>10.725869</v>
      </c>
      <c r="V26" s="3">
        <v>10.848477</v>
      </c>
      <c r="W26" s="3">
        <v>11.007051</v>
      </c>
      <c r="X26" s="3">
        <v>11.195092</v>
      </c>
      <c r="Y26" s="3">
        <v>11.414956</v>
      </c>
      <c r="Z26" s="3">
        <v>11.649653</v>
      </c>
      <c r="AA26" s="3">
        <v>11.894123</v>
      </c>
      <c r="AB26" s="3">
        <v>12.150162</v>
      </c>
      <c r="AC26" s="3">
        <v>12.412045</v>
      </c>
      <c r="AD26" s="3">
        <v>12.671003</v>
      </c>
      <c r="AE26" s="3">
        <v>12.941832</v>
      </c>
      <c r="AF26" s="3">
        <v>13.21672</v>
      </c>
      <c r="AG26" s="3">
        <v>13.490746</v>
      </c>
      <c r="AH26" s="3">
        <v>13.77271</v>
      </c>
      <c r="AI26" s="3">
        <v>14.045787</v>
      </c>
      <c r="AJ26" s="40">
        <v>0.011</v>
      </c>
    </row>
    <row r="27" ht="14.25" customHeight="1">
      <c r="A27" s="3" t="s">
        <v>488</v>
      </c>
      <c r="B27" s="3" t="s">
        <v>489</v>
      </c>
      <c r="C27" s="3" t="s">
        <v>490</v>
      </c>
      <c r="D27" s="3" t="s">
        <v>452</v>
      </c>
      <c r="F27" s="3">
        <v>125.951088</v>
      </c>
      <c r="G27" s="3">
        <v>122.872467</v>
      </c>
      <c r="H27" s="3">
        <v>119.74498</v>
      </c>
      <c r="I27" s="3">
        <v>116.551888</v>
      </c>
      <c r="J27" s="3">
        <v>113.193008</v>
      </c>
      <c r="K27" s="3">
        <v>109.755959</v>
      </c>
      <c r="L27" s="3">
        <v>106.252548</v>
      </c>
      <c r="M27" s="3">
        <v>102.738693</v>
      </c>
      <c r="N27" s="3">
        <v>99.207359</v>
      </c>
      <c r="O27" s="3">
        <v>95.757805</v>
      </c>
      <c r="P27" s="3">
        <v>92.424034</v>
      </c>
      <c r="Q27" s="3">
        <v>89.342583</v>
      </c>
      <c r="R27" s="3">
        <v>86.470955</v>
      </c>
      <c r="S27" s="3">
        <v>83.722984</v>
      </c>
      <c r="T27" s="3">
        <v>81.145103</v>
      </c>
      <c r="U27" s="3">
        <v>78.807938</v>
      </c>
      <c r="V27" s="3">
        <v>76.773193</v>
      </c>
      <c r="W27" s="3">
        <v>75.077728</v>
      </c>
      <c r="X27" s="3">
        <v>73.684212</v>
      </c>
      <c r="Y27" s="3">
        <v>72.589989</v>
      </c>
      <c r="Z27" s="3">
        <v>71.715576</v>
      </c>
      <c r="AA27" s="3">
        <v>71.022263</v>
      </c>
      <c r="AB27" s="3">
        <v>70.475586</v>
      </c>
      <c r="AC27" s="3">
        <v>70.03392</v>
      </c>
      <c r="AD27" s="3">
        <v>69.635712</v>
      </c>
      <c r="AE27" s="3">
        <v>69.322624</v>
      </c>
      <c r="AF27" s="3">
        <v>69.052734</v>
      </c>
      <c r="AG27" s="3">
        <v>68.802399</v>
      </c>
      <c r="AH27" s="3">
        <v>68.599495</v>
      </c>
      <c r="AI27" s="3">
        <v>68.391571</v>
      </c>
      <c r="AJ27" s="40">
        <v>-0.021</v>
      </c>
    </row>
    <row r="28" ht="14.25" customHeight="1">
      <c r="A28" s="3" t="s">
        <v>491</v>
      </c>
      <c r="C28" s="3" t="s">
        <v>492</v>
      </c>
    </row>
    <row r="29" ht="14.25" customHeight="1">
      <c r="A29" s="3" t="s">
        <v>230</v>
      </c>
      <c r="C29" s="3" t="s">
        <v>493</v>
      </c>
    </row>
    <row r="30" ht="14.25" customHeight="1">
      <c r="A30" s="3" t="s">
        <v>164</v>
      </c>
      <c r="B30" s="3" t="s">
        <v>494</v>
      </c>
      <c r="C30" s="3" t="s">
        <v>495</v>
      </c>
      <c r="D30" s="3" t="s">
        <v>452</v>
      </c>
      <c r="F30" s="3">
        <v>115.956627</v>
      </c>
      <c r="G30" s="3">
        <v>118.36982</v>
      </c>
      <c r="H30" s="3">
        <v>120.9244</v>
      </c>
      <c r="I30" s="3">
        <v>123.652771</v>
      </c>
      <c r="J30" s="3">
        <v>126.354156</v>
      </c>
      <c r="K30" s="3">
        <v>129.058029</v>
      </c>
      <c r="L30" s="3">
        <v>131.658478</v>
      </c>
      <c r="M30" s="3">
        <v>134.207825</v>
      </c>
      <c r="N30" s="3">
        <v>136.69368</v>
      </c>
      <c r="O30" s="3">
        <v>139.09433</v>
      </c>
      <c r="P30" s="3">
        <v>141.435501</v>
      </c>
      <c r="Q30" s="3">
        <v>143.692322</v>
      </c>
      <c r="R30" s="3">
        <v>145.894196</v>
      </c>
      <c r="S30" s="3">
        <v>147.806366</v>
      </c>
      <c r="T30" s="3">
        <v>149.446991</v>
      </c>
      <c r="U30" s="3">
        <v>150.909164</v>
      </c>
      <c r="V30" s="3">
        <v>152.266846</v>
      </c>
      <c r="W30" s="3">
        <v>153.588989</v>
      </c>
      <c r="X30" s="3">
        <v>154.931702</v>
      </c>
      <c r="Y30" s="3">
        <v>156.260345</v>
      </c>
      <c r="Z30" s="3">
        <v>157.527023</v>
      </c>
      <c r="AA30" s="3">
        <v>158.703186</v>
      </c>
      <c r="AB30" s="3">
        <v>159.791473</v>
      </c>
      <c r="AC30" s="3">
        <v>160.828934</v>
      </c>
      <c r="AD30" s="3">
        <v>161.742615</v>
      </c>
      <c r="AE30" s="3">
        <v>162.670761</v>
      </c>
      <c r="AF30" s="3">
        <v>163.575455</v>
      </c>
      <c r="AG30" s="3">
        <v>164.433289</v>
      </c>
      <c r="AH30" s="3">
        <v>165.324554</v>
      </c>
      <c r="AI30" s="3">
        <v>166.230362</v>
      </c>
      <c r="AJ30" s="40">
        <v>0.012</v>
      </c>
    </row>
    <row r="31" ht="14.25" customHeight="1">
      <c r="A31" s="3" t="s">
        <v>168</v>
      </c>
      <c r="B31" s="3" t="s">
        <v>496</v>
      </c>
      <c r="C31" s="3" t="s">
        <v>497</v>
      </c>
      <c r="D31" s="3" t="s">
        <v>452</v>
      </c>
      <c r="F31" s="3">
        <v>0.580391</v>
      </c>
      <c r="G31" s="3">
        <v>0.618749</v>
      </c>
      <c r="H31" s="3">
        <v>0.660226</v>
      </c>
      <c r="I31" s="3">
        <v>0.698402</v>
      </c>
      <c r="J31" s="3">
        <v>0.734546</v>
      </c>
      <c r="K31" s="3">
        <v>0.769441</v>
      </c>
      <c r="L31" s="3">
        <v>0.802741</v>
      </c>
      <c r="M31" s="3">
        <v>0.83423</v>
      </c>
      <c r="N31" s="3">
        <v>0.863201</v>
      </c>
      <c r="O31" s="3">
        <v>0.891483</v>
      </c>
      <c r="P31" s="3">
        <v>0.917742</v>
      </c>
      <c r="Q31" s="3">
        <v>0.943934</v>
      </c>
      <c r="R31" s="3">
        <v>0.969337</v>
      </c>
      <c r="S31" s="3">
        <v>0.993025</v>
      </c>
      <c r="T31" s="3">
        <v>1.014379</v>
      </c>
      <c r="U31" s="3">
        <v>1.034316</v>
      </c>
      <c r="V31" s="3">
        <v>1.053352</v>
      </c>
      <c r="W31" s="3">
        <v>1.072224</v>
      </c>
      <c r="X31" s="3">
        <v>1.091149</v>
      </c>
      <c r="Y31" s="3">
        <v>1.111066</v>
      </c>
      <c r="Z31" s="3">
        <v>1.130793</v>
      </c>
      <c r="AA31" s="3">
        <v>1.149891</v>
      </c>
      <c r="AB31" s="3">
        <v>1.168629</v>
      </c>
      <c r="AC31" s="3">
        <v>1.185361</v>
      </c>
      <c r="AD31" s="3">
        <v>1.20165</v>
      </c>
      <c r="AE31" s="3">
        <v>1.217455</v>
      </c>
      <c r="AF31" s="3">
        <v>1.233174</v>
      </c>
      <c r="AG31" s="3">
        <v>1.24882</v>
      </c>
      <c r="AH31" s="3">
        <v>1.264466</v>
      </c>
      <c r="AI31" s="3">
        <v>1.27947</v>
      </c>
      <c r="AJ31" s="40">
        <v>0.028</v>
      </c>
    </row>
    <row r="32" ht="14.25" customHeight="1">
      <c r="A32" s="3" t="s">
        <v>236</v>
      </c>
      <c r="B32" s="3" t="s">
        <v>498</v>
      </c>
      <c r="C32" s="3" t="s">
        <v>499</v>
      </c>
      <c r="D32" s="3" t="s">
        <v>452</v>
      </c>
      <c r="F32" s="3">
        <v>116.537018</v>
      </c>
      <c r="G32" s="3">
        <v>118.988571</v>
      </c>
      <c r="H32" s="3">
        <v>121.584625</v>
      </c>
      <c r="I32" s="3">
        <v>124.351173</v>
      </c>
      <c r="J32" s="3">
        <v>127.088699</v>
      </c>
      <c r="K32" s="3">
        <v>129.827469</v>
      </c>
      <c r="L32" s="3">
        <v>132.461212</v>
      </c>
      <c r="M32" s="3">
        <v>135.042053</v>
      </c>
      <c r="N32" s="3">
        <v>137.556885</v>
      </c>
      <c r="O32" s="3">
        <v>139.985809</v>
      </c>
      <c r="P32" s="3">
        <v>142.353241</v>
      </c>
      <c r="Q32" s="3">
        <v>144.636261</v>
      </c>
      <c r="R32" s="3">
        <v>146.863525</v>
      </c>
      <c r="S32" s="3">
        <v>148.799393</v>
      </c>
      <c r="T32" s="3">
        <v>150.461365</v>
      </c>
      <c r="U32" s="3">
        <v>151.943481</v>
      </c>
      <c r="V32" s="3">
        <v>153.32019</v>
      </c>
      <c r="W32" s="3">
        <v>154.661209</v>
      </c>
      <c r="X32" s="3">
        <v>156.022858</v>
      </c>
      <c r="Y32" s="3">
        <v>157.371414</v>
      </c>
      <c r="Z32" s="3">
        <v>158.657822</v>
      </c>
      <c r="AA32" s="3">
        <v>159.853073</v>
      </c>
      <c r="AB32" s="3">
        <v>160.960098</v>
      </c>
      <c r="AC32" s="3">
        <v>162.014297</v>
      </c>
      <c r="AD32" s="3">
        <v>162.94426</v>
      </c>
      <c r="AE32" s="3">
        <v>163.888214</v>
      </c>
      <c r="AF32" s="3">
        <v>164.808624</v>
      </c>
      <c r="AG32" s="3">
        <v>165.682114</v>
      </c>
      <c r="AH32" s="3">
        <v>166.58902</v>
      </c>
      <c r="AI32" s="3">
        <v>167.509827</v>
      </c>
      <c r="AJ32" s="40">
        <v>0.013</v>
      </c>
    </row>
    <row r="33" ht="14.25" customHeight="1">
      <c r="A33" s="3" t="s">
        <v>239</v>
      </c>
      <c r="C33" s="3" t="s">
        <v>500</v>
      </c>
    </row>
    <row r="34" ht="14.25" customHeight="1">
      <c r="A34" s="3" t="s">
        <v>176</v>
      </c>
      <c r="B34" s="3" t="s">
        <v>501</v>
      </c>
      <c r="C34" s="3" t="s">
        <v>502</v>
      </c>
      <c r="D34" s="3" t="s">
        <v>452</v>
      </c>
      <c r="F34" s="3">
        <v>15.826245</v>
      </c>
      <c r="G34" s="3">
        <v>15.720214</v>
      </c>
      <c r="H34" s="3">
        <v>15.596048</v>
      </c>
      <c r="I34" s="3">
        <v>15.447931</v>
      </c>
      <c r="J34" s="3">
        <v>15.263036</v>
      </c>
      <c r="K34" s="3">
        <v>15.040847</v>
      </c>
      <c r="L34" s="3">
        <v>14.779839</v>
      </c>
      <c r="M34" s="3">
        <v>14.488794</v>
      </c>
      <c r="N34" s="3">
        <v>14.172278</v>
      </c>
      <c r="O34" s="3">
        <v>13.842056</v>
      </c>
      <c r="P34" s="3">
        <v>13.505879</v>
      </c>
      <c r="Q34" s="3">
        <v>13.183394</v>
      </c>
      <c r="R34" s="3">
        <v>12.880166</v>
      </c>
      <c r="S34" s="3">
        <v>12.584087</v>
      </c>
      <c r="T34" s="3">
        <v>12.306613</v>
      </c>
      <c r="U34" s="3">
        <v>12.061845</v>
      </c>
      <c r="V34" s="3">
        <v>11.851218</v>
      </c>
      <c r="W34" s="3">
        <v>11.680166</v>
      </c>
      <c r="X34" s="3">
        <v>11.547873</v>
      </c>
      <c r="Y34" s="3">
        <v>11.440964</v>
      </c>
      <c r="Z34" s="3">
        <v>11.347672</v>
      </c>
      <c r="AA34" s="3">
        <v>11.269775</v>
      </c>
      <c r="AB34" s="3">
        <v>11.201944</v>
      </c>
      <c r="AC34" s="3">
        <v>11.142218</v>
      </c>
      <c r="AD34" s="3">
        <v>11.085469</v>
      </c>
      <c r="AE34" s="3">
        <v>11.037894</v>
      </c>
      <c r="AF34" s="3">
        <v>10.995481</v>
      </c>
      <c r="AG34" s="3">
        <v>10.956038</v>
      </c>
      <c r="AH34" s="3">
        <v>10.924932</v>
      </c>
      <c r="AI34" s="3">
        <v>10.899506</v>
      </c>
      <c r="AJ34" s="40">
        <v>-0.013</v>
      </c>
    </row>
    <row r="35" ht="14.25" customHeight="1">
      <c r="A35" s="3" t="s">
        <v>179</v>
      </c>
      <c r="B35" s="3" t="s">
        <v>503</v>
      </c>
      <c r="C35" s="3" t="s">
        <v>504</v>
      </c>
      <c r="D35" s="3" t="s">
        <v>452</v>
      </c>
      <c r="F35" s="3">
        <v>0.001212</v>
      </c>
      <c r="G35" s="3">
        <v>0.001218</v>
      </c>
      <c r="H35" s="3">
        <v>0.001227</v>
      </c>
      <c r="I35" s="3">
        <v>0.001232</v>
      </c>
      <c r="J35" s="3">
        <v>0.001236</v>
      </c>
      <c r="K35" s="3">
        <v>0.001239</v>
      </c>
      <c r="L35" s="3">
        <v>0.001239</v>
      </c>
      <c r="M35" s="3">
        <v>0.001235</v>
      </c>
      <c r="N35" s="3">
        <v>0.001225</v>
      </c>
      <c r="O35" s="3">
        <v>0.00121</v>
      </c>
      <c r="P35" s="3">
        <v>0.001191</v>
      </c>
      <c r="Q35" s="3">
        <v>0.001169</v>
      </c>
      <c r="R35" s="3">
        <v>0.001142</v>
      </c>
      <c r="S35" s="3">
        <v>0.001108</v>
      </c>
      <c r="T35" s="3">
        <v>0.001069</v>
      </c>
      <c r="U35" s="3">
        <v>0.001028</v>
      </c>
      <c r="V35" s="3">
        <v>9.83E-4</v>
      </c>
      <c r="W35" s="3">
        <v>9.34E-4</v>
      </c>
      <c r="X35" s="3">
        <v>8.85E-4</v>
      </c>
      <c r="Y35" s="3">
        <v>8.35E-4</v>
      </c>
      <c r="Z35" s="3">
        <v>7.85E-4</v>
      </c>
      <c r="AA35" s="3">
        <v>7.35E-4</v>
      </c>
      <c r="AB35" s="3">
        <v>6.87E-4</v>
      </c>
      <c r="AC35" s="3">
        <v>6.35E-4</v>
      </c>
      <c r="AD35" s="3">
        <v>5.94E-4</v>
      </c>
      <c r="AE35" s="3">
        <v>5.53E-4</v>
      </c>
      <c r="AF35" s="3">
        <v>5.13E-4</v>
      </c>
      <c r="AG35" s="3">
        <v>4.73E-4</v>
      </c>
      <c r="AH35" s="3">
        <v>4.34E-4</v>
      </c>
      <c r="AI35" s="3">
        <v>3.96E-4</v>
      </c>
      <c r="AJ35" s="40">
        <v>-0.038</v>
      </c>
    </row>
    <row r="36" ht="14.25" customHeight="1">
      <c r="A36" s="3" t="s">
        <v>182</v>
      </c>
      <c r="B36" s="3" t="s">
        <v>505</v>
      </c>
      <c r="C36" s="3" t="s">
        <v>506</v>
      </c>
      <c r="D36" s="3" t="s">
        <v>452</v>
      </c>
      <c r="F36" s="3">
        <v>0.053227</v>
      </c>
      <c r="G36" s="3">
        <v>0.090627</v>
      </c>
      <c r="H36" s="3">
        <v>0.135324</v>
      </c>
      <c r="I36" s="3">
        <v>0.186051</v>
      </c>
      <c r="J36" s="3">
        <v>0.238224</v>
      </c>
      <c r="K36" s="3">
        <v>0.291126</v>
      </c>
      <c r="L36" s="3">
        <v>0.344298</v>
      </c>
      <c r="M36" s="3">
        <v>0.398335</v>
      </c>
      <c r="N36" s="3">
        <v>0.453539</v>
      </c>
      <c r="O36" s="3">
        <v>0.509992</v>
      </c>
      <c r="P36" s="3">
        <v>0.56553</v>
      </c>
      <c r="Q36" s="3">
        <v>0.621742</v>
      </c>
      <c r="R36" s="3">
        <v>0.677587</v>
      </c>
      <c r="S36" s="3">
        <v>0.730596</v>
      </c>
      <c r="T36" s="3">
        <v>0.780695</v>
      </c>
      <c r="U36" s="3">
        <v>0.82851</v>
      </c>
      <c r="V36" s="3">
        <v>0.874522</v>
      </c>
      <c r="W36" s="3">
        <v>0.919232</v>
      </c>
      <c r="X36" s="3">
        <v>0.962508</v>
      </c>
      <c r="Y36" s="3">
        <v>1.003623</v>
      </c>
      <c r="Z36" s="3">
        <v>1.041539</v>
      </c>
      <c r="AA36" s="3">
        <v>1.076015</v>
      </c>
      <c r="AB36" s="3">
        <v>1.107239</v>
      </c>
      <c r="AC36" s="3">
        <v>1.135447</v>
      </c>
      <c r="AD36" s="3">
        <v>1.159999</v>
      </c>
      <c r="AE36" s="3">
        <v>1.183124</v>
      </c>
      <c r="AF36" s="3">
        <v>1.204286</v>
      </c>
      <c r="AG36" s="3">
        <v>1.223218</v>
      </c>
      <c r="AH36" s="3">
        <v>1.241528</v>
      </c>
      <c r="AI36" s="3">
        <v>1.258467</v>
      </c>
      <c r="AJ36" s="40">
        <v>0.115</v>
      </c>
    </row>
    <row r="37" ht="14.25" customHeight="1">
      <c r="A37" s="3" t="s">
        <v>185</v>
      </c>
      <c r="B37" s="3" t="s">
        <v>507</v>
      </c>
      <c r="C37" s="3" t="s">
        <v>508</v>
      </c>
      <c r="D37" s="3" t="s">
        <v>452</v>
      </c>
      <c r="F37" s="3">
        <v>0.167295</v>
      </c>
      <c r="G37" s="3">
        <v>0.295107</v>
      </c>
      <c r="H37" s="3">
        <v>0.449412</v>
      </c>
      <c r="I37" s="3">
        <v>0.631127</v>
      </c>
      <c r="J37" s="3">
        <v>0.824878</v>
      </c>
      <c r="K37" s="3">
        <v>1.027093</v>
      </c>
      <c r="L37" s="3">
        <v>1.235772</v>
      </c>
      <c r="M37" s="3">
        <v>1.452772</v>
      </c>
      <c r="N37" s="3">
        <v>1.680433</v>
      </c>
      <c r="O37" s="3">
        <v>1.917561</v>
      </c>
      <c r="P37" s="3">
        <v>2.163275</v>
      </c>
      <c r="Q37" s="3">
        <v>2.429523</v>
      </c>
      <c r="R37" s="3">
        <v>2.711752</v>
      </c>
      <c r="S37" s="3">
        <v>3.001131</v>
      </c>
      <c r="T37" s="3">
        <v>3.296353</v>
      </c>
      <c r="U37" s="3">
        <v>3.59804</v>
      </c>
      <c r="V37" s="3">
        <v>3.908312</v>
      </c>
      <c r="W37" s="3">
        <v>4.230608</v>
      </c>
      <c r="X37" s="3">
        <v>4.563818</v>
      </c>
      <c r="Y37" s="3">
        <v>4.910329</v>
      </c>
      <c r="Z37" s="3">
        <v>5.264772</v>
      </c>
      <c r="AA37" s="3">
        <v>5.625875</v>
      </c>
      <c r="AB37" s="3">
        <v>5.995015</v>
      </c>
      <c r="AC37" s="3">
        <v>6.368785</v>
      </c>
      <c r="AD37" s="3">
        <v>6.743355</v>
      </c>
      <c r="AE37" s="3">
        <v>7.127838</v>
      </c>
      <c r="AF37" s="3">
        <v>7.518615</v>
      </c>
      <c r="AG37" s="3">
        <v>7.912834</v>
      </c>
      <c r="AH37" s="3">
        <v>8.316863</v>
      </c>
      <c r="AI37" s="3">
        <v>8.722051</v>
      </c>
      <c r="AJ37" s="40">
        <v>0.146</v>
      </c>
    </row>
    <row r="38" ht="14.25" customHeight="1">
      <c r="A38" s="3" t="s">
        <v>188</v>
      </c>
      <c r="B38" s="3" t="s">
        <v>509</v>
      </c>
      <c r="C38" s="3" t="s">
        <v>510</v>
      </c>
      <c r="D38" s="3" t="s">
        <v>452</v>
      </c>
      <c r="F38" s="3">
        <v>0.143902</v>
      </c>
      <c r="G38" s="3">
        <v>0.195798</v>
      </c>
      <c r="H38" s="3">
        <v>0.247687</v>
      </c>
      <c r="I38" s="3">
        <v>0.298508</v>
      </c>
      <c r="J38" s="3">
        <v>0.34723</v>
      </c>
      <c r="K38" s="3">
        <v>0.394479</v>
      </c>
      <c r="L38" s="3">
        <v>0.440233</v>
      </c>
      <c r="M38" s="3">
        <v>0.485245</v>
      </c>
      <c r="N38" s="3">
        <v>0.529735</v>
      </c>
      <c r="O38" s="3">
        <v>0.57407</v>
      </c>
      <c r="P38" s="3">
        <v>0.618444</v>
      </c>
      <c r="Q38" s="3">
        <v>0.66399</v>
      </c>
      <c r="R38" s="3">
        <v>0.709885</v>
      </c>
      <c r="S38" s="3">
        <v>0.754808</v>
      </c>
      <c r="T38" s="3">
        <v>0.798239</v>
      </c>
      <c r="U38" s="3">
        <v>0.840581</v>
      </c>
      <c r="V38" s="3">
        <v>0.882364</v>
      </c>
      <c r="W38" s="3">
        <v>0.924053</v>
      </c>
      <c r="X38" s="3">
        <v>0.965819</v>
      </c>
      <c r="Y38" s="3">
        <v>1.00773</v>
      </c>
      <c r="Z38" s="3">
        <v>1.049168</v>
      </c>
      <c r="AA38" s="3">
        <v>1.089766</v>
      </c>
      <c r="AB38" s="3">
        <v>1.130085</v>
      </c>
      <c r="AC38" s="3">
        <v>1.169813</v>
      </c>
      <c r="AD38" s="3">
        <v>1.208391</v>
      </c>
      <c r="AE38" s="3">
        <v>1.247405</v>
      </c>
      <c r="AF38" s="3">
        <v>1.28642</v>
      </c>
      <c r="AG38" s="3">
        <v>1.325087</v>
      </c>
      <c r="AH38" s="3">
        <v>1.36414</v>
      </c>
      <c r="AI38" s="3">
        <v>1.402875</v>
      </c>
      <c r="AJ38" s="40">
        <v>0.082</v>
      </c>
    </row>
    <row r="39" ht="14.25" customHeight="1">
      <c r="A39" s="3" t="s">
        <v>191</v>
      </c>
      <c r="B39" s="3" t="s">
        <v>511</v>
      </c>
      <c r="C39" s="3" t="s">
        <v>512</v>
      </c>
      <c r="D39" s="3" t="s">
        <v>452</v>
      </c>
      <c r="F39" s="3">
        <v>0.036219</v>
      </c>
      <c r="G39" s="3">
        <v>0.19077</v>
      </c>
      <c r="H39" s="3">
        <v>0.381158</v>
      </c>
      <c r="I39" s="3">
        <v>0.575213</v>
      </c>
      <c r="J39" s="3">
        <v>0.764607</v>
      </c>
      <c r="K39" s="3">
        <v>0.949799</v>
      </c>
      <c r="L39" s="3">
        <v>1.130417</v>
      </c>
      <c r="M39" s="3">
        <v>1.309398</v>
      </c>
      <c r="N39" s="3">
        <v>1.487557</v>
      </c>
      <c r="O39" s="3">
        <v>1.66607</v>
      </c>
      <c r="P39" s="3">
        <v>1.846158</v>
      </c>
      <c r="Q39" s="3">
        <v>2.031474</v>
      </c>
      <c r="R39" s="3">
        <v>2.220206</v>
      </c>
      <c r="S39" s="3">
        <v>2.40653</v>
      </c>
      <c r="T39" s="3">
        <v>2.589157</v>
      </c>
      <c r="U39" s="3">
        <v>2.768518</v>
      </c>
      <c r="V39" s="3">
        <v>2.944943</v>
      </c>
      <c r="W39" s="3">
        <v>3.120159</v>
      </c>
      <c r="X39" s="3">
        <v>3.294022</v>
      </c>
      <c r="Y39" s="3">
        <v>3.465402</v>
      </c>
      <c r="Z39" s="3">
        <v>3.632114</v>
      </c>
      <c r="AA39" s="3">
        <v>3.793156</v>
      </c>
      <c r="AB39" s="3">
        <v>3.948987</v>
      </c>
      <c r="AC39" s="3">
        <v>4.099643</v>
      </c>
      <c r="AD39" s="3">
        <v>4.244376</v>
      </c>
      <c r="AE39" s="3">
        <v>4.385987</v>
      </c>
      <c r="AF39" s="3">
        <v>4.525712</v>
      </c>
      <c r="AG39" s="3">
        <v>4.663103</v>
      </c>
      <c r="AH39" s="3">
        <v>4.800848</v>
      </c>
      <c r="AI39" s="3">
        <v>4.936853</v>
      </c>
      <c r="AJ39" s="40">
        <v>0.185</v>
      </c>
    </row>
    <row r="40" ht="14.25" customHeight="1">
      <c r="A40" s="3" t="s">
        <v>194</v>
      </c>
      <c r="B40" s="3" t="s">
        <v>513</v>
      </c>
      <c r="C40" s="3" t="s">
        <v>514</v>
      </c>
      <c r="D40" s="3" t="s">
        <v>452</v>
      </c>
      <c r="F40" s="3">
        <v>0.0</v>
      </c>
      <c r="G40" s="3">
        <v>0.0</v>
      </c>
      <c r="H40" s="3">
        <v>0.0</v>
      </c>
      <c r="I40" s="3">
        <v>0.0</v>
      </c>
      <c r="J40" s="3">
        <v>0.0</v>
      </c>
      <c r="K40" s="3">
        <v>0.0</v>
      </c>
      <c r="L40" s="3">
        <v>0.0</v>
      </c>
      <c r="M40" s="3">
        <v>0.0</v>
      </c>
      <c r="N40" s="3">
        <v>0.0</v>
      </c>
      <c r="O40" s="3">
        <v>0.0</v>
      </c>
      <c r="P40" s="3">
        <v>0.0</v>
      </c>
      <c r="Q40" s="3">
        <v>0.0</v>
      </c>
      <c r="R40" s="3">
        <v>0.0</v>
      </c>
      <c r="S40" s="3">
        <v>0.0</v>
      </c>
      <c r="T40" s="3">
        <v>0.0</v>
      </c>
      <c r="U40" s="3">
        <v>0.0</v>
      </c>
      <c r="V40" s="3">
        <v>0.0</v>
      </c>
      <c r="W40" s="3">
        <v>0.0</v>
      </c>
      <c r="X40" s="3">
        <v>0.0</v>
      </c>
      <c r="Y40" s="3">
        <v>0.0</v>
      </c>
      <c r="Z40" s="3">
        <v>0.0</v>
      </c>
      <c r="AA40" s="3">
        <v>0.0</v>
      </c>
      <c r="AB40" s="3">
        <v>0.0</v>
      </c>
      <c r="AC40" s="3">
        <v>0.0</v>
      </c>
      <c r="AD40" s="3">
        <v>0.0</v>
      </c>
      <c r="AE40" s="3">
        <v>0.0</v>
      </c>
      <c r="AF40" s="3">
        <v>0.0</v>
      </c>
      <c r="AG40" s="3">
        <v>0.0</v>
      </c>
      <c r="AH40" s="3">
        <v>0.0</v>
      </c>
      <c r="AI40" s="3">
        <v>0.0</v>
      </c>
      <c r="AJ40" s="3" t="s">
        <v>197</v>
      </c>
    </row>
    <row r="41" ht="14.25" customHeight="1">
      <c r="A41" s="3" t="s">
        <v>198</v>
      </c>
      <c r="B41" s="3" t="s">
        <v>515</v>
      </c>
      <c r="C41" s="3" t="s">
        <v>516</v>
      </c>
      <c r="D41" s="3" t="s">
        <v>452</v>
      </c>
      <c r="F41" s="3">
        <v>1.357149</v>
      </c>
      <c r="G41" s="3">
        <v>1.837122</v>
      </c>
      <c r="H41" s="3">
        <v>2.356536</v>
      </c>
      <c r="I41" s="3">
        <v>2.88808</v>
      </c>
      <c r="J41" s="3">
        <v>3.412333</v>
      </c>
      <c r="K41" s="3">
        <v>3.929375</v>
      </c>
      <c r="L41" s="3">
        <v>4.433919</v>
      </c>
      <c r="M41" s="3">
        <v>4.931767</v>
      </c>
      <c r="N41" s="3">
        <v>5.421861</v>
      </c>
      <c r="O41" s="3">
        <v>5.903227</v>
      </c>
      <c r="P41" s="3">
        <v>6.377747</v>
      </c>
      <c r="Q41" s="3">
        <v>6.850609</v>
      </c>
      <c r="R41" s="3">
        <v>7.318573</v>
      </c>
      <c r="S41" s="3">
        <v>7.764196</v>
      </c>
      <c r="T41" s="3">
        <v>8.18397</v>
      </c>
      <c r="U41" s="3">
        <v>8.58178</v>
      </c>
      <c r="V41" s="3">
        <v>8.961342</v>
      </c>
      <c r="W41" s="3">
        <v>9.32681</v>
      </c>
      <c r="X41" s="3">
        <v>9.679437</v>
      </c>
      <c r="Y41" s="3">
        <v>10.018387</v>
      </c>
      <c r="Z41" s="3">
        <v>10.338613</v>
      </c>
      <c r="AA41" s="3">
        <v>10.639242</v>
      </c>
      <c r="AB41" s="3">
        <v>10.921692</v>
      </c>
      <c r="AC41" s="3">
        <v>11.186514</v>
      </c>
      <c r="AD41" s="3">
        <v>11.432294</v>
      </c>
      <c r="AE41" s="3">
        <v>11.671358</v>
      </c>
      <c r="AF41" s="3">
        <v>11.902033</v>
      </c>
      <c r="AG41" s="3">
        <v>12.123005</v>
      </c>
      <c r="AH41" s="3">
        <v>12.341191</v>
      </c>
      <c r="AI41" s="3">
        <v>12.552537</v>
      </c>
      <c r="AJ41" s="40">
        <v>0.08</v>
      </c>
    </row>
    <row r="42" ht="14.25" customHeight="1">
      <c r="A42" s="3" t="s">
        <v>201</v>
      </c>
      <c r="B42" s="3" t="s">
        <v>517</v>
      </c>
      <c r="C42" s="3" t="s">
        <v>518</v>
      </c>
      <c r="D42" s="3" t="s">
        <v>452</v>
      </c>
      <c r="F42" s="3">
        <v>0.002669</v>
      </c>
      <c r="G42" s="3">
        <v>0.002628</v>
      </c>
      <c r="H42" s="3">
        <v>0.002648</v>
      </c>
      <c r="I42" s="3">
        <v>0.002734</v>
      </c>
      <c r="J42" s="3">
        <v>0.00285</v>
      </c>
      <c r="K42" s="3">
        <v>0.002979</v>
      </c>
      <c r="L42" s="3">
        <v>0.003115</v>
      </c>
      <c r="M42" s="3">
        <v>0.003259</v>
      </c>
      <c r="N42" s="3">
        <v>0.003409</v>
      </c>
      <c r="O42" s="3">
        <v>0.003563</v>
      </c>
      <c r="P42" s="3">
        <v>0.003715</v>
      </c>
      <c r="Q42" s="3">
        <v>0.003873</v>
      </c>
      <c r="R42" s="3">
        <v>0.004034</v>
      </c>
      <c r="S42" s="3">
        <v>0.004192</v>
      </c>
      <c r="T42" s="3">
        <v>0.004346</v>
      </c>
      <c r="U42" s="3">
        <v>0.004498</v>
      </c>
      <c r="V42" s="3">
        <v>0.004656</v>
      </c>
      <c r="W42" s="3">
        <v>0.004811</v>
      </c>
      <c r="X42" s="3">
        <v>0.004965</v>
      </c>
      <c r="Y42" s="3">
        <v>0.005119</v>
      </c>
      <c r="Z42" s="3">
        <v>0.005265</v>
      </c>
      <c r="AA42" s="3">
        <v>0.005406</v>
      </c>
      <c r="AB42" s="3">
        <v>0.005545</v>
      </c>
      <c r="AC42" s="3">
        <v>0.005679</v>
      </c>
      <c r="AD42" s="3">
        <v>0.005804</v>
      </c>
      <c r="AE42" s="3">
        <v>0.005928</v>
      </c>
      <c r="AF42" s="3">
        <v>0.006048</v>
      </c>
      <c r="AG42" s="3">
        <v>0.006164</v>
      </c>
      <c r="AH42" s="3">
        <v>0.00628</v>
      </c>
      <c r="AI42" s="3">
        <v>0.006393</v>
      </c>
      <c r="AJ42" s="40">
        <v>0.031</v>
      </c>
    </row>
    <row r="43" ht="14.25" customHeight="1">
      <c r="A43" s="3" t="s">
        <v>204</v>
      </c>
      <c r="B43" s="3" t="s">
        <v>519</v>
      </c>
      <c r="C43" s="3" t="s">
        <v>520</v>
      </c>
      <c r="D43" s="3" t="s">
        <v>452</v>
      </c>
      <c r="F43" s="3">
        <v>0.001881</v>
      </c>
      <c r="G43" s="3">
        <v>0.001738</v>
      </c>
      <c r="H43" s="3">
        <v>0.001629</v>
      </c>
      <c r="I43" s="3">
        <v>0.001555</v>
      </c>
      <c r="J43" s="3">
        <v>0.001488</v>
      </c>
      <c r="K43" s="3">
        <v>0.001427</v>
      </c>
      <c r="L43" s="3">
        <v>0.001372</v>
      </c>
      <c r="M43" s="3">
        <v>0.001323</v>
      </c>
      <c r="N43" s="3">
        <v>0.001279</v>
      </c>
      <c r="O43" s="3">
        <v>0.00124</v>
      </c>
      <c r="P43" s="3">
        <v>0.001205</v>
      </c>
      <c r="Q43" s="3">
        <v>0.001175</v>
      </c>
      <c r="R43" s="3">
        <v>0.001149</v>
      </c>
      <c r="S43" s="3">
        <v>0.001126</v>
      </c>
      <c r="T43" s="3">
        <v>0.001106</v>
      </c>
      <c r="U43" s="3">
        <v>0.001088</v>
      </c>
      <c r="V43" s="3">
        <v>0.001074</v>
      </c>
      <c r="W43" s="3">
        <v>0.001062</v>
      </c>
      <c r="X43" s="3">
        <v>0.001053</v>
      </c>
      <c r="Y43" s="3">
        <v>0.001047</v>
      </c>
      <c r="Z43" s="3">
        <v>0.001044</v>
      </c>
      <c r="AA43" s="3">
        <v>0.001043</v>
      </c>
      <c r="AB43" s="3">
        <v>0.001045</v>
      </c>
      <c r="AC43" s="3">
        <v>0.001049</v>
      </c>
      <c r="AD43" s="3">
        <v>0.001055</v>
      </c>
      <c r="AE43" s="3">
        <v>0.001064</v>
      </c>
      <c r="AF43" s="3">
        <v>0.001075</v>
      </c>
      <c r="AG43" s="3">
        <v>0.001089</v>
      </c>
      <c r="AH43" s="3">
        <v>0.001105</v>
      </c>
      <c r="AI43" s="3">
        <v>0.001123</v>
      </c>
      <c r="AJ43" s="40">
        <v>-0.018</v>
      </c>
    </row>
    <row r="44" ht="14.25" customHeight="1">
      <c r="A44" s="3" t="s">
        <v>207</v>
      </c>
      <c r="B44" s="3" t="s">
        <v>521</v>
      </c>
      <c r="C44" s="3" t="s">
        <v>522</v>
      </c>
      <c r="D44" s="3" t="s">
        <v>452</v>
      </c>
      <c r="F44" s="3">
        <v>0.005092</v>
      </c>
      <c r="G44" s="3">
        <v>0.005227</v>
      </c>
      <c r="H44" s="3">
        <v>0.005492</v>
      </c>
      <c r="I44" s="3">
        <v>0.005841</v>
      </c>
      <c r="J44" s="3">
        <v>0.006283</v>
      </c>
      <c r="K44" s="3">
        <v>0.006815</v>
      </c>
      <c r="L44" s="3">
        <v>0.007407</v>
      </c>
      <c r="M44" s="3">
        <v>0.008026</v>
      </c>
      <c r="N44" s="3">
        <v>0.008658</v>
      </c>
      <c r="O44" s="3">
        <v>0.009308</v>
      </c>
      <c r="P44" s="3">
        <v>0.009968</v>
      </c>
      <c r="Q44" s="3">
        <v>0.010662</v>
      </c>
      <c r="R44" s="3">
        <v>0.011373</v>
      </c>
      <c r="S44" s="3">
        <v>0.012085</v>
      </c>
      <c r="T44" s="3">
        <v>0.012794</v>
      </c>
      <c r="U44" s="3">
        <v>0.013505</v>
      </c>
      <c r="V44" s="3">
        <v>0.014221</v>
      </c>
      <c r="W44" s="3">
        <v>0.014954</v>
      </c>
      <c r="X44" s="3">
        <v>0.0157</v>
      </c>
      <c r="Y44" s="3">
        <v>0.016467</v>
      </c>
      <c r="Z44" s="3">
        <v>0.01724</v>
      </c>
      <c r="AA44" s="3">
        <v>0.018022</v>
      </c>
      <c r="AB44" s="3">
        <v>0.018812</v>
      </c>
      <c r="AC44" s="3">
        <v>0.019609</v>
      </c>
      <c r="AD44" s="3">
        <v>0.020421</v>
      </c>
      <c r="AE44" s="3">
        <v>0.021289</v>
      </c>
      <c r="AF44" s="3">
        <v>0.022214</v>
      </c>
      <c r="AG44" s="3">
        <v>0.023187</v>
      </c>
      <c r="AH44" s="3">
        <v>0.024225</v>
      </c>
      <c r="AI44" s="3">
        <v>0.025307</v>
      </c>
      <c r="AJ44" s="40">
        <v>0.057</v>
      </c>
    </row>
    <row r="45" ht="14.25" customHeight="1">
      <c r="A45" s="3" t="s">
        <v>210</v>
      </c>
      <c r="B45" s="3" t="s">
        <v>523</v>
      </c>
      <c r="C45" s="3" t="s">
        <v>524</v>
      </c>
      <c r="D45" s="3" t="s">
        <v>452</v>
      </c>
      <c r="F45" s="3">
        <v>0.004359</v>
      </c>
      <c r="G45" s="3">
        <v>0.003977</v>
      </c>
      <c r="H45" s="3">
        <v>0.003674</v>
      </c>
      <c r="I45" s="3">
        <v>0.003449</v>
      </c>
      <c r="J45" s="3">
        <v>0.003239</v>
      </c>
      <c r="K45" s="3">
        <v>0.003043</v>
      </c>
      <c r="L45" s="3">
        <v>0.002859</v>
      </c>
      <c r="M45" s="3">
        <v>0.002688</v>
      </c>
      <c r="N45" s="3">
        <v>0.002528</v>
      </c>
      <c r="O45" s="3">
        <v>0.002378</v>
      </c>
      <c r="P45" s="3">
        <v>0.002238</v>
      </c>
      <c r="Q45" s="3">
        <v>0.002108</v>
      </c>
      <c r="R45" s="3">
        <v>0.001986</v>
      </c>
      <c r="S45" s="3">
        <v>0.001872</v>
      </c>
      <c r="T45" s="3">
        <v>0.001766</v>
      </c>
      <c r="U45" s="3">
        <v>0.001666</v>
      </c>
      <c r="V45" s="3">
        <v>0.001573</v>
      </c>
      <c r="W45" s="3">
        <v>0.001487</v>
      </c>
      <c r="X45" s="3">
        <v>0.001406</v>
      </c>
      <c r="Y45" s="3">
        <v>0.00133</v>
      </c>
      <c r="Z45" s="3">
        <v>0.001259</v>
      </c>
      <c r="AA45" s="3">
        <v>0.001193</v>
      </c>
      <c r="AB45" s="3">
        <v>0.001132</v>
      </c>
      <c r="AC45" s="3">
        <v>0.001074</v>
      </c>
      <c r="AD45" s="3">
        <v>0.001021</v>
      </c>
      <c r="AE45" s="3">
        <v>9.71E-4</v>
      </c>
      <c r="AF45" s="3">
        <v>9.25E-4</v>
      </c>
      <c r="AG45" s="3">
        <v>8.82E-4</v>
      </c>
      <c r="AH45" s="3">
        <v>8.43E-4</v>
      </c>
      <c r="AI45" s="3">
        <v>8.07E-4</v>
      </c>
      <c r="AJ45" s="40">
        <v>-0.057</v>
      </c>
    </row>
    <row r="46" ht="14.25" customHeight="1">
      <c r="A46" s="3" t="s">
        <v>212</v>
      </c>
      <c r="B46" s="3" t="s">
        <v>525</v>
      </c>
      <c r="C46" s="3" t="s">
        <v>526</v>
      </c>
      <c r="D46" s="3" t="s">
        <v>452</v>
      </c>
      <c r="F46" s="3">
        <v>0.0</v>
      </c>
      <c r="G46" s="3">
        <v>0.0</v>
      </c>
      <c r="H46" s="3">
        <v>0.0</v>
      </c>
      <c r="I46" s="3">
        <v>0.0</v>
      </c>
      <c r="J46" s="3">
        <v>0.0</v>
      </c>
      <c r="K46" s="3">
        <v>0.0</v>
      </c>
      <c r="L46" s="3">
        <v>0.0</v>
      </c>
      <c r="M46" s="3">
        <v>0.0</v>
      </c>
      <c r="N46" s="3">
        <v>0.0</v>
      </c>
      <c r="O46" s="3">
        <v>0.0</v>
      </c>
      <c r="P46" s="3">
        <v>0.0</v>
      </c>
      <c r="Q46" s="3">
        <v>0.0</v>
      </c>
      <c r="R46" s="3">
        <v>0.0</v>
      </c>
      <c r="S46" s="3">
        <v>0.0</v>
      </c>
      <c r="T46" s="3">
        <v>0.0</v>
      </c>
      <c r="U46" s="3">
        <v>0.0</v>
      </c>
      <c r="V46" s="3">
        <v>0.0</v>
      </c>
      <c r="W46" s="3">
        <v>0.0</v>
      </c>
      <c r="X46" s="3">
        <v>0.0</v>
      </c>
      <c r="Y46" s="3">
        <v>0.0</v>
      </c>
      <c r="Z46" s="3">
        <v>0.0</v>
      </c>
      <c r="AA46" s="3">
        <v>0.0</v>
      </c>
      <c r="AB46" s="3">
        <v>0.0</v>
      </c>
      <c r="AC46" s="3">
        <v>0.0</v>
      </c>
      <c r="AD46" s="3">
        <v>0.0</v>
      </c>
      <c r="AE46" s="3">
        <v>0.0</v>
      </c>
      <c r="AF46" s="3">
        <v>0.0</v>
      </c>
      <c r="AG46" s="3">
        <v>0.0</v>
      </c>
      <c r="AH46" s="3">
        <v>0.0</v>
      </c>
      <c r="AI46" s="3">
        <v>0.0</v>
      </c>
      <c r="AJ46" s="3" t="s">
        <v>197</v>
      </c>
    </row>
    <row r="47" ht="14.25" customHeight="1">
      <c r="A47" s="3" t="s">
        <v>215</v>
      </c>
      <c r="B47" s="3" t="s">
        <v>527</v>
      </c>
      <c r="C47" s="3" t="s">
        <v>528</v>
      </c>
      <c r="D47" s="3" t="s">
        <v>452</v>
      </c>
      <c r="F47" s="3">
        <v>1.0E-6</v>
      </c>
      <c r="G47" s="3">
        <v>5.0E-6</v>
      </c>
      <c r="H47" s="3">
        <v>1.2E-5</v>
      </c>
      <c r="I47" s="3">
        <v>2.4E-5</v>
      </c>
      <c r="J47" s="3">
        <v>4.1E-5</v>
      </c>
      <c r="K47" s="3">
        <v>6.2E-5</v>
      </c>
      <c r="L47" s="3">
        <v>8.7E-5</v>
      </c>
      <c r="M47" s="3">
        <v>1.17E-4</v>
      </c>
      <c r="N47" s="3">
        <v>1.52E-4</v>
      </c>
      <c r="O47" s="3">
        <v>1.92E-4</v>
      </c>
      <c r="P47" s="3">
        <v>2.36E-4</v>
      </c>
      <c r="Q47" s="3">
        <v>2.86E-4</v>
      </c>
      <c r="R47" s="3">
        <v>3.42E-4</v>
      </c>
      <c r="S47" s="3">
        <v>4.01E-4</v>
      </c>
      <c r="T47" s="3">
        <v>4.65E-4</v>
      </c>
      <c r="U47" s="3">
        <v>5.35E-4</v>
      </c>
      <c r="V47" s="3">
        <v>6.1E-4</v>
      </c>
      <c r="W47" s="3">
        <v>6.93E-4</v>
      </c>
      <c r="X47" s="3">
        <v>7.84E-4</v>
      </c>
      <c r="Y47" s="3">
        <v>8.84E-4</v>
      </c>
      <c r="Z47" s="3">
        <v>9.92E-4</v>
      </c>
      <c r="AA47" s="3">
        <v>0.001109</v>
      </c>
      <c r="AB47" s="3">
        <v>0.001233</v>
      </c>
      <c r="AC47" s="3">
        <v>0.001366</v>
      </c>
      <c r="AD47" s="3">
        <v>0.001507</v>
      </c>
      <c r="AE47" s="3">
        <v>0.001658</v>
      </c>
      <c r="AF47" s="3">
        <v>0.001818</v>
      </c>
      <c r="AG47" s="3">
        <v>0.001988</v>
      </c>
      <c r="AH47" s="3">
        <v>0.002169</v>
      </c>
      <c r="AI47" s="3">
        <v>0.00236</v>
      </c>
      <c r="AJ47" s="40">
        <v>0.328</v>
      </c>
    </row>
    <row r="48" ht="14.25" customHeight="1">
      <c r="A48" s="3" t="s">
        <v>269</v>
      </c>
      <c r="B48" s="3" t="s">
        <v>529</v>
      </c>
      <c r="C48" s="3" t="s">
        <v>530</v>
      </c>
      <c r="D48" s="3" t="s">
        <v>452</v>
      </c>
      <c r="F48" s="3">
        <v>17.599249</v>
      </c>
      <c r="G48" s="3">
        <v>18.344429</v>
      </c>
      <c r="H48" s="3">
        <v>19.180847</v>
      </c>
      <c r="I48" s="3">
        <v>20.041742</v>
      </c>
      <c r="J48" s="3">
        <v>20.865444</v>
      </c>
      <c r="K48" s="3">
        <v>21.648283</v>
      </c>
      <c r="L48" s="3">
        <v>22.380558</v>
      </c>
      <c r="M48" s="3">
        <v>23.08296</v>
      </c>
      <c r="N48" s="3">
        <v>23.762653</v>
      </c>
      <c r="O48" s="3">
        <v>24.430868</v>
      </c>
      <c r="P48" s="3">
        <v>25.095587</v>
      </c>
      <c r="Q48" s="3">
        <v>25.800007</v>
      </c>
      <c r="R48" s="3">
        <v>26.538195</v>
      </c>
      <c r="S48" s="3">
        <v>27.262133</v>
      </c>
      <c r="T48" s="3">
        <v>27.976576</v>
      </c>
      <c r="U48" s="3">
        <v>28.701591</v>
      </c>
      <c r="V48" s="3">
        <v>29.44582</v>
      </c>
      <c r="W48" s="3">
        <v>30.22497</v>
      </c>
      <c r="X48" s="3">
        <v>31.038267</v>
      </c>
      <c r="Y48" s="3">
        <v>31.872116</v>
      </c>
      <c r="Z48" s="3">
        <v>32.700462</v>
      </c>
      <c r="AA48" s="3">
        <v>33.521339</v>
      </c>
      <c r="AB48" s="3">
        <v>34.333416</v>
      </c>
      <c r="AC48" s="3">
        <v>35.131828</v>
      </c>
      <c r="AD48" s="3">
        <v>35.904285</v>
      </c>
      <c r="AE48" s="3">
        <v>36.68507</v>
      </c>
      <c r="AF48" s="3">
        <v>37.465141</v>
      </c>
      <c r="AG48" s="3">
        <v>38.237068</v>
      </c>
      <c r="AH48" s="3">
        <v>39.024559</v>
      </c>
      <c r="AI48" s="3">
        <v>39.808674</v>
      </c>
      <c r="AJ48" s="40">
        <v>0.029</v>
      </c>
    </row>
    <row r="49" ht="14.25" customHeight="1">
      <c r="A49" s="3" t="s">
        <v>531</v>
      </c>
      <c r="B49" s="3" t="s">
        <v>532</v>
      </c>
      <c r="C49" s="3" t="s">
        <v>533</v>
      </c>
      <c r="D49" s="3" t="s">
        <v>452</v>
      </c>
      <c r="F49" s="3">
        <v>134.136261</v>
      </c>
      <c r="G49" s="3">
        <v>137.333008</v>
      </c>
      <c r="H49" s="3">
        <v>140.765472</v>
      </c>
      <c r="I49" s="3">
        <v>144.392914</v>
      </c>
      <c r="J49" s="3">
        <v>147.954147</v>
      </c>
      <c r="K49" s="3">
        <v>151.475754</v>
      </c>
      <c r="L49" s="3">
        <v>154.841766</v>
      </c>
      <c r="M49" s="3">
        <v>158.125015</v>
      </c>
      <c r="N49" s="3">
        <v>161.319534</v>
      </c>
      <c r="O49" s="3">
        <v>164.416672</v>
      </c>
      <c r="P49" s="3">
        <v>167.448822</v>
      </c>
      <c r="Q49" s="3">
        <v>170.436264</v>
      </c>
      <c r="R49" s="3">
        <v>173.401718</v>
      </c>
      <c r="S49" s="3">
        <v>176.061523</v>
      </c>
      <c r="T49" s="3">
        <v>178.437943</v>
      </c>
      <c r="U49" s="3">
        <v>180.645081</v>
      </c>
      <c r="V49" s="3">
        <v>182.766006</v>
      </c>
      <c r="W49" s="3">
        <v>184.886185</v>
      </c>
      <c r="X49" s="3">
        <v>187.061127</v>
      </c>
      <c r="Y49" s="3">
        <v>189.24353</v>
      </c>
      <c r="Z49" s="3">
        <v>191.358276</v>
      </c>
      <c r="AA49" s="3">
        <v>193.37442</v>
      </c>
      <c r="AB49" s="3">
        <v>195.293518</v>
      </c>
      <c r="AC49" s="3">
        <v>197.146118</v>
      </c>
      <c r="AD49" s="3">
        <v>198.848541</v>
      </c>
      <c r="AE49" s="3">
        <v>200.573288</v>
      </c>
      <c r="AF49" s="3">
        <v>202.273773</v>
      </c>
      <c r="AG49" s="3">
        <v>203.919189</v>
      </c>
      <c r="AH49" s="3">
        <v>205.613586</v>
      </c>
      <c r="AI49" s="3">
        <v>207.318497</v>
      </c>
      <c r="AJ49" s="40">
        <v>0.015</v>
      </c>
    </row>
    <row r="50" ht="14.25" customHeight="1">
      <c r="A50" s="3" t="s">
        <v>534</v>
      </c>
      <c r="B50" s="3" t="s">
        <v>535</v>
      </c>
      <c r="C50" s="3" t="s">
        <v>536</v>
      </c>
      <c r="D50" s="3" t="s">
        <v>452</v>
      </c>
      <c r="F50" s="3">
        <v>260.087341</v>
      </c>
      <c r="G50" s="3">
        <v>260.205475</v>
      </c>
      <c r="H50" s="3">
        <v>260.510437</v>
      </c>
      <c r="I50" s="3">
        <v>260.944794</v>
      </c>
      <c r="J50" s="3">
        <v>261.147156</v>
      </c>
      <c r="K50" s="3">
        <v>261.23172</v>
      </c>
      <c r="L50" s="3">
        <v>261.094299</v>
      </c>
      <c r="M50" s="3">
        <v>260.863708</v>
      </c>
      <c r="N50" s="3">
        <v>260.526886</v>
      </c>
      <c r="O50" s="3">
        <v>260.174469</v>
      </c>
      <c r="P50" s="3">
        <v>259.872864</v>
      </c>
      <c r="Q50" s="3">
        <v>259.778839</v>
      </c>
      <c r="R50" s="3">
        <v>259.872681</v>
      </c>
      <c r="S50" s="3">
        <v>259.784515</v>
      </c>
      <c r="T50" s="3">
        <v>259.583038</v>
      </c>
      <c r="U50" s="3">
        <v>259.453003</v>
      </c>
      <c r="V50" s="3">
        <v>259.539185</v>
      </c>
      <c r="W50" s="3">
        <v>259.963928</v>
      </c>
      <c r="X50" s="3">
        <v>260.745331</v>
      </c>
      <c r="Y50" s="3">
        <v>261.833527</v>
      </c>
      <c r="Z50" s="3">
        <v>263.073853</v>
      </c>
      <c r="AA50" s="3">
        <v>264.396667</v>
      </c>
      <c r="AB50" s="3">
        <v>265.769104</v>
      </c>
      <c r="AC50" s="3">
        <v>267.180054</v>
      </c>
      <c r="AD50" s="3">
        <v>268.484253</v>
      </c>
      <c r="AE50" s="3">
        <v>269.895905</v>
      </c>
      <c r="AF50" s="3">
        <v>271.326508</v>
      </c>
      <c r="AG50" s="3">
        <v>272.721588</v>
      </c>
      <c r="AH50" s="3">
        <v>274.213074</v>
      </c>
      <c r="AI50" s="3">
        <v>275.710083</v>
      </c>
      <c r="AJ50" s="40">
        <v>0.002</v>
      </c>
    </row>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537</v>
      </c>
      <c r="B10" s="46" t="s">
        <v>538</v>
      </c>
      <c r="AG10" s="47" t="s">
        <v>338</v>
      </c>
    </row>
    <row r="11" ht="15.0" customHeight="1">
      <c r="B11" s="41" t="s">
        <v>539</v>
      </c>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342</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540</v>
      </c>
    </row>
    <row r="16" ht="15.0" customHeight="1">
      <c r="B16" s="50" t="s">
        <v>345</v>
      </c>
    </row>
    <row r="17" ht="15.0" customHeight="1">
      <c r="A17" s="45" t="s">
        <v>541</v>
      </c>
      <c r="B17" s="51" t="s">
        <v>347</v>
      </c>
      <c r="C17" s="59">
        <f>'AEO 2022 39 Raw'!F8</f>
        <v>115.309105</v>
      </c>
      <c r="D17" s="59">
        <f>'AEO 2022 39 Raw'!G8</f>
        <v>112.081673</v>
      </c>
      <c r="E17" s="59">
        <f>'AEO 2022 39 Raw'!H8</f>
        <v>108.799561</v>
      </c>
      <c r="F17" s="59">
        <f>'AEO 2022 39 Raw'!I8</f>
        <v>105.485443</v>
      </c>
      <c r="G17" s="59">
        <f>'AEO 2022 39 Raw'!J8</f>
        <v>102.073494</v>
      </c>
      <c r="H17" s="59">
        <f>'AEO 2022 39 Raw'!K8</f>
        <v>98.63208</v>
      </c>
      <c r="I17" s="59">
        <f>'AEO 2022 39 Raw'!L8</f>
        <v>95.168365</v>
      </c>
      <c r="J17" s="59">
        <f>'AEO 2022 39 Raw'!M8</f>
        <v>91.724007</v>
      </c>
      <c r="K17" s="59">
        <f>'AEO 2022 39 Raw'!N8</f>
        <v>88.284615</v>
      </c>
      <c r="L17" s="59">
        <f>'AEO 2022 39 Raw'!O8</f>
        <v>84.925659</v>
      </c>
      <c r="M17" s="59">
        <f>'AEO 2022 39 Raw'!P8</f>
        <v>81.673439</v>
      </c>
      <c r="N17" s="59">
        <f>'AEO 2022 39 Raw'!Q8</f>
        <v>78.628929</v>
      </c>
      <c r="O17" s="59">
        <f>'AEO 2022 39 Raw'!R8</f>
        <v>75.756859</v>
      </c>
      <c r="P17" s="59">
        <f>'AEO 2022 39 Raw'!S8</f>
        <v>72.991859</v>
      </c>
      <c r="Q17" s="59">
        <f>'AEO 2022 39 Raw'!T8</f>
        <v>70.373169</v>
      </c>
      <c r="R17" s="59">
        <f>'AEO 2022 39 Raw'!U8</f>
        <v>67.965141</v>
      </c>
      <c r="S17" s="59">
        <f>'AEO 2022 39 Raw'!V8</f>
        <v>65.821838</v>
      </c>
      <c r="T17" s="59">
        <f>'AEO 2022 39 Raw'!W8</f>
        <v>63.979008</v>
      </c>
      <c r="U17" s="59">
        <f>'AEO 2022 39 Raw'!X8</f>
        <v>62.405762</v>
      </c>
      <c r="V17" s="59">
        <f>'AEO 2022 39 Raw'!Y8</f>
        <v>61.0979</v>
      </c>
      <c r="W17" s="59">
        <f>'AEO 2022 39 Raw'!Z8</f>
        <v>59.994438</v>
      </c>
      <c r="X17" s="59">
        <f>'AEO 2022 39 Raw'!AA8</f>
        <v>59.061726</v>
      </c>
      <c r="Y17" s="59">
        <f>'AEO 2022 39 Raw'!AB8</f>
        <v>58.263569</v>
      </c>
      <c r="Z17" s="59">
        <f>'AEO 2022 39 Raw'!AC8</f>
        <v>57.564259</v>
      </c>
      <c r="AA17" s="59">
        <f>'AEO 2022 39 Raw'!AD8</f>
        <v>56.911022</v>
      </c>
      <c r="AB17" s="59">
        <f>'AEO 2022 39 Raw'!AE8</f>
        <v>56.330761</v>
      </c>
      <c r="AC17" s="59">
        <f>'AEO 2022 39 Raw'!AF8</f>
        <v>55.789394</v>
      </c>
      <c r="AD17" s="59">
        <f>'AEO 2022 39 Raw'!AG8</f>
        <v>55.268196</v>
      </c>
      <c r="AE17" s="59">
        <f>'AEO 2022 39 Raw'!AH8</f>
        <v>54.786282</v>
      </c>
      <c r="AF17" s="59">
        <f>'AEO 2022 39 Raw'!AI8</f>
        <v>54.308029</v>
      </c>
      <c r="AG17" s="53">
        <f>'AEO 2022 39 Raw'!AJ8</f>
        <v>-0.026</v>
      </c>
    </row>
    <row r="18" ht="15.0" customHeight="1">
      <c r="A18" s="45" t="s">
        <v>542</v>
      </c>
      <c r="B18" s="51" t="s">
        <v>349</v>
      </c>
      <c r="C18" s="59">
        <f>'AEO 2022 39 Raw'!F9</f>
        <v>0.549555</v>
      </c>
      <c r="D18" s="59">
        <f>'AEO 2022 39 Raw'!G9</f>
        <v>0.514767</v>
      </c>
      <c r="E18" s="59">
        <f>'AEO 2022 39 Raw'!H9</f>
        <v>0.480992</v>
      </c>
      <c r="F18" s="59">
        <f>'AEO 2022 39 Raw'!I9</f>
        <v>0.448081</v>
      </c>
      <c r="G18" s="59">
        <f>'AEO 2022 39 Raw'!J9</f>
        <v>0.415809</v>
      </c>
      <c r="H18" s="59">
        <f>'AEO 2022 39 Raw'!K9</f>
        <v>0.383991</v>
      </c>
      <c r="I18" s="59">
        <f>'AEO 2022 39 Raw'!L9</f>
        <v>0.352624</v>
      </c>
      <c r="J18" s="59">
        <f>'AEO 2022 39 Raw'!M9</f>
        <v>0.321384</v>
      </c>
      <c r="K18" s="59">
        <f>'AEO 2022 39 Raw'!N9</f>
        <v>0.290094</v>
      </c>
      <c r="L18" s="59">
        <f>'AEO 2022 39 Raw'!O9</f>
        <v>0.259631</v>
      </c>
      <c r="M18" s="59">
        <f>'AEO 2022 39 Raw'!P9</f>
        <v>0.230735</v>
      </c>
      <c r="N18" s="59">
        <f>'AEO 2022 39 Raw'!Q9</f>
        <v>0.203157</v>
      </c>
      <c r="O18" s="59">
        <f>'AEO 2022 39 Raw'!R9</f>
        <v>0.177559</v>
      </c>
      <c r="P18" s="59">
        <f>'AEO 2022 39 Raw'!S9</f>
        <v>0.154408</v>
      </c>
      <c r="Q18" s="59">
        <f>'AEO 2022 39 Raw'!T9</f>
        <v>0.134042</v>
      </c>
      <c r="R18" s="59">
        <f>'AEO 2022 39 Raw'!U9</f>
        <v>0.116926</v>
      </c>
      <c r="S18" s="59">
        <f>'AEO 2022 39 Raw'!V9</f>
        <v>0.102873</v>
      </c>
      <c r="T18" s="59">
        <f>'AEO 2022 39 Raw'!W9</f>
        <v>0.091671</v>
      </c>
      <c r="U18" s="59">
        <f>'AEO 2022 39 Raw'!X9</f>
        <v>0.083355</v>
      </c>
      <c r="V18" s="59">
        <f>'AEO 2022 39 Raw'!Y9</f>
        <v>0.07713</v>
      </c>
      <c r="W18" s="59">
        <f>'AEO 2022 39 Raw'!Z9</f>
        <v>0.071487</v>
      </c>
      <c r="X18" s="59">
        <f>'AEO 2022 39 Raw'!AA9</f>
        <v>0.066416</v>
      </c>
      <c r="Y18" s="59">
        <f>'AEO 2022 39 Raw'!AB9</f>
        <v>0.06185</v>
      </c>
      <c r="Z18" s="59">
        <f>'AEO 2022 39 Raw'!AC9</f>
        <v>0.057623</v>
      </c>
      <c r="AA18" s="59">
        <f>'AEO 2022 39 Raw'!AD9</f>
        <v>0.05369</v>
      </c>
      <c r="AB18" s="59">
        <f>'AEO 2022 39 Raw'!AE9</f>
        <v>0.05003</v>
      </c>
      <c r="AC18" s="59">
        <f>'AEO 2022 39 Raw'!AF9</f>
        <v>0.046624</v>
      </c>
      <c r="AD18" s="59">
        <f>'AEO 2022 39 Raw'!AG9</f>
        <v>0.043454</v>
      </c>
      <c r="AE18" s="59">
        <f>'AEO 2022 39 Raw'!AH9</f>
        <v>0.040504</v>
      </c>
      <c r="AF18" s="59">
        <f>'AEO 2022 39 Raw'!AI9</f>
        <v>0.037759</v>
      </c>
      <c r="AG18" s="53">
        <f>'AEO 2022 39 Raw'!AJ9</f>
        <v>-0.088</v>
      </c>
    </row>
    <row r="19" ht="15.0" customHeight="1">
      <c r="A19" s="45" t="s">
        <v>543</v>
      </c>
      <c r="B19" s="51" t="s">
        <v>351</v>
      </c>
      <c r="C19" s="59">
        <f>'AEO 2022 39 Raw'!F10</f>
        <v>115.858658</v>
      </c>
      <c r="D19" s="59">
        <f>'AEO 2022 39 Raw'!G10</f>
        <v>112.596443</v>
      </c>
      <c r="E19" s="59">
        <f>'AEO 2022 39 Raw'!H10</f>
        <v>109.280556</v>
      </c>
      <c r="F19" s="59">
        <f>'AEO 2022 39 Raw'!I10</f>
        <v>105.933525</v>
      </c>
      <c r="G19" s="59">
        <f>'AEO 2022 39 Raw'!J10</f>
        <v>102.489304</v>
      </c>
      <c r="H19" s="59">
        <f>'AEO 2022 39 Raw'!K10</f>
        <v>99.016068</v>
      </c>
      <c r="I19" s="59">
        <f>'AEO 2022 39 Raw'!L10</f>
        <v>95.520988</v>
      </c>
      <c r="J19" s="59">
        <f>'AEO 2022 39 Raw'!M10</f>
        <v>92.045387</v>
      </c>
      <c r="K19" s="59">
        <f>'AEO 2022 39 Raw'!N10</f>
        <v>88.574707</v>
      </c>
      <c r="L19" s="59">
        <f>'AEO 2022 39 Raw'!O10</f>
        <v>85.185287</v>
      </c>
      <c r="M19" s="59">
        <f>'AEO 2022 39 Raw'!P10</f>
        <v>81.904175</v>
      </c>
      <c r="N19" s="59">
        <f>'AEO 2022 39 Raw'!Q10</f>
        <v>78.832085</v>
      </c>
      <c r="O19" s="59">
        <f>'AEO 2022 39 Raw'!R10</f>
        <v>75.934418</v>
      </c>
      <c r="P19" s="59">
        <f>'AEO 2022 39 Raw'!S10</f>
        <v>73.146271</v>
      </c>
      <c r="Q19" s="59">
        <f>'AEO 2022 39 Raw'!T10</f>
        <v>70.50721</v>
      </c>
      <c r="R19" s="59">
        <f>'AEO 2022 39 Raw'!U10</f>
        <v>68.082069</v>
      </c>
      <c r="S19" s="59">
        <f>'AEO 2022 39 Raw'!V10</f>
        <v>65.924713</v>
      </c>
      <c r="T19" s="59">
        <f>'AEO 2022 39 Raw'!W10</f>
        <v>64.070679</v>
      </c>
      <c r="U19" s="59">
        <f>'AEO 2022 39 Raw'!X10</f>
        <v>62.489117</v>
      </c>
      <c r="V19" s="59">
        <f>'AEO 2022 39 Raw'!Y10</f>
        <v>61.17503</v>
      </c>
      <c r="W19" s="59">
        <f>'AEO 2022 39 Raw'!Z10</f>
        <v>60.065926</v>
      </c>
      <c r="X19" s="59">
        <f>'AEO 2022 39 Raw'!AA10</f>
        <v>59.128143</v>
      </c>
      <c r="Y19" s="59">
        <f>'AEO 2022 39 Raw'!AB10</f>
        <v>58.32542</v>
      </c>
      <c r="Z19" s="59">
        <f>'AEO 2022 39 Raw'!AC10</f>
        <v>57.62188</v>
      </c>
      <c r="AA19" s="59">
        <f>'AEO 2022 39 Raw'!AD10</f>
        <v>56.96471</v>
      </c>
      <c r="AB19" s="59">
        <f>'AEO 2022 39 Raw'!AE10</f>
        <v>56.380791</v>
      </c>
      <c r="AC19" s="59">
        <f>'AEO 2022 39 Raw'!AF10</f>
        <v>55.836018</v>
      </c>
      <c r="AD19" s="59">
        <f>'AEO 2022 39 Raw'!AG10</f>
        <v>55.311649</v>
      </c>
      <c r="AE19" s="59">
        <f>'AEO 2022 39 Raw'!AH10</f>
        <v>54.826786</v>
      </c>
      <c r="AF19" s="59">
        <f>'AEO 2022 39 Raw'!AI10</f>
        <v>54.345787</v>
      </c>
      <c r="AG19" s="53">
        <f>'AEO 2022 39 Raw'!AJ10</f>
        <v>-0.026</v>
      </c>
    </row>
    <row r="20" ht="15.0" customHeight="1">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3"/>
    </row>
    <row r="21" ht="15.0" customHeight="1">
      <c r="B21" s="50" t="s">
        <v>352</v>
      </c>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3"/>
    </row>
    <row r="22" ht="15.0" customHeight="1">
      <c r="A22" s="45" t="s">
        <v>544</v>
      </c>
      <c r="B22" s="51" t="s">
        <v>354</v>
      </c>
      <c r="C22" s="59">
        <f>'AEO 2022 39 Raw'!F12</f>
        <v>4.497536</v>
      </c>
      <c r="D22" s="59">
        <f>'AEO 2022 39 Raw'!G12</f>
        <v>4.328288</v>
      </c>
      <c r="E22" s="59">
        <f>'AEO 2022 39 Raw'!H12</f>
        <v>4.145982</v>
      </c>
      <c r="F22" s="59">
        <f>'AEO 2022 39 Raw'!I12</f>
        <v>3.948573</v>
      </c>
      <c r="G22" s="59">
        <f>'AEO 2022 39 Raw'!J12</f>
        <v>3.734222</v>
      </c>
      <c r="H22" s="59">
        <f>'AEO 2022 39 Raw'!K12</f>
        <v>3.504593</v>
      </c>
      <c r="I22" s="59">
        <f>'AEO 2022 39 Raw'!L12</f>
        <v>3.261705</v>
      </c>
      <c r="J22" s="59">
        <f>'AEO 2022 39 Raw'!M12</f>
        <v>3.009967</v>
      </c>
      <c r="K22" s="59">
        <f>'AEO 2022 39 Raw'!N12</f>
        <v>2.753143</v>
      </c>
      <c r="L22" s="59">
        <f>'AEO 2022 39 Raw'!O12</f>
        <v>2.500109</v>
      </c>
      <c r="M22" s="59">
        <f>'AEO 2022 39 Raw'!P12</f>
        <v>2.258782</v>
      </c>
      <c r="N22" s="59">
        <f>'AEO 2022 39 Raw'!Q12</f>
        <v>2.034461</v>
      </c>
      <c r="O22" s="59">
        <f>'AEO 2022 39 Raw'!R12</f>
        <v>1.832129</v>
      </c>
      <c r="P22" s="59">
        <f>'AEO 2022 39 Raw'!S12</f>
        <v>1.650488</v>
      </c>
      <c r="Q22" s="59">
        <f>'AEO 2022 39 Raw'!T12</f>
        <v>1.491431</v>
      </c>
      <c r="R22" s="59">
        <f>'AEO 2022 39 Raw'!U12</f>
        <v>1.359239</v>
      </c>
      <c r="S22" s="59">
        <f>'AEO 2022 39 Raw'!V12</f>
        <v>1.254435</v>
      </c>
      <c r="T22" s="59">
        <f>'AEO 2022 39 Raw'!W12</f>
        <v>1.169816</v>
      </c>
      <c r="U22" s="59">
        <f>'AEO 2022 39 Raw'!X12</f>
        <v>1.104025</v>
      </c>
      <c r="V22" s="59">
        <f>'AEO 2022 39 Raw'!Y12</f>
        <v>1.053962</v>
      </c>
      <c r="W22" s="59">
        <f>'AEO 2022 39 Raw'!Z12</f>
        <v>1.012454</v>
      </c>
      <c r="X22" s="59">
        <f>'AEO 2022 39 Raw'!AA12</f>
        <v>0.976625</v>
      </c>
      <c r="Y22" s="59">
        <f>'AEO 2022 39 Raw'!AB12</f>
        <v>0.945212</v>
      </c>
      <c r="Z22" s="59">
        <f>'AEO 2022 39 Raw'!AC12</f>
        <v>0.917596</v>
      </c>
      <c r="AA22" s="59">
        <f>'AEO 2022 39 Raw'!AD12</f>
        <v>0.891625</v>
      </c>
      <c r="AB22" s="59">
        <f>'AEO 2022 39 Raw'!AE12</f>
        <v>0.867832</v>
      </c>
      <c r="AC22" s="59">
        <f>'AEO 2022 39 Raw'!AF12</f>
        <v>0.845614</v>
      </c>
      <c r="AD22" s="59">
        <f>'AEO 2022 39 Raw'!AG12</f>
        <v>0.824613</v>
      </c>
      <c r="AE22" s="59">
        <f>'AEO 2022 39 Raw'!AH12</f>
        <v>0.80513</v>
      </c>
      <c r="AF22" s="59">
        <f>'AEO 2022 39 Raw'!AI12</f>
        <v>0.786307</v>
      </c>
      <c r="AG22" s="53">
        <f>'AEO 2022 39 Raw'!AJ12</f>
        <v>-0.058</v>
      </c>
    </row>
    <row r="23" ht="15.0" customHeight="1">
      <c r="A23" s="45" t="s">
        <v>545</v>
      </c>
      <c r="B23" s="51" t="s">
        <v>356</v>
      </c>
      <c r="C23" s="59">
        <f>'AEO 2022 39 Raw'!F13</f>
        <v>0.199943</v>
      </c>
      <c r="D23" s="59">
        <f>'AEO 2022 39 Raw'!G13</f>
        <v>0.195351</v>
      </c>
      <c r="E23" s="59">
        <f>'AEO 2022 39 Raw'!H13</f>
        <v>0.190271</v>
      </c>
      <c r="F23" s="59">
        <f>'AEO 2022 39 Raw'!I13</f>
        <v>0.184468</v>
      </c>
      <c r="G23" s="59">
        <f>'AEO 2022 39 Raw'!J13</f>
        <v>0.178018</v>
      </c>
      <c r="H23" s="59">
        <f>'AEO 2022 39 Raw'!K13</f>
        <v>0.170773</v>
      </c>
      <c r="I23" s="59">
        <f>'AEO 2022 39 Raw'!L13</f>
        <v>0.162686</v>
      </c>
      <c r="J23" s="59">
        <f>'AEO 2022 39 Raw'!M13</f>
        <v>0.153621</v>
      </c>
      <c r="K23" s="59">
        <f>'AEO 2022 39 Raw'!N13</f>
        <v>0.143627</v>
      </c>
      <c r="L23" s="59">
        <f>'AEO 2022 39 Raw'!O13</f>
        <v>0.132889</v>
      </c>
      <c r="M23" s="59">
        <f>'AEO 2022 39 Raw'!P13</f>
        <v>0.121687</v>
      </c>
      <c r="N23" s="59">
        <f>'AEO 2022 39 Raw'!Q13</f>
        <v>0.11032</v>
      </c>
      <c r="O23" s="59">
        <f>'AEO 2022 39 Raw'!R13</f>
        <v>0.099067</v>
      </c>
      <c r="P23" s="59">
        <f>'AEO 2022 39 Raw'!S13</f>
        <v>0.088154</v>
      </c>
      <c r="Q23" s="59">
        <f>'AEO 2022 39 Raw'!T13</f>
        <v>0.077872</v>
      </c>
      <c r="R23" s="59">
        <f>'AEO 2022 39 Raw'!U13</f>
        <v>0.068597</v>
      </c>
      <c r="S23" s="59">
        <f>'AEO 2022 39 Raw'!V13</f>
        <v>0.060507</v>
      </c>
      <c r="T23" s="59">
        <f>'AEO 2022 39 Raw'!W13</f>
        <v>0.054038</v>
      </c>
      <c r="U23" s="59">
        <f>'AEO 2022 39 Raw'!X13</f>
        <v>0.048723</v>
      </c>
      <c r="V23" s="59">
        <f>'AEO 2022 39 Raw'!Y13</f>
        <v>0.044742</v>
      </c>
      <c r="W23" s="59">
        <f>'AEO 2022 39 Raw'!Z13</f>
        <v>0.041745</v>
      </c>
      <c r="X23" s="59">
        <f>'AEO 2022 39 Raw'!AA13</f>
        <v>0.039503</v>
      </c>
      <c r="Y23" s="59">
        <f>'AEO 2022 39 Raw'!AB13</f>
        <v>0.037831</v>
      </c>
      <c r="Z23" s="59">
        <f>'AEO 2022 39 Raw'!AC13</f>
        <v>0.03646</v>
      </c>
      <c r="AA23" s="59">
        <f>'AEO 2022 39 Raw'!AD13</f>
        <v>0.035392</v>
      </c>
      <c r="AB23" s="59">
        <f>'AEO 2022 39 Raw'!AE13</f>
        <v>0.034459</v>
      </c>
      <c r="AC23" s="59">
        <f>'AEO 2022 39 Raw'!AF13</f>
        <v>0.033608</v>
      </c>
      <c r="AD23" s="59">
        <f>'AEO 2022 39 Raw'!AG13</f>
        <v>0.032805</v>
      </c>
      <c r="AE23" s="59">
        <f>'AEO 2022 39 Raw'!AH13</f>
        <v>0.032108</v>
      </c>
      <c r="AF23" s="59">
        <f>'AEO 2022 39 Raw'!AI13</f>
        <v>0.031429</v>
      </c>
      <c r="AG23" s="53">
        <f>'AEO 2022 39 Raw'!AJ13</f>
        <v>-0.062</v>
      </c>
    </row>
    <row r="24" ht="15.0" customHeight="1">
      <c r="A24" s="45" t="s">
        <v>546</v>
      </c>
      <c r="B24" s="51" t="s">
        <v>358</v>
      </c>
      <c r="C24" s="59">
        <f>'AEO 2022 39 Raw'!F14</f>
        <v>0.138448</v>
      </c>
      <c r="D24" s="59">
        <f>'AEO 2022 39 Raw'!G14</f>
        <v>0.161004</v>
      </c>
      <c r="E24" s="59">
        <f>'AEO 2022 39 Raw'!H14</f>
        <v>0.183901</v>
      </c>
      <c r="F24" s="59">
        <f>'AEO 2022 39 Raw'!I14</f>
        <v>0.206945</v>
      </c>
      <c r="G24" s="59">
        <f>'AEO 2022 39 Raw'!J14</f>
        <v>0.227869</v>
      </c>
      <c r="H24" s="59">
        <f>'AEO 2022 39 Raw'!K14</f>
        <v>0.247521</v>
      </c>
      <c r="I24" s="59">
        <f>'AEO 2022 39 Raw'!L14</f>
        <v>0.265797</v>
      </c>
      <c r="J24" s="59">
        <f>'AEO 2022 39 Raw'!M14</f>
        <v>0.283238</v>
      </c>
      <c r="K24" s="59">
        <f>'AEO 2022 39 Raw'!N14</f>
        <v>0.30007</v>
      </c>
      <c r="L24" s="59">
        <f>'AEO 2022 39 Raw'!O14</f>
        <v>0.316521</v>
      </c>
      <c r="M24" s="59">
        <f>'AEO 2022 39 Raw'!P14</f>
        <v>0.332489</v>
      </c>
      <c r="N24" s="59">
        <f>'AEO 2022 39 Raw'!Q14</f>
        <v>0.350174</v>
      </c>
      <c r="O24" s="59">
        <f>'AEO 2022 39 Raw'!R14</f>
        <v>0.368402</v>
      </c>
      <c r="P24" s="59">
        <f>'AEO 2022 39 Raw'!S14</f>
        <v>0.386042</v>
      </c>
      <c r="Q24" s="59">
        <f>'AEO 2022 39 Raw'!T14</f>
        <v>0.403518</v>
      </c>
      <c r="R24" s="59">
        <f>'AEO 2022 39 Raw'!U14</f>
        <v>0.421097</v>
      </c>
      <c r="S24" s="59">
        <f>'AEO 2022 39 Raw'!V14</f>
        <v>0.43925</v>
      </c>
      <c r="T24" s="59">
        <f>'AEO 2022 39 Raw'!W14</f>
        <v>0.458607</v>
      </c>
      <c r="U24" s="59">
        <f>'AEO 2022 39 Raw'!X14</f>
        <v>0.47881</v>
      </c>
      <c r="V24" s="59">
        <f>'AEO 2022 39 Raw'!Y14</f>
        <v>0.500458</v>
      </c>
      <c r="W24" s="59">
        <f>'AEO 2022 39 Raw'!Z14</f>
        <v>0.522758</v>
      </c>
      <c r="X24" s="59">
        <f>'AEO 2022 39 Raw'!AA14</f>
        <v>0.545863</v>
      </c>
      <c r="Y24" s="59">
        <f>'AEO 2022 39 Raw'!AB14</f>
        <v>0.569618</v>
      </c>
      <c r="Z24" s="59">
        <f>'AEO 2022 39 Raw'!AC14</f>
        <v>0.594093</v>
      </c>
      <c r="AA24" s="59">
        <f>'AEO 2022 39 Raw'!AD14</f>
        <v>0.617928</v>
      </c>
      <c r="AB24" s="59">
        <f>'AEO 2022 39 Raw'!AE14</f>
        <v>0.642643</v>
      </c>
      <c r="AC24" s="59">
        <f>'AEO 2022 39 Raw'!AF14</f>
        <v>0.667424</v>
      </c>
      <c r="AD24" s="59">
        <f>'AEO 2022 39 Raw'!AG14</f>
        <v>0.691754</v>
      </c>
      <c r="AE24" s="59">
        <f>'AEO 2022 39 Raw'!AH14</f>
        <v>0.716384</v>
      </c>
      <c r="AF24" s="59">
        <f>'AEO 2022 39 Raw'!AI14</f>
        <v>0.739657</v>
      </c>
      <c r="AG24" s="53">
        <f>'AEO 2022 39 Raw'!AJ14</f>
        <v>0.059</v>
      </c>
    </row>
    <row r="25" ht="15.0" customHeight="1">
      <c r="A25" s="45" t="s">
        <v>547</v>
      </c>
      <c r="B25" s="51" t="s">
        <v>360</v>
      </c>
      <c r="C25" s="59">
        <f>'AEO 2022 39 Raw'!F15</f>
        <v>0.713649</v>
      </c>
      <c r="D25" s="59">
        <f>'AEO 2022 39 Raw'!G15</f>
        <v>0.857504</v>
      </c>
      <c r="E25" s="59">
        <f>'AEO 2022 39 Raw'!H15</f>
        <v>1.012691</v>
      </c>
      <c r="F25" s="59">
        <f>'AEO 2022 39 Raw'!I15</f>
        <v>1.170743</v>
      </c>
      <c r="G25" s="59">
        <f>'AEO 2022 39 Raw'!J15</f>
        <v>1.317193</v>
      </c>
      <c r="H25" s="59">
        <f>'AEO 2022 39 Raw'!K15</f>
        <v>1.454684</v>
      </c>
      <c r="I25" s="59">
        <f>'AEO 2022 39 Raw'!L15</f>
        <v>1.583225</v>
      </c>
      <c r="J25" s="59">
        <f>'AEO 2022 39 Raw'!M15</f>
        <v>1.705527</v>
      </c>
      <c r="K25" s="59">
        <f>'AEO 2022 39 Raw'!N15</f>
        <v>1.823348</v>
      </c>
      <c r="L25" s="59">
        <f>'AEO 2022 39 Raw'!O15</f>
        <v>1.942035</v>
      </c>
      <c r="M25" s="59">
        <f>'AEO 2022 39 Raw'!P15</f>
        <v>2.058554</v>
      </c>
      <c r="N25" s="59">
        <f>'AEO 2022 39 Raw'!Q15</f>
        <v>2.183313</v>
      </c>
      <c r="O25" s="59">
        <f>'AEO 2022 39 Raw'!R15</f>
        <v>2.312265</v>
      </c>
      <c r="P25" s="59">
        <f>'AEO 2022 39 Raw'!S15</f>
        <v>2.43816</v>
      </c>
      <c r="Q25" s="59">
        <f>'AEO 2022 39 Raw'!T15</f>
        <v>2.561338</v>
      </c>
      <c r="R25" s="59">
        <f>'AEO 2022 39 Raw'!U15</f>
        <v>2.682885</v>
      </c>
      <c r="S25" s="59">
        <f>'AEO 2022 39 Raw'!V15</f>
        <v>2.804743</v>
      </c>
      <c r="T25" s="59">
        <f>'AEO 2022 39 Raw'!W15</f>
        <v>2.930233</v>
      </c>
      <c r="U25" s="59">
        <f>'AEO 2022 39 Raw'!X15</f>
        <v>3.059396</v>
      </c>
      <c r="V25" s="59">
        <f>'AEO 2022 39 Raw'!Y15</f>
        <v>3.194922</v>
      </c>
      <c r="W25" s="59">
        <f>'AEO 2022 39 Raw'!Z15</f>
        <v>3.335172</v>
      </c>
      <c r="X25" s="59">
        <f>'AEO 2022 39 Raw'!AA15</f>
        <v>3.479164</v>
      </c>
      <c r="Y25" s="59">
        <f>'AEO 2022 39 Raw'!AB15</f>
        <v>3.631158</v>
      </c>
      <c r="Z25" s="59">
        <f>'AEO 2022 39 Raw'!AC15</f>
        <v>3.78779</v>
      </c>
      <c r="AA25" s="59">
        <f>'AEO 2022 39 Raw'!AD15</f>
        <v>3.948144</v>
      </c>
      <c r="AB25" s="59">
        <f>'AEO 2022 39 Raw'!AE15</f>
        <v>4.115881</v>
      </c>
      <c r="AC25" s="59">
        <f>'AEO 2022 39 Raw'!AF15</f>
        <v>4.288342</v>
      </c>
      <c r="AD25" s="59">
        <f>'AEO 2022 39 Raw'!AG15</f>
        <v>4.463539</v>
      </c>
      <c r="AE25" s="59">
        <f>'AEO 2022 39 Raw'!AH15</f>
        <v>4.645168</v>
      </c>
      <c r="AF25" s="59">
        <f>'AEO 2022 39 Raw'!AI15</f>
        <v>4.826374</v>
      </c>
      <c r="AG25" s="53">
        <f>'AEO 2022 39 Raw'!AJ15</f>
        <v>0.068</v>
      </c>
    </row>
    <row r="26" ht="15.0" customHeight="1">
      <c r="A26" s="45" t="s">
        <v>548</v>
      </c>
      <c r="B26" s="51" t="s">
        <v>362</v>
      </c>
      <c r="C26" s="59">
        <f>'AEO 2022 39 Raw'!F16</f>
        <v>0.344132</v>
      </c>
      <c r="D26" s="59">
        <f>'AEO 2022 39 Raw'!G16</f>
        <v>0.377889</v>
      </c>
      <c r="E26" s="59">
        <f>'AEO 2022 39 Raw'!H16</f>
        <v>0.404561</v>
      </c>
      <c r="F26" s="59">
        <f>'AEO 2022 39 Raw'!I16</f>
        <v>0.42788</v>
      </c>
      <c r="G26" s="59">
        <f>'AEO 2022 39 Raw'!J16</f>
        <v>0.449027</v>
      </c>
      <c r="H26" s="59">
        <f>'AEO 2022 39 Raw'!K16</f>
        <v>0.467594</v>
      </c>
      <c r="I26" s="59">
        <f>'AEO 2022 39 Raw'!L16</f>
        <v>0.483881</v>
      </c>
      <c r="J26" s="59">
        <f>'AEO 2022 39 Raw'!M16</f>
        <v>0.498271</v>
      </c>
      <c r="K26" s="59">
        <f>'AEO 2022 39 Raw'!N16</f>
        <v>0.510883</v>
      </c>
      <c r="L26" s="59">
        <f>'AEO 2022 39 Raw'!O16</f>
        <v>0.5226</v>
      </c>
      <c r="M26" s="59">
        <f>'AEO 2022 39 Raw'!P16</f>
        <v>0.53357</v>
      </c>
      <c r="N26" s="59">
        <f>'AEO 2022 39 Raw'!Q16</f>
        <v>0.546168</v>
      </c>
      <c r="O26" s="59">
        <f>'AEO 2022 39 Raw'!R16</f>
        <v>0.558906</v>
      </c>
      <c r="P26" s="59">
        <f>'AEO 2022 39 Raw'!S16</f>
        <v>0.570972</v>
      </c>
      <c r="Q26" s="59">
        <f>'AEO 2022 39 Raw'!T16</f>
        <v>0.5827</v>
      </c>
      <c r="R26" s="59">
        <f>'AEO 2022 39 Raw'!U16</f>
        <v>0.594475</v>
      </c>
      <c r="S26" s="59">
        <f>'AEO 2022 39 Raw'!V16</f>
        <v>0.607066</v>
      </c>
      <c r="T26" s="59">
        <f>'AEO 2022 39 Raw'!W16</f>
        <v>0.621333</v>
      </c>
      <c r="U26" s="59">
        <f>'AEO 2022 39 Raw'!X16</f>
        <v>0.637162</v>
      </c>
      <c r="V26" s="59">
        <f>'AEO 2022 39 Raw'!Y16</f>
        <v>0.655118</v>
      </c>
      <c r="W26" s="59">
        <f>'AEO 2022 39 Raw'!Z16</f>
        <v>0.674103</v>
      </c>
      <c r="X26" s="59">
        <f>'AEO 2022 39 Raw'!AA16</f>
        <v>0.69457</v>
      </c>
      <c r="Y26" s="59">
        <f>'AEO 2022 39 Raw'!AB16</f>
        <v>0.716246</v>
      </c>
      <c r="Z26" s="59">
        <f>'AEO 2022 39 Raw'!AC16</f>
        <v>0.73846</v>
      </c>
      <c r="AA26" s="59">
        <f>'AEO 2022 39 Raw'!AD16</f>
        <v>0.760482</v>
      </c>
      <c r="AB26" s="59">
        <f>'AEO 2022 39 Raw'!AE16</f>
        <v>0.783303</v>
      </c>
      <c r="AC26" s="59">
        <f>'AEO 2022 39 Raw'!AF16</f>
        <v>0.806189</v>
      </c>
      <c r="AD26" s="59">
        <f>'AEO 2022 39 Raw'!AG16</f>
        <v>0.828592</v>
      </c>
      <c r="AE26" s="59">
        <f>'AEO 2022 39 Raw'!AH16</f>
        <v>0.850942</v>
      </c>
      <c r="AF26" s="59">
        <f>'AEO 2022 39 Raw'!AI16</f>
        <v>0.872035</v>
      </c>
      <c r="AG26" s="53">
        <f>'AEO 2022 39 Raw'!AJ16</f>
        <v>0.033</v>
      </c>
    </row>
    <row r="27" ht="15.0" customHeight="1">
      <c r="A27" s="45" t="s">
        <v>549</v>
      </c>
      <c r="B27" s="51" t="s">
        <v>364</v>
      </c>
      <c r="C27" s="59">
        <f>'AEO 2022 39 Raw'!F17</f>
        <v>0.206648</v>
      </c>
      <c r="D27" s="59">
        <f>'AEO 2022 39 Raw'!G17</f>
        <v>0.203287</v>
      </c>
      <c r="E27" s="59">
        <f>'AEO 2022 39 Raw'!H17</f>
        <v>0.199353</v>
      </c>
      <c r="F27" s="59">
        <f>'AEO 2022 39 Raw'!I17</f>
        <v>0.194818</v>
      </c>
      <c r="G27" s="59">
        <f>'AEO 2022 39 Raw'!J17</f>
        <v>0.189552</v>
      </c>
      <c r="H27" s="59">
        <f>'AEO 2022 39 Raw'!K17</f>
        <v>0.183558</v>
      </c>
      <c r="I27" s="59">
        <f>'AEO 2022 39 Raw'!L17</f>
        <v>0.176665</v>
      </c>
      <c r="J27" s="59">
        <f>'AEO 2022 39 Raw'!M17</f>
        <v>0.168779</v>
      </c>
      <c r="K27" s="59">
        <f>'AEO 2022 39 Raw'!N17</f>
        <v>0.159925</v>
      </c>
      <c r="L27" s="59">
        <f>'AEO 2022 39 Raw'!O17</f>
        <v>0.150384</v>
      </c>
      <c r="M27" s="59">
        <f>'AEO 2022 39 Raw'!P17</f>
        <v>0.140317</v>
      </c>
      <c r="N27" s="59">
        <f>'AEO 2022 39 Raw'!Q17</f>
        <v>0.129988</v>
      </c>
      <c r="O27" s="59">
        <f>'AEO 2022 39 Raw'!R17</f>
        <v>0.119528</v>
      </c>
      <c r="P27" s="59">
        <f>'AEO 2022 39 Raw'!S17</f>
        <v>0.109123</v>
      </c>
      <c r="Q27" s="59">
        <f>'AEO 2022 39 Raw'!T17</f>
        <v>0.099152</v>
      </c>
      <c r="R27" s="59">
        <f>'AEO 2022 39 Raw'!U17</f>
        <v>0.090005</v>
      </c>
      <c r="S27" s="59">
        <f>'AEO 2022 39 Raw'!V17</f>
        <v>0.082035</v>
      </c>
      <c r="T27" s="59">
        <f>'AEO 2022 39 Raw'!W17</f>
        <v>0.075528</v>
      </c>
      <c r="U27" s="59">
        <f>'AEO 2022 39 Raw'!X17</f>
        <v>0.070558</v>
      </c>
      <c r="V27" s="59">
        <f>'AEO 2022 39 Raw'!Y17</f>
        <v>0.066864</v>
      </c>
      <c r="W27" s="59">
        <f>'AEO 2022 39 Raw'!Z17</f>
        <v>0.06406</v>
      </c>
      <c r="X27" s="59">
        <f>'AEO 2022 39 Raw'!AA17</f>
        <v>0.062485</v>
      </c>
      <c r="Y27" s="59">
        <f>'AEO 2022 39 Raw'!AB17</f>
        <v>0.062106</v>
      </c>
      <c r="Z27" s="59">
        <f>'AEO 2022 39 Raw'!AC17</f>
        <v>0.062162</v>
      </c>
      <c r="AA27" s="59">
        <f>'AEO 2022 39 Raw'!AD17</f>
        <v>0.06237</v>
      </c>
      <c r="AB27" s="59">
        <f>'AEO 2022 39 Raw'!AE17</f>
        <v>0.062767</v>
      </c>
      <c r="AC27" s="59">
        <f>'AEO 2022 39 Raw'!AF17</f>
        <v>0.063259</v>
      </c>
      <c r="AD27" s="59">
        <f>'AEO 2022 39 Raw'!AG17</f>
        <v>0.063785</v>
      </c>
      <c r="AE27" s="59">
        <f>'AEO 2022 39 Raw'!AH17</f>
        <v>0.064436</v>
      </c>
      <c r="AF27" s="59">
        <f>'AEO 2022 39 Raw'!AI17</f>
        <v>0.065052</v>
      </c>
      <c r="AG27" s="53">
        <f>'AEO 2022 39 Raw'!AJ17</f>
        <v>-0.039</v>
      </c>
    </row>
    <row r="28" ht="15.0" customHeight="1">
      <c r="A28" s="45" t="s">
        <v>550</v>
      </c>
      <c r="B28" s="51" t="s">
        <v>366</v>
      </c>
      <c r="C28" s="59">
        <f>'AEO 2022 39 Raw'!F18</f>
        <v>0</v>
      </c>
      <c r="D28" s="59">
        <f>'AEO 2022 39 Raw'!G18</f>
        <v>0</v>
      </c>
      <c r="E28" s="59">
        <f>'AEO 2022 39 Raw'!H18</f>
        <v>0</v>
      </c>
      <c r="F28" s="59">
        <f>'AEO 2022 39 Raw'!I18</f>
        <v>0</v>
      </c>
      <c r="G28" s="59">
        <f>'AEO 2022 39 Raw'!J18</f>
        <v>0</v>
      </c>
      <c r="H28" s="59">
        <f>'AEO 2022 39 Raw'!K18</f>
        <v>0</v>
      </c>
      <c r="I28" s="59">
        <f>'AEO 2022 39 Raw'!L18</f>
        <v>0</v>
      </c>
      <c r="J28" s="59">
        <f>'AEO 2022 39 Raw'!M18</f>
        <v>0</v>
      </c>
      <c r="K28" s="59">
        <f>'AEO 2022 39 Raw'!N18</f>
        <v>0</v>
      </c>
      <c r="L28" s="59">
        <f>'AEO 2022 39 Raw'!O18</f>
        <v>0</v>
      </c>
      <c r="M28" s="59">
        <f>'AEO 2022 39 Raw'!P18</f>
        <v>0</v>
      </c>
      <c r="N28" s="59">
        <f>'AEO 2022 39 Raw'!Q18</f>
        <v>0</v>
      </c>
      <c r="O28" s="59">
        <f>'AEO 2022 39 Raw'!R18</f>
        <v>0</v>
      </c>
      <c r="P28" s="59">
        <f>'AEO 2022 39 Raw'!S18</f>
        <v>0</v>
      </c>
      <c r="Q28" s="59">
        <f>'AEO 2022 39 Raw'!T18</f>
        <v>0</v>
      </c>
      <c r="R28" s="59">
        <f>'AEO 2022 39 Raw'!U18</f>
        <v>0</v>
      </c>
      <c r="S28" s="59">
        <f>'AEO 2022 39 Raw'!V18</f>
        <v>0</v>
      </c>
      <c r="T28" s="59">
        <f>'AEO 2022 39 Raw'!W18</f>
        <v>0</v>
      </c>
      <c r="U28" s="59">
        <f>'AEO 2022 39 Raw'!X18</f>
        <v>0</v>
      </c>
      <c r="V28" s="59">
        <f>'AEO 2022 39 Raw'!Y18</f>
        <v>0</v>
      </c>
      <c r="W28" s="59">
        <f>'AEO 2022 39 Raw'!Z18</f>
        <v>0</v>
      </c>
      <c r="X28" s="59">
        <f>'AEO 2022 39 Raw'!AA18</f>
        <v>0</v>
      </c>
      <c r="Y28" s="59">
        <f>'AEO 2022 39 Raw'!AB18</f>
        <v>0</v>
      </c>
      <c r="Z28" s="59">
        <f>'AEO 2022 39 Raw'!AC18</f>
        <v>0</v>
      </c>
      <c r="AA28" s="59">
        <f>'AEO 2022 39 Raw'!AD18</f>
        <v>0</v>
      </c>
      <c r="AB28" s="59">
        <f>'AEO 2022 39 Raw'!AE18</f>
        <v>0</v>
      </c>
      <c r="AC28" s="59">
        <f>'AEO 2022 39 Raw'!AF18</f>
        <v>0</v>
      </c>
      <c r="AD28" s="59">
        <f>'AEO 2022 39 Raw'!AG18</f>
        <v>0</v>
      </c>
      <c r="AE28" s="59">
        <f>'AEO 2022 39 Raw'!AH18</f>
        <v>0</v>
      </c>
      <c r="AF28" s="59">
        <f>'AEO 2022 39 Raw'!AI18</f>
        <v>0</v>
      </c>
      <c r="AG28" s="53" t="str">
        <f>'AEO 2022 39 Raw'!AJ18</f>
        <v>- -</v>
      </c>
    </row>
    <row r="29" ht="15.0" customHeight="1">
      <c r="A29" s="45" t="s">
        <v>551</v>
      </c>
      <c r="B29" s="51" t="s">
        <v>368</v>
      </c>
      <c r="C29" s="59">
        <f>'AEO 2022 39 Raw'!F19</f>
        <v>3.960381</v>
      </c>
      <c r="D29" s="59">
        <f>'AEO 2022 39 Raw'!G19</f>
        <v>4.120153</v>
      </c>
      <c r="E29" s="59">
        <f>'AEO 2022 39 Raw'!H19</f>
        <v>4.293784</v>
      </c>
      <c r="F29" s="59">
        <f>'AEO 2022 39 Raw'!I19</f>
        <v>4.449448</v>
      </c>
      <c r="G29" s="59">
        <f>'AEO 2022 39 Raw'!J19</f>
        <v>4.570426</v>
      </c>
      <c r="H29" s="59">
        <f>'AEO 2022 39 Raw'!K19</f>
        <v>4.671389</v>
      </c>
      <c r="I29" s="59">
        <f>'AEO 2022 39 Raw'!L19</f>
        <v>4.755095</v>
      </c>
      <c r="J29" s="59">
        <f>'AEO 2022 39 Raw'!M19</f>
        <v>4.828329</v>
      </c>
      <c r="K29" s="59">
        <f>'AEO 2022 39 Raw'!N19</f>
        <v>4.892707</v>
      </c>
      <c r="L29" s="59">
        <f>'AEO 2022 39 Raw'!O19</f>
        <v>4.955335</v>
      </c>
      <c r="M29" s="59">
        <f>'AEO 2022 39 Raw'!P19</f>
        <v>5.01794</v>
      </c>
      <c r="N29" s="59">
        <f>'AEO 2022 39 Raw'!Q19</f>
        <v>5.095413</v>
      </c>
      <c r="O29" s="59">
        <f>'AEO 2022 39 Raw'!R19</f>
        <v>5.181121</v>
      </c>
      <c r="P29" s="59">
        <f>'AEO 2022 39 Raw'!S19</f>
        <v>5.264282</v>
      </c>
      <c r="Q29" s="59">
        <f>'AEO 2022 39 Raw'!T19</f>
        <v>5.348178</v>
      </c>
      <c r="R29" s="59">
        <f>'AEO 2022 39 Raw'!U19</f>
        <v>5.431826</v>
      </c>
      <c r="S29" s="59">
        <f>'AEO 2022 39 Raw'!V19</f>
        <v>5.518815</v>
      </c>
      <c r="T29" s="59">
        <f>'AEO 2022 39 Raw'!W19</f>
        <v>5.611952</v>
      </c>
      <c r="U29" s="59">
        <f>'AEO 2022 39 Raw'!X19</f>
        <v>5.706894</v>
      </c>
      <c r="V29" s="59">
        <f>'AEO 2022 39 Raw'!Y19</f>
        <v>5.805373</v>
      </c>
      <c r="W29" s="59">
        <f>'AEO 2022 39 Raw'!Z19</f>
        <v>5.901851</v>
      </c>
      <c r="X29" s="59">
        <f>'AEO 2022 39 Raw'!AA19</f>
        <v>5.994447</v>
      </c>
      <c r="Y29" s="59">
        <f>'AEO 2022 39 Raw'!AB19</f>
        <v>6.082652</v>
      </c>
      <c r="Z29" s="59">
        <f>'AEO 2022 39 Raw'!AC19</f>
        <v>6.166376</v>
      </c>
      <c r="AA29" s="59">
        <f>'AEO 2022 39 Raw'!AD19</f>
        <v>6.242362</v>
      </c>
      <c r="AB29" s="59">
        <f>'AEO 2022 39 Raw'!AE19</f>
        <v>6.318736</v>
      </c>
      <c r="AC29" s="59">
        <f>'AEO 2022 39 Raw'!AF19</f>
        <v>6.392703</v>
      </c>
      <c r="AD29" s="59">
        <f>'AEO 2022 39 Raw'!AG19</f>
        <v>6.4629</v>
      </c>
      <c r="AE29" s="59">
        <f>'AEO 2022 39 Raw'!AH19</f>
        <v>6.532728</v>
      </c>
      <c r="AF29" s="59">
        <f>'AEO 2022 39 Raw'!AI19</f>
        <v>6.596268</v>
      </c>
      <c r="AG29" s="53">
        <f>'AEO 2022 39 Raw'!AJ19</f>
        <v>0.018</v>
      </c>
    </row>
    <row r="30" ht="15.0" customHeight="1">
      <c r="A30" s="45" t="s">
        <v>552</v>
      </c>
      <c r="B30" s="51" t="s">
        <v>370</v>
      </c>
      <c r="C30" s="59">
        <f>'AEO 2022 39 Raw'!F20</f>
        <v>0.012515</v>
      </c>
      <c r="D30" s="59">
        <f>'AEO 2022 39 Raw'!G20</f>
        <v>0.011823</v>
      </c>
      <c r="E30" s="59">
        <f>'AEO 2022 39 Raw'!H20</f>
        <v>0.011119</v>
      </c>
      <c r="F30" s="59">
        <f>'AEO 2022 39 Raw'!I20</f>
        <v>0.01039</v>
      </c>
      <c r="G30" s="59">
        <f>'AEO 2022 39 Raw'!J20</f>
        <v>0.009638</v>
      </c>
      <c r="H30" s="59">
        <f>'AEO 2022 39 Raw'!K20</f>
        <v>0.008886</v>
      </c>
      <c r="I30" s="59">
        <f>'AEO 2022 39 Raw'!L20</f>
        <v>0.008137</v>
      </c>
      <c r="J30" s="59">
        <f>'AEO 2022 39 Raw'!M20</f>
        <v>0.007405</v>
      </c>
      <c r="K30" s="59">
        <f>'AEO 2022 39 Raw'!N20</f>
        <v>0.006716</v>
      </c>
      <c r="L30" s="59">
        <f>'AEO 2022 39 Raw'!O20</f>
        <v>0.006154</v>
      </c>
      <c r="M30" s="59">
        <f>'AEO 2022 39 Raw'!P20</f>
        <v>0.005639</v>
      </c>
      <c r="N30" s="59">
        <f>'AEO 2022 39 Raw'!Q20</f>
        <v>0.005195</v>
      </c>
      <c r="O30" s="59">
        <f>'AEO 2022 39 Raw'!R20</f>
        <v>0.004838</v>
      </c>
      <c r="P30" s="59">
        <f>'AEO 2022 39 Raw'!S20</f>
        <v>0.004562</v>
      </c>
      <c r="Q30" s="59">
        <f>'AEO 2022 39 Raw'!T20</f>
        <v>0.004345</v>
      </c>
      <c r="R30" s="59">
        <f>'AEO 2022 39 Raw'!U20</f>
        <v>0.004182</v>
      </c>
      <c r="S30" s="59">
        <f>'AEO 2022 39 Raw'!V20</f>
        <v>0.004099</v>
      </c>
      <c r="T30" s="59">
        <f>'AEO 2022 39 Raw'!W20</f>
        <v>0.004033</v>
      </c>
      <c r="U30" s="59">
        <f>'AEO 2022 39 Raw'!X20</f>
        <v>0.003985</v>
      </c>
      <c r="V30" s="59">
        <f>'AEO 2022 39 Raw'!Y20</f>
        <v>0.003942</v>
      </c>
      <c r="W30" s="59">
        <f>'AEO 2022 39 Raw'!Z20</f>
        <v>0.003898</v>
      </c>
      <c r="X30" s="59">
        <f>'AEO 2022 39 Raw'!AA20</f>
        <v>0.003853</v>
      </c>
      <c r="Y30" s="59">
        <f>'AEO 2022 39 Raw'!AB20</f>
        <v>0.003808</v>
      </c>
      <c r="Z30" s="59">
        <f>'AEO 2022 39 Raw'!AC20</f>
        <v>0.003764</v>
      </c>
      <c r="AA30" s="59">
        <f>'AEO 2022 39 Raw'!AD20</f>
        <v>0.00372</v>
      </c>
      <c r="AB30" s="59">
        <f>'AEO 2022 39 Raw'!AE20</f>
        <v>0.003679</v>
      </c>
      <c r="AC30" s="59">
        <f>'AEO 2022 39 Raw'!AF20</f>
        <v>0.003641</v>
      </c>
      <c r="AD30" s="59">
        <f>'AEO 2022 39 Raw'!AG20</f>
        <v>0.003606</v>
      </c>
      <c r="AE30" s="59">
        <f>'AEO 2022 39 Raw'!AH20</f>
        <v>0.003575</v>
      </c>
      <c r="AF30" s="59">
        <f>'AEO 2022 39 Raw'!AI20</f>
        <v>0.003546</v>
      </c>
      <c r="AG30" s="53">
        <f>'AEO 2022 39 Raw'!AJ20</f>
        <v>-0.043</v>
      </c>
    </row>
    <row r="31" ht="15.0" customHeight="1">
      <c r="A31" s="45" t="s">
        <v>553</v>
      </c>
      <c r="B31" s="51" t="s">
        <v>372</v>
      </c>
      <c r="C31" s="59">
        <f>'AEO 2022 39 Raw'!F21</f>
        <v>0.000459</v>
      </c>
      <c r="D31" s="59">
        <f>'AEO 2022 39 Raw'!G21</f>
        <v>0.000484</v>
      </c>
      <c r="E31" s="59">
        <f>'AEO 2022 39 Raw'!H21</f>
        <v>0.000527</v>
      </c>
      <c r="F31" s="59">
        <f>'AEO 2022 39 Raw'!I21</f>
        <v>0.000583</v>
      </c>
      <c r="G31" s="59">
        <f>'AEO 2022 39 Raw'!J21</f>
        <v>0.000643</v>
      </c>
      <c r="H31" s="59">
        <f>'AEO 2022 39 Raw'!K21</f>
        <v>0.000698</v>
      </c>
      <c r="I31" s="59">
        <f>'AEO 2022 39 Raw'!L21</f>
        <v>0.000751</v>
      </c>
      <c r="J31" s="59">
        <f>'AEO 2022 39 Raw'!M21</f>
        <v>0.000803</v>
      </c>
      <c r="K31" s="59">
        <f>'AEO 2022 39 Raw'!N21</f>
        <v>0.000852</v>
      </c>
      <c r="L31" s="59">
        <f>'AEO 2022 39 Raw'!O21</f>
        <v>0.0009</v>
      </c>
      <c r="M31" s="59">
        <f>'AEO 2022 39 Raw'!P21</f>
        <v>0.000947</v>
      </c>
      <c r="N31" s="59">
        <f>'AEO 2022 39 Raw'!Q21</f>
        <v>0.000992</v>
      </c>
      <c r="O31" s="59">
        <f>'AEO 2022 39 Raw'!R21</f>
        <v>0.001037</v>
      </c>
      <c r="P31" s="59">
        <f>'AEO 2022 39 Raw'!S21</f>
        <v>0.00108</v>
      </c>
      <c r="Q31" s="59">
        <f>'AEO 2022 39 Raw'!T21</f>
        <v>0.001119</v>
      </c>
      <c r="R31" s="59">
        <f>'AEO 2022 39 Raw'!U21</f>
        <v>0.001155</v>
      </c>
      <c r="S31" s="59">
        <f>'AEO 2022 39 Raw'!V21</f>
        <v>0.001187</v>
      </c>
      <c r="T31" s="59">
        <f>'AEO 2022 39 Raw'!W21</f>
        <v>0.001217</v>
      </c>
      <c r="U31" s="59">
        <f>'AEO 2022 39 Raw'!X21</f>
        <v>0.001244</v>
      </c>
      <c r="V31" s="59">
        <f>'AEO 2022 39 Raw'!Y21</f>
        <v>0.001269</v>
      </c>
      <c r="W31" s="59">
        <f>'AEO 2022 39 Raw'!Z21</f>
        <v>0.001292</v>
      </c>
      <c r="X31" s="59">
        <f>'AEO 2022 39 Raw'!AA21</f>
        <v>0.001312</v>
      </c>
      <c r="Y31" s="59">
        <f>'AEO 2022 39 Raw'!AB21</f>
        <v>0.001332</v>
      </c>
      <c r="Z31" s="59">
        <f>'AEO 2022 39 Raw'!AC21</f>
        <v>0.001351</v>
      </c>
      <c r="AA31" s="59">
        <f>'AEO 2022 39 Raw'!AD21</f>
        <v>0.001368</v>
      </c>
      <c r="AB31" s="59">
        <f>'AEO 2022 39 Raw'!AE21</f>
        <v>0.001387</v>
      </c>
      <c r="AC31" s="59">
        <f>'AEO 2022 39 Raw'!AF21</f>
        <v>0.001407</v>
      </c>
      <c r="AD31" s="59">
        <f>'AEO 2022 39 Raw'!AG21</f>
        <v>0.001428</v>
      </c>
      <c r="AE31" s="59">
        <f>'AEO 2022 39 Raw'!AH21</f>
        <v>0.00145</v>
      </c>
      <c r="AF31" s="59">
        <f>'AEO 2022 39 Raw'!AI21</f>
        <v>0.001471</v>
      </c>
      <c r="AG31" s="53">
        <f>'AEO 2022 39 Raw'!AJ21</f>
        <v>0.041</v>
      </c>
    </row>
    <row r="32" ht="15.0" customHeight="1">
      <c r="A32" s="45" t="s">
        <v>554</v>
      </c>
      <c r="B32" s="51" t="s">
        <v>374</v>
      </c>
      <c r="C32" s="59">
        <f>'AEO 2022 39 Raw'!F22</f>
        <v>0.00226</v>
      </c>
      <c r="D32" s="59">
        <f>'AEO 2022 39 Raw'!G22</f>
        <v>0.002</v>
      </c>
      <c r="E32" s="59">
        <f>'AEO 2022 39 Raw'!H22</f>
        <v>0.001823</v>
      </c>
      <c r="F32" s="59">
        <f>'AEO 2022 39 Raw'!I22</f>
        <v>0.001697</v>
      </c>
      <c r="G32" s="59">
        <f>'AEO 2022 39 Raw'!J22</f>
        <v>0.001608</v>
      </c>
      <c r="H32" s="59">
        <f>'AEO 2022 39 Raw'!K22</f>
        <v>0.001581</v>
      </c>
      <c r="I32" s="59">
        <f>'AEO 2022 39 Raw'!L22</f>
        <v>0.00159</v>
      </c>
      <c r="J32" s="59">
        <f>'AEO 2022 39 Raw'!M22</f>
        <v>0.001604</v>
      </c>
      <c r="K32" s="59">
        <f>'AEO 2022 39 Raw'!N22</f>
        <v>0.00162</v>
      </c>
      <c r="L32" s="59">
        <f>'AEO 2022 39 Raw'!O22</f>
        <v>0.001638</v>
      </c>
      <c r="M32" s="59">
        <f>'AEO 2022 39 Raw'!P22</f>
        <v>0.00166</v>
      </c>
      <c r="N32" s="59">
        <f>'AEO 2022 39 Raw'!Q22</f>
        <v>0.001684</v>
      </c>
      <c r="O32" s="59">
        <f>'AEO 2022 39 Raw'!R22</f>
        <v>0.001716</v>
      </c>
      <c r="P32" s="59">
        <f>'AEO 2022 39 Raw'!S22</f>
        <v>0.001748</v>
      </c>
      <c r="Q32" s="59">
        <f>'AEO 2022 39 Raw'!T22</f>
        <v>0.00178</v>
      </c>
      <c r="R32" s="59">
        <f>'AEO 2022 39 Raw'!U22</f>
        <v>0.001813</v>
      </c>
      <c r="S32" s="59">
        <f>'AEO 2022 39 Raw'!V22</f>
        <v>0.001846</v>
      </c>
      <c r="T32" s="59">
        <f>'AEO 2022 39 Raw'!W22</f>
        <v>0.001878</v>
      </c>
      <c r="U32" s="59">
        <f>'AEO 2022 39 Raw'!X22</f>
        <v>0.001912</v>
      </c>
      <c r="V32" s="59">
        <f>'AEO 2022 39 Raw'!Y22</f>
        <v>0.001945</v>
      </c>
      <c r="W32" s="59">
        <f>'AEO 2022 39 Raw'!Z22</f>
        <v>0.001978</v>
      </c>
      <c r="X32" s="59">
        <f>'AEO 2022 39 Raw'!AA22</f>
        <v>0.00201</v>
      </c>
      <c r="Y32" s="59">
        <f>'AEO 2022 39 Raw'!AB22</f>
        <v>0.002043</v>
      </c>
      <c r="Z32" s="59">
        <f>'AEO 2022 39 Raw'!AC22</f>
        <v>0.002076</v>
      </c>
      <c r="AA32" s="59">
        <f>'AEO 2022 39 Raw'!AD22</f>
        <v>0.002111</v>
      </c>
      <c r="AB32" s="59">
        <f>'AEO 2022 39 Raw'!AE22</f>
        <v>0.002149</v>
      </c>
      <c r="AC32" s="59">
        <f>'AEO 2022 39 Raw'!AF22</f>
        <v>0.002192</v>
      </c>
      <c r="AD32" s="59">
        <f>'AEO 2022 39 Raw'!AG22</f>
        <v>0.002238</v>
      </c>
      <c r="AE32" s="59">
        <f>'AEO 2022 39 Raw'!AH22</f>
        <v>0.002289</v>
      </c>
      <c r="AF32" s="59">
        <f>'AEO 2022 39 Raw'!AI22</f>
        <v>0.002342</v>
      </c>
      <c r="AG32" s="53">
        <f>'AEO 2022 39 Raw'!AJ22</f>
        <v>0.001</v>
      </c>
    </row>
    <row r="33" ht="15.0" customHeight="1">
      <c r="A33" s="45" t="s">
        <v>555</v>
      </c>
      <c r="B33" s="51" t="s">
        <v>376</v>
      </c>
      <c r="C33" s="59">
        <f>'AEO 2022 39 Raw'!F23</f>
        <v>0.004314</v>
      </c>
      <c r="D33" s="59">
        <f>'AEO 2022 39 Raw'!G23</f>
        <v>0.003682</v>
      </c>
      <c r="E33" s="59">
        <f>'AEO 2022 39 Raw'!H23</f>
        <v>0.003161</v>
      </c>
      <c r="F33" s="59">
        <f>'AEO 2022 39 Raw'!I23</f>
        <v>0.002735</v>
      </c>
      <c r="G33" s="59">
        <f>'AEO 2022 39 Raw'!J23</f>
        <v>0.002392</v>
      </c>
      <c r="H33" s="59">
        <f>'AEO 2022 39 Raw'!K23</f>
        <v>0.002165</v>
      </c>
      <c r="I33" s="59">
        <f>'AEO 2022 39 Raw'!L23</f>
        <v>0.002026</v>
      </c>
      <c r="J33" s="59">
        <f>'AEO 2022 39 Raw'!M23</f>
        <v>0.001911</v>
      </c>
      <c r="K33" s="59">
        <f>'AEO 2022 39 Raw'!N23</f>
        <v>0.001817</v>
      </c>
      <c r="L33" s="59">
        <f>'AEO 2022 39 Raw'!O23</f>
        <v>0.00173</v>
      </c>
      <c r="M33" s="59">
        <f>'AEO 2022 39 Raw'!P23</f>
        <v>0.00165</v>
      </c>
      <c r="N33" s="59">
        <f>'AEO 2022 39 Raw'!Q23</f>
        <v>0.001576</v>
      </c>
      <c r="O33" s="59">
        <f>'AEO 2022 39 Raw'!R23</f>
        <v>0.001508</v>
      </c>
      <c r="P33" s="59">
        <f>'AEO 2022 39 Raw'!S23</f>
        <v>0.001445</v>
      </c>
      <c r="Q33" s="59">
        <f>'AEO 2022 39 Raw'!T23</f>
        <v>0.001386</v>
      </c>
      <c r="R33" s="59">
        <f>'AEO 2022 39 Raw'!U23</f>
        <v>0.001331</v>
      </c>
      <c r="S33" s="59">
        <f>'AEO 2022 39 Raw'!V23</f>
        <v>0.001279</v>
      </c>
      <c r="T33" s="59">
        <f>'AEO 2022 39 Raw'!W23</f>
        <v>0.00123</v>
      </c>
      <c r="U33" s="59">
        <f>'AEO 2022 39 Raw'!X23</f>
        <v>0.001184</v>
      </c>
      <c r="V33" s="59">
        <f>'AEO 2022 39 Raw'!Y23</f>
        <v>0.001141</v>
      </c>
      <c r="W33" s="59">
        <f>'AEO 2022 39 Raw'!Z23</f>
        <v>0.0011</v>
      </c>
      <c r="X33" s="59">
        <f>'AEO 2022 39 Raw'!AA23</f>
        <v>0.001062</v>
      </c>
      <c r="Y33" s="59">
        <f>'AEO 2022 39 Raw'!AB23</f>
        <v>0.001026</v>
      </c>
      <c r="Z33" s="59">
        <f>'AEO 2022 39 Raw'!AC23</f>
        <v>0.000992</v>
      </c>
      <c r="AA33" s="59">
        <f>'AEO 2022 39 Raw'!AD23</f>
        <v>0.00096</v>
      </c>
      <c r="AB33" s="59">
        <f>'AEO 2022 39 Raw'!AE23</f>
        <v>0.000931</v>
      </c>
      <c r="AC33" s="59">
        <f>'AEO 2022 39 Raw'!AF23</f>
        <v>0.000905</v>
      </c>
      <c r="AD33" s="59">
        <f>'AEO 2022 39 Raw'!AG23</f>
        <v>0.000881</v>
      </c>
      <c r="AE33" s="59">
        <f>'AEO 2022 39 Raw'!AH23</f>
        <v>0.00086</v>
      </c>
      <c r="AF33" s="59">
        <f>'AEO 2022 39 Raw'!AI23</f>
        <v>0.00084</v>
      </c>
      <c r="AG33" s="53">
        <f>'AEO 2022 39 Raw'!AJ23</f>
        <v>-0.055</v>
      </c>
    </row>
    <row r="34" ht="15.0" customHeight="1">
      <c r="A34" s="45" t="s">
        <v>556</v>
      </c>
      <c r="B34" s="51" t="s">
        <v>378</v>
      </c>
      <c r="C34" s="59">
        <f>'AEO 2022 39 Raw'!F24</f>
        <v>0</v>
      </c>
      <c r="D34" s="59">
        <f>'AEO 2022 39 Raw'!G24</f>
        <v>0</v>
      </c>
      <c r="E34" s="59">
        <f>'AEO 2022 39 Raw'!H24</f>
        <v>0</v>
      </c>
      <c r="F34" s="59">
        <f>'AEO 2022 39 Raw'!I24</f>
        <v>0</v>
      </c>
      <c r="G34" s="59">
        <f>'AEO 2022 39 Raw'!J24</f>
        <v>0</v>
      </c>
      <c r="H34" s="59">
        <f>'AEO 2022 39 Raw'!K24</f>
        <v>0</v>
      </c>
      <c r="I34" s="59">
        <f>'AEO 2022 39 Raw'!L24</f>
        <v>0</v>
      </c>
      <c r="J34" s="59">
        <f>'AEO 2022 39 Raw'!M24</f>
        <v>0</v>
      </c>
      <c r="K34" s="59">
        <f>'AEO 2022 39 Raw'!N24</f>
        <v>0</v>
      </c>
      <c r="L34" s="59">
        <f>'AEO 2022 39 Raw'!O24</f>
        <v>0</v>
      </c>
      <c r="M34" s="59">
        <f>'AEO 2022 39 Raw'!P24</f>
        <v>0</v>
      </c>
      <c r="N34" s="59">
        <f>'AEO 2022 39 Raw'!Q24</f>
        <v>0</v>
      </c>
      <c r="O34" s="59">
        <f>'AEO 2022 39 Raw'!R24</f>
        <v>0</v>
      </c>
      <c r="P34" s="59">
        <f>'AEO 2022 39 Raw'!S24</f>
        <v>0</v>
      </c>
      <c r="Q34" s="59">
        <f>'AEO 2022 39 Raw'!T24</f>
        <v>0</v>
      </c>
      <c r="R34" s="59">
        <f>'AEO 2022 39 Raw'!U24</f>
        <v>0</v>
      </c>
      <c r="S34" s="59">
        <f>'AEO 2022 39 Raw'!V24</f>
        <v>0</v>
      </c>
      <c r="T34" s="59">
        <f>'AEO 2022 39 Raw'!W24</f>
        <v>0</v>
      </c>
      <c r="U34" s="59">
        <f>'AEO 2022 39 Raw'!X24</f>
        <v>0</v>
      </c>
      <c r="V34" s="59">
        <f>'AEO 2022 39 Raw'!Y24</f>
        <v>0</v>
      </c>
      <c r="W34" s="59">
        <f>'AEO 2022 39 Raw'!Z24</f>
        <v>0</v>
      </c>
      <c r="X34" s="59">
        <f>'AEO 2022 39 Raw'!AA24</f>
        <v>0</v>
      </c>
      <c r="Y34" s="59">
        <f>'AEO 2022 39 Raw'!AB24</f>
        <v>0</v>
      </c>
      <c r="Z34" s="59">
        <f>'AEO 2022 39 Raw'!AC24</f>
        <v>0</v>
      </c>
      <c r="AA34" s="59">
        <f>'AEO 2022 39 Raw'!AD24</f>
        <v>0</v>
      </c>
      <c r="AB34" s="59">
        <f>'AEO 2022 39 Raw'!AE24</f>
        <v>0</v>
      </c>
      <c r="AC34" s="59">
        <f>'AEO 2022 39 Raw'!AF24</f>
        <v>0</v>
      </c>
      <c r="AD34" s="59">
        <f>'AEO 2022 39 Raw'!AG24</f>
        <v>0</v>
      </c>
      <c r="AE34" s="59">
        <f>'AEO 2022 39 Raw'!AH24</f>
        <v>0</v>
      </c>
      <c r="AF34" s="59">
        <f>'AEO 2022 39 Raw'!AI24</f>
        <v>0</v>
      </c>
      <c r="AG34" s="53" t="str">
        <f>'AEO 2022 39 Raw'!AJ24</f>
        <v>- -</v>
      </c>
    </row>
    <row r="35" ht="15.0" customHeight="1">
      <c r="A35" s="45" t="s">
        <v>557</v>
      </c>
      <c r="B35" s="51" t="s">
        <v>380</v>
      </c>
      <c r="C35" s="59">
        <f>'AEO 2022 39 Raw'!F25</f>
        <v>0.012149</v>
      </c>
      <c r="D35" s="59">
        <f>'AEO 2022 39 Raw'!G25</f>
        <v>0.014557</v>
      </c>
      <c r="E35" s="59">
        <f>'AEO 2022 39 Raw'!H25</f>
        <v>0.017248</v>
      </c>
      <c r="F35" s="59">
        <f>'AEO 2022 39 Raw'!I25</f>
        <v>0.020088</v>
      </c>
      <c r="G35" s="59">
        <f>'AEO 2022 39 Raw'!J25</f>
        <v>0.023116</v>
      </c>
      <c r="H35" s="59">
        <f>'AEO 2022 39 Raw'!K25</f>
        <v>0.026445</v>
      </c>
      <c r="I35" s="59">
        <f>'AEO 2022 39 Raw'!L25</f>
        <v>0.030001</v>
      </c>
      <c r="J35" s="59">
        <f>'AEO 2022 39 Raw'!M25</f>
        <v>0.033852</v>
      </c>
      <c r="K35" s="59">
        <f>'AEO 2022 39 Raw'!N25</f>
        <v>0.037944</v>
      </c>
      <c r="L35" s="59">
        <f>'AEO 2022 39 Raw'!O25</f>
        <v>0.042226</v>
      </c>
      <c r="M35" s="59">
        <f>'AEO 2022 39 Raw'!P25</f>
        <v>0.046626</v>
      </c>
      <c r="N35" s="59">
        <f>'AEO 2022 39 Raw'!Q25</f>
        <v>0.051217</v>
      </c>
      <c r="O35" s="59">
        <f>'AEO 2022 39 Raw'!R25</f>
        <v>0.056018</v>
      </c>
      <c r="P35" s="59">
        <f>'AEO 2022 39 Raw'!S25</f>
        <v>0.060658</v>
      </c>
      <c r="Q35" s="59">
        <f>'AEO 2022 39 Raw'!T25</f>
        <v>0.065075</v>
      </c>
      <c r="R35" s="59">
        <f>'AEO 2022 39 Raw'!U25</f>
        <v>0.069265</v>
      </c>
      <c r="S35" s="59">
        <f>'AEO 2022 39 Raw'!V25</f>
        <v>0.073215</v>
      </c>
      <c r="T35" s="59">
        <f>'AEO 2022 39 Raw'!W25</f>
        <v>0.077186</v>
      </c>
      <c r="U35" s="59">
        <f>'AEO 2022 39 Raw'!X25</f>
        <v>0.081199</v>
      </c>
      <c r="V35" s="59">
        <f>'AEO 2022 39 Raw'!Y25</f>
        <v>0.08522</v>
      </c>
      <c r="W35" s="59">
        <f>'AEO 2022 39 Raw'!Z25</f>
        <v>0.089244</v>
      </c>
      <c r="X35" s="59">
        <f>'AEO 2022 39 Raw'!AA25</f>
        <v>0.09323</v>
      </c>
      <c r="Y35" s="59">
        <f>'AEO 2022 39 Raw'!AB25</f>
        <v>0.09713</v>
      </c>
      <c r="Z35" s="59">
        <f>'AEO 2022 39 Raw'!AC25</f>
        <v>0.100926</v>
      </c>
      <c r="AA35" s="59">
        <f>'AEO 2022 39 Raw'!AD25</f>
        <v>0.104542</v>
      </c>
      <c r="AB35" s="59">
        <f>'AEO 2022 39 Raw'!AE25</f>
        <v>0.108063</v>
      </c>
      <c r="AC35" s="59">
        <f>'AEO 2022 39 Raw'!AF25</f>
        <v>0.111435</v>
      </c>
      <c r="AD35" s="59">
        <f>'AEO 2022 39 Raw'!AG25</f>
        <v>0.114607</v>
      </c>
      <c r="AE35" s="59">
        <f>'AEO 2022 39 Raw'!AH25</f>
        <v>0.11764</v>
      </c>
      <c r="AF35" s="59">
        <f>'AEO 2022 39 Raw'!AI25</f>
        <v>0.120464</v>
      </c>
      <c r="AG35" s="53">
        <f>'AEO 2022 39 Raw'!AJ25</f>
        <v>0.082</v>
      </c>
    </row>
    <row r="36" ht="15.0" customHeight="1">
      <c r="A36" s="45" t="s">
        <v>558</v>
      </c>
      <c r="B36" s="51" t="s">
        <v>382</v>
      </c>
      <c r="C36" s="59">
        <f>'AEO 2022 39 Raw'!F26</f>
        <v>10.092432</v>
      </c>
      <c r="D36" s="59">
        <f>'AEO 2022 39 Raw'!G26</f>
        <v>10.276025</v>
      </c>
      <c r="E36" s="59">
        <f>'AEO 2022 39 Raw'!H26</f>
        <v>10.464421</v>
      </c>
      <c r="F36" s="59">
        <f>'AEO 2022 39 Raw'!I26</f>
        <v>10.618365</v>
      </c>
      <c r="G36" s="59">
        <f>'AEO 2022 39 Raw'!J26</f>
        <v>10.703703</v>
      </c>
      <c r="H36" s="59">
        <f>'AEO 2022 39 Raw'!K26</f>
        <v>10.739889</v>
      </c>
      <c r="I36" s="59">
        <f>'AEO 2022 39 Raw'!L26</f>
        <v>10.731561</v>
      </c>
      <c r="J36" s="59">
        <f>'AEO 2022 39 Raw'!M26</f>
        <v>10.693307</v>
      </c>
      <c r="K36" s="59">
        <f>'AEO 2022 39 Raw'!N26</f>
        <v>10.632652</v>
      </c>
      <c r="L36" s="59">
        <f>'AEO 2022 39 Raw'!O26</f>
        <v>10.57252</v>
      </c>
      <c r="M36" s="59">
        <f>'AEO 2022 39 Raw'!P26</f>
        <v>10.519859</v>
      </c>
      <c r="N36" s="59">
        <f>'AEO 2022 39 Raw'!Q26</f>
        <v>10.510501</v>
      </c>
      <c r="O36" s="59">
        <f>'AEO 2022 39 Raw'!R26</f>
        <v>10.536539</v>
      </c>
      <c r="P36" s="59">
        <f>'AEO 2022 39 Raw'!S26</f>
        <v>10.576715</v>
      </c>
      <c r="Q36" s="59">
        <f>'AEO 2022 39 Raw'!T26</f>
        <v>10.637896</v>
      </c>
      <c r="R36" s="59">
        <f>'AEO 2022 39 Raw'!U26</f>
        <v>10.725869</v>
      </c>
      <c r="S36" s="59">
        <f>'AEO 2022 39 Raw'!V26</f>
        <v>10.848477</v>
      </c>
      <c r="T36" s="59">
        <f>'AEO 2022 39 Raw'!W26</f>
        <v>11.007051</v>
      </c>
      <c r="U36" s="59">
        <f>'AEO 2022 39 Raw'!X26</f>
        <v>11.195092</v>
      </c>
      <c r="V36" s="59">
        <f>'AEO 2022 39 Raw'!Y26</f>
        <v>11.414956</v>
      </c>
      <c r="W36" s="59">
        <f>'AEO 2022 39 Raw'!Z26</f>
        <v>11.649653</v>
      </c>
      <c r="X36" s="59">
        <f>'AEO 2022 39 Raw'!AA26</f>
        <v>11.894123</v>
      </c>
      <c r="Y36" s="59">
        <f>'AEO 2022 39 Raw'!AB26</f>
        <v>12.150162</v>
      </c>
      <c r="Z36" s="59">
        <f>'AEO 2022 39 Raw'!AC26</f>
        <v>12.412045</v>
      </c>
      <c r="AA36" s="59">
        <f>'AEO 2022 39 Raw'!AD26</f>
        <v>12.671003</v>
      </c>
      <c r="AB36" s="59">
        <f>'AEO 2022 39 Raw'!AE26</f>
        <v>12.941832</v>
      </c>
      <c r="AC36" s="59">
        <f>'AEO 2022 39 Raw'!AF26</f>
        <v>13.21672</v>
      </c>
      <c r="AD36" s="59">
        <f>'AEO 2022 39 Raw'!AG26</f>
        <v>13.490746</v>
      </c>
      <c r="AE36" s="59">
        <f>'AEO 2022 39 Raw'!AH26</f>
        <v>13.77271</v>
      </c>
      <c r="AF36" s="59">
        <f>'AEO 2022 39 Raw'!AI26</f>
        <v>14.045787</v>
      </c>
      <c r="AG36" s="53">
        <f>'AEO 2022 39 Raw'!AJ26</f>
        <v>0.011</v>
      </c>
    </row>
    <row r="37" ht="15.0" customHeight="1">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3"/>
    </row>
    <row r="38" ht="15.0" customHeight="1">
      <c r="A38" s="45" t="s">
        <v>559</v>
      </c>
      <c r="B38" s="50" t="s">
        <v>488</v>
      </c>
      <c r="C38" s="59">
        <f>'AEO 2022 39 Raw'!F27</f>
        <v>125.951088</v>
      </c>
      <c r="D38" s="59">
        <f>'AEO 2022 39 Raw'!G27</f>
        <v>122.872467</v>
      </c>
      <c r="E38" s="59">
        <f>'AEO 2022 39 Raw'!H27</f>
        <v>119.74498</v>
      </c>
      <c r="F38" s="59">
        <f>'AEO 2022 39 Raw'!I27</f>
        <v>116.551888</v>
      </c>
      <c r="G38" s="59">
        <f>'AEO 2022 39 Raw'!J27</f>
        <v>113.193008</v>
      </c>
      <c r="H38" s="59">
        <f>'AEO 2022 39 Raw'!K27</f>
        <v>109.755959</v>
      </c>
      <c r="I38" s="59">
        <f>'AEO 2022 39 Raw'!L27</f>
        <v>106.252548</v>
      </c>
      <c r="J38" s="59">
        <f>'AEO 2022 39 Raw'!M27</f>
        <v>102.738693</v>
      </c>
      <c r="K38" s="59">
        <f>'AEO 2022 39 Raw'!N27</f>
        <v>99.207359</v>
      </c>
      <c r="L38" s="59">
        <f>'AEO 2022 39 Raw'!O27</f>
        <v>95.757805</v>
      </c>
      <c r="M38" s="59">
        <f>'AEO 2022 39 Raw'!P27</f>
        <v>92.424034</v>
      </c>
      <c r="N38" s="59">
        <f>'AEO 2022 39 Raw'!Q27</f>
        <v>89.342583</v>
      </c>
      <c r="O38" s="59">
        <f>'AEO 2022 39 Raw'!R27</f>
        <v>86.470955</v>
      </c>
      <c r="P38" s="59">
        <f>'AEO 2022 39 Raw'!S27</f>
        <v>83.722984</v>
      </c>
      <c r="Q38" s="59">
        <f>'AEO 2022 39 Raw'!T27</f>
        <v>81.145103</v>
      </c>
      <c r="R38" s="59">
        <f>'AEO 2022 39 Raw'!U27</f>
        <v>78.807938</v>
      </c>
      <c r="S38" s="59">
        <f>'AEO 2022 39 Raw'!V27</f>
        <v>76.773193</v>
      </c>
      <c r="T38" s="59">
        <f>'AEO 2022 39 Raw'!W27</f>
        <v>75.077728</v>
      </c>
      <c r="U38" s="59">
        <f>'AEO 2022 39 Raw'!X27</f>
        <v>73.684212</v>
      </c>
      <c r="V38" s="59">
        <f>'AEO 2022 39 Raw'!Y27</f>
        <v>72.589989</v>
      </c>
      <c r="W38" s="59">
        <f>'AEO 2022 39 Raw'!Z27</f>
        <v>71.715576</v>
      </c>
      <c r="X38" s="59">
        <f>'AEO 2022 39 Raw'!AA27</f>
        <v>71.022263</v>
      </c>
      <c r="Y38" s="59">
        <f>'AEO 2022 39 Raw'!AB27</f>
        <v>70.475586</v>
      </c>
      <c r="Z38" s="59">
        <f>'AEO 2022 39 Raw'!AC27</f>
        <v>70.03392</v>
      </c>
      <c r="AA38" s="59">
        <f>'AEO 2022 39 Raw'!AD27</f>
        <v>69.635712</v>
      </c>
      <c r="AB38" s="59">
        <f>'AEO 2022 39 Raw'!AE27</f>
        <v>69.322624</v>
      </c>
      <c r="AC38" s="59">
        <f>'AEO 2022 39 Raw'!AF27</f>
        <v>69.052734</v>
      </c>
      <c r="AD38" s="59">
        <f>'AEO 2022 39 Raw'!AG27</f>
        <v>68.802399</v>
      </c>
      <c r="AE38" s="59">
        <f>'AEO 2022 39 Raw'!AH27</f>
        <v>68.599495</v>
      </c>
      <c r="AF38" s="59">
        <f>'AEO 2022 39 Raw'!AI27</f>
        <v>68.391571</v>
      </c>
      <c r="AG38" s="53">
        <f>'AEO 2022 39 Raw'!AJ27</f>
        <v>-0.021</v>
      </c>
    </row>
    <row r="39" ht="12.0" customHeight="1">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3"/>
    </row>
    <row r="40" ht="12.0" customHeight="1">
      <c r="B40" s="50" t="s">
        <v>560</v>
      </c>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3"/>
    </row>
    <row r="41" ht="12.0" customHeight="1">
      <c r="B41" s="50" t="s">
        <v>386</v>
      </c>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3"/>
    </row>
    <row r="42" ht="12.0" customHeight="1">
      <c r="A42" s="45" t="s">
        <v>561</v>
      </c>
      <c r="B42" s="51" t="s">
        <v>347</v>
      </c>
      <c r="C42" s="59">
        <f>'AEO 2022 39 Raw'!F30</f>
        <v>115.956627</v>
      </c>
      <c r="D42" s="59">
        <f>'AEO 2022 39 Raw'!G30</f>
        <v>118.36982</v>
      </c>
      <c r="E42" s="59">
        <f>'AEO 2022 39 Raw'!H30</f>
        <v>120.9244</v>
      </c>
      <c r="F42" s="59">
        <f>'AEO 2022 39 Raw'!I30</f>
        <v>123.652771</v>
      </c>
      <c r="G42" s="59">
        <f>'AEO 2022 39 Raw'!J30</f>
        <v>126.354156</v>
      </c>
      <c r="H42" s="59">
        <f>'AEO 2022 39 Raw'!K30</f>
        <v>129.058029</v>
      </c>
      <c r="I42" s="59">
        <f>'AEO 2022 39 Raw'!L30</f>
        <v>131.658478</v>
      </c>
      <c r="J42" s="59">
        <f>'AEO 2022 39 Raw'!M30</f>
        <v>134.207825</v>
      </c>
      <c r="K42" s="59">
        <f>'AEO 2022 39 Raw'!N30</f>
        <v>136.69368</v>
      </c>
      <c r="L42" s="59">
        <f>'AEO 2022 39 Raw'!O30</f>
        <v>139.09433</v>
      </c>
      <c r="M42" s="59">
        <f>'AEO 2022 39 Raw'!P30</f>
        <v>141.435501</v>
      </c>
      <c r="N42" s="59">
        <f>'AEO 2022 39 Raw'!Q30</f>
        <v>143.692322</v>
      </c>
      <c r="O42" s="59">
        <f>'AEO 2022 39 Raw'!R30</f>
        <v>145.894196</v>
      </c>
      <c r="P42" s="59">
        <f>'AEO 2022 39 Raw'!S30</f>
        <v>147.806366</v>
      </c>
      <c r="Q42" s="59">
        <f>'AEO 2022 39 Raw'!T30</f>
        <v>149.446991</v>
      </c>
      <c r="R42" s="59">
        <f>'AEO 2022 39 Raw'!U30</f>
        <v>150.909164</v>
      </c>
      <c r="S42" s="59">
        <f>'AEO 2022 39 Raw'!V30</f>
        <v>152.266846</v>
      </c>
      <c r="T42" s="59">
        <f>'AEO 2022 39 Raw'!W30</f>
        <v>153.588989</v>
      </c>
      <c r="U42" s="59">
        <f>'AEO 2022 39 Raw'!X30</f>
        <v>154.931702</v>
      </c>
      <c r="V42" s="59">
        <f>'AEO 2022 39 Raw'!Y30</f>
        <v>156.260345</v>
      </c>
      <c r="W42" s="59">
        <f>'AEO 2022 39 Raw'!Z30</f>
        <v>157.527023</v>
      </c>
      <c r="X42" s="59">
        <f>'AEO 2022 39 Raw'!AA30</f>
        <v>158.703186</v>
      </c>
      <c r="Y42" s="59">
        <f>'AEO 2022 39 Raw'!AB30</f>
        <v>159.791473</v>
      </c>
      <c r="Z42" s="59">
        <f>'AEO 2022 39 Raw'!AC30</f>
        <v>160.828934</v>
      </c>
      <c r="AA42" s="59">
        <f>'AEO 2022 39 Raw'!AD30</f>
        <v>161.742615</v>
      </c>
      <c r="AB42" s="59">
        <f>'AEO 2022 39 Raw'!AE30</f>
        <v>162.670761</v>
      </c>
      <c r="AC42" s="59">
        <f>'AEO 2022 39 Raw'!AF30</f>
        <v>163.575455</v>
      </c>
      <c r="AD42" s="59">
        <f>'AEO 2022 39 Raw'!AG30</f>
        <v>164.433289</v>
      </c>
      <c r="AE42" s="59">
        <f>'AEO 2022 39 Raw'!AH30</f>
        <v>165.324554</v>
      </c>
      <c r="AF42" s="59">
        <f>'AEO 2022 39 Raw'!AI30</f>
        <v>166.230362</v>
      </c>
      <c r="AG42" s="53">
        <f>'AEO 2022 39 Raw'!AJ30</f>
        <v>0.012</v>
      </c>
    </row>
    <row r="43" ht="12.0" customHeight="1">
      <c r="A43" s="45" t="s">
        <v>562</v>
      </c>
      <c r="B43" s="51" t="s">
        <v>349</v>
      </c>
      <c r="C43" s="59">
        <f>'AEO 2022 39 Raw'!F31</f>
        <v>0.580391</v>
      </c>
      <c r="D43" s="59">
        <f>'AEO 2022 39 Raw'!G31</f>
        <v>0.618749</v>
      </c>
      <c r="E43" s="59">
        <f>'AEO 2022 39 Raw'!H31</f>
        <v>0.660226</v>
      </c>
      <c r="F43" s="59">
        <f>'AEO 2022 39 Raw'!I31</f>
        <v>0.698402</v>
      </c>
      <c r="G43" s="59">
        <f>'AEO 2022 39 Raw'!J31</f>
        <v>0.734546</v>
      </c>
      <c r="H43" s="59">
        <f>'AEO 2022 39 Raw'!K31</f>
        <v>0.769441</v>
      </c>
      <c r="I43" s="59">
        <f>'AEO 2022 39 Raw'!L31</f>
        <v>0.802741</v>
      </c>
      <c r="J43" s="59">
        <f>'AEO 2022 39 Raw'!M31</f>
        <v>0.83423</v>
      </c>
      <c r="K43" s="59">
        <f>'AEO 2022 39 Raw'!N31</f>
        <v>0.863201</v>
      </c>
      <c r="L43" s="59">
        <f>'AEO 2022 39 Raw'!O31</f>
        <v>0.891483</v>
      </c>
      <c r="M43" s="59">
        <f>'AEO 2022 39 Raw'!P31</f>
        <v>0.917742</v>
      </c>
      <c r="N43" s="59">
        <f>'AEO 2022 39 Raw'!Q31</f>
        <v>0.943934</v>
      </c>
      <c r="O43" s="59">
        <f>'AEO 2022 39 Raw'!R31</f>
        <v>0.969337</v>
      </c>
      <c r="P43" s="59">
        <f>'AEO 2022 39 Raw'!S31</f>
        <v>0.993025</v>
      </c>
      <c r="Q43" s="59">
        <f>'AEO 2022 39 Raw'!T31</f>
        <v>1.014379</v>
      </c>
      <c r="R43" s="59">
        <f>'AEO 2022 39 Raw'!U31</f>
        <v>1.034316</v>
      </c>
      <c r="S43" s="59">
        <f>'AEO 2022 39 Raw'!V31</f>
        <v>1.053352</v>
      </c>
      <c r="T43" s="59">
        <f>'AEO 2022 39 Raw'!W31</f>
        <v>1.072224</v>
      </c>
      <c r="U43" s="59">
        <f>'AEO 2022 39 Raw'!X31</f>
        <v>1.091149</v>
      </c>
      <c r="V43" s="59">
        <f>'AEO 2022 39 Raw'!Y31</f>
        <v>1.111066</v>
      </c>
      <c r="W43" s="59">
        <f>'AEO 2022 39 Raw'!Z31</f>
        <v>1.130793</v>
      </c>
      <c r="X43" s="59">
        <f>'AEO 2022 39 Raw'!AA31</f>
        <v>1.149891</v>
      </c>
      <c r="Y43" s="59">
        <f>'AEO 2022 39 Raw'!AB31</f>
        <v>1.168629</v>
      </c>
      <c r="Z43" s="59">
        <f>'AEO 2022 39 Raw'!AC31</f>
        <v>1.185361</v>
      </c>
      <c r="AA43" s="59">
        <f>'AEO 2022 39 Raw'!AD31</f>
        <v>1.20165</v>
      </c>
      <c r="AB43" s="59">
        <f>'AEO 2022 39 Raw'!AE31</f>
        <v>1.217455</v>
      </c>
      <c r="AC43" s="59">
        <f>'AEO 2022 39 Raw'!AF31</f>
        <v>1.233174</v>
      </c>
      <c r="AD43" s="59">
        <f>'AEO 2022 39 Raw'!AG31</f>
        <v>1.24882</v>
      </c>
      <c r="AE43" s="59">
        <f>'AEO 2022 39 Raw'!AH31</f>
        <v>1.264466</v>
      </c>
      <c r="AF43" s="59">
        <f>'AEO 2022 39 Raw'!AI31</f>
        <v>1.27947</v>
      </c>
      <c r="AG43" s="53">
        <f>'AEO 2022 39 Raw'!AJ31</f>
        <v>0.028</v>
      </c>
    </row>
    <row r="44" ht="12.0" customHeight="1">
      <c r="A44" s="45" t="s">
        <v>563</v>
      </c>
      <c r="B44" s="51" t="s">
        <v>390</v>
      </c>
      <c r="C44" s="59">
        <f>'AEO 2022 39 Raw'!F32</f>
        <v>116.537018</v>
      </c>
      <c r="D44" s="59">
        <f>'AEO 2022 39 Raw'!G32</f>
        <v>118.988571</v>
      </c>
      <c r="E44" s="59">
        <f>'AEO 2022 39 Raw'!H32</f>
        <v>121.584625</v>
      </c>
      <c r="F44" s="59">
        <f>'AEO 2022 39 Raw'!I32</f>
        <v>124.351173</v>
      </c>
      <c r="G44" s="59">
        <f>'AEO 2022 39 Raw'!J32</f>
        <v>127.088699</v>
      </c>
      <c r="H44" s="59">
        <f>'AEO 2022 39 Raw'!K32</f>
        <v>129.827469</v>
      </c>
      <c r="I44" s="59">
        <f>'AEO 2022 39 Raw'!L32</f>
        <v>132.461212</v>
      </c>
      <c r="J44" s="59">
        <f>'AEO 2022 39 Raw'!M32</f>
        <v>135.042053</v>
      </c>
      <c r="K44" s="59">
        <f>'AEO 2022 39 Raw'!N32</f>
        <v>137.556885</v>
      </c>
      <c r="L44" s="59">
        <f>'AEO 2022 39 Raw'!O32</f>
        <v>139.985809</v>
      </c>
      <c r="M44" s="59">
        <f>'AEO 2022 39 Raw'!P32</f>
        <v>142.353241</v>
      </c>
      <c r="N44" s="59">
        <f>'AEO 2022 39 Raw'!Q32</f>
        <v>144.636261</v>
      </c>
      <c r="O44" s="59">
        <f>'AEO 2022 39 Raw'!R32</f>
        <v>146.863525</v>
      </c>
      <c r="P44" s="59">
        <f>'AEO 2022 39 Raw'!S32</f>
        <v>148.799393</v>
      </c>
      <c r="Q44" s="59">
        <f>'AEO 2022 39 Raw'!T32</f>
        <v>150.461365</v>
      </c>
      <c r="R44" s="59">
        <f>'AEO 2022 39 Raw'!U32</f>
        <v>151.943481</v>
      </c>
      <c r="S44" s="59">
        <f>'AEO 2022 39 Raw'!V32</f>
        <v>153.32019</v>
      </c>
      <c r="T44" s="59">
        <f>'AEO 2022 39 Raw'!W32</f>
        <v>154.661209</v>
      </c>
      <c r="U44" s="59">
        <f>'AEO 2022 39 Raw'!X32</f>
        <v>156.022858</v>
      </c>
      <c r="V44" s="59">
        <f>'AEO 2022 39 Raw'!Y32</f>
        <v>157.371414</v>
      </c>
      <c r="W44" s="59">
        <f>'AEO 2022 39 Raw'!Z32</f>
        <v>158.657822</v>
      </c>
      <c r="X44" s="59">
        <f>'AEO 2022 39 Raw'!AA32</f>
        <v>159.853073</v>
      </c>
      <c r="Y44" s="59">
        <f>'AEO 2022 39 Raw'!AB32</f>
        <v>160.960098</v>
      </c>
      <c r="Z44" s="59">
        <f>'AEO 2022 39 Raw'!AC32</f>
        <v>162.014297</v>
      </c>
      <c r="AA44" s="59">
        <f>'AEO 2022 39 Raw'!AD32</f>
        <v>162.94426</v>
      </c>
      <c r="AB44" s="59">
        <f>'AEO 2022 39 Raw'!AE32</f>
        <v>163.888214</v>
      </c>
      <c r="AC44" s="59">
        <f>'AEO 2022 39 Raw'!AF32</f>
        <v>164.808624</v>
      </c>
      <c r="AD44" s="59">
        <f>'AEO 2022 39 Raw'!AG32</f>
        <v>165.682114</v>
      </c>
      <c r="AE44" s="59">
        <f>'AEO 2022 39 Raw'!AH32</f>
        <v>166.58902</v>
      </c>
      <c r="AF44" s="59">
        <f>'AEO 2022 39 Raw'!AI32</f>
        <v>167.509827</v>
      </c>
      <c r="AG44" s="53">
        <f>'AEO 2022 39 Raw'!AJ32</f>
        <v>0.013</v>
      </c>
    </row>
    <row r="45" ht="12.0" customHeight="1">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3"/>
    </row>
    <row r="46" ht="12.0" customHeight="1">
      <c r="B46" s="50" t="s">
        <v>391</v>
      </c>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3"/>
    </row>
    <row r="47" ht="12.0" customHeight="1">
      <c r="A47" s="45" t="s">
        <v>564</v>
      </c>
      <c r="B47" s="51" t="s">
        <v>354</v>
      </c>
      <c r="C47" s="59">
        <f>'AEO 2022 39 Raw'!F34</f>
        <v>15.826245</v>
      </c>
      <c r="D47" s="59">
        <f>'AEO 2022 39 Raw'!G34</f>
        <v>15.720214</v>
      </c>
      <c r="E47" s="59">
        <f>'AEO 2022 39 Raw'!H34</f>
        <v>15.596048</v>
      </c>
      <c r="F47" s="59">
        <f>'AEO 2022 39 Raw'!I34</f>
        <v>15.447931</v>
      </c>
      <c r="G47" s="59">
        <f>'AEO 2022 39 Raw'!J34</f>
        <v>15.263036</v>
      </c>
      <c r="H47" s="59">
        <f>'AEO 2022 39 Raw'!K34</f>
        <v>15.040847</v>
      </c>
      <c r="I47" s="59">
        <f>'AEO 2022 39 Raw'!L34</f>
        <v>14.779839</v>
      </c>
      <c r="J47" s="59">
        <f>'AEO 2022 39 Raw'!M34</f>
        <v>14.488794</v>
      </c>
      <c r="K47" s="59">
        <f>'AEO 2022 39 Raw'!N34</f>
        <v>14.172278</v>
      </c>
      <c r="L47" s="59">
        <f>'AEO 2022 39 Raw'!O34</f>
        <v>13.842056</v>
      </c>
      <c r="M47" s="59">
        <f>'AEO 2022 39 Raw'!P34</f>
        <v>13.505879</v>
      </c>
      <c r="N47" s="59">
        <f>'AEO 2022 39 Raw'!Q34</f>
        <v>13.183394</v>
      </c>
      <c r="O47" s="59">
        <f>'AEO 2022 39 Raw'!R34</f>
        <v>12.880166</v>
      </c>
      <c r="P47" s="59">
        <f>'AEO 2022 39 Raw'!S34</f>
        <v>12.584087</v>
      </c>
      <c r="Q47" s="59">
        <f>'AEO 2022 39 Raw'!T34</f>
        <v>12.306613</v>
      </c>
      <c r="R47" s="59">
        <f>'AEO 2022 39 Raw'!U34</f>
        <v>12.061845</v>
      </c>
      <c r="S47" s="59">
        <f>'AEO 2022 39 Raw'!V34</f>
        <v>11.851218</v>
      </c>
      <c r="T47" s="59">
        <f>'AEO 2022 39 Raw'!W34</f>
        <v>11.680166</v>
      </c>
      <c r="U47" s="59">
        <f>'AEO 2022 39 Raw'!X34</f>
        <v>11.547873</v>
      </c>
      <c r="V47" s="59">
        <f>'AEO 2022 39 Raw'!Y34</f>
        <v>11.440964</v>
      </c>
      <c r="W47" s="59">
        <f>'AEO 2022 39 Raw'!Z34</f>
        <v>11.347672</v>
      </c>
      <c r="X47" s="59">
        <f>'AEO 2022 39 Raw'!AA34</f>
        <v>11.269775</v>
      </c>
      <c r="Y47" s="59">
        <f>'AEO 2022 39 Raw'!AB34</f>
        <v>11.201944</v>
      </c>
      <c r="Z47" s="59">
        <f>'AEO 2022 39 Raw'!AC34</f>
        <v>11.142218</v>
      </c>
      <c r="AA47" s="59">
        <f>'AEO 2022 39 Raw'!AD34</f>
        <v>11.085469</v>
      </c>
      <c r="AB47" s="59">
        <f>'AEO 2022 39 Raw'!AE34</f>
        <v>11.037894</v>
      </c>
      <c r="AC47" s="59">
        <f>'AEO 2022 39 Raw'!AF34</f>
        <v>10.995481</v>
      </c>
      <c r="AD47" s="59">
        <f>'AEO 2022 39 Raw'!AG34</f>
        <v>10.956038</v>
      </c>
      <c r="AE47" s="59">
        <f>'AEO 2022 39 Raw'!AH34</f>
        <v>10.924932</v>
      </c>
      <c r="AF47" s="59">
        <f>'AEO 2022 39 Raw'!AI34</f>
        <v>10.899506</v>
      </c>
      <c r="AG47" s="53">
        <f>'AEO 2022 39 Raw'!AJ34</f>
        <v>-0.013</v>
      </c>
    </row>
    <row r="48" ht="12.0" customHeight="1">
      <c r="A48" s="45" t="s">
        <v>565</v>
      </c>
      <c r="B48" s="51" t="s">
        <v>356</v>
      </c>
      <c r="C48" s="59">
        <f>'AEO 2022 39 Raw'!F35</f>
        <v>0.001212</v>
      </c>
      <c r="D48" s="59">
        <f>'AEO 2022 39 Raw'!G35</f>
        <v>0.001218</v>
      </c>
      <c r="E48" s="59">
        <f>'AEO 2022 39 Raw'!H35</f>
        <v>0.001227</v>
      </c>
      <c r="F48" s="59">
        <f>'AEO 2022 39 Raw'!I35</f>
        <v>0.001232</v>
      </c>
      <c r="G48" s="59">
        <f>'AEO 2022 39 Raw'!J35</f>
        <v>0.001236</v>
      </c>
      <c r="H48" s="59">
        <f>'AEO 2022 39 Raw'!K35</f>
        <v>0.001239</v>
      </c>
      <c r="I48" s="59">
        <f>'AEO 2022 39 Raw'!L35</f>
        <v>0.001239</v>
      </c>
      <c r="J48" s="59">
        <f>'AEO 2022 39 Raw'!M35</f>
        <v>0.001235</v>
      </c>
      <c r="K48" s="59">
        <f>'AEO 2022 39 Raw'!N35</f>
        <v>0.001225</v>
      </c>
      <c r="L48" s="59">
        <f>'AEO 2022 39 Raw'!O35</f>
        <v>0.00121</v>
      </c>
      <c r="M48" s="59">
        <f>'AEO 2022 39 Raw'!P35</f>
        <v>0.001191</v>
      </c>
      <c r="N48" s="59">
        <f>'AEO 2022 39 Raw'!Q35</f>
        <v>0.001169</v>
      </c>
      <c r="O48" s="59">
        <f>'AEO 2022 39 Raw'!R35</f>
        <v>0.001142</v>
      </c>
      <c r="P48" s="59">
        <f>'AEO 2022 39 Raw'!S35</f>
        <v>0.001108</v>
      </c>
      <c r="Q48" s="59">
        <f>'AEO 2022 39 Raw'!T35</f>
        <v>0.001069</v>
      </c>
      <c r="R48" s="59">
        <f>'AEO 2022 39 Raw'!U35</f>
        <v>0.001028</v>
      </c>
      <c r="S48" s="59">
        <f>'AEO 2022 39 Raw'!V35</f>
        <v>0.000983</v>
      </c>
      <c r="T48" s="59">
        <f>'AEO 2022 39 Raw'!W35</f>
        <v>0.000934</v>
      </c>
      <c r="U48" s="59">
        <f>'AEO 2022 39 Raw'!X35</f>
        <v>0.000885</v>
      </c>
      <c r="V48" s="59">
        <f>'AEO 2022 39 Raw'!Y35</f>
        <v>0.000835</v>
      </c>
      <c r="W48" s="59">
        <f>'AEO 2022 39 Raw'!Z35</f>
        <v>0.000785</v>
      </c>
      <c r="X48" s="59">
        <f>'AEO 2022 39 Raw'!AA35</f>
        <v>0.000735</v>
      </c>
      <c r="Y48" s="59">
        <f>'AEO 2022 39 Raw'!AB35</f>
        <v>0.000687</v>
      </c>
      <c r="Z48" s="59">
        <f>'AEO 2022 39 Raw'!AC35</f>
        <v>0.000635</v>
      </c>
      <c r="AA48" s="59">
        <f>'AEO 2022 39 Raw'!AD35</f>
        <v>0.000594</v>
      </c>
      <c r="AB48" s="59">
        <f>'AEO 2022 39 Raw'!AE35</f>
        <v>0.000553</v>
      </c>
      <c r="AC48" s="59">
        <f>'AEO 2022 39 Raw'!AF35</f>
        <v>0.000513</v>
      </c>
      <c r="AD48" s="59">
        <f>'AEO 2022 39 Raw'!AG35</f>
        <v>0.000473</v>
      </c>
      <c r="AE48" s="59">
        <f>'AEO 2022 39 Raw'!AH35</f>
        <v>0.000434</v>
      </c>
      <c r="AF48" s="59">
        <f>'AEO 2022 39 Raw'!AI35</f>
        <v>0.000396</v>
      </c>
      <c r="AG48" s="53">
        <f>'AEO 2022 39 Raw'!AJ35</f>
        <v>-0.038</v>
      </c>
    </row>
    <row r="49" ht="12.0" customHeight="1">
      <c r="A49" s="45" t="s">
        <v>566</v>
      </c>
      <c r="B49" s="51" t="s">
        <v>358</v>
      </c>
      <c r="C49" s="59">
        <f>'AEO 2022 39 Raw'!F36</f>
        <v>0.053227</v>
      </c>
      <c r="D49" s="59">
        <f>'AEO 2022 39 Raw'!G36</f>
        <v>0.090627</v>
      </c>
      <c r="E49" s="59">
        <f>'AEO 2022 39 Raw'!H36</f>
        <v>0.135324</v>
      </c>
      <c r="F49" s="59">
        <f>'AEO 2022 39 Raw'!I36</f>
        <v>0.186051</v>
      </c>
      <c r="G49" s="59">
        <f>'AEO 2022 39 Raw'!J36</f>
        <v>0.238224</v>
      </c>
      <c r="H49" s="59">
        <f>'AEO 2022 39 Raw'!K36</f>
        <v>0.291126</v>
      </c>
      <c r="I49" s="59">
        <f>'AEO 2022 39 Raw'!L36</f>
        <v>0.344298</v>
      </c>
      <c r="J49" s="59">
        <f>'AEO 2022 39 Raw'!M36</f>
        <v>0.398335</v>
      </c>
      <c r="K49" s="59">
        <f>'AEO 2022 39 Raw'!N36</f>
        <v>0.453539</v>
      </c>
      <c r="L49" s="59">
        <f>'AEO 2022 39 Raw'!O36</f>
        <v>0.509992</v>
      </c>
      <c r="M49" s="59">
        <f>'AEO 2022 39 Raw'!P36</f>
        <v>0.56553</v>
      </c>
      <c r="N49" s="59">
        <f>'AEO 2022 39 Raw'!Q36</f>
        <v>0.621742</v>
      </c>
      <c r="O49" s="59">
        <f>'AEO 2022 39 Raw'!R36</f>
        <v>0.677587</v>
      </c>
      <c r="P49" s="59">
        <f>'AEO 2022 39 Raw'!S36</f>
        <v>0.730596</v>
      </c>
      <c r="Q49" s="59">
        <f>'AEO 2022 39 Raw'!T36</f>
        <v>0.780695</v>
      </c>
      <c r="R49" s="59">
        <f>'AEO 2022 39 Raw'!U36</f>
        <v>0.82851</v>
      </c>
      <c r="S49" s="59">
        <f>'AEO 2022 39 Raw'!V36</f>
        <v>0.874522</v>
      </c>
      <c r="T49" s="59">
        <f>'AEO 2022 39 Raw'!W36</f>
        <v>0.919232</v>
      </c>
      <c r="U49" s="59">
        <f>'AEO 2022 39 Raw'!X36</f>
        <v>0.962508</v>
      </c>
      <c r="V49" s="59">
        <f>'AEO 2022 39 Raw'!Y36</f>
        <v>1.003623</v>
      </c>
      <c r="W49" s="59">
        <f>'AEO 2022 39 Raw'!Z36</f>
        <v>1.041539</v>
      </c>
      <c r="X49" s="59">
        <f>'AEO 2022 39 Raw'!AA36</f>
        <v>1.076015</v>
      </c>
      <c r="Y49" s="59">
        <f>'AEO 2022 39 Raw'!AB36</f>
        <v>1.107239</v>
      </c>
      <c r="Z49" s="59">
        <f>'AEO 2022 39 Raw'!AC36</f>
        <v>1.135447</v>
      </c>
      <c r="AA49" s="59">
        <f>'AEO 2022 39 Raw'!AD36</f>
        <v>1.159999</v>
      </c>
      <c r="AB49" s="59">
        <f>'AEO 2022 39 Raw'!AE36</f>
        <v>1.183124</v>
      </c>
      <c r="AC49" s="59">
        <f>'AEO 2022 39 Raw'!AF36</f>
        <v>1.204286</v>
      </c>
      <c r="AD49" s="59">
        <f>'AEO 2022 39 Raw'!AG36</f>
        <v>1.223218</v>
      </c>
      <c r="AE49" s="59">
        <f>'AEO 2022 39 Raw'!AH36</f>
        <v>1.241528</v>
      </c>
      <c r="AF49" s="59">
        <f>'AEO 2022 39 Raw'!AI36</f>
        <v>1.258467</v>
      </c>
      <c r="AG49" s="53">
        <f>'AEO 2022 39 Raw'!AJ36</f>
        <v>0.115</v>
      </c>
    </row>
    <row r="50" ht="15.0" customHeight="1">
      <c r="A50" s="45" t="s">
        <v>567</v>
      </c>
      <c r="B50" s="51" t="s">
        <v>360</v>
      </c>
      <c r="C50" s="59">
        <f>'AEO 2022 39 Raw'!F37</f>
        <v>0.167295</v>
      </c>
      <c r="D50" s="59">
        <f>'AEO 2022 39 Raw'!G37</f>
        <v>0.295107</v>
      </c>
      <c r="E50" s="59">
        <f>'AEO 2022 39 Raw'!H37</f>
        <v>0.449412</v>
      </c>
      <c r="F50" s="59">
        <f>'AEO 2022 39 Raw'!I37</f>
        <v>0.631127</v>
      </c>
      <c r="G50" s="59">
        <f>'AEO 2022 39 Raw'!J37</f>
        <v>0.824878</v>
      </c>
      <c r="H50" s="59">
        <f>'AEO 2022 39 Raw'!K37</f>
        <v>1.027093</v>
      </c>
      <c r="I50" s="59">
        <f>'AEO 2022 39 Raw'!L37</f>
        <v>1.235772</v>
      </c>
      <c r="J50" s="59">
        <f>'AEO 2022 39 Raw'!M37</f>
        <v>1.452772</v>
      </c>
      <c r="K50" s="59">
        <f>'AEO 2022 39 Raw'!N37</f>
        <v>1.680433</v>
      </c>
      <c r="L50" s="59">
        <f>'AEO 2022 39 Raw'!O37</f>
        <v>1.917561</v>
      </c>
      <c r="M50" s="59">
        <f>'AEO 2022 39 Raw'!P37</f>
        <v>2.163275</v>
      </c>
      <c r="N50" s="59">
        <f>'AEO 2022 39 Raw'!Q37</f>
        <v>2.429523</v>
      </c>
      <c r="O50" s="59">
        <f>'AEO 2022 39 Raw'!R37</f>
        <v>2.711752</v>
      </c>
      <c r="P50" s="59">
        <f>'AEO 2022 39 Raw'!S37</f>
        <v>3.001131</v>
      </c>
      <c r="Q50" s="59">
        <f>'AEO 2022 39 Raw'!T37</f>
        <v>3.296353</v>
      </c>
      <c r="R50" s="59">
        <f>'AEO 2022 39 Raw'!U37</f>
        <v>3.59804</v>
      </c>
      <c r="S50" s="59">
        <f>'AEO 2022 39 Raw'!V37</f>
        <v>3.908312</v>
      </c>
      <c r="T50" s="59">
        <f>'AEO 2022 39 Raw'!W37</f>
        <v>4.230608</v>
      </c>
      <c r="U50" s="59">
        <f>'AEO 2022 39 Raw'!X37</f>
        <v>4.563818</v>
      </c>
      <c r="V50" s="59">
        <f>'AEO 2022 39 Raw'!Y37</f>
        <v>4.910329</v>
      </c>
      <c r="W50" s="59">
        <f>'AEO 2022 39 Raw'!Z37</f>
        <v>5.264772</v>
      </c>
      <c r="X50" s="59">
        <f>'AEO 2022 39 Raw'!AA37</f>
        <v>5.625875</v>
      </c>
      <c r="Y50" s="59">
        <f>'AEO 2022 39 Raw'!AB37</f>
        <v>5.995015</v>
      </c>
      <c r="Z50" s="59">
        <f>'AEO 2022 39 Raw'!AC37</f>
        <v>6.368785</v>
      </c>
      <c r="AA50" s="59">
        <f>'AEO 2022 39 Raw'!AD37</f>
        <v>6.743355</v>
      </c>
      <c r="AB50" s="59">
        <f>'AEO 2022 39 Raw'!AE37</f>
        <v>7.127838</v>
      </c>
      <c r="AC50" s="59">
        <f>'AEO 2022 39 Raw'!AF37</f>
        <v>7.518615</v>
      </c>
      <c r="AD50" s="59">
        <f>'AEO 2022 39 Raw'!AG37</f>
        <v>7.912834</v>
      </c>
      <c r="AE50" s="59">
        <f>'AEO 2022 39 Raw'!AH37</f>
        <v>8.316863</v>
      </c>
      <c r="AF50" s="59">
        <f>'AEO 2022 39 Raw'!AI37</f>
        <v>8.722051</v>
      </c>
      <c r="AG50" s="53">
        <f>'AEO 2022 39 Raw'!AJ37</f>
        <v>0.146</v>
      </c>
    </row>
    <row r="51" ht="15.0" customHeight="1">
      <c r="A51" s="45" t="s">
        <v>568</v>
      </c>
      <c r="B51" s="51" t="s">
        <v>362</v>
      </c>
      <c r="C51" s="59">
        <f>'AEO 2022 39 Raw'!F38</f>
        <v>0.143902</v>
      </c>
      <c r="D51" s="59">
        <f>'AEO 2022 39 Raw'!G38</f>
        <v>0.195798</v>
      </c>
      <c r="E51" s="59">
        <f>'AEO 2022 39 Raw'!H38</f>
        <v>0.247687</v>
      </c>
      <c r="F51" s="59">
        <f>'AEO 2022 39 Raw'!I38</f>
        <v>0.298508</v>
      </c>
      <c r="G51" s="59">
        <f>'AEO 2022 39 Raw'!J38</f>
        <v>0.34723</v>
      </c>
      <c r="H51" s="59">
        <f>'AEO 2022 39 Raw'!K38</f>
        <v>0.394479</v>
      </c>
      <c r="I51" s="59">
        <f>'AEO 2022 39 Raw'!L38</f>
        <v>0.440233</v>
      </c>
      <c r="J51" s="59">
        <f>'AEO 2022 39 Raw'!M38</f>
        <v>0.485245</v>
      </c>
      <c r="K51" s="59">
        <f>'AEO 2022 39 Raw'!N38</f>
        <v>0.529735</v>
      </c>
      <c r="L51" s="59">
        <f>'AEO 2022 39 Raw'!O38</f>
        <v>0.57407</v>
      </c>
      <c r="M51" s="59">
        <f>'AEO 2022 39 Raw'!P38</f>
        <v>0.618444</v>
      </c>
      <c r="N51" s="59">
        <f>'AEO 2022 39 Raw'!Q38</f>
        <v>0.66399</v>
      </c>
      <c r="O51" s="59">
        <f>'AEO 2022 39 Raw'!R38</f>
        <v>0.709885</v>
      </c>
      <c r="P51" s="59">
        <f>'AEO 2022 39 Raw'!S38</f>
        <v>0.754808</v>
      </c>
      <c r="Q51" s="59">
        <f>'AEO 2022 39 Raw'!T38</f>
        <v>0.798239</v>
      </c>
      <c r="R51" s="59">
        <f>'AEO 2022 39 Raw'!U38</f>
        <v>0.840581</v>
      </c>
      <c r="S51" s="59">
        <f>'AEO 2022 39 Raw'!V38</f>
        <v>0.882364</v>
      </c>
      <c r="T51" s="59">
        <f>'AEO 2022 39 Raw'!W38</f>
        <v>0.924053</v>
      </c>
      <c r="U51" s="59">
        <f>'AEO 2022 39 Raw'!X38</f>
        <v>0.965819</v>
      </c>
      <c r="V51" s="59">
        <f>'AEO 2022 39 Raw'!Y38</f>
        <v>1.00773</v>
      </c>
      <c r="W51" s="59">
        <f>'AEO 2022 39 Raw'!Z38</f>
        <v>1.049168</v>
      </c>
      <c r="X51" s="59">
        <f>'AEO 2022 39 Raw'!AA38</f>
        <v>1.089766</v>
      </c>
      <c r="Y51" s="59">
        <f>'AEO 2022 39 Raw'!AB38</f>
        <v>1.130085</v>
      </c>
      <c r="Z51" s="59">
        <f>'AEO 2022 39 Raw'!AC38</f>
        <v>1.169813</v>
      </c>
      <c r="AA51" s="59">
        <f>'AEO 2022 39 Raw'!AD38</f>
        <v>1.208391</v>
      </c>
      <c r="AB51" s="59">
        <f>'AEO 2022 39 Raw'!AE38</f>
        <v>1.247405</v>
      </c>
      <c r="AC51" s="59">
        <f>'AEO 2022 39 Raw'!AF38</f>
        <v>1.28642</v>
      </c>
      <c r="AD51" s="59">
        <f>'AEO 2022 39 Raw'!AG38</f>
        <v>1.325087</v>
      </c>
      <c r="AE51" s="59">
        <f>'AEO 2022 39 Raw'!AH38</f>
        <v>1.36414</v>
      </c>
      <c r="AF51" s="59">
        <f>'AEO 2022 39 Raw'!AI38</f>
        <v>1.402875</v>
      </c>
      <c r="AG51" s="53">
        <f>'AEO 2022 39 Raw'!AJ38</f>
        <v>0.082</v>
      </c>
    </row>
    <row r="52" ht="15.0" customHeight="1">
      <c r="A52" s="45" t="s">
        <v>569</v>
      </c>
      <c r="B52" s="51" t="s">
        <v>364</v>
      </c>
      <c r="C52" s="59">
        <f>'AEO 2022 39 Raw'!F39</f>
        <v>0.036219</v>
      </c>
      <c r="D52" s="59">
        <f>'AEO 2022 39 Raw'!G39</f>
        <v>0.19077</v>
      </c>
      <c r="E52" s="59">
        <f>'AEO 2022 39 Raw'!H39</f>
        <v>0.381158</v>
      </c>
      <c r="F52" s="59">
        <f>'AEO 2022 39 Raw'!I39</f>
        <v>0.575213</v>
      </c>
      <c r="G52" s="59">
        <f>'AEO 2022 39 Raw'!J39</f>
        <v>0.764607</v>
      </c>
      <c r="H52" s="59">
        <f>'AEO 2022 39 Raw'!K39</f>
        <v>0.949799</v>
      </c>
      <c r="I52" s="59">
        <f>'AEO 2022 39 Raw'!L39</f>
        <v>1.130417</v>
      </c>
      <c r="J52" s="59">
        <f>'AEO 2022 39 Raw'!M39</f>
        <v>1.309398</v>
      </c>
      <c r="K52" s="59">
        <f>'AEO 2022 39 Raw'!N39</f>
        <v>1.487557</v>
      </c>
      <c r="L52" s="59">
        <f>'AEO 2022 39 Raw'!O39</f>
        <v>1.66607</v>
      </c>
      <c r="M52" s="59">
        <f>'AEO 2022 39 Raw'!P39</f>
        <v>1.846158</v>
      </c>
      <c r="N52" s="59">
        <f>'AEO 2022 39 Raw'!Q39</f>
        <v>2.031474</v>
      </c>
      <c r="O52" s="59">
        <f>'AEO 2022 39 Raw'!R39</f>
        <v>2.220206</v>
      </c>
      <c r="P52" s="59">
        <f>'AEO 2022 39 Raw'!S39</f>
        <v>2.40653</v>
      </c>
      <c r="Q52" s="59">
        <f>'AEO 2022 39 Raw'!T39</f>
        <v>2.589157</v>
      </c>
      <c r="R52" s="59">
        <f>'AEO 2022 39 Raw'!U39</f>
        <v>2.768518</v>
      </c>
      <c r="S52" s="59">
        <f>'AEO 2022 39 Raw'!V39</f>
        <v>2.944943</v>
      </c>
      <c r="T52" s="59">
        <f>'AEO 2022 39 Raw'!W39</f>
        <v>3.120159</v>
      </c>
      <c r="U52" s="59">
        <f>'AEO 2022 39 Raw'!X39</f>
        <v>3.294022</v>
      </c>
      <c r="V52" s="59">
        <f>'AEO 2022 39 Raw'!Y39</f>
        <v>3.465402</v>
      </c>
      <c r="W52" s="59">
        <f>'AEO 2022 39 Raw'!Z39</f>
        <v>3.632114</v>
      </c>
      <c r="X52" s="59">
        <f>'AEO 2022 39 Raw'!AA39</f>
        <v>3.793156</v>
      </c>
      <c r="Y52" s="59">
        <f>'AEO 2022 39 Raw'!AB39</f>
        <v>3.948987</v>
      </c>
      <c r="Z52" s="59">
        <f>'AEO 2022 39 Raw'!AC39</f>
        <v>4.099643</v>
      </c>
      <c r="AA52" s="59">
        <f>'AEO 2022 39 Raw'!AD39</f>
        <v>4.244376</v>
      </c>
      <c r="AB52" s="59">
        <f>'AEO 2022 39 Raw'!AE39</f>
        <v>4.385987</v>
      </c>
      <c r="AC52" s="59">
        <f>'AEO 2022 39 Raw'!AF39</f>
        <v>4.525712</v>
      </c>
      <c r="AD52" s="59">
        <f>'AEO 2022 39 Raw'!AG39</f>
        <v>4.663103</v>
      </c>
      <c r="AE52" s="59">
        <f>'AEO 2022 39 Raw'!AH39</f>
        <v>4.800848</v>
      </c>
      <c r="AF52" s="59">
        <f>'AEO 2022 39 Raw'!AI39</f>
        <v>4.936853</v>
      </c>
      <c r="AG52" s="53">
        <f>'AEO 2022 39 Raw'!AJ39</f>
        <v>0.185</v>
      </c>
    </row>
    <row r="53" ht="15.0" customHeight="1">
      <c r="A53" s="45" t="s">
        <v>570</v>
      </c>
      <c r="B53" s="51" t="s">
        <v>366</v>
      </c>
      <c r="C53" s="59">
        <f>'AEO 2022 39 Raw'!F40</f>
        <v>0</v>
      </c>
      <c r="D53" s="59">
        <f>'AEO 2022 39 Raw'!G40</f>
        <v>0</v>
      </c>
      <c r="E53" s="59">
        <f>'AEO 2022 39 Raw'!H40</f>
        <v>0</v>
      </c>
      <c r="F53" s="59">
        <f>'AEO 2022 39 Raw'!I40</f>
        <v>0</v>
      </c>
      <c r="G53" s="59">
        <f>'AEO 2022 39 Raw'!J40</f>
        <v>0</v>
      </c>
      <c r="H53" s="59">
        <f>'AEO 2022 39 Raw'!K40</f>
        <v>0</v>
      </c>
      <c r="I53" s="59">
        <f>'AEO 2022 39 Raw'!L40</f>
        <v>0</v>
      </c>
      <c r="J53" s="59">
        <f>'AEO 2022 39 Raw'!M40</f>
        <v>0</v>
      </c>
      <c r="K53" s="59">
        <f>'AEO 2022 39 Raw'!N40</f>
        <v>0</v>
      </c>
      <c r="L53" s="59">
        <f>'AEO 2022 39 Raw'!O40</f>
        <v>0</v>
      </c>
      <c r="M53" s="59">
        <f>'AEO 2022 39 Raw'!P40</f>
        <v>0</v>
      </c>
      <c r="N53" s="59">
        <f>'AEO 2022 39 Raw'!Q40</f>
        <v>0</v>
      </c>
      <c r="O53" s="59">
        <f>'AEO 2022 39 Raw'!R40</f>
        <v>0</v>
      </c>
      <c r="P53" s="59">
        <f>'AEO 2022 39 Raw'!S40</f>
        <v>0</v>
      </c>
      <c r="Q53" s="59">
        <f>'AEO 2022 39 Raw'!T40</f>
        <v>0</v>
      </c>
      <c r="R53" s="59">
        <f>'AEO 2022 39 Raw'!U40</f>
        <v>0</v>
      </c>
      <c r="S53" s="59">
        <f>'AEO 2022 39 Raw'!V40</f>
        <v>0</v>
      </c>
      <c r="T53" s="59">
        <f>'AEO 2022 39 Raw'!W40</f>
        <v>0</v>
      </c>
      <c r="U53" s="59">
        <f>'AEO 2022 39 Raw'!X40</f>
        <v>0</v>
      </c>
      <c r="V53" s="59">
        <f>'AEO 2022 39 Raw'!Y40</f>
        <v>0</v>
      </c>
      <c r="W53" s="59">
        <f>'AEO 2022 39 Raw'!Z40</f>
        <v>0</v>
      </c>
      <c r="X53" s="59">
        <f>'AEO 2022 39 Raw'!AA40</f>
        <v>0</v>
      </c>
      <c r="Y53" s="59">
        <f>'AEO 2022 39 Raw'!AB40</f>
        <v>0</v>
      </c>
      <c r="Z53" s="59">
        <f>'AEO 2022 39 Raw'!AC40</f>
        <v>0</v>
      </c>
      <c r="AA53" s="59">
        <f>'AEO 2022 39 Raw'!AD40</f>
        <v>0</v>
      </c>
      <c r="AB53" s="59">
        <f>'AEO 2022 39 Raw'!AE40</f>
        <v>0</v>
      </c>
      <c r="AC53" s="59">
        <f>'AEO 2022 39 Raw'!AF40</f>
        <v>0</v>
      </c>
      <c r="AD53" s="59">
        <f>'AEO 2022 39 Raw'!AG40</f>
        <v>0</v>
      </c>
      <c r="AE53" s="59">
        <f>'AEO 2022 39 Raw'!AH40</f>
        <v>0</v>
      </c>
      <c r="AF53" s="59">
        <f>'AEO 2022 39 Raw'!AI40</f>
        <v>0</v>
      </c>
      <c r="AG53" s="53" t="str">
        <f>'AEO 2022 39 Raw'!AJ40</f>
        <v>- -</v>
      </c>
    </row>
    <row r="54" ht="15.0" customHeight="1">
      <c r="A54" s="45" t="s">
        <v>571</v>
      </c>
      <c r="B54" s="51" t="s">
        <v>368</v>
      </c>
      <c r="C54" s="59">
        <f>'AEO 2022 39 Raw'!F41</f>
        <v>1.357149</v>
      </c>
      <c r="D54" s="59">
        <f>'AEO 2022 39 Raw'!G41</f>
        <v>1.837122</v>
      </c>
      <c r="E54" s="59">
        <f>'AEO 2022 39 Raw'!H41</f>
        <v>2.356536</v>
      </c>
      <c r="F54" s="59">
        <f>'AEO 2022 39 Raw'!I41</f>
        <v>2.88808</v>
      </c>
      <c r="G54" s="59">
        <f>'AEO 2022 39 Raw'!J41</f>
        <v>3.412333</v>
      </c>
      <c r="H54" s="59">
        <f>'AEO 2022 39 Raw'!K41</f>
        <v>3.929375</v>
      </c>
      <c r="I54" s="59">
        <f>'AEO 2022 39 Raw'!L41</f>
        <v>4.433919</v>
      </c>
      <c r="J54" s="59">
        <f>'AEO 2022 39 Raw'!M41</f>
        <v>4.931767</v>
      </c>
      <c r="K54" s="59">
        <f>'AEO 2022 39 Raw'!N41</f>
        <v>5.421861</v>
      </c>
      <c r="L54" s="59">
        <f>'AEO 2022 39 Raw'!O41</f>
        <v>5.903227</v>
      </c>
      <c r="M54" s="59">
        <f>'AEO 2022 39 Raw'!P41</f>
        <v>6.377747</v>
      </c>
      <c r="N54" s="59">
        <f>'AEO 2022 39 Raw'!Q41</f>
        <v>6.850609</v>
      </c>
      <c r="O54" s="59">
        <f>'AEO 2022 39 Raw'!R41</f>
        <v>7.318573</v>
      </c>
      <c r="P54" s="59">
        <f>'AEO 2022 39 Raw'!S41</f>
        <v>7.764196</v>
      </c>
      <c r="Q54" s="59">
        <f>'AEO 2022 39 Raw'!T41</f>
        <v>8.18397</v>
      </c>
      <c r="R54" s="59">
        <f>'AEO 2022 39 Raw'!U41</f>
        <v>8.58178</v>
      </c>
      <c r="S54" s="59">
        <f>'AEO 2022 39 Raw'!V41</f>
        <v>8.961342</v>
      </c>
      <c r="T54" s="59">
        <f>'AEO 2022 39 Raw'!W41</f>
        <v>9.32681</v>
      </c>
      <c r="U54" s="59">
        <f>'AEO 2022 39 Raw'!X41</f>
        <v>9.679437</v>
      </c>
      <c r="V54" s="59">
        <f>'AEO 2022 39 Raw'!Y41</f>
        <v>10.018387</v>
      </c>
      <c r="W54" s="59">
        <f>'AEO 2022 39 Raw'!Z41</f>
        <v>10.338613</v>
      </c>
      <c r="X54" s="59">
        <f>'AEO 2022 39 Raw'!AA41</f>
        <v>10.639242</v>
      </c>
      <c r="Y54" s="59">
        <f>'AEO 2022 39 Raw'!AB41</f>
        <v>10.921692</v>
      </c>
      <c r="Z54" s="59">
        <f>'AEO 2022 39 Raw'!AC41</f>
        <v>11.186514</v>
      </c>
      <c r="AA54" s="59">
        <f>'AEO 2022 39 Raw'!AD41</f>
        <v>11.432294</v>
      </c>
      <c r="AB54" s="59">
        <f>'AEO 2022 39 Raw'!AE41</f>
        <v>11.671358</v>
      </c>
      <c r="AC54" s="59">
        <f>'AEO 2022 39 Raw'!AF41</f>
        <v>11.902033</v>
      </c>
      <c r="AD54" s="59">
        <f>'AEO 2022 39 Raw'!AG41</f>
        <v>12.123005</v>
      </c>
      <c r="AE54" s="59">
        <f>'AEO 2022 39 Raw'!AH41</f>
        <v>12.341191</v>
      </c>
      <c r="AF54" s="59">
        <f>'AEO 2022 39 Raw'!AI41</f>
        <v>12.552537</v>
      </c>
      <c r="AG54" s="53">
        <f>'AEO 2022 39 Raw'!AJ41</f>
        <v>0.08</v>
      </c>
    </row>
    <row r="55" ht="15.0" customHeight="1">
      <c r="A55" s="45" t="s">
        <v>572</v>
      </c>
      <c r="B55" s="51" t="s">
        <v>370</v>
      </c>
      <c r="C55" s="59">
        <f>'AEO 2022 39 Raw'!F42</f>
        <v>0.002669</v>
      </c>
      <c r="D55" s="59">
        <f>'AEO 2022 39 Raw'!G42</f>
        <v>0.002628</v>
      </c>
      <c r="E55" s="59">
        <f>'AEO 2022 39 Raw'!H42</f>
        <v>0.002648</v>
      </c>
      <c r="F55" s="59">
        <f>'AEO 2022 39 Raw'!I42</f>
        <v>0.002734</v>
      </c>
      <c r="G55" s="59">
        <f>'AEO 2022 39 Raw'!J42</f>
        <v>0.00285</v>
      </c>
      <c r="H55" s="59">
        <f>'AEO 2022 39 Raw'!K42</f>
        <v>0.002979</v>
      </c>
      <c r="I55" s="59">
        <f>'AEO 2022 39 Raw'!L42</f>
        <v>0.003115</v>
      </c>
      <c r="J55" s="59">
        <f>'AEO 2022 39 Raw'!M42</f>
        <v>0.003259</v>
      </c>
      <c r="K55" s="59">
        <f>'AEO 2022 39 Raw'!N42</f>
        <v>0.003409</v>
      </c>
      <c r="L55" s="59">
        <f>'AEO 2022 39 Raw'!O42</f>
        <v>0.003563</v>
      </c>
      <c r="M55" s="59">
        <f>'AEO 2022 39 Raw'!P42</f>
        <v>0.003715</v>
      </c>
      <c r="N55" s="59">
        <f>'AEO 2022 39 Raw'!Q42</f>
        <v>0.003873</v>
      </c>
      <c r="O55" s="59">
        <f>'AEO 2022 39 Raw'!R42</f>
        <v>0.004034</v>
      </c>
      <c r="P55" s="59">
        <f>'AEO 2022 39 Raw'!S42</f>
        <v>0.004192</v>
      </c>
      <c r="Q55" s="59">
        <f>'AEO 2022 39 Raw'!T42</f>
        <v>0.004346</v>
      </c>
      <c r="R55" s="59">
        <f>'AEO 2022 39 Raw'!U42</f>
        <v>0.004498</v>
      </c>
      <c r="S55" s="59">
        <f>'AEO 2022 39 Raw'!V42</f>
        <v>0.004656</v>
      </c>
      <c r="T55" s="59">
        <f>'AEO 2022 39 Raw'!W42</f>
        <v>0.004811</v>
      </c>
      <c r="U55" s="59">
        <f>'AEO 2022 39 Raw'!X42</f>
        <v>0.004965</v>
      </c>
      <c r="V55" s="59">
        <f>'AEO 2022 39 Raw'!Y42</f>
        <v>0.005119</v>
      </c>
      <c r="W55" s="59">
        <f>'AEO 2022 39 Raw'!Z42</f>
        <v>0.005265</v>
      </c>
      <c r="X55" s="59">
        <f>'AEO 2022 39 Raw'!AA42</f>
        <v>0.005406</v>
      </c>
      <c r="Y55" s="59">
        <f>'AEO 2022 39 Raw'!AB42</f>
        <v>0.005545</v>
      </c>
      <c r="Z55" s="59">
        <f>'AEO 2022 39 Raw'!AC42</f>
        <v>0.005679</v>
      </c>
      <c r="AA55" s="59">
        <f>'AEO 2022 39 Raw'!AD42</f>
        <v>0.005804</v>
      </c>
      <c r="AB55" s="59">
        <f>'AEO 2022 39 Raw'!AE42</f>
        <v>0.005928</v>
      </c>
      <c r="AC55" s="59">
        <f>'AEO 2022 39 Raw'!AF42</f>
        <v>0.006048</v>
      </c>
      <c r="AD55" s="59">
        <f>'AEO 2022 39 Raw'!AG42</f>
        <v>0.006164</v>
      </c>
      <c r="AE55" s="59">
        <f>'AEO 2022 39 Raw'!AH42</f>
        <v>0.00628</v>
      </c>
      <c r="AF55" s="59">
        <f>'AEO 2022 39 Raw'!AI42</f>
        <v>0.006393</v>
      </c>
      <c r="AG55" s="53">
        <f>'AEO 2022 39 Raw'!AJ42</f>
        <v>0.031</v>
      </c>
    </row>
    <row r="56" ht="15.0" customHeight="1">
      <c r="A56" s="45" t="s">
        <v>573</v>
      </c>
      <c r="B56" s="51" t="s">
        <v>372</v>
      </c>
      <c r="C56" s="59">
        <f>'AEO 2022 39 Raw'!F43</f>
        <v>0.001881</v>
      </c>
      <c r="D56" s="59">
        <f>'AEO 2022 39 Raw'!G43</f>
        <v>0.001738</v>
      </c>
      <c r="E56" s="59">
        <f>'AEO 2022 39 Raw'!H43</f>
        <v>0.001629</v>
      </c>
      <c r="F56" s="59">
        <f>'AEO 2022 39 Raw'!I43</f>
        <v>0.001555</v>
      </c>
      <c r="G56" s="59">
        <f>'AEO 2022 39 Raw'!J43</f>
        <v>0.001488</v>
      </c>
      <c r="H56" s="59">
        <f>'AEO 2022 39 Raw'!K43</f>
        <v>0.001427</v>
      </c>
      <c r="I56" s="59">
        <f>'AEO 2022 39 Raw'!L43</f>
        <v>0.001372</v>
      </c>
      <c r="J56" s="59">
        <f>'AEO 2022 39 Raw'!M43</f>
        <v>0.001323</v>
      </c>
      <c r="K56" s="59">
        <f>'AEO 2022 39 Raw'!N43</f>
        <v>0.001279</v>
      </c>
      <c r="L56" s="59">
        <f>'AEO 2022 39 Raw'!O43</f>
        <v>0.00124</v>
      </c>
      <c r="M56" s="59">
        <f>'AEO 2022 39 Raw'!P43</f>
        <v>0.001205</v>
      </c>
      <c r="N56" s="59">
        <f>'AEO 2022 39 Raw'!Q43</f>
        <v>0.001175</v>
      </c>
      <c r="O56" s="59">
        <f>'AEO 2022 39 Raw'!R43</f>
        <v>0.001149</v>
      </c>
      <c r="P56" s="59">
        <f>'AEO 2022 39 Raw'!S43</f>
        <v>0.001126</v>
      </c>
      <c r="Q56" s="59">
        <f>'AEO 2022 39 Raw'!T43</f>
        <v>0.001106</v>
      </c>
      <c r="R56" s="59">
        <f>'AEO 2022 39 Raw'!U43</f>
        <v>0.001088</v>
      </c>
      <c r="S56" s="59">
        <f>'AEO 2022 39 Raw'!V43</f>
        <v>0.001074</v>
      </c>
      <c r="T56" s="59">
        <f>'AEO 2022 39 Raw'!W43</f>
        <v>0.001062</v>
      </c>
      <c r="U56" s="59">
        <f>'AEO 2022 39 Raw'!X43</f>
        <v>0.001053</v>
      </c>
      <c r="V56" s="59">
        <f>'AEO 2022 39 Raw'!Y43</f>
        <v>0.001047</v>
      </c>
      <c r="W56" s="59">
        <f>'AEO 2022 39 Raw'!Z43</f>
        <v>0.001044</v>
      </c>
      <c r="X56" s="59">
        <f>'AEO 2022 39 Raw'!AA43</f>
        <v>0.001043</v>
      </c>
      <c r="Y56" s="59">
        <f>'AEO 2022 39 Raw'!AB43</f>
        <v>0.001045</v>
      </c>
      <c r="Z56" s="59">
        <f>'AEO 2022 39 Raw'!AC43</f>
        <v>0.001049</v>
      </c>
      <c r="AA56" s="59">
        <f>'AEO 2022 39 Raw'!AD43</f>
        <v>0.001055</v>
      </c>
      <c r="AB56" s="59">
        <f>'AEO 2022 39 Raw'!AE43</f>
        <v>0.001064</v>
      </c>
      <c r="AC56" s="59">
        <f>'AEO 2022 39 Raw'!AF43</f>
        <v>0.001075</v>
      </c>
      <c r="AD56" s="59">
        <f>'AEO 2022 39 Raw'!AG43</f>
        <v>0.001089</v>
      </c>
      <c r="AE56" s="59">
        <f>'AEO 2022 39 Raw'!AH43</f>
        <v>0.001105</v>
      </c>
      <c r="AF56" s="59">
        <f>'AEO 2022 39 Raw'!AI43</f>
        <v>0.001123</v>
      </c>
      <c r="AG56" s="53">
        <f>'AEO 2022 39 Raw'!AJ43</f>
        <v>-0.018</v>
      </c>
    </row>
    <row r="57" ht="15.0" customHeight="1">
      <c r="A57" s="45" t="s">
        <v>574</v>
      </c>
      <c r="B57" s="51" t="s">
        <v>374</v>
      </c>
      <c r="C57" s="59">
        <f>'AEO 2022 39 Raw'!F44</f>
        <v>0.005092</v>
      </c>
      <c r="D57" s="59">
        <f>'AEO 2022 39 Raw'!G44</f>
        <v>0.005227</v>
      </c>
      <c r="E57" s="59">
        <f>'AEO 2022 39 Raw'!H44</f>
        <v>0.005492</v>
      </c>
      <c r="F57" s="59">
        <f>'AEO 2022 39 Raw'!I44</f>
        <v>0.005841</v>
      </c>
      <c r="G57" s="59">
        <f>'AEO 2022 39 Raw'!J44</f>
        <v>0.006283</v>
      </c>
      <c r="H57" s="59">
        <f>'AEO 2022 39 Raw'!K44</f>
        <v>0.006815</v>
      </c>
      <c r="I57" s="59">
        <f>'AEO 2022 39 Raw'!L44</f>
        <v>0.007407</v>
      </c>
      <c r="J57" s="59">
        <f>'AEO 2022 39 Raw'!M44</f>
        <v>0.008026</v>
      </c>
      <c r="K57" s="59">
        <f>'AEO 2022 39 Raw'!N44</f>
        <v>0.008658</v>
      </c>
      <c r="L57" s="59">
        <f>'AEO 2022 39 Raw'!O44</f>
        <v>0.009308</v>
      </c>
      <c r="M57" s="59">
        <f>'AEO 2022 39 Raw'!P44</f>
        <v>0.009968</v>
      </c>
      <c r="N57" s="59">
        <f>'AEO 2022 39 Raw'!Q44</f>
        <v>0.010662</v>
      </c>
      <c r="O57" s="59">
        <f>'AEO 2022 39 Raw'!R44</f>
        <v>0.011373</v>
      </c>
      <c r="P57" s="59">
        <f>'AEO 2022 39 Raw'!S44</f>
        <v>0.012085</v>
      </c>
      <c r="Q57" s="59">
        <f>'AEO 2022 39 Raw'!T44</f>
        <v>0.012794</v>
      </c>
      <c r="R57" s="59">
        <f>'AEO 2022 39 Raw'!U44</f>
        <v>0.013505</v>
      </c>
      <c r="S57" s="59">
        <f>'AEO 2022 39 Raw'!V44</f>
        <v>0.014221</v>
      </c>
      <c r="T57" s="59">
        <f>'AEO 2022 39 Raw'!W44</f>
        <v>0.014954</v>
      </c>
      <c r="U57" s="59">
        <f>'AEO 2022 39 Raw'!X44</f>
        <v>0.0157</v>
      </c>
      <c r="V57" s="59">
        <f>'AEO 2022 39 Raw'!Y44</f>
        <v>0.016467</v>
      </c>
      <c r="W57" s="59">
        <f>'AEO 2022 39 Raw'!Z44</f>
        <v>0.01724</v>
      </c>
      <c r="X57" s="59">
        <f>'AEO 2022 39 Raw'!AA44</f>
        <v>0.018022</v>
      </c>
      <c r="Y57" s="59">
        <f>'AEO 2022 39 Raw'!AB44</f>
        <v>0.018812</v>
      </c>
      <c r="Z57" s="59">
        <f>'AEO 2022 39 Raw'!AC44</f>
        <v>0.019609</v>
      </c>
      <c r="AA57" s="59">
        <f>'AEO 2022 39 Raw'!AD44</f>
        <v>0.020421</v>
      </c>
      <c r="AB57" s="59">
        <f>'AEO 2022 39 Raw'!AE44</f>
        <v>0.021289</v>
      </c>
      <c r="AC57" s="59">
        <f>'AEO 2022 39 Raw'!AF44</f>
        <v>0.022214</v>
      </c>
      <c r="AD57" s="59">
        <f>'AEO 2022 39 Raw'!AG44</f>
        <v>0.023187</v>
      </c>
      <c r="AE57" s="59">
        <f>'AEO 2022 39 Raw'!AH44</f>
        <v>0.024225</v>
      </c>
      <c r="AF57" s="59">
        <f>'AEO 2022 39 Raw'!AI44</f>
        <v>0.025307</v>
      </c>
      <c r="AG57" s="53">
        <f>'AEO 2022 39 Raw'!AJ44</f>
        <v>0.057</v>
      </c>
    </row>
    <row r="58" ht="15.0" customHeight="1">
      <c r="A58" s="45" t="s">
        <v>575</v>
      </c>
      <c r="B58" s="51" t="s">
        <v>376</v>
      </c>
      <c r="C58" s="59">
        <f>'AEO 2022 39 Raw'!F45</f>
        <v>0.004359</v>
      </c>
      <c r="D58" s="59">
        <f>'AEO 2022 39 Raw'!G45</f>
        <v>0.003977</v>
      </c>
      <c r="E58" s="59">
        <f>'AEO 2022 39 Raw'!H45</f>
        <v>0.003674</v>
      </c>
      <c r="F58" s="59">
        <f>'AEO 2022 39 Raw'!I45</f>
        <v>0.003449</v>
      </c>
      <c r="G58" s="59">
        <f>'AEO 2022 39 Raw'!J45</f>
        <v>0.003239</v>
      </c>
      <c r="H58" s="59">
        <f>'AEO 2022 39 Raw'!K45</f>
        <v>0.003043</v>
      </c>
      <c r="I58" s="59">
        <f>'AEO 2022 39 Raw'!L45</f>
        <v>0.002859</v>
      </c>
      <c r="J58" s="59">
        <f>'AEO 2022 39 Raw'!M45</f>
        <v>0.002688</v>
      </c>
      <c r="K58" s="59">
        <f>'AEO 2022 39 Raw'!N45</f>
        <v>0.002528</v>
      </c>
      <c r="L58" s="59">
        <f>'AEO 2022 39 Raw'!O45</f>
        <v>0.002378</v>
      </c>
      <c r="M58" s="59">
        <f>'AEO 2022 39 Raw'!P45</f>
        <v>0.002238</v>
      </c>
      <c r="N58" s="59">
        <f>'AEO 2022 39 Raw'!Q45</f>
        <v>0.002108</v>
      </c>
      <c r="O58" s="59">
        <f>'AEO 2022 39 Raw'!R45</f>
        <v>0.001986</v>
      </c>
      <c r="P58" s="59">
        <f>'AEO 2022 39 Raw'!S45</f>
        <v>0.001872</v>
      </c>
      <c r="Q58" s="59">
        <f>'AEO 2022 39 Raw'!T45</f>
        <v>0.001766</v>
      </c>
      <c r="R58" s="59">
        <f>'AEO 2022 39 Raw'!U45</f>
        <v>0.001666</v>
      </c>
      <c r="S58" s="59">
        <f>'AEO 2022 39 Raw'!V45</f>
        <v>0.001573</v>
      </c>
      <c r="T58" s="59">
        <f>'AEO 2022 39 Raw'!W45</f>
        <v>0.001487</v>
      </c>
      <c r="U58" s="59">
        <f>'AEO 2022 39 Raw'!X45</f>
        <v>0.001406</v>
      </c>
      <c r="V58" s="59">
        <f>'AEO 2022 39 Raw'!Y45</f>
        <v>0.00133</v>
      </c>
      <c r="W58" s="59">
        <f>'AEO 2022 39 Raw'!Z45</f>
        <v>0.001259</v>
      </c>
      <c r="X58" s="59">
        <f>'AEO 2022 39 Raw'!AA45</f>
        <v>0.001193</v>
      </c>
      <c r="Y58" s="59">
        <f>'AEO 2022 39 Raw'!AB45</f>
        <v>0.001132</v>
      </c>
      <c r="Z58" s="59">
        <f>'AEO 2022 39 Raw'!AC45</f>
        <v>0.001074</v>
      </c>
      <c r="AA58" s="59">
        <f>'AEO 2022 39 Raw'!AD45</f>
        <v>0.001021</v>
      </c>
      <c r="AB58" s="59">
        <f>'AEO 2022 39 Raw'!AE45</f>
        <v>0.000971</v>
      </c>
      <c r="AC58" s="59">
        <f>'AEO 2022 39 Raw'!AF45</f>
        <v>0.000925</v>
      </c>
      <c r="AD58" s="59">
        <f>'AEO 2022 39 Raw'!AG45</f>
        <v>0.000882</v>
      </c>
      <c r="AE58" s="59">
        <f>'AEO 2022 39 Raw'!AH45</f>
        <v>0.000843</v>
      </c>
      <c r="AF58" s="59">
        <f>'AEO 2022 39 Raw'!AI45</f>
        <v>0.000807</v>
      </c>
      <c r="AG58" s="53">
        <f>'AEO 2022 39 Raw'!AJ45</f>
        <v>-0.057</v>
      </c>
    </row>
    <row r="59" ht="15.0" customHeight="1">
      <c r="A59" s="45" t="s">
        <v>576</v>
      </c>
      <c r="B59" s="51" t="s">
        <v>378</v>
      </c>
      <c r="C59" s="59">
        <f>'AEO 2022 39 Raw'!F46</f>
        <v>0</v>
      </c>
      <c r="D59" s="59">
        <f>'AEO 2022 39 Raw'!G46</f>
        <v>0</v>
      </c>
      <c r="E59" s="59">
        <f>'AEO 2022 39 Raw'!H46</f>
        <v>0</v>
      </c>
      <c r="F59" s="59">
        <f>'AEO 2022 39 Raw'!I46</f>
        <v>0</v>
      </c>
      <c r="G59" s="59">
        <f>'AEO 2022 39 Raw'!J46</f>
        <v>0</v>
      </c>
      <c r="H59" s="59">
        <f>'AEO 2022 39 Raw'!K46</f>
        <v>0</v>
      </c>
      <c r="I59" s="59">
        <f>'AEO 2022 39 Raw'!L46</f>
        <v>0</v>
      </c>
      <c r="J59" s="59">
        <f>'AEO 2022 39 Raw'!M46</f>
        <v>0</v>
      </c>
      <c r="K59" s="59">
        <f>'AEO 2022 39 Raw'!N46</f>
        <v>0</v>
      </c>
      <c r="L59" s="59">
        <f>'AEO 2022 39 Raw'!O46</f>
        <v>0</v>
      </c>
      <c r="M59" s="59">
        <f>'AEO 2022 39 Raw'!P46</f>
        <v>0</v>
      </c>
      <c r="N59" s="59">
        <f>'AEO 2022 39 Raw'!Q46</f>
        <v>0</v>
      </c>
      <c r="O59" s="59">
        <f>'AEO 2022 39 Raw'!R46</f>
        <v>0</v>
      </c>
      <c r="P59" s="59">
        <f>'AEO 2022 39 Raw'!S46</f>
        <v>0</v>
      </c>
      <c r="Q59" s="59">
        <f>'AEO 2022 39 Raw'!T46</f>
        <v>0</v>
      </c>
      <c r="R59" s="59">
        <f>'AEO 2022 39 Raw'!U46</f>
        <v>0</v>
      </c>
      <c r="S59" s="59">
        <f>'AEO 2022 39 Raw'!V46</f>
        <v>0</v>
      </c>
      <c r="T59" s="59">
        <f>'AEO 2022 39 Raw'!W46</f>
        <v>0</v>
      </c>
      <c r="U59" s="59">
        <f>'AEO 2022 39 Raw'!X46</f>
        <v>0</v>
      </c>
      <c r="V59" s="59">
        <f>'AEO 2022 39 Raw'!Y46</f>
        <v>0</v>
      </c>
      <c r="W59" s="59">
        <f>'AEO 2022 39 Raw'!Z46</f>
        <v>0</v>
      </c>
      <c r="X59" s="59">
        <f>'AEO 2022 39 Raw'!AA46</f>
        <v>0</v>
      </c>
      <c r="Y59" s="59">
        <f>'AEO 2022 39 Raw'!AB46</f>
        <v>0</v>
      </c>
      <c r="Z59" s="59">
        <f>'AEO 2022 39 Raw'!AC46</f>
        <v>0</v>
      </c>
      <c r="AA59" s="59">
        <f>'AEO 2022 39 Raw'!AD46</f>
        <v>0</v>
      </c>
      <c r="AB59" s="59">
        <f>'AEO 2022 39 Raw'!AE46</f>
        <v>0</v>
      </c>
      <c r="AC59" s="59">
        <f>'AEO 2022 39 Raw'!AF46</f>
        <v>0</v>
      </c>
      <c r="AD59" s="59">
        <f>'AEO 2022 39 Raw'!AG46</f>
        <v>0</v>
      </c>
      <c r="AE59" s="59">
        <f>'AEO 2022 39 Raw'!AH46</f>
        <v>0</v>
      </c>
      <c r="AF59" s="59">
        <f>'AEO 2022 39 Raw'!AI46</f>
        <v>0</v>
      </c>
      <c r="AG59" s="53" t="str">
        <f>'AEO 2022 39 Raw'!AJ46</f>
        <v>- -</v>
      </c>
    </row>
    <row r="60" ht="15.0" customHeight="1">
      <c r="A60" s="45" t="s">
        <v>577</v>
      </c>
      <c r="B60" s="51" t="s">
        <v>380</v>
      </c>
      <c r="C60" s="59">
        <f>'AEO 2022 39 Raw'!F47</f>
        <v>0.000001</v>
      </c>
      <c r="D60" s="59">
        <f>'AEO 2022 39 Raw'!G47</f>
        <v>0.000005</v>
      </c>
      <c r="E60" s="59">
        <f>'AEO 2022 39 Raw'!H47</f>
        <v>0.000012</v>
      </c>
      <c r="F60" s="59">
        <f>'AEO 2022 39 Raw'!I47</f>
        <v>0.000024</v>
      </c>
      <c r="G60" s="59">
        <f>'AEO 2022 39 Raw'!J47</f>
        <v>0.000041</v>
      </c>
      <c r="H60" s="59">
        <f>'AEO 2022 39 Raw'!K47</f>
        <v>0.000062</v>
      </c>
      <c r="I60" s="59">
        <f>'AEO 2022 39 Raw'!L47</f>
        <v>0.000087</v>
      </c>
      <c r="J60" s="59">
        <f>'AEO 2022 39 Raw'!M47</f>
        <v>0.000117</v>
      </c>
      <c r="K60" s="59">
        <f>'AEO 2022 39 Raw'!N47</f>
        <v>0.000152</v>
      </c>
      <c r="L60" s="59">
        <f>'AEO 2022 39 Raw'!O47</f>
        <v>0.000192</v>
      </c>
      <c r="M60" s="59">
        <f>'AEO 2022 39 Raw'!P47</f>
        <v>0.000236</v>
      </c>
      <c r="N60" s="59">
        <f>'AEO 2022 39 Raw'!Q47</f>
        <v>0.000286</v>
      </c>
      <c r="O60" s="59">
        <f>'AEO 2022 39 Raw'!R47</f>
        <v>0.000342</v>
      </c>
      <c r="P60" s="59">
        <f>'AEO 2022 39 Raw'!S47</f>
        <v>0.000401</v>
      </c>
      <c r="Q60" s="59">
        <f>'AEO 2022 39 Raw'!T47</f>
        <v>0.000465</v>
      </c>
      <c r="R60" s="59">
        <f>'AEO 2022 39 Raw'!U47</f>
        <v>0.000535</v>
      </c>
      <c r="S60" s="59">
        <f>'AEO 2022 39 Raw'!V47</f>
        <v>0.00061</v>
      </c>
      <c r="T60" s="59">
        <f>'AEO 2022 39 Raw'!W47</f>
        <v>0.000693</v>
      </c>
      <c r="U60" s="59">
        <f>'AEO 2022 39 Raw'!X47</f>
        <v>0.000784</v>
      </c>
      <c r="V60" s="59">
        <f>'AEO 2022 39 Raw'!Y47</f>
        <v>0.000884</v>
      </c>
      <c r="W60" s="59">
        <f>'AEO 2022 39 Raw'!Z47</f>
        <v>0.000992</v>
      </c>
      <c r="X60" s="59">
        <f>'AEO 2022 39 Raw'!AA47</f>
        <v>0.001109</v>
      </c>
      <c r="Y60" s="59">
        <f>'AEO 2022 39 Raw'!AB47</f>
        <v>0.001233</v>
      </c>
      <c r="Z60" s="59">
        <f>'AEO 2022 39 Raw'!AC47</f>
        <v>0.001366</v>
      </c>
      <c r="AA60" s="59">
        <f>'AEO 2022 39 Raw'!AD47</f>
        <v>0.001507</v>
      </c>
      <c r="AB60" s="59">
        <f>'AEO 2022 39 Raw'!AE47</f>
        <v>0.001658</v>
      </c>
      <c r="AC60" s="59">
        <f>'AEO 2022 39 Raw'!AF47</f>
        <v>0.001818</v>
      </c>
      <c r="AD60" s="59">
        <f>'AEO 2022 39 Raw'!AG47</f>
        <v>0.001988</v>
      </c>
      <c r="AE60" s="59">
        <f>'AEO 2022 39 Raw'!AH47</f>
        <v>0.002169</v>
      </c>
      <c r="AF60" s="59">
        <f>'AEO 2022 39 Raw'!AI47</f>
        <v>0.00236</v>
      </c>
      <c r="AG60" s="53">
        <f>'AEO 2022 39 Raw'!AJ47</f>
        <v>0.328</v>
      </c>
    </row>
    <row r="61" ht="15.0" customHeight="1">
      <c r="A61" s="45" t="s">
        <v>578</v>
      </c>
      <c r="B61" s="51" t="s">
        <v>407</v>
      </c>
      <c r="C61" s="59">
        <f>'AEO 2022 39 Raw'!F48</f>
        <v>17.599249</v>
      </c>
      <c r="D61" s="59">
        <f>'AEO 2022 39 Raw'!G48</f>
        <v>18.344429</v>
      </c>
      <c r="E61" s="59">
        <f>'AEO 2022 39 Raw'!H48</f>
        <v>19.180847</v>
      </c>
      <c r="F61" s="59">
        <f>'AEO 2022 39 Raw'!I48</f>
        <v>20.041742</v>
      </c>
      <c r="G61" s="59">
        <f>'AEO 2022 39 Raw'!J48</f>
        <v>20.865444</v>
      </c>
      <c r="H61" s="59">
        <f>'AEO 2022 39 Raw'!K48</f>
        <v>21.648283</v>
      </c>
      <c r="I61" s="59">
        <f>'AEO 2022 39 Raw'!L48</f>
        <v>22.380558</v>
      </c>
      <c r="J61" s="59">
        <f>'AEO 2022 39 Raw'!M48</f>
        <v>23.08296</v>
      </c>
      <c r="K61" s="59">
        <f>'AEO 2022 39 Raw'!N48</f>
        <v>23.762653</v>
      </c>
      <c r="L61" s="59">
        <f>'AEO 2022 39 Raw'!O48</f>
        <v>24.430868</v>
      </c>
      <c r="M61" s="59">
        <f>'AEO 2022 39 Raw'!P48</f>
        <v>25.095587</v>
      </c>
      <c r="N61" s="59">
        <f>'AEO 2022 39 Raw'!Q48</f>
        <v>25.800007</v>
      </c>
      <c r="O61" s="59">
        <f>'AEO 2022 39 Raw'!R48</f>
        <v>26.538195</v>
      </c>
      <c r="P61" s="59">
        <f>'AEO 2022 39 Raw'!S48</f>
        <v>27.262133</v>
      </c>
      <c r="Q61" s="59">
        <f>'AEO 2022 39 Raw'!T48</f>
        <v>27.976576</v>
      </c>
      <c r="R61" s="59">
        <f>'AEO 2022 39 Raw'!U48</f>
        <v>28.701591</v>
      </c>
      <c r="S61" s="59">
        <f>'AEO 2022 39 Raw'!V48</f>
        <v>29.44582</v>
      </c>
      <c r="T61" s="59">
        <f>'AEO 2022 39 Raw'!W48</f>
        <v>30.22497</v>
      </c>
      <c r="U61" s="59">
        <f>'AEO 2022 39 Raw'!X48</f>
        <v>31.038267</v>
      </c>
      <c r="V61" s="59">
        <f>'AEO 2022 39 Raw'!Y48</f>
        <v>31.872116</v>
      </c>
      <c r="W61" s="59">
        <f>'AEO 2022 39 Raw'!Z48</f>
        <v>32.700462</v>
      </c>
      <c r="X61" s="59">
        <f>'AEO 2022 39 Raw'!AA48</f>
        <v>33.521339</v>
      </c>
      <c r="Y61" s="59">
        <f>'AEO 2022 39 Raw'!AB48</f>
        <v>34.333416</v>
      </c>
      <c r="Z61" s="59">
        <f>'AEO 2022 39 Raw'!AC48</f>
        <v>35.131828</v>
      </c>
      <c r="AA61" s="59">
        <f>'AEO 2022 39 Raw'!AD48</f>
        <v>35.904285</v>
      </c>
      <c r="AB61" s="59">
        <f>'AEO 2022 39 Raw'!AE48</f>
        <v>36.68507</v>
      </c>
      <c r="AC61" s="59">
        <f>'AEO 2022 39 Raw'!AF48</f>
        <v>37.465141</v>
      </c>
      <c r="AD61" s="59">
        <f>'AEO 2022 39 Raw'!AG48</f>
        <v>38.237068</v>
      </c>
      <c r="AE61" s="59">
        <f>'AEO 2022 39 Raw'!AH48</f>
        <v>39.024559</v>
      </c>
      <c r="AF61" s="59">
        <f>'AEO 2022 39 Raw'!AI48</f>
        <v>39.808674</v>
      </c>
      <c r="AG61" s="53">
        <f>'AEO 2022 39 Raw'!AJ48</f>
        <v>0.029</v>
      </c>
    </row>
    <row r="62" ht="15.0" customHeight="1">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3"/>
    </row>
    <row r="63" ht="15.0" customHeight="1">
      <c r="A63" s="45" t="s">
        <v>579</v>
      </c>
      <c r="B63" s="50" t="s">
        <v>531</v>
      </c>
      <c r="C63" s="59">
        <f>'AEO 2022 39 Raw'!F49</f>
        <v>134.136261</v>
      </c>
      <c r="D63" s="59">
        <f>'AEO 2022 39 Raw'!G49</f>
        <v>137.333008</v>
      </c>
      <c r="E63" s="59">
        <f>'AEO 2022 39 Raw'!H49</f>
        <v>140.765472</v>
      </c>
      <c r="F63" s="59">
        <f>'AEO 2022 39 Raw'!I49</f>
        <v>144.392914</v>
      </c>
      <c r="G63" s="59">
        <f>'AEO 2022 39 Raw'!J49</f>
        <v>147.954147</v>
      </c>
      <c r="H63" s="59">
        <f>'AEO 2022 39 Raw'!K49</f>
        <v>151.475754</v>
      </c>
      <c r="I63" s="59">
        <f>'AEO 2022 39 Raw'!L49</f>
        <v>154.841766</v>
      </c>
      <c r="J63" s="59">
        <f>'AEO 2022 39 Raw'!M49</f>
        <v>158.125015</v>
      </c>
      <c r="K63" s="59">
        <f>'AEO 2022 39 Raw'!N49</f>
        <v>161.319534</v>
      </c>
      <c r="L63" s="59">
        <f>'AEO 2022 39 Raw'!O49</f>
        <v>164.416672</v>
      </c>
      <c r="M63" s="59">
        <f>'AEO 2022 39 Raw'!P49</f>
        <v>167.448822</v>
      </c>
      <c r="N63" s="59">
        <f>'AEO 2022 39 Raw'!Q49</f>
        <v>170.436264</v>
      </c>
      <c r="O63" s="59">
        <f>'AEO 2022 39 Raw'!R49</f>
        <v>173.401718</v>
      </c>
      <c r="P63" s="59">
        <f>'AEO 2022 39 Raw'!S49</f>
        <v>176.061523</v>
      </c>
      <c r="Q63" s="59">
        <f>'AEO 2022 39 Raw'!T49</f>
        <v>178.437943</v>
      </c>
      <c r="R63" s="59">
        <f>'AEO 2022 39 Raw'!U49</f>
        <v>180.645081</v>
      </c>
      <c r="S63" s="59">
        <f>'AEO 2022 39 Raw'!V49</f>
        <v>182.766006</v>
      </c>
      <c r="T63" s="59">
        <f>'AEO 2022 39 Raw'!W49</f>
        <v>184.886185</v>
      </c>
      <c r="U63" s="59">
        <f>'AEO 2022 39 Raw'!X49</f>
        <v>187.061127</v>
      </c>
      <c r="V63" s="59">
        <f>'AEO 2022 39 Raw'!Y49</f>
        <v>189.24353</v>
      </c>
      <c r="W63" s="59">
        <f>'AEO 2022 39 Raw'!Z49</f>
        <v>191.358276</v>
      </c>
      <c r="X63" s="59">
        <f>'AEO 2022 39 Raw'!AA49</f>
        <v>193.37442</v>
      </c>
      <c r="Y63" s="59">
        <f>'AEO 2022 39 Raw'!AB49</f>
        <v>195.293518</v>
      </c>
      <c r="Z63" s="59">
        <f>'AEO 2022 39 Raw'!AC49</f>
        <v>197.146118</v>
      </c>
      <c r="AA63" s="59">
        <f>'AEO 2022 39 Raw'!AD49</f>
        <v>198.848541</v>
      </c>
      <c r="AB63" s="59">
        <f>'AEO 2022 39 Raw'!AE49</f>
        <v>200.573288</v>
      </c>
      <c r="AC63" s="59">
        <f>'AEO 2022 39 Raw'!AF49</f>
        <v>202.273773</v>
      </c>
      <c r="AD63" s="59">
        <f>'AEO 2022 39 Raw'!AG49</f>
        <v>203.919189</v>
      </c>
      <c r="AE63" s="59">
        <f>'AEO 2022 39 Raw'!AH49</f>
        <v>205.613586</v>
      </c>
      <c r="AF63" s="59">
        <f>'AEO 2022 39 Raw'!AI49</f>
        <v>207.318497</v>
      </c>
      <c r="AG63" s="53">
        <f>'AEO 2022 39 Raw'!AJ49</f>
        <v>0.015</v>
      </c>
    </row>
    <row r="64" ht="15.0" customHeight="1">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3"/>
    </row>
    <row r="65" ht="15.0" customHeight="1">
      <c r="A65" s="45" t="s">
        <v>580</v>
      </c>
      <c r="B65" s="50" t="s">
        <v>534</v>
      </c>
      <c r="C65" s="59">
        <f>'AEO 2022 39 Raw'!F50</f>
        <v>260.087341</v>
      </c>
      <c r="D65" s="59">
        <f>'AEO 2022 39 Raw'!G50</f>
        <v>260.205475</v>
      </c>
      <c r="E65" s="59">
        <f>'AEO 2022 39 Raw'!H50</f>
        <v>260.510437</v>
      </c>
      <c r="F65" s="59">
        <f>'AEO 2022 39 Raw'!I50</f>
        <v>260.944794</v>
      </c>
      <c r="G65" s="59">
        <f>'AEO 2022 39 Raw'!J50</f>
        <v>261.147156</v>
      </c>
      <c r="H65" s="59">
        <f>'AEO 2022 39 Raw'!K50</f>
        <v>261.23172</v>
      </c>
      <c r="I65" s="59">
        <f>'AEO 2022 39 Raw'!L50</f>
        <v>261.094299</v>
      </c>
      <c r="J65" s="59">
        <f>'AEO 2022 39 Raw'!M50</f>
        <v>260.863708</v>
      </c>
      <c r="K65" s="59">
        <f>'AEO 2022 39 Raw'!N50</f>
        <v>260.526886</v>
      </c>
      <c r="L65" s="59">
        <f>'AEO 2022 39 Raw'!O50</f>
        <v>260.174469</v>
      </c>
      <c r="M65" s="59">
        <f>'AEO 2022 39 Raw'!P50</f>
        <v>259.872864</v>
      </c>
      <c r="N65" s="59">
        <f>'AEO 2022 39 Raw'!Q50</f>
        <v>259.778839</v>
      </c>
      <c r="O65" s="59">
        <f>'AEO 2022 39 Raw'!R50</f>
        <v>259.872681</v>
      </c>
      <c r="P65" s="59">
        <f>'AEO 2022 39 Raw'!S50</f>
        <v>259.784515</v>
      </c>
      <c r="Q65" s="59">
        <f>'AEO 2022 39 Raw'!T50</f>
        <v>259.583038</v>
      </c>
      <c r="R65" s="59">
        <f>'AEO 2022 39 Raw'!U50</f>
        <v>259.453003</v>
      </c>
      <c r="S65" s="59">
        <f>'AEO 2022 39 Raw'!V50</f>
        <v>259.539185</v>
      </c>
      <c r="T65" s="59">
        <f>'AEO 2022 39 Raw'!W50</f>
        <v>259.963928</v>
      </c>
      <c r="U65" s="59">
        <f>'AEO 2022 39 Raw'!X50</f>
        <v>260.745331</v>
      </c>
      <c r="V65" s="59">
        <f>'AEO 2022 39 Raw'!Y50</f>
        <v>261.833527</v>
      </c>
      <c r="W65" s="59">
        <f>'AEO 2022 39 Raw'!Z50</f>
        <v>263.073853</v>
      </c>
      <c r="X65" s="59">
        <f>'AEO 2022 39 Raw'!AA50</f>
        <v>264.396667</v>
      </c>
      <c r="Y65" s="59">
        <f>'AEO 2022 39 Raw'!AB50</f>
        <v>265.769104</v>
      </c>
      <c r="Z65" s="59">
        <f>'AEO 2022 39 Raw'!AC50</f>
        <v>267.180054</v>
      </c>
      <c r="AA65" s="59">
        <f>'AEO 2022 39 Raw'!AD50</f>
        <v>268.484253</v>
      </c>
      <c r="AB65" s="59">
        <f>'AEO 2022 39 Raw'!AE50</f>
        <v>269.895905</v>
      </c>
      <c r="AC65" s="59">
        <f>'AEO 2022 39 Raw'!AF50</f>
        <v>271.326508</v>
      </c>
      <c r="AD65" s="59">
        <f>'AEO 2022 39 Raw'!AG50</f>
        <v>272.721588</v>
      </c>
      <c r="AE65" s="59">
        <f>'AEO 2022 39 Raw'!AH50</f>
        <v>274.213074</v>
      </c>
      <c r="AF65" s="59">
        <f>'AEO 2022 39 Raw'!AI50</f>
        <v>275.710083</v>
      </c>
      <c r="AG65" s="53">
        <f>'AEO 2022 39 Raw'!AJ50</f>
        <v>0.002</v>
      </c>
    </row>
    <row r="66" ht="15.0" customHeight="1"/>
    <row r="67" ht="15.0" customHeight="1">
      <c r="B67" s="54" t="s">
        <v>581</v>
      </c>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6"/>
    </row>
    <row r="68" ht="15.0" customHeight="1">
      <c r="B68" s="57" t="s">
        <v>438</v>
      </c>
    </row>
    <row r="69" ht="15.0" customHeight="1">
      <c r="B69" s="57" t="s">
        <v>441</v>
      </c>
    </row>
    <row r="70" ht="12.0" customHeight="1">
      <c r="B70" s="57" t="s">
        <v>442</v>
      </c>
    </row>
    <row r="71" ht="15.0" customHeight="1">
      <c r="B71" s="57" t="s">
        <v>443</v>
      </c>
    </row>
    <row r="72" ht="15.0" customHeight="1"/>
    <row r="73" ht="15.0" customHeight="1"/>
    <row r="74" ht="15.0" customHeight="1"/>
    <row r="75" ht="15.0" customHeight="1"/>
    <row r="76" ht="15.0" customHeight="1"/>
    <row r="77" ht="15.0" customHeight="1"/>
    <row r="78" ht="15.0" customHeight="1"/>
    <row r="79" ht="15.0" customHeight="1"/>
    <row r="80" ht="15.0" customHeight="1"/>
    <row r="81" ht="15.0" customHeight="1"/>
    <row r="82" ht="15.0" customHeight="1"/>
    <row r="83" ht="15.0" customHeight="1"/>
    <row r="84" ht="15.0" customHeight="1"/>
    <row r="85" ht="15.0" customHeight="1"/>
    <row r="86" ht="15.0" customHeight="1"/>
    <row r="87" ht="15.0" customHeight="1"/>
    <row r="88" ht="15.0" customHeight="1"/>
    <row r="89" ht="15.0" customHeight="1"/>
    <row r="90" ht="12.0" customHeight="1"/>
    <row r="91" ht="15.0" customHeight="1"/>
    <row r="92" ht="15.0" customHeight="1"/>
    <row r="93" ht="15.0" customHeight="1"/>
    <row r="94" ht="15.0" customHeight="1"/>
    <row r="95" ht="12.0" customHeight="1"/>
    <row r="96" ht="15.0" customHeight="1"/>
    <row r="97" ht="12.0" customHeight="1"/>
    <row r="98" ht="15.0" customHeight="1"/>
    <row r="99" ht="15.0" customHeight="1"/>
    <row r="100" ht="15.0" customHeight="1"/>
    <row r="101" ht="15.0" customHeight="1"/>
    <row r="102" ht="15.0" customHeight="1"/>
    <row r="103" ht="15.0" customHeight="1"/>
    <row r="104" ht="15.0" customHeight="1"/>
    <row r="105" ht="15.0" customHeight="1"/>
    <row r="106" ht="15.0" customHeight="1"/>
    <row r="107" ht="15.0" customHeight="1"/>
    <row r="108" ht="15.0" customHeight="1"/>
    <row r="109" ht="15.0" customHeight="1"/>
    <row r="110" ht="15.0" customHeight="1"/>
    <row r="111" ht="15.0" customHeight="1"/>
    <row r="112" ht="15.0" customHeight="1"/>
    <row r="113" ht="12.0" customHeight="1"/>
    <row r="114" ht="15.0" customHeight="1"/>
    <row r="115" ht="15.0" customHeight="1"/>
    <row r="116" ht="15.0" customHeight="1">
      <c r="B116" s="58"/>
    </row>
    <row r="117" ht="15.0" customHeight="1"/>
    <row r="118" ht="15.0" customHeight="1"/>
    <row r="119" ht="15.0" customHeight="1"/>
    <row r="120" ht="15.0" customHeight="1"/>
    <row r="121" ht="15.0" customHeight="1"/>
    <row r="122" ht="15.0" customHeight="1"/>
    <row r="123" ht="15.0" customHeight="1"/>
    <row r="124" ht="15.0" customHeight="1"/>
    <row r="125" ht="15.0" customHeight="1"/>
    <row r="126" ht="15.0" customHeight="1"/>
    <row r="127" ht="15.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2.0" customHeight="1"/>
    <row r="164" ht="15.0" customHeight="1"/>
    <row r="165" ht="15.0" customHeight="1"/>
    <row r="166" ht="15.0" customHeight="1"/>
    <row r="167" ht="15.0" customHeight="1"/>
    <row r="168" ht="15.0" customHeight="1"/>
    <row r="169" ht="15.0" customHeight="1"/>
    <row r="170" ht="15.0" customHeight="1"/>
    <row r="171" ht="15.0" customHeight="1"/>
    <row r="172" ht="12.0" customHeight="1"/>
    <row r="173" ht="15.0" customHeight="1"/>
    <row r="174" ht="15.0" customHeight="1"/>
    <row r="175" ht="15.0" customHeight="1"/>
    <row r="176" ht="15.0" customHeight="1"/>
    <row r="177" ht="15.0" customHeight="1"/>
    <row r="178" ht="15.0" customHeight="1"/>
    <row r="179" ht="15.0" customHeight="1"/>
    <row r="180" ht="15.0" customHeight="1"/>
    <row r="181" ht="12.0" customHeight="1"/>
    <row r="182" ht="12.0" customHeight="1"/>
    <row r="183" ht="15.0" customHeight="1"/>
    <row r="184" ht="15.0" customHeight="1"/>
    <row r="185" ht="15.0" customHeight="1"/>
    <row r="186" ht="15.0" customHeight="1"/>
    <row r="187" ht="15.0" customHeight="1"/>
    <row r="188" ht="12.0" customHeight="1"/>
    <row r="189" ht="15.0" customHeight="1"/>
    <row r="190" ht="15.0" customHeight="1"/>
    <row r="191" ht="15.0" customHeight="1"/>
    <row r="192" ht="15.0" customHeight="1"/>
    <row r="193" ht="15.0" customHeight="1"/>
    <row r="194" ht="12.0" customHeight="1"/>
    <row r="195" ht="15.0" customHeight="1"/>
    <row r="196" ht="15.0" customHeight="1"/>
    <row r="197" ht="15.0" customHeight="1"/>
    <row r="198" ht="15.0" customHeight="1"/>
    <row r="199" ht="15.0" customHeight="1"/>
    <row r="200" ht="12.0" customHeight="1"/>
    <row r="201" ht="15.0" customHeight="1"/>
    <row r="202" ht="15.0" customHeight="1"/>
    <row r="203" ht="15.0" customHeight="1"/>
    <row r="204" ht="12.0" customHeight="1"/>
    <row r="205" ht="15.0" customHeight="1"/>
    <row r="206" ht="15.0" customHeight="1"/>
    <row r="207" ht="15.0" customHeight="1"/>
    <row r="208" ht="15.0" customHeight="1"/>
    <row r="209" ht="12.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2.0" customHeight="1"/>
    <row r="249" ht="15.0" customHeight="1"/>
    <row r="250" ht="15.0" customHeight="1"/>
    <row r="251" ht="15.0" customHeight="1"/>
    <row r="252" ht="12.0" customHeight="1"/>
    <row r="253" ht="15.0" customHeight="1"/>
    <row r="254" ht="15.0" customHeight="1"/>
    <row r="255" ht="12.0" customHeight="1"/>
    <row r="256" ht="15.0" customHeight="1"/>
    <row r="257" ht="15.0" customHeight="1"/>
    <row r="258" ht="15.0" customHeight="1">
      <c r="B258" s="58"/>
    </row>
    <row r="259" ht="15.0" customHeight="1"/>
    <row r="260" ht="15.0" customHeight="1"/>
    <row r="261" ht="15.0" customHeight="1"/>
    <row r="262" ht="15.0" customHeight="1"/>
    <row r="263" ht="15.0" customHeight="1"/>
    <row r="264" ht="15.0" customHeight="1"/>
    <row r="265" ht="15.0" customHeight="1"/>
    <row r="266" ht="15.0" customHeight="1"/>
    <row r="267" ht="12.0" customHeight="1"/>
    <row r="268" ht="12.0" customHeight="1"/>
    <row r="269" ht="12.0" customHeight="1"/>
    <row r="270" ht="12.0" customHeight="1"/>
    <row r="271" ht="12.0"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67:AG67"/>
    <mergeCell ref="B116:AG116"/>
    <mergeCell ref="B258:AG258"/>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8.71"/>
  </cols>
  <sheetData>
    <row r="1" ht="14.25" customHeight="1">
      <c r="A1" s="3" t="s">
        <v>582</v>
      </c>
    </row>
    <row r="2" ht="14.25" customHeight="1">
      <c r="A2" s="3" t="s">
        <v>583</v>
      </c>
    </row>
    <row r="3" ht="14.25" customHeight="1">
      <c r="A3" s="3" t="s">
        <v>584</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585</v>
      </c>
      <c r="C6" s="3" t="s">
        <v>586</v>
      </c>
    </row>
    <row r="7" ht="14.25" customHeight="1">
      <c r="A7" s="3" t="s">
        <v>587</v>
      </c>
      <c r="C7" s="3" t="s">
        <v>588</v>
      </c>
    </row>
    <row r="8" ht="14.25" customHeight="1">
      <c r="A8" s="3" t="s">
        <v>589</v>
      </c>
      <c r="C8" s="3" t="s">
        <v>590</v>
      </c>
    </row>
    <row r="9" ht="14.25" customHeight="1">
      <c r="A9" s="3" t="s">
        <v>591</v>
      </c>
      <c r="B9" s="3" t="s">
        <v>592</v>
      </c>
      <c r="C9" s="3" t="s">
        <v>593</v>
      </c>
      <c r="D9" s="3" t="s">
        <v>594</v>
      </c>
      <c r="F9" s="3">
        <v>36.250168</v>
      </c>
      <c r="G9" s="3">
        <v>36.743473</v>
      </c>
      <c r="H9" s="3">
        <v>36.873058</v>
      </c>
      <c r="I9" s="3">
        <v>37.112068</v>
      </c>
      <c r="J9" s="3">
        <v>37.993301</v>
      </c>
      <c r="K9" s="3">
        <v>38.784431</v>
      </c>
      <c r="L9" s="3">
        <v>39.057621</v>
      </c>
      <c r="M9" s="3">
        <v>39.21114</v>
      </c>
      <c r="N9" s="3">
        <v>39.295013</v>
      </c>
      <c r="O9" s="3">
        <v>39.383575</v>
      </c>
      <c r="P9" s="3">
        <v>39.382374</v>
      </c>
      <c r="Q9" s="3">
        <v>39.397552</v>
      </c>
      <c r="R9" s="3">
        <v>39.389034</v>
      </c>
      <c r="S9" s="3">
        <v>39.371513</v>
      </c>
      <c r="T9" s="3">
        <v>39.361084</v>
      </c>
      <c r="U9" s="3">
        <v>39.331947</v>
      </c>
      <c r="V9" s="3">
        <v>39.322697</v>
      </c>
      <c r="W9" s="3">
        <v>39.311447</v>
      </c>
      <c r="X9" s="3">
        <v>39.2785</v>
      </c>
      <c r="Y9" s="3">
        <v>39.258259</v>
      </c>
      <c r="Z9" s="3">
        <v>39.232788</v>
      </c>
      <c r="AA9" s="3">
        <v>39.205849</v>
      </c>
      <c r="AB9" s="3">
        <v>39.188477</v>
      </c>
      <c r="AC9" s="3">
        <v>39.161251</v>
      </c>
      <c r="AD9" s="3">
        <v>39.130333</v>
      </c>
      <c r="AE9" s="3">
        <v>39.105164</v>
      </c>
      <c r="AF9" s="3">
        <v>39.085411</v>
      </c>
      <c r="AG9" s="3">
        <v>39.044289</v>
      </c>
      <c r="AH9" s="3">
        <v>39.00906</v>
      </c>
      <c r="AI9" s="3">
        <v>38.957745</v>
      </c>
      <c r="AJ9" s="40">
        <v>0.002</v>
      </c>
    </row>
    <row r="10" ht="14.25" customHeight="1">
      <c r="A10" s="3" t="s">
        <v>595</v>
      </c>
      <c r="B10" s="3" t="s">
        <v>596</v>
      </c>
      <c r="C10" s="3" t="s">
        <v>597</v>
      </c>
      <c r="D10" s="3" t="s">
        <v>594</v>
      </c>
      <c r="F10" s="3">
        <v>37.589943</v>
      </c>
      <c r="G10" s="3">
        <v>37.953072</v>
      </c>
      <c r="H10" s="3">
        <v>37.802673</v>
      </c>
      <c r="I10" s="3">
        <v>37.80899</v>
      </c>
      <c r="J10" s="3">
        <v>38.614079</v>
      </c>
      <c r="K10" s="3">
        <v>39.2952</v>
      </c>
      <c r="L10" s="3">
        <v>39.519764</v>
      </c>
      <c r="M10" s="3">
        <v>39.454739</v>
      </c>
      <c r="N10" s="3">
        <v>39.38345</v>
      </c>
      <c r="O10" s="3">
        <v>39.310211</v>
      </c>
      <c r="P10" s="3">
        <v>39.206638</v>
      </c>
      <c r="Q10" s="3">
        <v>39.123875</v>
      </c>
      <c r="R10" s="3">
        <v>39.012428</v>
      </c>
      <c r="S10" s="3">
        <v>38.930443</v>
      </c>
      <c r="T10" s="3">
        <v>38.871357</v>
      </c>
      <c r="U10" s="3">
        <v>38.7943</v>
      </c>
      <c r="V10" s="3">
        <v>38.717037</v>
      </c>
      <c r="W10" s="3">
        <v>38.644161</v>
      </c>
      <c r="X10" s="3">
        <v>38.532658</v>
      </c>
      <c r="Y10" s="3">
        <v>38.483898</v>
      </c>
      <c r="Z10" s="3">
        <v>38.4123</v>
      </c>
      <c r="AA10" s="3">
        <v>38.347546</v>
      </c>
      <c r="AB10" s="3">
        <v>38.272644</v>
      </c>
      <c r="AC10" s="3">
        <v>38.192009</v>
      </c>
      <c r="AD10" s="3">
        <v>38.108929</v>
      </c>
      <c r="AE10" s="3">
        <v>38.030216</v>
      </c>
      <c r="AF10" s="3">
        <v>37.944683</v>
      </c>
      <c r="AG10" s="3">
        <v>37.873352</v>
      </c>
      <c r="AH10" s="3">
        <v>37.793198</v>
      </c>
      <c r="AI10" s="3">
        <v>37.697327</v>
      </c>
      <c r="AJ10" s="40">
        <v>0.0</v>
      </c>
    </row>
    <row r="11" ht="14.25" customHeight="1">
      <c r="A11" s="3" t="s">
        <v>598</v>
      </c>
      <c r="B11" s="3" t="s">
        <v>599</v>
      </c>
      <c r="C11" s="3" t="s">
        <v>600</v>
      </c>
      <c r="D11" s="3" t="s">
        <v>594</v>
      </c>
      <c r="F11" s="3">
        <v>44.813148</v>
      </c>
      <c r="G11" s="3">
        <v>45.282745</v>
      </c>
      <c r="H11" s="3">
        <v>45.284081</v>
      </c>
      <c r="I11" s="3">
        <v>45.358494</v>
      </c>
      <c r="J11" s="3">
        <v>46.188255</v>
      </c>
      <c r="K11" s="3">
        <v>46.611725</v>
      </c>
      <c r="L11" s="3">
        <v>46.539707</v>
      </c>
      <c r="M11" s="3">
        <v>46.472027</v>
      </c>
      <c r="N11" s="3">
        <v>46.3717</v>
      </c>
      <c r="O11" s="3">
        <v>46.290634</v>
      </c>
      <c r="P11" s="3">
        <v>46.208744</v>
      </c>
      <c r="Q11" s="3">
        <v>46.177574</v>
      </c>
      <c r="R11" s="3">
        <v>46.094769</v>
      </c>
      <c r="S11" s="3">
        <v>46.015255</v>
      </c>
      <c r="T11" s="3">
        <v>45.944798</v>
      </c>
      <c r="U11" s="3">
        <v>45.873631</v>
      </c>
      <c r="V11" s="3">
        <v>45.807499</v>
      </c>
      <c r="W11" s="3">
        <v>45.740379</v>
      </c>
      <c r="X11" s="3">
        <v>45.653767</v>
      </c>
      <c r="Y11" s="3">
        <v>45.583073</v>
      </c>
      <c r="Z11" s="3">
        <v>45.512589</v>
      </c>
      <c r="AA11" s="3">
        <v>45.436954</v>
      </c>
      <c r="AB11" s="3">
        <v>45.36784</v>
      </c>
      <c r="AC11" s="3">
        <v>45.291344</v>
      </c>
      <c r="AD11" s="3">
        <v>45.206524</v>
      </c>
      <c r="AE11" s="3">
        <v>45.121975</v>
      </c>
      <c r="AF11" s="3">
        <v>45.033337</v>
      </c>
      <c r="AG11" s="3">
        <v>44.941063</v>
      </c>
      <c r="AH11" s="3">
        <v>44.848095</v>
      </c>
      <c r="AI11" s="3">
        <v>44.725849</v>
      </c>
      <c r="AJ11" s="40">
        <v>0.0</v>
      </c>
    </row>
    <row r="12" ht="14.25" customHeight="1">
      <c r="A12" s="3" t="s">
        <v>601</v>
      </c>
      <c r="B12" s="3" t="s">
        <v>602</v>
      </c>
      <c r="C12" s="3" t="s">
        <v>603</v>
      </c>
      <c r="D12" s="3" t="s">
        <v>594</v>
      </c>
      <c r="F12" s="3">
        <v>48.920486</v>
      </c>
      <c r="G12" s="3">
        <v>49.492271</v>
      </c>
      <c r="H12" s="3">
        <v>49.533939</v>
      </c>
      <c r="I12" s="3">
        <v>49.785275</v>
      </c>
      <c r="J12" s="3">
        <v>50.049496</v>
      </c>
      <c r="K12" s="3">
        <v>50.193272</v>
      </c>
      <c r="L12" s="3">
        <v>50.182049</v>
      </c>
      <c r="M12" s="3">
        <v>50.11758</v>
      </c>
      <c r="N12" s="3">
        <v>50.044895</v>
      </c>
      <c r="O12" s="3">
        <v>49.97691</v>
      </c>
      <c r="P12" s="3">
        <v>49.871235</v>
      </c>
      <c r="Q12" s="3">
        <v>49.823925</v>
      </c>
      <c r="R12" s="3">
        <v>49.75304</v>
      </c>
      <c r="S12" s="3">
        <v>49.700165</v>
      </c>
      <c r="T12" s="3">
        <v>49.658463</v>
      </c>
      <c r="U12" s="3">
        <v>49.614449</v>
      </c>
      <c r="V12" s="3">
        <v>49.574718</v>
      </c>
      <c r="W12" s="3">
        <v>49.528458</v>
      </c>
      <c r="X12" s="3">
        <v>49.46167</v>
      </c>
      <c r="Y12" s="3">
        <v>49.402393000000004</v>
      </c>
      <c r="Z12" s="3">
        <v>49.343842</v>
      </c>
      <c r="AA12" s="3">
        <v>49.276917</v>
      </c>
      <c r="AB12" s="3">
        <v>49.217461</v>
      </c>
      <c r="AC12" s="3">
        <v>49.149685</v>
      </c>
      <c r="AD12" s="3">
        <v>49.102413</v>
      </c>
      <c r="AE12" s="3">
        <v>49.048515</v>
      </c>
      <c r="AF12" s="3">
        <v>49.001053</v>
      </c>
      <c r="AG12" s="3">
        <v>48.91481</v>
      </c>
      <c r="AH12" s="3">
        <v>48.846607</v>
      </c>
      <c r="AI12" s="3">
        <v>48.737923</v>
      </c>
      <c r="AJ12" s="40">
        <v>0.0</v>
      </c>
    </row>
    <row r="13" ht="14.25" customHeight="1">
      <c r="A13" s="3" t="s">
        <v>604</v>
      </c>
      <c r="B13" s="3" t="s">
        <v>605</v>
      </c>
      <c r="C13" s="3" t="s">
        <v>606</v>
      </c>
      <c r="D13" s="3" t="s">
        <v>594</v>
      </c>
      <c r="F13" s="3">
        <v>40.424911</v>
      </c>
      <c r="G13" s="3">
        <v>40.880703</v>
      </c>
      <c r="H13" s="3">
        <v>40.962814</v>
      </c>
      <c r="I13" s="3">
        <v>41.506611</v>
      </c>
      <c r="J13" s="3">
        <v>41.916378</v>
      </c>
      <c r="K13" s="3">
        <v>42.274094</v>
      </c>
      <c r="L13" s="3">
        <v>42.252876</v>
      </c>
      <c r="M13" s="3">
        <v>42.155849</v>
      </c>
      <c r="N13" s="3">
        <v>42.085758</v>
      </c>
      <c r="O13" s="3">
        <v>42.020229</v>
      </c>
      <c r="P13" s="3">
        <v>41.930973</v>
      </c>
      <c r="Q13" s="3">
        <v>41.897263</v>
      </c>
      <c r="R13" s="3">
        <v>41.829357</v>
      </c>
      <c r="S13" s="3">
        <v>41.766014</v>
      </c>
      <c r="T13" s="3">
        <v>41.712769</v>
      </c>
      <c r="U13" s="3">
        <v>41.659435</v>
      </c>
      <c r="V13" s="3">
        <v>41.611916</v>
      </c>
      <c r="W13" s="3">
        <v>41.573257</v>
      </c>
      <c r="X13" s="3">
        <v>41.539154</v>
      </c>
      <c r="Y13" s="3">
        <v>41.490883</v>
      </c>
      <c r="Z13" s="3">
        <v>41.450119</v>
      </c>
      <c r="AA13" s="3">
        <v>41.404926</v>
      </c>
      <c r="AB13" s="3">
        <v>41.381378</v>
      </c>
      <c r="AC13" s="3">
        <v>41.347191</v>
      </c>
      <c r="AD13" s="3">
        <v>41.317368</v>
      </c>
      <c r="AE13" s="3">
        <v>41.291538</v>
      </c>
      <c r="AF13" s="3">
        <v>41.274204</v>
      </c>
      <c r="AG13" s="3">
        <v>41.207783</v>
      </c>
      <c r="AH13" s="3">
        <v>41.166912</v>
      </c>
      <c r="AI13" s="3">
        <v>41.089447</v>
      </c>
      <c r="AJ13" s="40">
        <v>0.001</v>
      </c>
    </row>
    <row r="14" ht="14.25" customHeight="1">
      <c r="A14" s="3" t="s">
        <v>607</v>
      </c>
      <c r="B14" s="3" t="s">
        <v>608</v>
      </c>
      <c r="C14" s="3" t="s">
        <v>609</v>
      </c>
      <c r="D14" s="3" t="s">
        <v>594</v>
      </c>
      <c r="F14" s="3">
        <v>29.970406</v>
      </c>
      <c r="G14" s="3">
        <v>30.422308</v>
      </c>
      <c r="H14" s="3">
        <v>30.40431</v>
      </c>
      <c r="I14" s="3">
        <v>30.491943</v>
      </c>
      <c r="J14" s="3">
        <v>30.647619</v>
      </c>
      <c r="K14" s="3">
        <v>30.978992</v>
      </c>
      <c r="L14" s="3">
        <v>31.087793</v>
      </c>
      <c r="M14" s="3">
        <v>31.1234</v>
      </c>
      <c r="N14" s="3">
        <v>31.119047</v>
      </c>
      <c r="O14" s="3">
        <v>31.126341</v>
      </c>
      <c r="P14" s="3">
        <v>31.130306</v>
      </c>
      <c r="Q14" s="3">
        <v>31.108759</v>
      </c>
      <c r="R14" s="3">
        <v>31.046715</v>
      </c>
      <c r="S14" s="3">
        <v>31.008713</v>
      </c>
      <c r="T14" s="3">
        <v>30.945623</v>
      </c>
      <c r="U14" s="3">
        <v>30.911577</v>
      </c>
      <c r="V14" s="3">
        <v>30.897999</v>
      </c>
      <c r="W14" s="3">
        <v>30.875713</v>
      </c>
      <c r="X14" s="3">
        <v>30.84782</v>
      </c>
      <c r="Y14" s="3">
        <v>30.822336</v>
      </c>
      <c r="Z14" s="3">
        <v>30.796206</v>
      </c>
      <c r="AA14" s="3">
        <v>30.766399</v>
      </c>
      <c r="AB14" s="3">
        <v>30.736742</v>
      </c>
      <c r="AC14" s="3">
        <v>30.704884</v>
      </c>
      <c r="AD14" s="3">
        <v>30.66824</v>
      </c>
      <c r="AE14" s="3">
        <v>30.62924</v>
      </c>
      <c r="AF14" s="3">
        <v>30.580599</v>
      </c>
      <c r="AG14" s="3">
        <v>30.541765</v>
      </c>
      <c r="AH14" s="3">
        <v>30.49758</v>
      </c>
      <c r="AI14" s="3">
        <v>30.446434</v>
      </c>
      <c r="AJ14" s="40">
        <v>0.001</v>
      </c>
    </row>
    <row r="15" ht="14.25" customHeight="1">
      <c r="A15" s="3" t="s">
        <v>610</v>
      </c>
      <c r="B15" s="3" t="s">
        <v>611</v>
      </c>
      <c r="C15" s="3" t="s">
        <v>612</v>
      </c>
      <c r="D15" s="3" t="s">
        <v>594</v>
      </c>
      <c r="F15" s="3">
        <v>41.314434</v>
      </c>
      <c r="G15" s="3">
        <v>41.772114</v>
      </c>
      <c r="H15" s="3">
        <v>41.788849</v>
      </c>
      <c r="I15" s="3">
        <v>42.562904</v>
      </c>
      <c r="J15" s="3">
        <v>43.407257</v>
      </c>
      <c r="K15" s="3">
        <v>44.01025</v>
      </c>
      <c r="L15" s="3">
        <v>43.999203</v>
      </c>
      <c r="M15" s="3">
        <v>43.956264</v>
      </c>
      <c r="N15" s="3">
        <v>43.904457</v>
      </c>
      <c r="O15" s="3">
        <v>43.861992</v>
      </c>
      <c r="P15" s="3">
        <v>43.817745</v>
      </c>
      <c r="Q15" s="3">
        <v>43.802284</v>
      </c>
      <c r="R15" s="3">
        <v>43.774982</v>
      </c>
      <c r="S15" s="3">
        <v>43.753414</v>
      </c>
      <c r="T15" s="3">
        <v>43.742798</v>
      </c>
      <c r="U15" s="3">
        <v>43.727924</v>
      </c>
      <c r="V15" s="3">
        <v>43.715992</v>
      </c>
      <c r="W15" s="3">
        <v>43.6978</v>
      </c>
      <c r="X15" s="3">
        <v>43.675087</v>
      </c>
      <c r="Y15" s="3">
        <v>43.645374</v>
      </c>
      <c r="Z15" s="3">
        <v>43.623016</v>
      </c>
      <c r="AA15" s="3">
        <v>43.597164</v>
      </c>
      <c r="AB15" s="3">
        <v>43.603699</v>
      </c>
      <c r="AC15" s="3">
        <v>43.588825</v>
      </c>
      <c r="AD15" s="3">
        <v>43.532681</v>
      </c>
      <c r="AE15" s="3">
        <v>43.47662</v>
      </c>
      <c r="AF15" s="3">
        <v>43.414753</v>
      </c>
      <c r="AG15" s="3">
        <v>43.364902</v>
      </c>
      <c r="AH15" s="3">
        <v>43.308506</v>
      </c>
      <c r="AI15" s="3">
        <v>43.241226</v>
      </c>
      <c r="AJ15" s="40">
        <v>0.002</v>
      </c>
    </row>
    <row r="16" ht="14.25" customHeight="1">
      <c r="A16" s="3" t="s">
        <v>613</v>
      </c>
      <c r="B16" s="3" t="s">
        <v>614</v>
      </c>
      <c r="C16" s="3" t="s">
        <v>615</v>
      </c>
      <c r="D16" s="3" t="s">
        <v>594</v>
      </c>
      <c r="F16" s="3">
        <v>36.39415</v>
      </c>
      <c r="G16" s="3">
        <v>36.89957</v>
      </c>
      <c r="H16" s="3">
        <v>37.344803</v>
      </c>
      <c r="I16" s="3">
        <v>38.154408</v>
      </c>
      <c r="J16" s="3">
        <v>38.912617</v>
      </c>
      <c r="K16" s="3">
        <v>39.389881</v>
      </c>
      <c r="L16" s="3">
        <v>39.400051</v>
      </c>
      <c r="M16" s="3">
        <v>39.384148</v>
      </c>
      <c r="N16" s="3">
        <v>39.365543</v>
      </c>
      <c r="O16" s="3">
        <v>39.353607</v>
      </c>
      <c r="P16" s="3">
        <v>39.345745</v>
      </c>
      <c r="Q16" s="3">
        <v>39.357258</v>
      </c>
      <c r="R16" s="3">
        <v>39.354698</v>
      </c>
      <c r="S16" s="3">
        <v>39.354816</v>
      </c>
      <c r="T16" s="3">
        <v>39.445484</v>
      </c>
      <c r="U16" s="3">
        <v>39.514858</v>
      </c>
      <c r="V16" s="3">
        <v>39.573631</v>
      </c>
      <c r="W16" s="3">
        <v>39.611931</v>
      </c>
      <c r="X16" s="3">
        <v>39.648571</v>
      </c>
      <c r="Y16" s="3">
        <v>39.628971</v>
      </c>
      <c r="Z16" s="3">
        <v>39.647732</v>
      </c>
      <c r="AA16" s="3">
        <v>39.644379</v>
      </c>
      <c r="AB16" s="3">
        <v>39.693829</v>
      </c>
      <c r="AC16" s="3">
        <v>39.718212</v>
      </c>
      <c r="AD16" s="3">
        <v>39.746529</v>
      </c>
      <c r="AE16" s="3">
        <v>39.761173</v>
      </c>
      <c r="AF16" s="3">
        <v>39.747185</v>
      </c>
      <c r="AG16" s="3">
        <v>39.712952</v>
      </c>
      <c r="AH16" s="3">
        <v>39.68129</v>
      </c>
      <c r="AI16" s="3">
        <v>39.63876</v>
      </c>
      <c r="AJ16" s="40">
        <v>0.003</v>
      </c>
    </row>
    <row r="17" ht="14.25" customHeight="1">
      <c r="A17" s="3" t="s">
        <v>616</v>
      </c>
      <c r="B17" s="3" t="s">
        <v>617</v>
      </c>
      <c r="C17" s="3" t="s">
        <v>618</v>
      </c>
      <c r="D17" s="3" t="s">
        <v>594</v>
      </c>
      <c r="F17" s="3">
        <v>42.836395</v>
      </c>
      <c r="G17" s="3">
        <v>43.34811</v>
      </c>
      <c r="H17" s="3">
        <v>43.417572</v>
      </c>
      <c r="I17" s="3">
        <v>43.873291</v>
      </c>
      <c r="J17" s="3">
        <v>44.479321</v>
      </c>
      <c r="K17" s="3">
        <v>44.907635</v>
      </c>
      <c r="L17" s="3">
        <v>44.894444</v>
      </c>
      <c r="M17" s="3">
        <v>44.830814</v>
      </c>
      <c r="N17" s="3">
        <v>44.761398</v>
      </c>
      <c r="O17" s="3">
        <v>44.691669</v>
      </c>
      <c r="P17" s="3">
        <v>44.623203</v>
      </c>
      <c r="Q17" s="3">
        <v>44.566189</v>
      </c>
      <c r="R17" s="3">
        <v>44.525951</v>
      </c>
      <c r="S17" s="3">
        <v>44.478371</v>
      </c>
      <c r="T17" s="3">
        <v>44.448029</v>
      </c>
      <c r="U17" s="3">
        <v>44.414917</v>
      </c>
      <c r="V17" s="3">
        <v>44.382198</v>
      </c>
      <c r="W17" s="3">
        <v>44.344177</v>
      </c>
      <c r="X17" s="3">
        <v>44.302151</v>
      </c>
      <c r="Y17" s="3">
        <v>44.245022</v>
      </c>
      <c r="Z17" s="3">
        <v>44.213009</v>
      </c>
      <c r="AA17" s="3">
        <v>44.165096</v>
      </c>
      <c r="AB17" s="3">
        <v>44.138237</v>
      </c>
      <c r="AC17" s="3">
        <v>44.101299</v>
      </c>
      <c r="AD17" s="3">
        <v>44.05014</v>
      </c>
      <c r="AE17" s="3">
        <v>43.994617</v>
      </c>
      <c r="AF17" s="3">
        <v>43.939075</v>
      </c>
      <c r="AG17" s="3">
        <v>43.873726</v>
      </c>
      <c r="AH17" s="3">
        <v>43.808922</v>
      </c>
      <c r="AI17" s="3">
        <v>43.729271</v>
      </c>
      <c r="AJ17" s="40">
        <v>0.001</v>
      </c>
    </row>
    <row r="18" ht="14.25" customHeight="1">
      <c r="A18" s="3" t="s">
        <v>619</v>
      </c>
      <c r="B18" s="3" t="s">
        <v>620</v>
      </c>
      <c r="C18" s="3" t="s">
        <v>621</v>
      </c>
      <c r="D18" s="3" t="s">
        <v>594</v>
      </c>
      <c r="F18" s="3">
        <v>34.980831</v>
      </c>
      <c r="G18" s="3">
        <v>35.398705</v>
      </c>
      <c r="H18" s="3">
        <v>35.455429</v>
      </c>
      <c r="I18" s="3">
        <v>35.827576</v>
      </c>
      <c r="J18" s="3">
        <v>36.322468</v>
      </c>
      <c r="K18" s="3">
        <v>36.672237</v>
      </c>
      <c r="L18" s="3">
        <v>36.661465</v>
      </c>
      <c r="M18" s="3">
        <v>36.609505</v>
      </c>
      <c r="N18" s="3">
        <v>36.552818</v>
      </c>
      <c r="O18" s="3">
        <v>36.495876</v>
      </c>
      <c r="P18" s="3">
        <v>36.439964</v>
      </c>
      <c r="Q18" s="3">
        <v>36.393406</v>
      </c>
      <c r="R18" s="3">
        <v>36.36055</v>
      </c>
      <c r="S18" s="3">
        <v>36.321693</v>
      </c>
      <c r="T18" s="3">
        <v>36.296917</v>
      </c>
      <c r="U18" s="3">
        <v>36.269875</v>
      </c>
      <c r="V18" s="3">
        <v>36.243156</v>
      </c>
      <c r="W18" s="3">
        <v>36.212109</v>
      </c>
      <c r="X18" s="3">
        <v>36.177788</v>
      </c>
      <c r="Y18" s="3">
        <v>36.131138</v>
      </c>
      <c r="Z18" s="3">
        <v>36.104996</v>
      </c>
      <c r="AA18" s="3">
        <v>36.065868</v>
      </c>
      <c r="AB18" s="3">
        <v>36.043934</v>
      </c>
      <c r="AC18" s="3">
        <v>36.013771</v>
      </c>
      <c r="AD18" s="3">
        <v>35.971992</v>
      </c>
      <c r="AE18" s="3">
        <v>35.926655</v>
      </c>
      <c r="AF18" s="3">
        <v>35.881298</v>
      </c>
      <c r="AG18" s="3">
        <v>35.82793</v>
      </c>
      <c r="AH18" s="3">
        <v>35.775013</v>
      </c>
      <c r="AI18" s="3">
        <v>35.709969</v>
      </c>
      <c r="AJ18" s="40">
        <v>0.001</v>
      </c>
    </row>
    <row r="19" ht="14.25" customHeight="1">
      <c r="A19" s="3" t="s">
        <v>230</v>
      </c>
      <c r="C19" s="3" t="s">
        <v>622</v>
      </c>
    </row>
    <row r="20" ht="14.25" customHeight="1">
      <c r="A20" s="3" t="s">
        <v>623</v>
      </c>
      <c r="B20" s="3" t="s">
        <v>624</v>
      </c>
      <c r="C20" s="3" t="s">
        <v>625</v>
      </c>
      <c r="D20" s="3" t="s">
        <v>594</v>
      </c>
      <c r="F20" s="3">
        <v>29.91758</v>
      </c>
      <c r="G20" s="3">
        <v>30.565834</v>
      </c>
      <c r="H20" s="3">
        <v>30.806396</v>
      </c>
      <c r="I20" s="3">
        <v>30.900629</v>
      </c>
      <c r="J20" s="3">
        <v>30.964535</v>
      </c>
      <c r="K20" s="3">
        <v>30.984997</v>
      </c>
      <c r="L20" s="3">
        <v>31.009974</v>
      </c>
      <c r="M20" s="3">
        <v>31.04129</v>
      </c>
      <c r="N20" s="3">
        <v>31.057894</v>
      </c>
      <c r="O20" s="3">
        <v>31.059694</v>
      </c>
      <c r="P20" s="3">
        <v>31.058817</v>
      </c>
      <c r="Q20" s="3">
        <v>31.048944</v>
      </c>
      <c r="R20" s="3">
        <v>31.009806</v>
      </c>
      <c r="S20" s="3">
        <v>30.959257</v>
      </c>
      <c r="T20" s="3">
        <v>30.897455</v>
      </c>
      <c r="U20" s="3">
        <v>30.878342</v>
      </c>
      <c r="V20" s="3">
        <v>30.884811</v>
      </c>
      <c r="W20" s="3">
        <v>30.891741</v>
      </c>
      <c r="X20" s="3">
        <v>30.895344</v>
      </c>
      <c r="Y20" s="3">
        <v>30.899977</v>
      </c>
      <c r="Z20" s="3">
        <v>30.897472</v>
      </c>
      <c r="AA20" s="3">
        <v>30.89695</v>
      </c>
      <c r="AB20" s="3">
        <v>30.897421</v>
      </c>
      <c r="AC20" s="3">
        <v>30.897438</v>
      </c>
      <c r="AD20" s="3">
        <v>30.896151</v>
      </c>
      <c r="AE20" s="3">
        <v>30.895016</v>
      </c>
      <c r="AF20" s="3">
        <v>30.89711</v>
      </c>
      <c r="AG20" s="3">
        <v>30.892427</v>
      </c>
      <c r="AH20" s="3">
        <v>30.89134</v>
      </c>
      <c r="AI20" s="3">
        <v>30.886036</v>
      </c>
      <c r="AJ20" s="40">
        <v>0.001</v>
      </c>
    </row>
    <row r="21" ht="14.25" customHeight="1">
      <c r="A21" s="3" t="s">
        <v>626</v>
      </c>
      <c r="B21" s="3" t="s">
        <v>627</v>
      </c>
      <c r="C21" s="3" t="s">
        <v>628</v>
      </c>
      <c r="D21" s="3" t="s">
        <v>594</v>
      </c>
      <c r="F21" s="3">
        <v>27.365261</v>
      </c>
      <c r="G21" s="3">
        <v>27.895563</v>
      </c>
      <c r="H21" s="3">
        <v>28.265198</v>
      </c>
      <c r="I21" s="3">
        <v>28.657576</v>
      </c>
      <c r="J21" s="3">
        <v>28.730465</v>
      </c>
      <c r="K21" s="3">
        <v>28.817236</v>
      </c>
      <c r="L21" s="3">
        <v>28.901304</v>
      </c>
      <c r="M21" s="3">
        <v>28.988983</v>
      </c>
      <c r="N21" s="3">
        <v>29.041245</v>
      </c>
      <c r="O21" s="3">
        <v>29.072966</v>
      </c>
      <c r="P21" s="3">
        <v>29.093645</v>
      </c>
      <c r="Q21" s="3">
        <v>29.111507</v>
      </c>
      <c r="R21" s="3">
        <v>29.124443</v>
      </c>
      <c r="S21" s="3">
        <v>29.135151</v>
      </c>
      <c r="T21" s="3">
        <v>29.155596</v>
      </c>
      <c r="U21" s="3">
        <v>29.174559</v>
      </c>
      <c r="V21" s="3">
        <v>29.180399</v>
      </c>
      <c r="W21" s="3">
        <v>29.1821</v>
      </c>
      <c r="X21" s="3">
        <v>29.196564</v>
      </c>
      <c r="Y21" s="3">
        <v>29.186399</v>
      </c>
      <c r="Z21" s="3">
        <v>29.175144</v>
      </c>
      <c r="AA21" s="3">
        <v>29.165064</v>
      </c>
      <c r="AB21" s="3">
        <v>29.171295</v>
      </c>
      <c r="AC21" s="3">
        <v>29.152578</v>
      </c>
      <c r="AD21" s="3">
        <v>29.132408</v>
      </c>
      <c r="AE21" s="3">
        <v>29.112535</v>
      </c>
      <c r="AF21" s="3">
        <v>29.090445</v>
      </c>
      <c r="AG21" s="3">
        <v>29.072643</v>
      </c>
      <c r="AH21" s="3">
        <v>29.052038</v>
      </c>
      <c r="AI21" s="3">
        <v>29.02774</v>
      </c>
      <c r="AJ21" s="40">
        <v>0.002</v>
      </c>
    </row>
    <row r="22" ht="14.25" customHeight="1">
      <c r="A22" s="3" t="s">
        <v>629</v>
      </c>
      <c r="B22" s="3" t="s">
        <v>630</v>
      </c>
      <c r="C22" s="3" t="s">
        <v>631</v>
      </c>
      <c r="D22" s="3" t="s">
        <v>594</v>
      </c>
      <c r="F22" s="3">
        <v>38.451199</v>
      </c>
      <c r="G22" s="3">
        <v>39.664089</v>
      </c>
      <c r="H22" s="3">
        <v>40.585133</v>
      </c>
      <c r="I22" s="3">
        <v>41.621101</v>
      </c>
      <c r="J22" s="3">
        <v>41.903885</v>
      </c>
      <c r="K22" s="3">
        <v>42.14325</v>
      </c>
      <c r="L22" s="3">
        <v>42.284992</v>
      </c>
      <c r="M22" s="3">
        <v>42.439701</v>
      </c>
      <c r="N22" s="3">
        <v>42.52562</v>
      </c>
      <c r="O22" s="3">
        <v>42.562492</v>
      </c>
      <c r="P22" s="3">
        <v>42.576057</v>
      </c>
      <c r="Q22" s="3">
        <v>42.594589</v>
      </c>
      <c r="R22" s="3">
        <v>42.591705</v>
      </c>
      <c r="S22" s="3">
        <v>42.584045</v>
      </c>
      <c r="T22" s="3">
        <v>42.583069</v>
      </c>
      <c r="U22" s="3">
        <v>42.579628</v>
      </c>
      <c r="V22" s="3">
        <v>42.687817</v>
      </c>
      <c r="W22" s="3">
        <v>42.685749</v>
      </c>
      <c r="X22" s="3">
        <v>42.676411</v>
      </c>
      <c r="Y22" s="3">
        <v>42.656197</v>
      </c>
      <c r="Z22" s="3">
        <v>42.639038</v>
      </c>
      <c r="AA22" s="3">
        <v>42.618374</v>
      </c>
      <c r="AB22" s="3">
        <v>42.608849</v>
      </c>
      <c r="AC22" s="3">
        <v>42.592922</v>
      </c>
      <c r="AD22" s="3">
        <v>42.573711</v>
      </c>
      <c r="AE22" s="3">
        <v>42.555336</v>
      </c>
      <c r="AF22" s="3">
        <v>42.538132</v>
      </c>
      <c r="AG22" s="3">
        <v>42.508308</v>
      </c>
      <c r="AH22" s="3">
        <v>42.48473</v>
      </c>
      <c r="AI22" s="3">
        <v>42.448689</v>
      </c>
      <c r="AJ22" s="40">
        <v>0.003</v>
      </c>
    </row>
    <row r="23" ht="14.25" customHeight="1">
      <c r="A23" s="3" t="s">
        <v>632</v>
      </c>
      <c r="B23" s="3" t="s">
        <v>633</v>
      </c>
      <c r="C23" s="3" t="s">
        <v>634</v>
      </c>
      <c r="D23" s="3" t="s">
        <v>594</v>
      </c>
      <c r="F23" s="3">
        <v>31.761778</v>
      </c>
      <c r="G23" s="3">
        <v>32.199348</v>
      </c>
      <c r="H23" s="3">
        <v>32.480484</v>
      </c>
      <c r="I23" s="3">
        <v>32.520966</v>
      </c>
      <c r="J23" s="3">
        <v>32.515347</v>
      </c>
      <c r="K23" s="3">
        <v>32.511044</v>
      </c>
      <c r="L23" s="3">
        <v>32.508495</v>
      </c>
      <c r="M23" s="3">
        <v>32.506649</v>
      </c>
      <c r="N23" s="3">
        <v>32.507458</v>
      </c>
      <c r="O23" s="3">
        <v>32.509521</v>
      </c>
      <c r="P23" s="3">
        <v>32.513283</v>
      </c>
      <c r="Q23" s="3">
        <v>32.519371</v>
      </c>
      <c r="R23" s="3">
        <v>32.519936</v>
      </c>
      <c r="S23" s="3">
        <v>32.502453</v>
      </c>
      <c r="T23" s="3">
        <v>32.465744</v>
      </c>
      <c r="U23" s="3">
        <v>32.439842</v>
      </c>
      <c r="V23" s="3">
        <v>32.421562</v>
      </c>
      <c r="W23" s="3">
        <v>32.427738</v>
      </c>
      <c r="X23" s="3">
        <v>32.437469</v>
      </c>
      <c r="Y23" s="3">
        <v>32.440224</v>
      </c>
      <c r="Z23" s="3">
        <v>32.444103</v>
      </c>
      <c r="AA23" s="3">
        <v>32.445236</v>
      </c>
      <c r="AB23" s="3">
        <v>32.447048</v>
      </c>
      <c r="AC23" s="3">
        <v>32.447289</v>
      </c>
      <c r="AD23" s="3">
        <v>32.446774</v>
      </c>
      <c r="AE23" s="3">
        <v>32.454082</v>
      </c>
      <c r="AF23" s="3">
        <v>32.467537</v>
      </c>
      <c r="AG23" s="3">
        <v>32.464458</v>
      </c>
      <c r="AH23" s="3">
        <v>32.469158</v>
      </c>
      <c r="AI23" s="3">
        <v>32.467625</v>
      </c>
      <c r="AJ23" s="40">
        <v>0.001</v>
      </c>
    </row>
    <row r="24" ht="14.25" customHeight="1">
      <c r="A24" s="3" t="s">
        <v>635</v>
      </c>
      <c r="B24" s="3" t="s">
        <v>636</v>
      </c>
      <c r="C24" s="3" t="s">
        <v>637</v>
      </c>
      <c r="D24" s="3" t="s">
        <v>594</v>
      </c>
      <c r="F24" s="3">
        <v>27.149216</v>
      </c>
      <c r="G24" s="3">
        <v>27.235987</v>
      </c>
      <c r="H24" s="3">
        <v>27.277664</v>
      </c>
      <c r="I24" s="3">
        <v>27.310287</v>
      </c>
      <c r="J24" s="3">
        <v>27.336292</v>
      </c>
      <c r="K24" s="3">
        <v>27.330904</v>
      </c>
      <c r="L24" s="3">
        <v>27.331562</v>
      </c>
      <c r="M24" s="3">
        <v>27.336285</v>
      </c>
      <c r="N24" s="3">
        <v>27.330618</v>
      </c>
      <c r="O24" s="3">
        <v>27.327696</v>
      </c>
      <c r="P24" s="3">
        <v>27.32699</v>
      </c>
      <c r="Q24" s="3">
        <v>27.333647</v>
      </c>
      <c r="R24" s="3">
        <v>27.33798</v>
      </c>
      <c r="S24" s="3">
        <v>27.341881</v>
      </c>
      <c r="T24" s="3">
        <v>27.345711</v>
      </c>
      <c r="U24" s="3">
        <v>27.342876</v>
      </c>
      <c r="V24" s="3">
        <v>27.34116</v>
      </c>
      <c r="W24" s="3">
        <v>27.33515</v>
      </c>
      <c r="X24" s="3">
        <v>27.327925</v>
      </c>
      <c r="Y24" s="3">
        <v>27.325298</v>
      </c>
      <c r="Z24" s="3">
        <v>27.320833</v>
      </c>
      <c r="AA24" s="3">
        <v>27.315809</v>
      </c>
      <c r="AB24" s="3">
        <v>27.310011</v>
      </c>
      <c r="AC24" s="3">
        <v>27.304068</v>
      </c>
      <c r="AD24" s="3">
        <v>27.297342</v>
      </c>
      <c r="AE24" s="3">
        <v>27.290707</v>
      </c>
      <c r="AF24" s="3">
        <v>27.283979</v>
      </c>
      <c r="AG24" s="3">
        <v>27.276522</v>
      </c>
      <c r="AH24" s="3">
        <v>27.269972</v>
      </c>
      <c r="AI24" s="3">
        <v>27.260731</v>
      </c>
      <c r="AJ24" s="40">
        <v>0.0</v>
      </c>
    </row>
    <row r="25" ht="14.25" customHeight="1">
      <c r="A25" s="3" t="s">
        <v>638</v>
      </c>
      <c r="B25" s="3" t="s">
        <v>639</v>
      </c>
      <c r="C25" s="3" t="s">
        <v>640</v>
      </c>
      <c r="D25" s="3" t="s">
        <v>594</v>
      </c>
      <c r="F25" s="3">
        <v>24.255232</v>
      </c>
      <c r="G25" s="3">
        <v>24.774357</v>
      </c>
      <c r="H25" s="3">
        <v>25.224422</v>
      </c>
      <c r="I25" s="3">
        <v>25.693277</v>
      </c>
      <c r="J25" s="3">
        <v>25.703646</v>
      </c>
      <c r="K25" s="3">
        <v>25.731512</v>
      </c>
      <c r="L25" s="3">
        <v>25.772333</v>
      </c>
      <c r="M25" s="3">
        <v>25.822666</v>
      </c>
      <c r="N25" s="3">
        <v>25.838448</v>
      </c>
      <c r="O25" s="3">
        <v>25.843981</v>
      </c>
      <c r="P25" s="3">
        <v>25.851034</v>
      </c>
      <c r="Q25" s="3">
        <v>25.864553</v>
      </c>
      <c r="R25" s="3">
        <v>25.882929</v>
      </c>
      <c r="S25" s="3">
        <v>25.898817</v>
      </c>
      <c r="T25" s="3">
        <v>25.939289</v>
      </c>
      <c r="U25" s="3">
        <v>25.99399</v>
      </c>
      <c r="V25" s="3">
        <v>26.068569</v>
      </c>
      <c r="W25" s="3">
        <v>26.115265</v>
      </c>
      <c r="X25" s="3">
        <v>26.170832</v>
      </c>
      <c r="Y25" s="3">
        <v>26.172411</v>
      </c>
      <c r="Z25" s="3">
        <v>26.177671</v>
      </c>
      <c r="AA25" s="3">
        <v>26.180651</v>
      </c>
      <c r="AB25" s="3">
        <v>26.214607</v>
      </c>
      <c r="AC25" s="3">
        <v>26.233963</v>
      </c>
      <c r="AD25" s="3">
        <v>26.253387</v>
      </c>
      <c r="AE25" s="3">
        <v>26.277561</v>
      </c>
      <c r="AF25" s="3">
        <v>26.282459</v>
      </c>
      <c r="AG25" s="3">
        <v>26.27446</v>
      </c>
      <c r="AH25" s="3">
        <v>26.262043</v>
      </c>
      <c r="AI25" s="3">
        <v>26.249319</v>
      </c>
      <c r="AJ25" s="40">
        <v>0.003</v>
      </c>
    </row>
    <row r="26" ht="14.25" customHeight="1">
      <c r="A26" s="3" t="s">
        <v>610</v>
      </c>
      <c r="B26" s="3" t="s">
        <v>641</v>
      </c>
      <c r="C26" s="3" t="s">
        <v>642</v>
      </c>
      <c r="D26" s="3" t="s">
        <v>594</v>
      </c>
      <c r="F26" s="3">
        <v>38.824818</v>
      </c>
      <c r="G26" s="3">
        <v>39.333702</v>
      </c>
      <c r="H26" s="3">
        <v>39.614109</v>
      </c>
      <c r="I26" s="3">
        <v>39.871635</v>
      </c>
      <c r="J26" s="3">
        <v>39.871674</v>
      </c>
      <c r="K26" s="3">
        <v>39.873493</v>
      </c>
      <c r="L26" s="3">
        <v>39.916843</v>
      </c>
      <c r="M26" s="3">
        <v>39.951862</v>
      </c>
      <c r="N26" s="3">
        <v>39.958538</v>
      </c>
      <c r="O26" s="3">
        <v>39.956547</v>
      </c>
      <c r="P26" s="3">
        <v>39.956955</v>
      </c>
      <c r="Q26" s="3">
        <v>39.974434</v>
      </c>
      <c r="R26" s="3">
        <v>39.975418</v>
      </c>
      <c r="S26" s="3">
        <v>39.976665</v>
      </c>
      <c r="T26" s="3">
        <v>39.987492</v>
      </c>
      <c r="U26" s="3">
        <v>39.996128</v>
      </c>
      <c r="V26" s="3">
        <v>40.011417</v>
      </c>
      <c r="W26" s="3">
        <v>40.009472</v>
      </c>
      <c r="X26" s="3">
        <v>39.994308</v>
      </c>
      <c r="Y26" s="3">
        <v>39.976143</v>
      </c>
      <c r="Z26" s="3">
        <v>39.959724</v>
      </c>
      <c r="AA26" s="3">
        <v>39.936977</v>
      </c>
      <c r="AB26" s="3">
        <v>39.918568</v>
      </c>
      <c r="AC26" s="3">
        <v>39.894238</v>
      </c>
      <c r="AD26" s="3">
        <v>39.863953</v>
      </c>
      <c r="AE26" s="3">
        <v>39.834351</v>
      </c>
      <c r="AF26" s="3">
        <v>39.806118</v>
      </c>
      <c r="AG26" s="3">
        <v>39.770721</v>
      </c>
      <c r="AH26" s="3">
        <v>39.737892</v>
      </c>
      <c r="AI26" s="3">
        <v>39.692822</v>
      </c>
      <c r="AJ26" s="40">
        <v>0.001</v>
      </c>
    </row>
    <row r="27" ht="14.25" customHeight="1">
      <c r="A27" s="3" t="s">
        <v>613</v>
      </c>
      <c r="B27" s="3" t="s">
        <v>643</v>
      </c>
      <c r="C27" s="3" t="s">
        <v>644</v>
      </c>
      <c r="D27" s="3" t="s">
        <v>594</v>
      </c>
      <c r="F27" s="3">
        <v>32.318825</v>
      </c>
      <c r="G27" s="3">
        <v>32.887913</v>
      </c>
      <c r="H27" s="3">
        <v>33.036118</v>
      </c>
      <c r="I27" s="3">
        <v>33.251484</v>
      </c>
      <c r="J27" s="3">
        <v>33.282772</v>
      </c>
      <c r="K27" s="3">
        <v>33.317574</v>
      </c>
      <c r="L27" s="3">
        <v>33.353283</v>
      </c>
      <c r="M27" s="3">
        <v>33.380016</v>
      </c>
      <c r="N27" s="3">
        <v>33.376392</v>
      </c>
      <c r="O27" s="3">
        <v>33.366135</v>
      </c>
      <c r="P27" s="3">
        <v>33.353199</v>
      </c>
      <c r="Q27" s="3">
        <v>33.353046</v>
      </c>
      <c r="R27" s="3">
        <v>33.337955</v>
      </c>
      <c r="S27" s="3">
        <v>33.318043</v>
      </c>
      <c r="T27" s="3">
        <v>33.287079</v>
      </c>
      <c r="U27" s="3">
        <v>33.269733</v>
      </c>
      <c r="V27" s="3">
        <v>33.249058</v>
      </c>
      <c r="W27" s="3">
        <v>33.227001</v>
      </c>
      <c r="X27" s="3">
        <v>33.197056</v>
      </c>
      <c r="Y27" s="3">
        <v>33.181938</v>
      </c>
      <c r="Z27" s="3">
        <v>33.159008</v>
      </c>
      <c r="AA27" s="3">
        <v>33.137695</v>
      </c>
      <c r="AB27" s="3">
        <v>33.118141</v>
      </c>
      <c r="AC27" s="3">
        <v>33.094582</v>
      </c>
      <c r="AD27" s="3">
        <v>33.066444</v>
      </c>
      <c r="AE27" s="3">
        <v>33.038933</v>
      </c>
      <c r="AF27" s="3">
        <v>33.011356</v>
      </c>
      <c r="AG27" s="3">
        <v>32.979691</v>
      </c>
      <c r="AH27" s="3">
        <v>32.949276</v>
      </c>
      <c r="AI27" s="3">
        <v>32.908447</v>
      </c>
      <c r="AJ27" s="40">
        <v>0.001</v>
      </c>
    </row>
    <row r="28" ht="14.25" customHeight="1">
      <c r="A28" s="3" t="s">
        <v>645</v>
      </c>
      <c r="B28" s="3" t="s">
        <v>646</v>
      </c>
      <c r="C28" s="3" t="s">
        <v>647</v>
      </c>
      <c r="D28" s="3" t="s">
        <v>594</v>
      </c>
      <c r="F28" s="3">
        <v>31.041904</v>
      </c>
      <c r="G28" s="3">
        <v>31.443405</v>
      </c>
      <c r="H28" s="3">
        <v>31.695049</v>
      </c>
      <c r="I28" s="3">
        <v>31.977673</v>
      </c>
      <c r="J28" s="3">
        <v>32.027157</v>
      </c>
      <c r="K28" s="3">
        <v>32.078114</v>
      </c>
      <c r="L28" s="3">
        <v>32.130299</v>
      </c>
      <c r="M28" s="3">
        <v>32.180748</v>
      </c>
      <c r="N28" s="3">
        <v>32.198048</v>
      </c>
      <c r="O28" s="3">
        <v>32.200371</v>
      </c>
      <c r="P28" s="3">
        <v>32.198677</v>
      </c>
      <c r="Q28" s="3">
        <v>32.196827</v>
      </c>
      <c r="R28" s="3">
        <v>32.18922</v>
      </c>
      <c r="S28" s="3">
        <v>32.177177</v>
      </c>
      <c r="T28" s="3">
        <v>32.165134</v>
      </c>
      <c r="U28" s="3">
        <v>32.161278</v>
      </c>
      <c r="V28" s="3">
        <v>32.156677</v>
      </c>
      <c r="W28" s="3">
        <v>32.14706</v>
      </c>
      <c r="X28" s="3">
        <v>32.139084</v>
      </c>
      <c r="Y28" s="3">
        <v>32.123936</v>
      </c>
      <c r="Z28" s="3">
        <v>32.106182</v>
      </c>
      <c r="AA28" s="3">
        <v>32.089447</v>
      </c>
      <c r="AB28" s="3">
        <v>32.080513</v>
      </c>
      <c r="AC28" s="3">
        <v>32.060947</v>
      </c>
      <c r="AD28" s="3">
        <v>32.039253</v>
      </c>
      <c r="AE28" s="3">
        <v>32.018211</v>
      </c>
      <c r="AF28" s="3">
        <v>31.995937</v>
      </c>
      <c r="AG28" s="3">
        <v>31.971909</v>
      </c>
      <c r="AH28" s="3">
        <v>31.947645</v>
      </c>
      <c r="AI28" s="3">
        <v>31.9177</v>
      </c>
      <c r="AJ28" s="40">
        <v>0.001</v>
      </c>
    </row>
    <row r="29" ht="14.25" customHeight="1">
      <c r="A29" s="3" t="s">
        <v>648</v>
      </c>
      <c r="B29" s="3" t="s">
        <v>649</v>
      </c>
      <c r="C29" s="3" t="s">
        <v>650</v>
      </c>
      <c r="D29" s="3" t="s">
        <v>594</v>
      </c>
      <c r="F29" s="3">
        <v>25.310266</v>
      </c>
      <c r="G29" s="3">
        <v>25.637632</v>
      </c>
      <c r="H29" s="3">
        <v>25.842813</v>
      </c>
      <c r="I29" s="3">
        <v>26.073252</v>
      </c>
      <c r="J29" s="3">
        <v>26.1136</v>
      </c>
      <c r="K29" s="3">
        <v>26.155148</v>
      </c>
      <c r="L29" s="3">
        <v>26.197697</v>
      </c>
      <c r="M29" s="3">
        <v>26.238832</v>
      </c>
      <c r="N29" s="3">
        <v>26.252937</v>
      </c>
      <c r="O29" s="3">
        <v>26.254831</v>
      </c>
      <c r="P29" s="3">
        <v>26.25345</v>
      </c>
      <c r="Q29" s="3">
        <v>26.251942</v>
      </c>
      <c r="R29" s="3">
        <v>26.245739</v>
      </c>
      <c r="S29" s="3">
        <v>26.23592</v>
      </c>
      <c r="T29" s="3">
        <v>26.226101</v>
      </c>
      <c r="U29" s="3">
        <v>26.222956</v>
      </c>
      <c r="V29" s="3">
        <v>26.219206</v>
      </c>
      <c r="W29" s="3">
        <v>26.211365</v>
      </c>
      <c r="X29" s="3">
        <v>26.204861</v>
      </c>
      <c r="Y29" s="3">
        <v>26.192509</v>
      </c>
      <c r="Z29" s="3">
        <v>26.178034</v>
      </c>
      <c r="AA29" s="3">
        <v>26.164389</v>
      </c>
      <c r="AB29" s="3">
        <v>26.157104</v>
      </c>
      <c r="AC29" s="3">
        <v>26.141151</v>
      </c>
      <c r="AD29" s="3">
        <v>26.123463</v>
      </c>
      <c r="AE29" s="3">
        <v>26.106306</v>
      </c>
      <c r="AF29" s="3">
        <v>26.088144</v>
      </c>
      <c r="AG29" s="3">
        <v>26.068552</v>
      </c>
      <c r="AH29" s="3">
        <v>26.048769</v>
      </c>
      <c r="AI29" s="3">
        <v>26.024353</v>
      </c>
      <c r="AJ29" s="40">
        <v>0.001</v>
      </c>
    </row>
    <row r="30" ht="14.25" customHeight="1">
      <c r="A30" s="3" t="s">
        <v>651</v>
      </c>
      <c r="C30" s="3" t="s">
        <v>652</v>
      </c>
    </row>
    <row r="31" ht="14.25" customHeight="1">
      <c r="A31" s="3" t="s">
        <v>653</v>
      </c>
      <c r="B31" s="3" t="s">
        <v>654</v>
      </c>
      <c r="C31" s="3" t="s">
        <v>655</v>
      </c>
      <c r="D31" s="3" t="s">
        <v>656</v>
      </c>
      <c r="F31" s="3">
        <v>0.816615</v>
      </c>
      <c r="G31" s="3">
        <v>0.816615</v>
      </c>
      <c r="H31" s="3">
        <v>0.816615</v>
      </c>
      <c r="I31" s="3">
        <v>0.816615</v>
      </c>
      <c r="J31" s="3">
        <v>0.816615</v>
      </c>
      <c r="K31" s="3">
        <v>0.816615</v>
      </c>
      <c r="L31" s="3">
        <v>0.816615</v>
      </c>
      <c r="M31" s="3">
        <v>0.816615</v>
      </c>
      <c r="N31" s="3">
        <v>0.816615</v>
      </c>
      <c r="O31" s="3">
        <v>0.816615</v>
      </c>
      <c r="P31" s="3">
        <v>0.816615</v>
      </c>
      <c r="Q31" s="3">
        <v>0.816615</v>
      </c>
      <c r="R31" s="3">
        <v>0.816615</v>
      </c>
      <c r="S31" s="3">
        <v>0.816615</v>
      </c>
      <c r="T31" s="3">
        <v>0.816615</v>
      </c>
      <c r="U31" s="3">
        <v>0.816615</v>
      </c>
      <c r="V31" s="3">
        <v>0.816615</v>
      </c>
      <c r="W31" s="3">
        <v>0.816615</v>
      </c>
      <c r="X31" s="3">
        <v>0.816615</v>
      </c>
      <c r="Y31" s="3">
        <v>0.816615</v>
      </c>
      <c r="Z31" s="3">
        <v>0.816615</v>
      </c>
      <c r="AA31" s="3">
        <v>0.816615</v>
      </c>
      <c r="AB31" s="3">
        <v>0.816615</v>
      </c>
      <c r="AC31" s="3">
        <v>0.816615</v>
      </c>
      <c r="AD31" s="3">
        <v>0.816615</v>
      </c>
      <c r="AE31" s="3">
        <v>0.816615</v>
      </c>
      <c r="AF31" s="3">
        <v>0.816615</v>
      </c>
      <c r="AG31" s="3">
        <v>0.816615</v>
      </c>
      <c r="AH31" s="3">
        <v>0.816615</v>
      </c>
      <c r="AI31" s="3">
        <v>0.816615</v>
      </c>
      <c r="AJ31" s="40">
        <v>0.0</v>
      </c>
    </row>
    <row r="32" ht="14.25" customHeight="1">
      <c r="A32" s="3" t="s">
        <v>657</v>
      </c>
      <c r="B32" s="3" t="s">
        <v>658</v>
      </c>
      <c r="C32" s="3" t="s">
        <v>659</v>
      </c>
      <c r="D32" s="3" t="s">
        <v>656</v>
      </c>
      <c r="F32" s="3">
        <v>0.815358</v>
      </c>
      <c r="G32" s="3">
        <v>0.815358</v>
      </c>
      <c r="H32" s="3">
        <v>0.815358</v>
      </c>
      <c r="I32" s="3">
        <v>0.815358</v>
      </c>
      <c r="J32" s="3">
        <v>0.815358</v>
      </c>
      <c r="K32" s="3">
        <v>0.815358</v>
      </c>
      <c r="L32" s="3">
        <v>0.815358</v>
      </c>
      <c r="M32" s="3">
        <v>0.815358</v>
      </c>
      <c r="N32" s="3">
        <v>0.815358</v>
      </c>
      <c r="O32" s="3">
        <v>0.815358</v>
      </c>
      <c r="P32" s="3">
        <v>0.815358</v>
      </c>
      <c r="Q32" s="3">
        <v>0.815358</v>
      </c>
      <c r="R32" s="3">
        <v>0.815358</v>
      </c>
      <c r="S32" s="3">
        <v>0.815358</v>
      </c>
      <c r="T32" s="3">
        <v>0.815358</v>
      </c>
      <c r="U32" s="3">
        <v>0.815358</v>
      </c>
      <c r="V32" s="3">
        <v>0.815358</v>
      </c>
      <c r="W32" s="3">
        <v>0.815358</v>
      </c>
      <c r="X32" s="3">
        <v>0.815358</v>
      </c>
      <c r="Y32" s="3">
        <v>0.815358</v>
      </c>
      <c r="Z32" s="3">
        <v>0.815358</v>
      </c>
      <c r="AA32" s="3">
        <v>0.815358</v>
      </c>
      <c r="AB32" s="3">
        <v>0.815358</v>
      </c>
      <c r="AC32" s="3">
        <v>0.815358</v>
      </c>
      <c r="AD32" s="3">
        <v>0.815358</v>
      </c>
      <c r="AE32" s="3">
        <v>0.815358</v>
      </c>
      <c r="AF32" s="3">
        <v>0.815358</v>
      </c>
      <c r="AG32" s="3">
        <v>0.815358</v>
      </c>
      <c r="AH32" s="3">
        <v>0.815358</v>
      </c>
      <c r="AI32" s="3">
        <v>0.815358</v>
      </c>
      <c r="AJ32" s="40">
        <v>0.0</v>
      </c>
    </row>
    <row r="33" ht="14.25" customHeight="1">
      <c r="A33" s="3" t="s">
        <v>660</v>
      </c>
      <c r="C33" s="3" t="s">
        <v>661</v>
      </c>
    </row>
    <row r="34" ht="14.25" customHeight="1">
      <c r="A34" s="3" t="s">
        <v>174</v>
      </c>
      <c r="C34" s="3" t="s">
        <v>662</v>
      </c>
    </row>
    <row r="35" ht="14.25" customHeight="1">
      <c r="A35" s="3" t="s">
        <v>591</v>
      </c>
      <c r="B35" s="3" t="s">
        <v>663</v>
      </c>
      <c r="C35" s="3" t="s">
        <v>664</v>
      </c>
      <c r="D35" s="3" t="s">
        <v>594</v>
      </c>
      <c r="F35" s="3">
        <v>36.796665</v>
      </c>
      <c r="G35" s="3">
        <v>37.285339</v>
      </c>
      <c r="H35" s="3">
        <v>37.400349</v>
      </c>
      <c r="I35" s="3">
        <v>37.636726</v>
      </c>
      <c r="J35" s="3">
        <v>38.537251</v>
      </c>
      <c r="K35" s="3">
        <v>39.333351</v>
      </c>
      <c r="L35" s="3">
        <v>39.602333</v>
      </c>
      <c r="M35" s="3">
        <v>39.751804</v>
      </c>
      <c r="N35" s="3">
        <v>39.835247</v>
      </c>
      <c r="O35" s="3">
        <v>39.927753</v>
      </c>
      <c r="P35" s="3">
        <v>39.930557</v>
      </c>
      <c r="Q35" s="3">
        <v>39.96682</v>
      </c>
      <c r="R35" s="3">
        <v>39.964188</v>
      </c>
      <c r="S35" s="3">
        <v>39.958847</v>
      </c>
      <c r="T35" s="3">
        <v>39.962479</v>
      </c>
      <c r="U35" s="3">
        <v>39.942116</v>
      </c>
      <c r="V35" s="3">
        <v>39.935993</v>
      </c>
      <c r="W35" s="3">
        <v>39.933681</v>
      </c>
      <c r="X35" s="3">
        <v>39.91449</v>
      </c>
      <c r="Y35" s="3">
        <v>39.904514</v>
      </c>
      <c r="Z35" s="3">
        <v>55.280651</v>
      </c>
      <c r="AA35" s="3">
        <v>55.259602</v>
      </c>
      <c r="AB35" s="3">
        <v>55.243347</v>
      </c>
      <c r="AC35" s="3">
        <v>55.217548</v>
      </c>
      <c r="AD35" s="3">
        <v>55.185474</v>
      </c>
      <c r="AE35" s="3">
        <v>55.155716</v>
      </c>
      <c r="AF35" s="3">
        <v>55.121708</v>
      </c>
      <c r="AG35" s="3">
        <v>55.082836</v>
      </c>
      <c r="AH35" s="3">
        <v>55.044609</v>
      </c>
      <c r="AI35" s="3">
        <v>54.983566</v>
      </c>
      <c r="AJ35" s="40">
        <v>0.014</v>
      </c>
    </row>
    <row r="36" ht="14.25" customHeight="1">
      <c r="A36" s="3" t="s">
        <v>595</v>
      </c>
      <c r="B36" s="3" t="s">
        <v>665</v>
      </c>
      <c r="C36" s="3" t="s">
        <v>666</v>
      </c>
      <c r="D36" s="3" t="s">
        <v>594</v>
      </c>
      <c r="F36" s="3">
        <v>60.694321</v>
      </c>
      <c r="G36" s="3">
        <v>61.373245</v>
      </c>
      <c r="H36" s="3">
        <v>60.791321</v>
      </c>
      <c r="I36" s="3">
        <v>60.866264</v>
      </c>
      <c r="J36" s="3">
        <v>62.967304</v>
      </c>
      <c r="K36" s="3">
        <v>63.937763</v>
      </c>
      <c r="L36" s="3">
        <v>64.179672</v>
      </c>
      <c r="M36" s="3">
        <v>64.123413</v>
      </c>
      <c r="N36" s="3">
        <v>64.160591</v>
      </c>
      <c r="O36" s="3">
        <v>64.535286</v>
      </c>
      <c r="P36" s="3">
        <v>64.802048</v>
      </c>
      <c r="Q36" s="3">
        <v>65.630913</v>
      </c>
      <c r="R36" s="3">
        <v>66.055984</v>
      </c>
      <c r="S36" s="3">
        <v>66.542503</v>
      </c>
      <c r="T36" s="3">
        <v>67.095871</v>
      </c>
      <c r="U36" s="3">
        <v>67.549416</v>
      </c>
      <c r="V36" s="3">
        <v>67.979431</v>
      </c>
      <c r="W36" s="3">
        <v>68.452682</v>
      </c>
      <c r="X36" s="3">
        <v>68.830826</v>
      </c>
      <c r="Y36" s="3">
        <v>69.379395</v>
      </c>
      <c r="Z36" s="3">
        <v>69.861237</v>
      </c>
      <c r="AA36" s="3">
        <v>70.369148</v>
      </c>
      <c r="AB36" s="3">
        <v>70.935997</v>
      </c>
      <c r="AC36" s="3">
        <v>71.428902</v>
      </c>
      <c r="AD36" s="3">
        <v>71.868347</v>
      </c>
      <c r="AE36" s="3">
        <v>72.373734</v>
      </c>
      <c r="AF36" s="3">
        <v>72.839546</v>
      </c>
      <c r="AG36" s="3">
        <v>73.30394</v>
      </c>
      <c r="AH36" s="3">
        <v>73.803215</v>
      </c>
      <c r="AI36" s="3">
        <v>74.17234</v>
      </c>
      <c r="AJ36" s="40">
        <v>0.007</v>
      </c>
    </row>
    <row r="37" ht="14.25" customHeight="1">
      <c r="A37" s="3" t="s">
        <v>598</v>
      </c>
      <c r="B37" s="3" t="s">
        <v>667</v>
      </c>
      <c r="C37" s="3" t="s">
        <v>668</v>
      </c>
      <c r="D37" s="3" t="s">
        <v>594</v>
      </c>
      <c r="F37" s="3">
        <v>67.671295</v>
      </c>
      <c r="G37" s="3">
        <v>68.680603</v>
      </c>
      <c r="H37" s="3">
        <v>68.621864</v>
      </c>
      <c r="I37" s="3">
        <v>68.782333</v>
      </c>
      <c r="J37" s="3">
        <v>70.553535</v>
      </c>
      <c r="K37" s="3">
        <v>71.183556</v>
      </c>
      <c r="L37" s="3">
        <v>71.08548</v>
      </c>
      <c r="M37" s="3">
        <v>70.963875</v>
      </c>
      <c r="N37" s="3">
        <v>70.949242</v>
      </c>
      <c r="O37" s="3">
        <v>71.174217</v>
      </c>
      <c r="P37" s="3">
        <v>71.316597</v>
      </c>
      <c r="Q37" s="3">
        <v>71.895447</v>
      </c>
      <c r="R37" s="3">
        <v>72.139908</v>
      </c>
      <c r="S37" s="3">
        <v>72.442505</v>
      </c>
      <c r="T37" s="3">
        <v>72.814873</v>
      </c>
      <c r="U37" s="3">
        <v>73.12175</v>
      </c>
      <c r="V37" s="3">
        <v>73.433228</v>
      </c>
      <c r="W37" s="3">
        <v>73.765709</v>
      </c>
      <c r="X37" s="3">
        <v>74.026703</v>
      </c>
      <c r="Y37" s="3">
        <v>74.383026</v>
      </c>
      <c r="Z37" s="3">
        <v>74.704735</v>
      </c>
      <c r="AA37" s="3">
        <v>75.037895</v>
      </c>
      <c r="AB37" s="3">
        <v>75.420647</v>
      </c>
      <c r="AC37" s="3">
        <v>75.749245</v>
      </c>
      <c r="AD37" s="3">
        <v>76.041306</v>
      </c>
      <c r="AE37" s="3">
        <v>76.382736</v>
      </c>
      <c r="AF37" s="3">
        <v>76.699242</v>
      </c>
      <c r="AG37" s="3">
        <v>77.007668</v>
      </c>
      <c r="AH37" s="3">
        <v>77.33876</v>
      </c>
      <c r="AI37" s="3">
        <v>77.581703</v>
      </c>
      <c r="AJ37" s="40">
        <v>0.005</v>
      </c>
    </row>
    <row r="38" ht="14.25" customHeight="1">
      <c r="A38" s="3" t="s">
        <v>601</v>
      </c>
      <c r="B38" s="3" t="s">
        <v>669</v>
      </c>
      <c r="C38" s="3" t="s">
        <v>670</v>
      </c>
      <c r="D38" s="3" t="s">
        <v>594</v>
      </c>
      <c r="F38" s="3">
        <v>80.285393</v>
      </c>
      <c r="G38" s="3">
        <v>82.108543</v>
      </c>
      <c r="H38" s="3">
        <v>82.349861</v>
      </c>
      <c r="I38" s="3">
        <v>83.237282</v>
      </c>
      <c r="J38" s="3">
        <v>83.982422</v>
      </c>
      <c r="K38" s="3">
        <v>84.185234</v>
      </c>
      <c r="L38" s="3">
        <v>83.932404</v>
      </c>
      <c r="M38" s="3">
        <v>83.706482</v>
      </c>
      <c r="N38" s="3">
        <v>83.607964</v>
      </c>
      <c r="O38" s="3">
        <v>83.855766</v>
      </c>
      <c r="P38" s="3">
        <v>83.922783</v>
      </c>
      <c r="Q38" s="3">
        <v>84.340149</v>
      </c>
      <c r="R38" s="3">
        <v>84.577774</v>
      </c>
      <c r="S38" s="3">
        <v>84.824547</v>
      </c>
      <c r="T38" s="3">
        <v>85.09819</v>
      </c>
      <c r="U38" s="3">
        <v>85.329918</v>
      </c>
      <c r="V38" s="3">
        <v>85.559464</v>
      </c>
      <c r="W38" s="3">
        <v>85.777138</v>
      </c>
      <c r="X38" s="3">
        <v>85.94429</v>
      </c>
      <c r="Y38" s="3">
        <v>86.163223</v>
      </c>
      <c r="Z38" s="3">
        <v>86.359337</v>
      </c>
      <c r="AA38" s="3">
        <v>86.557968</v>
      </c>
      <c r="AB38" s="3">
        <v>86.788971</v>
      </c>
      <c r="AC38" s="3">
        <v>86.973045</v>
      </c>
      <c r="AD38" s="3">
        <v>87.126823</v>
      </c>
      <c r="AE38" s="3">
        <v>87.311203</v>
      </c>
      <c r="AF38" s="3">
        <v>87.482544</v>
      </c>
      <c r="AG38" s="3">
        <v>87.642509</v>
      </c>
      <c r="AH38" s="3">
        <v>87.818031</v>
      </c>
      <c r="AI38" s="3">
        <v>87.926834</v>
      </c>
      <c r="AJ38" s="40">
        <v>0.003</v>
      </c>
    </row>
    <row r="39" ht="14.25" customHeight="1">
      <c r="A39" s="3" t="s">
        <v>604</v>
      </c>
      <c r="B39" s="3" t="s">
        <v>671</v>
      </c>
      <c r="C39" s="3" t="s">
        <v>672</v>
      </c>
      <c r="D39" s="3" t="s">
        <v>594</v>
      </c>
      <c r="F39" s="3">
        <v>65.242088</v>
      </c>
      <c r="G39" s="3">
        <v>66.763145</v>
      </c>
      <c r="H39" s="3">
        <v>67.371582</v>
      </c>
      <c r="I39" s="3">
        <v>69.049416</v>
      </c>
      <c r="J39" s="3">
        <v>70.343246</v>
      </c>
      <c r="K39" s="3">
        <v>70.908195</v>
      </c>
      <c r="L39" s="3">
        <v>70.848083</v>
      </c>
      <c r="M39" s="3">
        <v>70.723351</v>
      </c>
      <c r="N39" s="3">
        <v>70.783279</v>
      </c>
      <c r="O39" s="3">
        <v>71.141495</v>
      </c>
      <c r="P39" s="3">
        <v>71.238594</v>
      </c>
      <c r="Q39" s="3">
        <v>71.759422</v>
      </c>
      <c r="R39" s="3">
        <v>72.107964</v>
      </c>
      <c r="S39" s="3">
        <v>72.453812</v>
      </c>
      <c r="T39" s="3">
        <v>72.829185</v>
      </c>
      <c r="U39" s="3">
        <v>73.1185</v>
      </c>
      <c r="V39" s="3">
        <v>73.396469</v>
      </c>
      <c r="W39" s="3">
        <v>73.670532</v>
      </c>
      <c r="X39" s="3">
        <v>73.880142</v>
      </c>
      <c r="Y39" s="3">
        <v>74.162643</v>
      </c>
      <c r="Z39" s="3">
        <v>74.414902</v>
      </c>
      <c r="AA39" s="3">
        <v>74.672684</v>
      </c>
      <c r="AB39" s="3">
        <v>74.966904</v>
      </c>
      <c r="AC39" s="3">
        <v>75.196846</v>
      </c>
      <c r="AD39" s="3">
        <v>75.386581</v>
      </c>
      <c r="AE39" s="3">
        <v>75.612328</v>
      </c>
      <c r="AF39" s="3">
        <v>75.820351</v>
      </c>
      <c r="AG39" s="3">
        <v>76.013939</v>
      </c>
      <c r="AH39" s="3">
        <v>76.226402</v>
      </c>
      <c r="AI39" s="3">
        <v>76.356148</v>
      </c>
      <c r="AJ39" s="40">
        <v>0.005</v>
      </c>
    </row>
    <row r="40" ht="14.25" customHeight="1">
      <c r="A40" s="3" t="s">
        <v>607</v>
      </c>
      <c r="B40" s="3" t="s">
        <v>673</v>
      </c>
      <c r="C40" s="3" t="s">
        <v>674</v>
      </c>
      <c r="D40" s="3" t="s">
        <v>594</v>
      </c>
      <c r="F40" s="3">
        <v>45.453941</v>
      </c>
      <c r="G40" s="3">
        <v>46.962925</v>
      </c>
      <c r="H40" s="3">
        <v>47.564659</v>
      </c>
      <c r="I40" s="3">
        <v>48.530727</v>
      </c>
      <c r="J40" s="3">
        <v>49.435001</v>
      </c>
      <c r="K40" s="3">
        <v>50.025982</v>
      </c>
      <c r="L40" s="3">
        <v>50.295273</v>
      </c>
      <c r="M40" s="3">
        <v>50.385834</v>
      </c>
      <c r="N40" s="3">
        <v>50.630325</v>
      </c>
      <c r="O40" s="3">
        <v>51.113129</v>
      </c>
      <c r="P40" s="3">
        <v>51.387043</v>
      </c>
      <c r="Q40" s="3">
        <v>52.373764</v>
      </c>
      <c r="R40" s="3">
        <v>52.885677</v>
      </c>
      <c r="S40" s="3">
        <v>53.448933</v>
      </c>
      <c r="T40" s="3">
        <v>54.135727</v>
      </c>
      <c r="U40" s="3">
        <v>54.6689</v>
      </c>
      <c r="V40" s="3">
        <v>55.191685</v>
      </c>
      <c r="W40" s="3">
        <v>55.769703</v>
      </c>
      <c r="X40" s="3">
        <v>56.235741</v>
      </c>
      <c r="Y40" s="3">
        <v>56.868568</v>
      </c>
      <c r="Z40" s="3">
        <v>57.42416</v>
      </c>
      <c r="AA40" s="3">
        <v>58.002686</v>
      </c>
      <c r="AB40" s="3">
        <v>58.655842</v>
      </c>
      <c r="AC40" s="3">
        <v>59.189636</v>
      </c>
      <c r="AD40" s="3">
        <v>59.649986</v>
      </c>
      <c r="AE40" s="3">
        <v>60.197403</v>
      </c>
      <c r="AF40" s="3">
        <v>60.692425</v>
      </c>
      <c r="AG40" s="3">
        <v>61.174858</v>
      </c>
      <c r="AH40" s="3">
        <v>61.69944</v>
      </c>
      <c r="AI40" s="3">
        <v>62.053333</v>
      </c>
      <c r="AJ40" s="40">
        <v>0.011</v>
      </c>
    </row>
    <row r="41" ht="14.25" customHeight="1">
      <c r="A41" s="3" t="s">
        <v>610</v>
      </c>
      <c r="B41" s="3" t="s">
        <v>675</v>
      </c>
      <c r="C41" s="3" t="s">
        <v>676</v>
      </c>
      <c r="D41" s="3" t="s">
        <v>594</v>
      </c>
      <c r="F41" s="3">
        <v>61.758026</v>
      </c>
      <c r="G41" s="3">
        <v>63.20303</v>
      </c>
      <c r="H41" s="3">
        <v>63.578114</v>
      </c>
      <c r="I41" s="3">
        <v>65.130768</v>
      </c>
      <c r="J41" s="3">
        <v>66.514877</v>
      </c>
      <c r="K41" s="3">
        <v>67.417648</v>
      </c>
      <c r="L41" s="3">
        <v>67.455658</v>
      </c>
      <c r="M41" s="3">
        <v>67.431076</v>
      </c>
      <c r="N41" s="3">
        <v>67.554115</v>
      </c>
      <c r="O41" s="3">
        <v>67.894051</v>
      </c>
      <c r="P41" s="3">
        <v>68.088341</v>
      </c>
      <c r="Q41" s="3">
        <v>68.748421</v>
      </c>
      <c r="R41" s="3">
        <v>69.135735</v>
      </c>
      <c r="S41" s="3">
        <v>69.575783</v>
      </c>
      <c r="T41" s="3">
        <v>70.074806</v>
      </c>
      <c r="U41" s="3">
        <v>70.483154</v>
      </c>
      <c r="V41" s="3">
        <v>70.891075</v>
      </c>
      <c r="W41" s="3">
        <v>71.318481</v>
      </c>
      <c r="X41" s="3">
        <v>71.668793</v>
      </c>
      <c r="Y41" s="3">
        <v>72.104828</v>
      </c>
      <c r="Z41" s="3">
        <v>72.50087</v>
      </c>
      <c r="AA41" s="3">
        <v>72.908051</v>
      </c>
      <c r="AB41" s="3">
        <v>73.364632</v>
      </c>
      <c r="AC41" s="3">
        <v>73.750359</v>
      </c>
      <c r="AD41" s="3">
        <v>74.087822</v>
      </c>
      <c r="AE41" s="3">
        <v>74.469818</v>
      </c>
      <c r="AF41" s="3">
        <v>74.822998</v>
      </c>
      <c r="AG41" s="3">
        <v>75.174667</v>
      </c>
      <c r="AH41" s="3">
        <v>75.545166</v>
      </c>
      <c r="AI41" s="3">
        <v>75.815369</v>
      </c>
      <c r="AJ41" s="40">
        <v>0.007</v>
      </c>
    </row>
    <row r="42" ht="14.25" customHeight="1">
      <c r="A42" s="3" t="s">
        <v>613</v>
      </c>
      <c r="B42" s="3" t="s">
        <v>677</v>
      </c>
      <c r="C42" s="3" t="s">
        <v>678</v>
      </c>
      <c r="D42" s="3" t="s">
        <v>594</v>
      </c>
      <c r="F42" s="3">
        <v>60.078842</v>
      </c>
      <c r="G42" s="3">
        <v>61.797421</v>
      </c>
      <c r="H42" s="3">
        <v>62.810596</v>
      </c>
      <c r="I42" s="3">
        <v>64.750214</v>
      </c>
      <c r="J42" s="3">
        <v>66.349854</v>
      </c>
      <c r="K42" s="3">
        <v>67.102661</v>
      </c>
      <c r="L42" s="3">
        <v>67.170227</v>
      </c>
      <c r="M42" s="3">
        <v>67.179466</v>
      </c>
      <c r="N42" s="3">
        <v>67.309021</v>
      </c>
      <c r="O42" s="3">
        <v>67.73349</v>
      </c>
      <c r="P42" s="3">
        <v>67.903336</v>
      </c>
      <c r="Q42" s="3">
        <v>68.488098</v>
      </c>
      <c r="R42" s="3">
        <v>68.851631</v>
      </c>
      <c r="S42" s="3">
        <v>69.215523</v>
      </c>
      <c r="T42" s="3">
        <v>69.622246</v>
      </c>
      <c r="U42" s="3">
        <v>69.937439</v>
      </c>
      <c r="V42" s="3">
        <v>70.240654</v>
      </c>
      <c r="W42" s="3">
        <v>70.551941</v>
      </c>
      <c r="X42" s="3">
        <v>70.79364</v>
      </c>
      <c r="Y42" s="3">
        <v>71.100647</v>
      </c>
      <c r="Z42" s="3">
        <v>71.376266</v>
      </c>
      <c r="AA42" s="3">
        <v>71.646942</v>
      </c>
      <c r="AB42" s="3">
        <v>71.958344</v>
      </c>
      <c r="AC42" s="3">
        <v>72.213295</v>
      </c>
      <c r="AD42" s="3">
        <v>72.436821</v>
      </c>
      <c r="AE42" s="3">
        <v>72.688377</v>
      </c>
      <c r="AF42" s="3">
        <v>72.914185</v>
      </c>
      <c r="AG42" s="3">
        <v>73.111755</v>
      </c>
      <c r="AH42" s="3">
        <v>73.330139</v>
      </c>
      <c r="AI42" s="3">
        <v>73.459396</v>
      </c>
      <c r="AJ42" s="40">
        <v>0.007</v>
      </c>
    </row>
    <row r="43" ht="14.25" customHeight="1">
      <c r="A43" s="3" t="s">
        <v>679</v>
      </c>
      <c r="B43" s="3" t="s">
        <v>680</v>
      </c>
      <c r="C43" s="3" t="s">
        <v>681</v>
      </c>
      <c r="D43" s="3" t="s">
        <v>594</v>
      </c>
      <c r="F43" s="3">
        <v>68.472687</v>
      </c>
      <c r="G43" s="3">
        <v>70.101669</v>
      </c>
      <c r="H43" s="3">
        <v>70.583076</v>
      </c>
      <c r="I43" s="3">
        <v>71.735718</v>
      </c>
      <c r="J43" s="3">
        <v>72.970787</v>
      </c>
      <c r="K43" s="3">
        <v>73.526398</v>
      </c>
      <c r="L43" s="3">
        <v>73.379166</v>
      </c>
      <c r="M43" s="3">
        <v>73.231766</v>
      </c>
      <c r="N43" s="3">
        <v>73.230148</v>
      </c>
      <c r="O43" s="3">
        <v>73.482239</v>
      </c>
      <c r="P43" s="3">
        <v>73.621017</v>
      </c>
      <c r="Q43" s="3">
        <v>74.034782</v>
      </c>
      <c r="R43" s="3">
        <v>74.419159</v>
      </c>
      <c r="S43" s="3">
        <v>74.748634</v>
      </c>
      <c r="T43" s="3">
        <v>75.117485</v>
      </c>
      <c r="U43" s="3">
        <v>75.426605</v>
      </c>
      <c r="V43" s="3">
        <v>75.71759</v>
      </c>
      <c r="W43" s="3">
        <v>76.013634</v>
      </c>
      <c r="X43" s="3">
        <v>76.278526</v>
      </c>
      <c r="Y43" s="3">
        <v>76.550629</v>
      </c>
      <c r="Z43" s="3">
        <v>76.788399</v>
      </c>
      <c r="AA43" s="3">
        <v>77.075897</v>
      </c>
      <c r="AB43" s="3">
        <v>77.406227</v>
      </c>
      <c r="AC43" s="3">
        <v>77.697556</v>
      </c>
      <c r="AD43" s="3">
        <v>77.942192</v>
      </c>
      <c r="AE43" s="3">
        <v>78.215508</v>
      </c>
      <c r="AF43" s="3">
        <v>78.481972</v>
      </c>
      <c r="AG43" s="3">
        <v>78.737511</v>
      </c>
      <c r="AH43" s="3">
        <v>79.004257</v>
      </c>
      <c r="AI43" s="3">
        <v>79.214226</v>
      </c>
      <c r="AJ43" s="40">
        <v>0.005</v>
      </c>
    </row>
    <row r="44" ht="14.25" customHeight="1">
      <c r="A44" s="3" t="s">
        <v>239</v>
      </c>
      <c r="C44" s="3" t="s">
        <v>682</v>
      </c>
    </row>
    <row r="45" ht="14.25" customHeight="1">
      <c r="A45" s="3" t="s">
        <v>623</v>
      </c>
      <c r="B45" s="3" t="s">
        <v>683</v>
      </c>
      <c r="C45" s="3" t="s">
        <v>684</v>
      </c>
      <c r="D45" s="3" t="s">
        <v>594</v>
      </c>
      <c r="F45" s="3">
        <v>35.760139</v>
      </c>
      <c r="G45" s="3">
        <v>37.485031</v>
      </c>
      <c r="H45" s="3">
        <v>38.405735</v>
      </c>
      <c r="I45" s="3">
        <v>38.782173</v>
      </c>
      <c r="J45" s="3">
        <v>38.871666</v>
      </c>
      <c r="K45" s="3">
        <v>38.918762</v>
      </c>
      <c r="L45" s="3">
        <v>39.042702</v>
      </c>
      <c r="M45" s="3">
        <v>39.219044</v>
      </c>
      <c r="N45" s="3">
        <v>39.421814</v>
      </c>
      <c r="O45" s="3">
        <v>39.776119</v>
      </c>
      <c r="P45" s="3">
        <v>40.097401</v>
      </c>
      <c r="Q45" s="3">
        <v>40.669643</v>
      </c>
      <c r="R45" s="3">
        <v>41.083832</v>
      </c>
      <c r="S45" s="3">
        <v>41.389931</v>
      </c>
      <c r="T45" s="3">
        <v>41.654877</v>
      </c>
      <c r="U45" s="3">
        <v>41.949535</v>
      </c>
      <c r="V45" s="3">
        <v>42.23177</v>
      </c>
      <c r="W45" s="3">
        <v>42.525383</v>
      </c>
      <c r="X45" s="3">
        <v>42.722687</v>
      </c>
      <c r="Y45" s="3">
        <v>43.039597</v>
      </c>
      <c r="Z45" s="3">
        <v>43.263363</v>
      </c>
      <c r="AA45" s="3">
        <v>43.47744</v>
      </c>
      <c r="AB45" s="3">
        <v>43.701492</v>
      </c>
      <c r="AC45" s="3">
        <v>43.860611</v>
      </c>
      <c r="AD45" s="3">
        <v>43.970867</v>
      </c>
      <c r="AE45" s="3">
        <v>44.104095</v>
      </c>
      <c r="AF45" s="3">
        <v>44.18689</v>
      </c>
      <c r="AG45" s="3">
        <v>44.254612</v>
      </c>
      <c r="AH45" s="3">
        <v>44.323639</v>
      </c>
      <c r="AI45" s="3">
        <v>44.292744</v>
      </c>
      <c r="AJ45" s="40">
        <v>0.007</v>
      </c>
    </row>
    <row r="46" ht="14.25" customHeight="1">
      <c r="A46" s="3" t="s">
        <v>626</v>
      </c>
      <c r="B46" s="3" t="s">
        <v>685</v>
      </c>
      <c r="C46" s="3" t="s">
        <v>686</v>
      </c>
      <c r="D46" s="3" t="s">
        <v>594</v>
      </c>
      <c r="F46" s="3">
        <v>31.228756</v>
      </c>
      <c r="G46" s="3">
        <v>33.18235</v>
      </c>
      <c r="H46" s="3">
        <v>33.953663</v>
      </c>
      <c r="I46" s="3">
        <v>34.593182</v>
      </c>
      <c r="J46" s="3">
        <v>34.822124</v>
      </c>
      <c r="K46" s="3">
        <v>35.040043</v>
      </c>
      <c r="L46" s="3">
        <v>35.284618</v>
      </c>
      <c r="M46" s="3">
        <v>35.537704</v>
      </c>
      <c r="N46" s="3">
        <v>35.765469</v>
      </c>
      <c r="O46" s="3">
        <v>36.031761</v>
      </c>
      <c r="P46" s="3">
        <v>36.290184</v>
      </c>
      <c r="Q46" s="3">
        <v>36.771191</v>
      </c>
      <c r="R46" s="3">
        <v>37.127201</v>
      </c>
      <c r="S46" s="3">
        <v>37.490276</v>
      </c>
      <c r="T46" s="3">
        <v>37.893036</v>
      </c>
      <c r="U46" s="3">
        <v>38.242226</v>
      </c>
      <c r="V46" s="3">
        <v>38.599934</v>
      </c>
      <c r="W46" s="3">
        <v>39.012394</v>
      </c>
      <c r="X46" s="3">
        <v>39.358807</v>
      </c>
      <c r="Y46" s="3">
        <v>39.855698</v>
      </c>
      <c r="Z46" s="3">
        <v>40.316032</v>
      </c>
      <c r="AA46" s="3">
        <v>40.806328</v>
      </c>
      <c r="AB46" s="3">
        <v>41.361893</v>
      </c>
      <c r="AC46" s="3">
        <v>41.84988</v>
      </c>
      <c r="AD46" s="3">
        <v>42.271652</v>
      </c>
      <c r="AE46" s="3">
        <v>42.76128</v>
      </c>
      <c r="AF46" s="3">
        <v>43.215275</v>
      </c>
      <c r="AG46" s="3">
        <v>43.660042</v>
      </c>
      <c r="AH46" s="3">
        <v>44.135918</v>
      </c>
      <c r="AI46" s="3">
        <v>44.433144</v>
      </c>
      <c r="AJ46" s="40">
        <v>0.012</v>
      </c>
    </row>
    <row r="47" ht="14.25" customHeight="1">
      <c r="A47" s="3" t="s">
        <v>629</v>
      </c>
      <c r="B47" s="3" t="s">
        <v>687</v>
      </c>
      <c r="C47" s="3" t="s">
        <v>688</v>
      </c>
      <c r="D47" s="3" t="s">
        <v>594</v>
      </c>
      <c r="F47" s="3">
        <v>53.876312</v>
      </c>
      <c r="G47" s="3">
        <v>57.701794</v>
      </c>
      <c r="H47" s="3">
        <v>59.213364</v>
      </c>
      <c r="I47" s="3">
        <v>60.402901</v>
      </c>
      <c r="J47" s="3">
        <v>60.552391</v>
      </c>
      <c r="K47" s="3">
        <v>60.572697</v>
      </c>
      <c r="L47" s="3">
        <v>60.626896</v>
      </c>
      <c r="M47" s="3">
        <v>60.808773</v>
      </c>
      <c r="N47" s="3">
        <v>60.922058</v>
      </c>
      <c r="O47" s="3">
        <v>62.856594</v>
      </c>
      <c r="P47" s="3">
        <v>63.939388</v>
      </c>
      <c r="Q47" s="3">
        <v>64.665642</v>
      </c>
      <c r="R47" s="3">
        <v>64.944115</v>
      </c>
      <c r="S47" s="3">
        <v>65.17482</v>
      </c>
      <c r="T47" s="3">
        <v>65.409492</v>
      </c>
      <c r="U47" s="3">
        <v>65.582352</v>
      </c>
      <c r="V47" s="3">
        <v>65.921638</v>
      </c>
      <c r="W47" s="3">
        <v>66.203697</v>
      </c>
      <c r="X47" s="3">
        <v>66.409134</v>
      </c>
      <c r="Y47" s="3">
        <v>66.714485</v>
      </c>
      <c r="Z47" s="3">
        <v>66.974609</v>
      </c>
      <c r="AA47" s="3">
        <v>67.243279</v>
      </c>
      <c r="AB47" s="3">
        <v>67.548897</v>
      </c>
      <c r="AC47" s="3">
        <v>67.79689</v>
      </c>
      <c r="AD47" s="3">
        <v>68.000999</v>
      </c>
      <c r="AE47" s="3">
        <v>68.238914</v>
      </c>
      <c r="AF47" s="3">
        <v>68.44902</v>
      </c>
      <c r="AG47" s="3">
        <v>68.639816</v>
      </c>
      <c r="AH47" s="3">
        <v>68.845695</v>
      </c>
      <c r="AI47" s="3">
        <v>68.948502</v>
      </c>
      <c r="AJ47" s="40">
        <v>0.009</v>
      </c>
    </row>
    <row r="48" ht="14.25" customHeight="1">
      <c r="A48" s="3" t="s">
        <v>632</v>
      </c>
      <c r="B48" s="3" t="s">
        <v>689</v>
      </c>
      <c r="C48" s="3" t="s">
        <v>690</v>
      </c>
      <c r="D48" s="3" t="s">
        <v>594</v>
      </c>
      <c r="F48" s="3">
        <v>41.590431</v>
      </c>
      <c r="G48" s="3">
        <v>48.153778</v>
      </c>
      <c r="H48" s="3">
        <v>49.010769</v>
      </c>
      <c r="I48" s="3">
        <v>49.065392</v>
      </c>
      <c r="J48" s="3">
        <v>48.885563</v>
      </c>
      <c r="K48" s="3">
        <v>48.734749</v>
      </c>
      <c r="L48" s="3">
        <v>48.658295</v>
      </c>
      <c r="M48" s="3">
        <v>48.63076</v>
      </c>
      <c r="N48" s="3">
        <v>48.656372</v>
      </c>
      <c r="O48" s="3">
        <v>48.784447</v>
      </c>
      <c r="P48" s="3">
        <v>48.930908</v>
      </c>
      <c r="Q48" s="3">
        <v>49.21027</v>
      </c>
      <c r="R48" s="3">
        <v>49.396378</v>
      </c>
      <c r="S48" s="3">
        <v>49.568428</v>
      </c>
      <c r="T48" s="3">
        <v>49.716114</v>
      </c>
      <c r="U48" s="3">
        <v>49.848476</v>
      </c>
      <c r="V48" s="3">
        <v>49.954597</v>
      </c>
      <c r="W48" s="3">
        <v>50.090412</v>
      </c>
      <c r="X48" s="3">
        <v>50.197098</v>
      </c>
      <c r="Y48" s="3">
        <v>50.33707</v>
      </c>
      <c r="Z48" s="3">
        <v>50.454453</v>
      </c>
      <c r="AA48" s="3">
        <v>50.565361</v>
      </c>
      <c r="AB48" s="3">
        <v>50.685604</v>
      </c>
      <c r="AC48" s="3">
        <v>50.77557</v>
      </c>
      <c r="AD48" s="3">
        <v>50.846668</v>
      </c>
      <c r="AE48" s="3">
        <v>50.913059</v>
      </c>
      <c r="AF48" s="3">
        <v>50.964775</v>
      </c>
      <c r="AG48" s="3">
        <v>51.017994</v>
      </c>
      <c r="AH48" s="3">
        <v>51.076439</v>
      </c>
      <c r="AI48" s="3">
        <v>51.100918</v>
      </c>
      <c r="AJ48" s="40">
        <v>0.007</v>
      </c>
    </row>
    <row r="49" ht="14.25" customHeight="1">
      <c r="A49" s="3" t="s">
        <v>635</v>
      </c>
      <c r="B49" s="3" t="s">
        <v>691</v>
      </c>
      <c r="C49" s="3" t="s">
        <v>692</v>
      </c>
      <c r="D49" s="3" t="s">
        <v>594</v>
      </c>
      <c r="F49" s="3">
        <v>39.085251</v>
      </c>
      <c r="G49" s="3">
        <v>40.674137</v>
      </c>
      <c r="H49" s="3">
        <v>41.648338</v>
      </c>
      <c r="I49" s="3">
        <v>42.271164</v>
      </c>
      <c r="J49" s="3">
        <v>42.619328</v>
      </c>
      <c r="K49" s="3">
        <v>42.889175</v>
      </c>
      <c r="L49" s="3">
        <v>43.17487</v>
      </c>
      <c r="M49" s="3">
        <v>43.499451</v>
      </c>
      <c r="N49" s="3">
        <v>43.875553</v>
      </c>
      <c r="O49" s="3">
        <v>44.304768</v>
      </c>
      <c r="P49" s="3">
        <v>44.694443</v>
      </c>
      <c r="Q49" s="3">
        <v>45.457626</v>
      </c>
      <c r="R49" s="3">
        <v>45.988415</v>
      </c>
      <c r="S49" s="3">
        <v>46.468121</v>
      </c>
      <c r="T49" s="3">
        <v>46.951889</v>
      </c>
      <c r="U49" s="3">
        <v>47.368767</v>
      </c>
      <c r="V49" s="3">
        <v>47.753815</v>
      </c>
      <c r="W49" s="3">
        <v>48.159401</v>
      </c>
      <c r="X49" s="3">
        <v>48.448399</v>
      </c>
      <c r="Y49" s="3">
        <v>48.891396</v>
      </c>
      <c r="Z49" s="3">
        <v>49.260048</v>
      </c>
      <c r="AA49" s="3">
        <v>49.631584</v>
      </c>
      <c r="AB49" s="3">
        <v>50.039291</v>
      </c>
      <c r="AC49" s="3">
        <v>50.363007</v>
      </c>
      <c r="AD49" s="3">
        <v>50.620377</v>
      </c>
      <c r="AE49" s="3">
        <v>50.913055</v>
      </c>
      <c r="AF49" s="3">
        <v>51.159386</v>
      </c>
      <c r="AG49" s="3">
        <v>51.370934</v>
      </c>
      <c r="AH49" s="3">
        <v>51.595268</v>
      </c>
      <c r="AI49" s="3">
        <v>51.665554</v>
      </c>
      <c r="AJ49" s="40">
        <v>0.01</v>
      </c>
    </row>
    <row r="50" ht="14.25" customHeight="1">
      <c r="A50" s="3" t="s">
        <v>638</v>
      </c>
      <c r="B50" s="3" t="s">
        <v>693</v>
      </c>
      <c r="C50" s="3" t="s">
        <v>694</v>
      </c>
      <c r="D50" s="3" t="s">
        <v>594</v>
      </c>
      <c r="F50" s="3">
        <v>31.758503</v>
      </c>
      <c r="G50" s="3">
        <v>32.914291</v>
      </c>
      <c r="H50" s="3">
        <v>33.946209</v>
      </c>
      <c r="I50" s="3">
        <v>34.854919</v>
      </c>
      <c r="J50" s="3">
        <v>35.185566</v>
      </c>
      <c r="K50" s="3">
        <v>35.502281</v>
      </c>
      <c r="L50" s="3">
        <v>35.822594</v>
      </c>
      <c r="M50" s="3">
        <v>36.165752</v>
      </c>
      <c r="N50" s="3">
        <v>36.507488</v>
      </c>
      <c r="O50" s="3">
        <v>36.869743</v>
      </c>
      <c r="P50" s="3">
        <v>37.212711</v>
      </c>
      <c r="Q50" s="3">
        <v>37.838856</v>
      </c>
      <c r="R50" s="3">
        <v>38.304199</v>
      </c>
      <c r="S50" s="3">
        <v>38.740173</v>
      </c>
      <c r="T50" s="3">
        <v>39.192055</v>
      </c>
      <c r="U50" s="3">
        <v>39.609413</v>
      </c>
      <c r="V50" s="3">
        <v>40.040817</v>
      </c>
      <c r="W50" s="3">
        <v>40.458645</v>
      </c>
      <c r="X50" s="3">
        <v>40.78574</v>
      </c>
      <c r="Y50" s="3">
        <v>41.223373</v>
      </c>
      <c r="Z50" s="3">
        <v>41.610905</v>
      </c>
      <c r="AA50" s="3">
        <v>42.002686</v>
      </c>
      <c r="AB50" s="3">
        <v>42.45026</v>
      </c>
      <c r="AC50" s="3">
        <v>42.807259</v>
      </c>
      <c r="AD50" s="3">
        <v>43.10228</v>
      </c>
      <c r="AE50" s="3">
        <v>43.424438</v>
      </c>
      <c r="AF50" s="3">
        <v>43.724854</v>
      </c>
      <c r="AG50" s="3">
        <v>43.974636</v>
      </c>
      <c r="AH50" s="3">
        <v>44.238831</v>
      </c>
      <c r="AI50" s="3">
        <v>44.347771</v>
      </c>
      <c r="AJ50" s="40">
        <v>0.012</v>
      </c>
    </row>
    <row r="51" ht="14.25" customHeight="1">
      <c r="A51" s="3" t="s">
        <v>610</v>
      </c>
      <c r="B51" s="3" t="s">
        <v>695</v>
      </c>
      <c r="C51" s="3" t="s">
        <v>696</v>
      </c>
      <c r="D51" s="3" t="s">
        <v>594</v>
      </c>
      <c r="F51" s="3">
        <v>55.604679</v>
      </c>
      <c r="G51" s="3">
        <v>61.232067</v>
      </c>
      <c r="H51" s="3">
        <v>62.358833</v>
      </c>
      <c r="I51" s="3">
        <v>62.912663</v>
      </c>
      <c r="J51" s="3">
        <v>63.015388</v>
      </c>
      <c r="K51" s="3">
        <v>63.088623</v>
      </c>
      <c r="L51" s="3">
        <v>63.202263</v>
      </c>
      <c r="M51" s="3">
        <v>63.336411</v>
      </c>
      <c r="N51" s="3">
        <v>63.523201</v>
      </c>
      <c r="O51" s="3">
        <v>63.728119</v>
      </c>
      <c r="P51" s="3">
        <v>63.876793</v>
      </c>
      <c r="Q51" s="3">
        <v>64.234894</v>
      </c>
      <c r="R51" s="3">
        <v>64.461998</v>
      </c>
      <c r="S51" s="3">
        <v>64.679718</v>
      </c>
      <c r="T51" s="3">
        <v>64.911308</v>
      </c>
      <c r="U51" s="3">
        <v>65.097404</v>
      </c>
      <c r="V51" s="3">
        <v>65.265808</v>
      </c>
      <c r="W51" s="3">
        <v>65.42086</v>
      </c>
      <c r="X51" s="3">
        <v>65.51609</v>
      </c>
      <c r="Y51" s="3">
        <v>65.654572</v>
      </c>
      <c r="Z51" s="3">
        <v>65.759827</v>
      </c>
      <c r="AA51" s="3">
        <v>65.859329</v>
      </c>
      <c r="AB51" s="3">
        <v>65.975327</v>
      </c>
      <c r="AC51" s="3">
        <v>66.050079</v>
      </c>
      <c r="AD51" s="3">
        <v>66.097496</v>
      </c>
      <c r="AE51" s="3">
        <v>66.159225</v>
      </c>
      <c r="AF51" s="3">
        <v>66.206116</v>
      </c>
      <c r="AG51" s="3">
        <v>66.236534</v>
      </c>
      <c r="AH51" s="3">
        <v>66.274033</v>
      </c>
      <c r="AI51" s="3">
        <v>66.250984</v>
      </c>
      <c r="AJ51" s="40">
        <v>0.006</v>
      </c>
    </row>
    <row r="52" ht="14.25" customHeight="1">
      <c r="A52" s="3" t="s">
        <v>613</v>
      </c>
      <c r="B52" s="3" t="s">
        <v>697</v>
      </c>
      <c r="C52" s="3" t="s">
        <v>698</v>
      </c>
      <c r="D52" s="3" t="s">
        <v>594</v>
      </c>
      <c r="F52" s="3">
        <v>42.576481</v>
      </c>
      <c r="G52" s="3">
        <v>43.895191</v>
      </c>
      <c r="H52" s="3">
        <v>44.861916</v>
      </c>
      <c r="I52" s="3">
        <v>45.920086</v>
      </c>
      <c r="J52" s="3">
        <v>46.362591</v>
      </c>
      <c r="K52" s="3">
        <v>46.691292</v>
      </c>
      <c r="L52" s="3">
        <v>47.019993</v>
      </c>
      <c r="M52" s="3">
        <v>47.345036</v>
      </c>
      <c r="N52" s="3">
        <v>47.718246</v>
      </c>
      <c r="O52" s="3">
        <v>48.079208</v>
      </c>
      <c r="P52" s="3">
        <v>48.365952</v>
      </c>
      <c r="Q52" s="3">
        <v>48.986294</v>
      </c>
      <c r="R52" s="3">
        <v>49.430466</v>
      </c>
      <c r="S52" s="3">
        <v>49.860817</v>
      </c>
      <c r="T52" s="3">
        <v>50.267323</v>
      </c>
      <c r="U52" s="3">
        <v>50.623268</v>
      </c>
      <c r="V52" s="3">
        <v>50.954239</v>
      </c>
      <c r="W52" s="3">
        <v>51.300671</v>
      </c>
      <c r="X52" s="3">
        <v>51.563419</v>
      </c>
      <c r="Y52" s="3">
        <v>51.928654</v>
      </c>
      <c r="Z52" s="3">
        <v>52.235268</v>
      </c>
      <c r="AA52" s="3">
        <v>52.546486</v>
      </c>
      <c r="AB52" s="3">
        <v>52.887909</v>
      </c>
      <c r="AC52" s="3">
        <v>53.154705</v>
      </c>
      <c r="AD52" s="3">
        <v>53.371197</v>
      </c>
      <c r="AE52" s="3">
        <v>53.617195</v>
      </c>
      <c r="AF52" s="3">
        <v>53.828865</v>
      </c>
      <c r="AG52" s="3">
        <v>54.014519</v>
      </c>
      <c r="AH52" s="3">
        <v>54.212284</v>
      </c>
      <c r="AI52" s="3">
        <v>54.290489</v>
      </c>
      <c r="AJ52" s="40">
        <v>0.008</v>
      </c>
    </row>
    <row r="53" ht="14.25" customHeight="1">
      <c r="A53" s="3" t="s">
        <v>699</v>
      </c>
      <c r="B53" s="3" t="s">
        <v>700</v>
      </c>
      <c r="C53" s="3" t="s">
        <v>701</v>
      </c>
      <c r="D53" s="3" t="s">
        <v>594</v>
      </c>
      <c r="F53" s="3">
        <v>41.423553</v>
      </c>
      <c r="G53" s="3">
        <v>45.148365</v>
      </c>
      <c r="H53" s="3">
        <v>46.507961</v>
      </c>
      <c r="I53" s="3">
        <v>47.243816</v>
      </c>
      <c r="J53" s="3">
        <v>47.442089</v>
      </c>
      <c r="K53" s="3">
        <v>47.595257</v>
      </c>
      <c r="L53" s="3">
        <v>47.791035</v>
      </c>
      <c r="M53" s="3">
        <v>48.018116</v>
      </c>
      <c r="N53" s="3">
        <v>48.293049</v>
      </c>
      <c r="O53" s="3">
        <v>48.617916</v>
      </c>
      <c r="P53" s="3">
        <v>48.895107</v>
      </c>
      <c r="Q53" s="3">
        <v>49.441124</v>
      </c>
      <c r="R53" s="3">
        <v>49.832321</v>
      </c>
      <c r="S53" s="3">
        <v>50.203468</v>
      </c>
      <c r="T53" s="3">
        <v>50.579861</v>
      </c>
      <c r="U53" s="3">
        <v>50.909775</v>
      </c>
      <c r="V53" s="3">
        <v>51.215313</v>
      </c>
      <c r="W53" s="3">
        <v>51.536282</v>
      </c>
      <c r="X53" s="3">
        <v>51.787766</v>
      </c>
      <c r="Y53" s="3">
        <v>52.120426</v>
      </c>
      <c r="Z53" s="3">
        <v>52.406097</v>
      </c>
      <c r="AA53" s="3">
        <v>52.696423</v>
      </c>
      <c r="AB53" s="3">
        <v>53.019768</v>
      </c>
      <c r="AC53" s="3">
        <v>53.279766</v>
      </c>
      <c r="AD53" s="3">
        <v>53.491096</v>
      </c>
      <c r="AE53" s="3">
        <v>53.731255</v>
      </c>
      <c r="AF53" s="3">
        <v>53.943439</v>
      </c>
      <c r="AG53" s="3">
        <v>54.135353</v>
      </c>
      <c r="AH53" s="3">
        <v>54.341442</v>
      </c>
      <c r="AI53" s="3">
        <v>54.440495</v>
      </c>
      <c r="AJ53" s="40">
        <v>0.009</v>
      </c>
    </row>
    <row r="54" ht="14.25" customHeight="1">
      <c r="A54" s="3" t="s">
        <v>702</v>
      </c>
      <c r="C54" s="3" t="s">
        <v>703</v>
      </c>
    </row>
    <row r="55" ht="14.25" customHeight="1">
      <c r="A55" s="3" t="s">
        <v>587</v>
      </c>
      <c r="C55" s="3" t="s">
        <v>704</v>
      </c>
    </row>
    <row r="56" ht="14.25" customHeight="1">
      <c r="A56" s="3" t="s">
        <v>653</v>
      </c>
      <c r="B56" s="3" t="s">
        <v>705</v>
      </c>
      <c r="C56" s="3" t="s">
        <v>706</v>
      </c>
      <c r="D56" s="3" t="s">
        <v>594</v>
      </c>
      <c r="F56" s="3">
        <v>45.403221</v>
      </c>
      <c r="G56" s="3">
        <v>46.118729</v>
      </c>
      <c r="H56" s="3">
        <v>46.377914</v>
      </c>
      <c r="I56" s="3">
        <v>46.967865</v>
      </c>
      <c r="J56" s="3">
        <v>47.753345</v>
      </c>
      <c r="K56" s="3">
        <v>48.334682</v>
      </c>
      <c r="L56" s="3">
        <v>48.531212</v>
      </c>
      <c r="M56" s="3">
        <v>48.67297</v>
      </c>
      <c r="N56" s="3">
        <v>48.808617</v>
      </c>
      <c r="O56" s="3">
        <v>48.954094</v>
      </c>
      <c r="P56" s="3">
        <v>49.081913</v>
      </c>
      <c r="Q56" s="3">
        <v>49.261185</v>
      </c>
      <c r="R56" s="3">
        <v>49.409721</v>
      </c>
      <c r="S56" s="3">
        <v>49.570709</v>
      </c>
      <c r="T56" s="3">
        <v>49.75034</v>
      </c>
      <c r="U56" s="3">
        <v>49.92749</v>
      </c>
      <c r="V56" s="3">
        <v>50.10994</v>
      </c>
      <c r="W56" s="3">
        <v>50.291233</v>
      </c>
      <c r="X56" s="3">
        <v>50.460751</v>
      </c>
      <c r="Y56" s="3">
        <v>50.634335</v>
      </c>
      <c r="Z56" s="3">
        <v>50.813759</v>
      </c>
      <c r="AA56" s="3">
        <v>50.98838</v>
      </c>
      <c r="AB56" s="3">
        <v>51.180817</v>
      </c>
      <c r="AC56" s="3">
        <v>51.363441</v>
      </c>
      <c r="AD56" s="3">
        <v>51.548584</v>
      </c>
      <c r="AE56" s="3">
        <v>51.733475</v>
      </c>
      <c r="AF56" s="3">
        <v>51.919842</v>
      </c>
      <c r="AG56" s="3">
        <v>52.086109</v>
      </c>
      <c r="AH56" s="3">
        <v>52.264</v>
      </c>
      <c r="AI56" s="3">
        <v>52.412373</v>
      </c>
      <c r="AJ56" s="40">
        <v>0.005</v>
      </c>
    </row>
    <row r="57" ht="14.25" customHeight="1">
      <c r="A57" s="3" t="s">
        <v>657</v>
      </c>
      <c r="B57" s="3" t="s">
        <v>707</v>
      </c>
      <c r="C57" s="3" t="s">
        <v>708</v>
      </c>
      <c r="D57" s="3" t="s">
        <v>594</v>
      </c>
      <c r="F57" s="3">
        <v>31.167128</v>
      </c>
      <c r="G57" s="3">
        <v>31.771894</v>
      </c>
      <c r="H57" s="3">
        <v>32.142231</v>
      </c>
      <c r="I57" s="3">
        <v>32.492027</v>
      </c>
      <c r="J57" s="3">
        <v>32.597149</v>
      </c>
      <c r="K57" s="3">
        <v>32.704998</v>
      </c>
      <c r="L57" s="3">
        <v>32.816616</v>
      </c>
      <c r="M57" s="3">
        <v>32.928577</v>
      </c>
      <c r="N57" s="3">
        <v>33.014004</v>
      </c>
      <c r="O57" s="3">
        <v>33.088768</v>
      </c>
      <c r="P57" s="3">
        <v>33.160522</v>
      </c>
      <c r="Q57" s="3">
        <v>33.238461</v>
      </c>
      <c r="R57" s="3">
        <v>33.307533</v>
      </c>
      <c r="S57" s="3">
        <v>33.371445</v>
      </c>
      <c r="T57" s="3">
        <v>33.435921</v>
      </c>
      <c r="U57" s="3">
        <v>33.509457</v>
      </c>
      <c r="V57" s="3">
        <v>33.586746</v>
      </c>
      <c r="W57" s="3">
        <v>33.659027</v>
      </c>
      <c r="X57" s="3">
        <v>33.732639</v>
      </c>
      <c r="Y57" s="3">
        <v>33.79533</v>
      </c>
      <c r="Z57" s="3">
        <v>33.856556</v>
      </c>
      <c r="AA57" s="3">
        <v>33.917271</v>
      </c>
      <c r="AB57" s="3">
        <v>33.987888</v>
      </c>
      <c r="AC57" s="3">
        <v>34.048664</v>
      </c>
      <c r="AD57" s="3">
        <v>34.106995</v>
      </c>
      <c r="AE57" s="3">
        <v>34.167568</v>
      </c>
      <c r="AF57" s="3">
        <v>34.226967</v>
      </c>
      <c r="AG57" s="3">
        <v>34.280663</v>
      </c>
      <c r="AH57" s="3">
        <v>34.335667</v>
      </c>
      <c r="AI57" s="3">
        <v>34.384193</v>
      </c>
      <c r="AJ57" s="40">
        <v>0.003</v>
      </c>
    </row>
    <row r="58" ht="14.25" customHeight="1">
      <c r="A58" s="3" t="s">
        <v>709</v>
      </c>
      <c r="C58" s="3" t="s">
        <v>710</v>
      </c>
    </row>
    <row r="59" ht="14.25" customHeight="1">
      <c r="A59" s="3" t="s">
        <v>653</v>
      </c>
      <c r="B59" s="3" t="s">
        <v>711</v>
      </c>
      <c r="C59" s="3" t="s">
        <v>712</v>
      </c>
      <c r="D59" s="3" t="s">
        <v>594</v>
      </c>
      <c r="F59" s="3">
        <v>28.119406</v>
      </c>
      <c r="G59" s="3">
        <v>28.638313</v>
      </c>
      <c r="H59" s="3">
        <v>29.082392</v>
      </c>
      <c r="I59" s="3">
        <v>29.64049</v>
      </c>
      <c r="J59" s="3">
        <v>30.140287</v>
      </c>
      <c r="K59" s="3">
        <v>30.830942</v>
      </c>
      <c r="L59" s="3">
        <v>31.447386</v>
      </c>
      <c r="M59" s="3">
        <v>31.846474</v>
      </c>
      <c r="N59" s="3">
        <v>32.54203</v>
      </c>
      <c r="O59" s="3">
        <v>33.05563</v>
      </c>
      <c r="P59" s="3">
        <v>33.71616</v>
      </c>
      <c r="Q59" s="3">
        <v>34.422775</v>
      </c>
      <c r="R59" s="3">
        <v>35.068218</v>
      </c>
      <c r="S59" s="3">
        <v>35.286415</v>
      </c>
      <c r="T59" s="3">
        <v>36.151375</v>
      </c>
      <c r="U59" s="3">
        <v>36.869827</v>
      </c>
      <c r="V59" s="3">
        <v>37.509144</v>
      </c>
      <c r="W59" s="3">
        <v>37.716522</v>
      </c>
      <c r="X59" s="3">
        <v>38.236225</v>
      </c>
      <c r="Y59" s="3">
        <v>38.624031</v>
      </c>
      <c r="Z59" s="3">
        <v>39.034172</v>
      </c>
      <c r="AA59" s="3">
        <v>39.520184</v>
      </c>
      <c r="AB59" s="3">
        <v>39.730171</v>
      </c>
      <c r="AC59" s="3">
        <v>40.221249</v>
      </c>
      <c r="AD59" s="3">
        <v>40.901356</v>
      </c>
      <c r="AE59" s="3">
        <v>41.131489</v>
      </c>
      <c r="AF59" s="3">
        <v>41.287415</v>
      </c>
      <c r="AG59" s="3">
        <v>41.482155</v>
      </c>
      <c r="AH59" s="3">
        <v>41.691956</v>
      </c>
      <c r="AI59" s="3">
        <v>41.864067</v>
      </c>
      <c r="AJ59" s="40">
        <v>0.014</v>
      </c>
    </row>
    <row r="60" ht="14.25" customHeight="1">
      <c r="A60" s="3" t="s">
        <v>657</v>
      </c>
      <c r="B60" s="3" t="s">
        <v>713</v>
      </c>
      <c r="C60" s="3" t="s">
        <v>714</v>
      </c>
      <c r="D60" s="3" t="s">
        <v>594</v>
      </c>
      <c r="F60" s="3">
        <v>20.859947</v>
      </c>
      <c r="G60" s="3">
        <v>21.383789</v>
      </c>
      <c r="H60" s="3">
        <v>21.865049</v>
      </c>
      <c r="I60" s="3">
        <v>22.384167</v>
      </c>
      <c r="J60" s="3">
        <v>22.7948</v>
      </c>
      <c r="K60" s="3">
        <v>23.237255</v>
      </c>
      <c r="L60" s="3">
        <v>23.658495</v>
      </c>
      <c r="M60" s="3">
        <v>23.952198</v>
      </c>
      <c r="N60" s="3">
        <v>24.27273</v>
      </c>
      <c r="O60" s="3">
        <v>24.628183</v>
      </c>
      <c r="P60" s="3">
        <v>24.92948</v>
      </c>
      <c r="Q60" s="3">
        <v>25.132843</v>
      </c>
      <c r="R60" s="3">
        <v>25.520811</v>
      </c>
      <c r="S60" s="3">
        <v>25.484968</v>
      </c>
      <c r="T60" s="3">
        <v>25.746597</v>
      </c>
      <c r="U60" s="3">
        <v>25.925894</v>
      </c>
      <c r="V60" s="3">
        <v>26.100952</v>
      </c>
      <c r="W60" s="3">
        <v>26.253252</v>
      </c>
      <c r="X60" s="3">
        <v>26.420401</v>
      </c>
      <c r="Y60" s="3">
        <v>26.523544</v>
      </c>
      <c r="Z60" s="3">
        <v>26.596912</v>
      </c>
      <c r="AA60" s="3">
        <v>26.738283</v>
      </c>
      <c r="AB60" s="3">
        <v>26.841286</v>
      </c>
      <c r="AC60" s="3">
        <v>27.101269</v>
      </c>
      <c r="AD60" s="3">
        <v>27.203074</v>
      </c>
      <c r="AE60" s="3">
        <v>27.296017</v>
      </c>
      <c r="AF60" s="3">
        <v>27.371223</v>
      </c>
      <c r="AG60" s="3">
        <v>27.442394</v>
      </c>
      <c r="AH60" s="3">
        <v>27.495588</v>
      </c>
      <c r="AI60" s="3">
        <v>27.546827</v>
      </c>
      <c r="AJ60" s="40">
        <v>0.01</v>
      </c>
    </row>
    <row r="61" ht="14.25" customHeight="1">
      <c r="A61" s="3" t="s">
        <v>715</v>
      </c>
      <c r="C61" s="3" t="s">
        <v>716</v>
      </c>
    </row>
    <row r="62" ht="14.25" customHeight="1">
      <c r="A62" s="3" t="s">
        <v>653</v>
      </c>
      <c r="C62" s="3" t="s">
        <v>717</v>
      </c>
    </row>
    <row r="63" ht="14.25" customHeight="1">
      <c r="A63" s="3" t="s">
        <v>591</v>
      </c>
      <c r="B63" s="3" t="s">
        <v>718</v>
      </c>
      <c r="C63" s="3" t="s">
        <v>719</v>
      </c>
      <c r="D63" s="3" t="s">
        <v>224</v>
      </c>
      <c r="F63" s="3">
        <v>0.421216</v>
      </c>
      <c r="G63" s="3">
        <v>0.407195</v>
      </c>
      <c r="H63" s="3">
        <v>0.383596</v>
      </c>
      <c r="I63" s="3">
        <v>0.391307</v>
      </c>
      <c r="J63" s="3">
        <v>0.396935</v>
      </c>
      <c r="K63" s="3">
        <v>0.404466</v>
      </c>
      <c r="L63" s="3">
        <v>0.410439</v>
      </c>
      <c r="M63" s="3">
        <v>0.412421</v>
      </c>
      <c r="N63" s="3">
        <v>0.414536</v>
      </c>
      <c r="O63" s="3">
        <v>0.419674</v>
      </c>
      <c r="P63" s="3">
        <v>0.418561</v>
      </c>
      <c r="Q63" s="3">
        <v>0.436405</v>
      </c>
      <c r="R63" s="3">
        <v>0.425058</v>
      </c>
      <c r="S63" s="3">
        <v>0.426166</v>
      </c>
      <c r="T63" s="3">
        <v>0.428834</v>
      </c>
      <c r="U63" s="3">
        <v>0.428867</v>
      </c>
      <c r="V63" s="3">
        <v>0.430836</v>
      </c>
      <c r="W63" s="3">
        <v>0.433276</v>
      </c>
      <c r="X63" s="3">
        <v>0.431703</v>
      </c>
      <c r="Y63" s="3">
        <v>0.438137</v>
      </c>
      <c r="Z63" s="3">
        <v>0.436797</v>
      </c>
      <c r="AA63" s="3">
        <v>0.438288</v>
      </c>
      <c r="AB63" s="3">
        <v>0.440099</v>
      </c>
      <c r="AC63" s="3">
        <v>0.439177</v>
      </c>
      <c r="AD63" s="3">
        <v>0.439353</v>
      </c>
      <c r="AE63" s="3">
        <v>0.441172</v>
      </c>
      <c r="AF63" s="3">
        <v>0.440779</v>
      </c>
      <c r="AG63" s="3">
        <v>0.441143</v>
      </c>
      <c r="AH63" s="3">
        <v>0.442485</v>
      </c>
      <c r="AI63" s="3">
        <v>0.439421</v>
      </c>
      <c r="AJ63" s="40">
        <v>0.001</v>
      </c>
    </row>
    <row r="64" ht="14.25" customHeight="1">
      <c r="A64" s="3" t="s">
        <v>595</v>
      </c>
      <c r="B64" s="3" t="s">
        <v>720</v>
      </c>
      <c r="C64" s="3" t="s">
        <v>721</v>
      </c>
      <c r="D64" s="3" t="s">
        <v>224</v>
      </c>
      <c r="F64" s="3">
        <v>5.958061</v>
      </c>
      <c r="G64" s="3">
        <v>5.675314</v>
      </c>
      <c r="H64" s="3">
        <v>5.223032</v>
      </c>
      <c r="I64" s="3">
        <v>5.191543</v>
      </c>
      <c r="J64" s="3">
        <v>5.186754</v>
      </c>
      <c r="K64" s="3">
        <v>5.204115</v>
      </c>
      <c r="L64" s="3">
        <v>5.188229</v>
      </c>
      <c r="M64" s="3">
        <v>5.176301</v>
      </c>
      <c r="N64" s="3">
        <v>5.152439</v>
      </c>
      <c r="O64" s="3">
        <v>5.173213</v>
      </c>
      <c r="P64" s="3">
        <v>5.125399</v>
      </c>
      <c r="Q64" s="3">
        <v>5.218136</v>
      </c>
      <c r="R64" s="3">
        <v>5.110543</v>
      </c>
      <c r="S64" s="3">
        <v>5.094229</v>
      </c>
      <c r="T64" s="3">
        <v>5.084239</v>
      </c>
      <c r="U64" s="3">
        <v>5.067368</v>
      </c>
      <c r="V64" s="3">
        <v>5.065028</v>
      </c>
      <c r="W64" s="3">
        <v>5.067049</v>
      </c>
      <c r="X64" s="3">
        <v>5.029072</v>
      </c>
      <c r="Y64" s="3">
        <v>5.074809</v>
      </c>
      <c r="Z64" s="3">
        <v>5.04353</v>
      </c>
      <c r="AA64" s="3">
        <v>5.040972</v>
      </c>
      <c r="AB64" s="3">
        <v>5.043169</v>
      </c>
      <c r="AC64" s="3">
        <v>5.018503</v>
      </c>
      <c r="AD64" s="3">
        <v>5.004286</v>
      </c>
      <c r="AE64" s="3">
        <v>5.006512</v>
      </c>
      <c r="AF64" s="3">
        <v>4.990585</v>
      </c>
      <c r="AG64" s="3">
        <v>4.978562</v>
      </c>
      <c r="AH64" s="3">
        <v>4.978942</v>
      </c>
      <c r="AI64" s="3">
        <v>4.932988</v>
      </c>
      <c r="AJ64" s="40">
        <v>-0.006</v>
      </c>
    </row>
    <row r="65" ht="14.25" customHeight="1">
      <c r="A65" s="3" t="s">
        <v>598</v>
      </c>
      <c r="B65" s="3" t="s">
        <v>722</v>
      </c>
      <c r="C65" s="3" t="s">
        <v>723</v>
      </c>
      <c r="D65" s="3" t="s">
        <v>224</v>
      </c>
      <c r="F65" s="3">
        <v>13.954179</v>
      </c>
      <c r="G65" s="3">
        <v>13.282042</v>
      </c>
      <c r="H65" s="3">
        <v>12.693624</v>
      </c>
      <c r="I65" s="3">
        <v>12.650326</v>
      </c>
      <c r="J65" s="3">
        <v>12.582329</v>
      </c>
      <c r="K65" s="3">
        <v>12.609619</v>
      </c>
      <c r="L65" s="3">
        <v>12.604776</v>
      </c>
      <c r="M65" s="3">
        <v>12.543933</v>
      </c>
      <c r="N65" s="3">
        <v>12.499866</v>
      </c>
      <c r="O65" s="3">
        <v>12.519521</v>
      </c>
      <c r="P65" s="3">
        <v>12.431933</v>
      </c>
      <c r="Q65" s="3">
        <v>12.627459</v>
      </c>
      <c r="R65" s="3">
        <v>12.416618</v>
      </c>
      <c r="S65" s="3">
        <v>12.381862</v>
      </c>
      <c r="T65" s="3">
        <v>12.369448</v>
      </c>
      <c r="U65" s="3">
        <v>12.330523</v>
      </c>
      <c r="V65" s="3">
        <v>12.321387</v>
      </c>
      <c r="W65" s="3">
        <v>12.323232</v>
      </c>
      <c r="X65" s="3">
        <v>12.261321</v>
      </c>
      <c r="Y65" s="3">
        <v>12.334583</v>
      </c>
      <c r="Z65" s="3">
        <v>12.277891</v>
      </c>
      <c r="AA65" s="3">
        <v>12.272296</v>
      </c>
      <c r="AB65" s="3">
        <v>12.271627</v>
      </c>
      <c r="AC65" s="3">
        <v>12.228954</v>
      </c>
      <c r="AD65" s="3">
        <v>12.205219</v>
      </c>
      <c r="AE65" s="3">
        <v>12.209526</v>
      </c>
      <c r="AF65" s="3">
        <v>12.17988</v>
      </c>
      <c r="AG65" s="3">
        <v>12.16336</v>
      </c>
      <c r="AH65" s="3">
        <v>12.162561</v>
      </c>
      <c r="AI65" s="3">
        <v>12.094199</v>
      </c>
      <c r="AJ65" s="40">
        <v>-0.005</v>
      </c>
    </row>
    <row r="66" ht="14.25" customHeight="1">
      <c r="A66" s="3" t="s">
        <v>601</v>
      </c>
      <c r="B66" s="3" t="s">
        <v>724</v>
      </c>
      <c r="C66" s="3" t="s">
        <v>725</v>
      </c>
      <c r="D66" s="3" t="s">
        <v>224</v>
      </c>
      <c r="F66" s="3">
        <v>32.352646</v>
      </c>
      <c r="G66" s="3">
        <v>33.303116</v>
      </c>
      <c r="H66" s="3">
        <v>34.10778</v>
      </c>
      <c r="I66" s="3">
        <v>33.917217</v>
      </c>
      <c r="J66" s="3">
        <v>33.582798</v>
      </c>
      <c r="K66" s="3">
        <v>33.348675</v>
      </c>
      <c r="L66" s="3">
        <v>33.018185</v>
      </c>
      <c r="M66" s="3">
        <v>32.911179</v>
      </c>
      <c r="N66" s="3">
        <v>32.822018</v>
      </c>
      <c r="O66" s="3">
        <v>32.563534</v>
      </c>
      <c r="P66" s="3">
        <v>32.629787</v>
      </c>
      <c r="Q66" s="3">
        <v>32.013954</v>
      </c>
      <c r="R66" s="3">
        <v>32.39785</v>
      </c>
      <c r="S66" s="3">
        <v>32.347504</v>
      </c>
      <c r="T66" s="3">
        <v>32.266102</v>
      </c>
      <c r="U66" s="3">
        <v>32.243416</v>
      </c>
      <c r="V66" s="3">
        <v>32.148964</v>
      </c>
      <c r="W66" s="3">
        <v>32.032879</v>
      </c>
      <c r="X66" s="3">
        <v>32.096882</v>
      </c>
      <c r="Y66" s="3">
        <v>31.791628</v>
      </c>
      <c r="Z66" s="3">
        <v>31.855137</v>
      </c>
      <c r="AA66" s="3">
        <v>31.774776</v>
      </c>
      <c r="AB66" s="3">
        <v>31.689852</v>
      </c>
      <c r="AC66" s="3">
        <v>31.71907</v>
      </c>
      <c r="AD66" s="3">
        <v>31.695763</v>
      </c>
      <c r="AE66" s="3">
        <v>31.6059</v>
      </c>
      <c r="AF66" s="3">
        <v>31.608593</v>
      </c>
      <c r="AG66" s="3">
        <v>31.591505</v>
      </c>
      <c r="AH66" s="3">
        <v>31.5177</v>
      </c>
      <c r="AI66" s="3">
        <v>31.632217</v>
      </c>
      <c r="AJ66" s="40">
        <v>-0.001</v>
      </c>
    </row>
    <row r="67" ht="14.25" customHeight="1">
      <c r="A67" s="3" t="s">
        <v>604</v>
      </c>
      <c r="B67" s="3" t="s">
        <v>726</v>
      </c>
      <c r="C67" s="3" t="s">
        <v>727</v>
      </c>
      <c r="D67" s="3" t="s">
        <v>224</v>
      </c>
      <c r="F67" s="3">
        <v>9.68981</v>
      </c>
      <c r="G67" s="3">
        <v>10.098173</v>
      </c>
      <c r="H67" s="3">
        <v>10.822314</v>
      </c>
      <c r="I67" s="3">
        <v>10.634097</v>
      </c>
      <c r="J67" s="3">
        <v>10.45815</v>
      </c>
      <c r="K67" s="3">
        <v>10.237511</v>
      </c>
      <c r="L67" s="3">
        <v>10.059375</v>
      </c>
      <c r="M67" s="3">
        <v>9.999305</v>
      </c>
      <c r="N67" s="3">
        <v>9.932728</v>
      </c>
      <c r="O67" s="3">
        <v>9.778519</v>
      </c>
      <c r="P67" s="3">
        <v>9.798178</v>
      </c>
      <c r="Q67" s="3">
        <v>9.461944</v>
      </c>
      <c r="R67" s="3">
        <v>9.644966</v>
      </c>
      <c r="S67" s="3">
        <v>9.60702</v>
      </c>
      <c r="T67" s="3">
        <v>9.553093</v>
      </c>
      <c r="U67" s="3">
        <v>9.529686</v>
      </c>
      <c r="V67" s="3">
        <v>9.472473</v>
      </c>
      <c r="W67" s="3">
        <v>9.406096</v>
      </c>
      <c r="X67" s="3">
        <v>9.437992</v>
      </c>
      <c r="Y67" s="3">
        <v>9.271238</v>
      </c>
      <c r="Z67" s="3">
        <v>9.294979</v>
      </c>
      <c r="AA67" s="3">
        <v>9.251011</v>
      </c>
      <c r="AB67" s="3">
        <v>9.20126</v>
      </c>
      <c r="AC67" s="3">
        <v>9.21285</v>
      </c>
      <c r="AD67" s="3">
        <v>9.201249</v>
      </c>
      <c r="AE67" s="3">
        <v>9.1529</v>
      </c>
      <c r="AF67" s="3">
        <v>9.15175</v>
      </c>
      <c r="AG67" s="3">
        <v>9.138079</v>
      </c>
      <c r="AH67" s="3">
        <v>9.100876</v>
      </c>
      <c r="AI67" s="3">
        <v>9.168873</v>
      </c>
      <c r="AJ67" s="40">
        <v>-0.002</v>
      </c>
    </row>
    <row r="68" ht="14.25" customHeight="1">
      <c r="A68" s="3" t="s">
        <v>607</v>
      </c>
      <c r="B68" s="3" t="s">
        <v>728</v>
      </c>
      <c r="C68" s="3" t="s">
        <v>729</v>
      </c>
      <c r="D68" s="3" t="s">
        <v>224</v>
      </c>
      <c r="F68" s="3">
        <v>1.030188</v>
      </c>
      <c r="G68" s="3">
        <v>1.018869</v>
      </c>
      <c r="H68" s="3">
        <v>1.04907</v>
      </c>
      <c r="I68" s="3">
        <v>1.049902</v>
      </c>
      <c r="J68" s="3">
        <v>1.053034</v>
      </c>
      <c r="K68" s="3">
        <v>1.046927</v>
      </c>
      <c r="L68" s="3">
        <v>1.037506</v>
      </c>
      <c r="M68" s="3">
        <v>1.036587</v>
      </c>
      <c r="N68" s="3">
        <v>1.035172</v>
      </c>
      <c r="O68" s="3">
        <v>1.032089</v>
      </c>
      <c r="P68" s="3">
        <v>1.031039</v>
      </c>
      <c r="Q68" s="3">
        <v>1.026171</v>
      </c>
      <c r="R68" s="3">
        <v>1.028095</v>
      </c>
      <c r="S68" s="3">
        <v>1.025645</v>
      </c>
      <c r="T68" s="3">
        <v>1.024046</v>
      </c>
      <c r="U68" s="3">
        <v>1.022829</v>
      </c>
      <c r="V68" s="3">
        <v>1.021184</v>
      </c>
      <c r="W68" s="3">
        <v>1.019479</v>
      </c>
      <c r="X68" s="3">
        <v>1.019523</v>
      </c>
      <c r="Y68" s="3">
        <v>1.016121</v>
      </c>
      <c r="Z68" s="3">
        <v>1.015447</v>
      </c>
      <c r="AA68" s="3">
        <v>1.014197</v>
      </c>
      <c r="AB68" s="3">
        <v>1.012694</v>
      </c>
      <c r="AC68" s="3">
        <v>1.012173</v>
      </c>
      <c r="AD68" s="3">
        <v>1.011544</v>
      </c>
      <c r="AE68" s="3">
        <v>1.010181</v>
      </c>
      <c r="AF68" s="3">
        <v>1.009469</v>
      </c>
      <c r="AG68" s="3">
        <v>1.008608</v>
      </c>
      <c r="AH68" s="3">
        <v>1.007629</v>
      </c>
      <c r="AI68" s="3">
        <v>1.008298</v>
      </c>
      <c r="AJ68" s="40">
        <v>-0.001</v>
      </c>
    </row>
    <row r="69" ht="14.25" customHeight="1">
      <c r="A69" s="3" t="s">
        <v>610</v>
      </c>
      <c r="B69" s="3" t="s">
        <v>730</v>
      </c>
      <c r="C69" s="3" t="s">
        <v>731</v>
      </c>
      <c r="D69" s="3" t="s">
        <v>224</v>
      </c>
      <c r="F69" s="3">
        <v>31.210232</v>
      </c>
      <c r="G69" s="3">
        <v>30.391996</v>
      </c>
      <c r="H69" s="3">
        <v>29.533445</v>
      </c>
      <c r="I69" s="3">
        <v>29.862234</v>
      </c>
      <c r="J69" s="3">
        <v>30.3384</v>
      </c>
      <c r="K69" s="3">
        <v>30.673847</v>
      </c>
      <c r="L69" s="3">
        <v>31.126595</v>
      </c>
      <c r="M69" s="3">
        <v>31.289667</v>
      </c>
      <c r="N69" s="3">
        <v>31.442474</v>
      </c>
      <c r="O69" s="3">
        <v>31.781137</v>
      </c>
      <c r="P69" s="3">
        <v>31.753174</v>
      </c>
      <c r="Q69" s="3">
        <v>32.447018</v>
      </c>
      <c r="R69" s="3">
        <v>32.079014</v>
      </c>
      <c r="S69" s="3">
        <v>32.166245</v>
      </c>
      <c r="T69" s="3">
        <v>32.285645</v>
      </c>
      <c r="U69" s="3">
        <v>32.342468</v>
      </c>
      <c r="V69" s="3">
        <v>32.474632</v>
      </c>
      <c r="W69" s="3">
        <v>32.629761</v>
      </c>
      <c r="X69" s="3">
        <v>32.580109</v>
      </c>
      <c r="Y69" s="3">
        <v>32.944954</v>
      </c>
      <c r="Z69" s="3">
        <v>32.899265</v>
      </c>
      <c r="AA69" s="3">
        <v>33.008282</v>
      </c>
      <c r="AB69" s="3">
        <v>33.123528</v>
      </c>
      <c r="AC69" s="3">
        <v>33.110771</v>
      </c>
      <c r="AD69" s="3">
        <v>33.154285</v>
      </c>
      <c r="AE69" s="3">
        <v>33.270306</v>
      </c>
      <c r="AF69" s="3">
        <v>33.282948</v>
      </c>
      <c r="AG69" s="3">
        <v>33.316917</v>
      </c>
      <c r="AH69" s="3">
        <v>33.412422</v>
      </c>
      <c r="AI69" s="3">
        <v>33.286739</v>
      </c>
      <c r="AJ69" s="40">
        <v>0.002</v>
      </c>
    </row>
    <row r="70" ht="14.25" customHeight="1">
      <c r="A70" s="3" t="s">
        <v>613</v>
      </c>
      <c r="B70" s="3" t="s">
        <v>732</v>
      </c>
      <c r="C70" s="3" t="s">
        <v>733</v>
      </c>
      <c r="D70" s="3" t="s">
        <v>224</v>
      </c>
      <c r="F70" s="3">
        <v>5.383692</v>
      </c>
      <c r="G70" s="3">
        <v>5.823304</v>
      </c>
      <c r="H70" s="3">
        <v>6.187125</v>
      </c>
      <c r="I70" s="3">
        <v>6.303352</v>
      </c>
      <c r="J70" s="3">
        <v>6.401572</v>
      </c>
      <c r="K70" s="3">
        <v>6.474848</v>
      </c>
      <c r="L70" s="3">
        <v>6.554911</v>
      </c>
      <c r="M70" s="3">
        <v>6.630589</v>
      </c>
      <c r="N70" s="3">
        <v>6.700751</v>
      </c>
      <c r="O70" s="3">
        <v>6.732331</v>
      </c>
      <c r="P70" s="3">
        <v>6.81193</v>
      </c>
      <c r="Q70" s="3">
        <v>6.768917</v>
      </c>
      <c r="R70" s="3">
        <v>6.897863</v>
      </c>
      <c r="S70" s="3">
        <v>6.951315</v>
      </c>
      <c r="T70" s="3">
        <v>6.988607</v>
      </c>
      <c r="U70" s="3">
        <v>7.034823</v>
      </c>
      <c r="V70" s="3">
        <v>7.065508</v>
      </c>
      <c r="W70" s="3">
        <v>7.088215</v>
      </c>
      <c r="X70" s="3">
        <v>7.143404</v>
      </c>
      <c r="Y70" s="3">
        <v>7.128514</v>
      </c>
      <c r="Z70" s="3">
        <v>7.176948</v>
      </c>
      <c r="AA70" s="3">
        <v>7.200194</v>
      </c>
      <c r="AB70" s="3">
        <v>7.217789</v>
      </c>
      <c r="AC70" s="3">
        <v>7.25848</v>
      </c>
      <c r="AD70" s="3">
        <v>7.288285</v>
      </c>
      <c r="AE70" s="3">
        <v>7.303525</v>
      </c>
      <c r="AF70" s="3">
        <v>7.335989</v>
      </c>
      <c r="AG70" s="3">
        <v>7.36182</v>
      </c>
      <c r="AH70" s="3">
        <v>7.377364</v>
      </c>
      <c r="AI70" s="3">
        <v>7.437274</v>
      </c>
      <c r="AJ70" s="40">
        <v>0.011</v>
      </c>
    </row>
    <row r="71" ht="14.25" customHeight="1">
      <c r="A71" s="3" t="s">
        <v>657</v>
      </c>
      <c r="C71" s="3" t="s">
        <v>734</v>
      </c>
    </row>
    <row r="72" ht="14.25" customHeight="1">
      <c r="A72" s="3" t="s">
        <v>623</v>
      </c>
      <c r="B72" s="3" t="s">
        <v>735</v>
      </c>
      <c r="C72" s="3" t="s">
        <v>736</v>
      </c>
      <c r="D72" s="3" t="s">
        <v>224</v>
      </c>
      <c r="F72" s="3">
        <v>3.576458</v>
      </c>
      <c r="G72" s="3">
        <v>3.730065</v>
      </c>
      <c r="H72" s="3">
        <v>3.880666</v>
      </c>
      <c r="I72" s="3">
        <v>3.867127</v>
      </c>
      <c r="J72" s="3">
        <v>3.840782</v>
      </c>
      <c r="K72" s="3">
        <v>3.805583</v>
      </c>
      <c r="L72" s="3">
        <v>3.776397</v>
      </c>
      <c r="M72" s="3">
        <v>3.769194</v>
      </c>
      <c r="N72" s="3">
        <v>3.764386</v>
      </c>
      <c r="O72" s="3">
        <v>3.735318</v>
      </c>
      <c r="P72" s="3">
        <v>3.749157</v>
      </c>
      <c r="Q72" s="3">
        <v>3.688132</v>
      </c>
      <c r="R72" s="3">
        <v>3.730136</v>
      </c>
      <c r="S72" s="3">
        <v>3.735976</v>
      </c>
      <c r="T72" s="3">
        <v>3.731459</v>
      </c>
      <c r="U72" s="3">
        <v>3.727007</v>
      </c>
      <c r="V72" s="3">
        <v>3.717659</v>
      </c>
      <c r="W72" s="3">
        <v>3.705039</v>
      </c>
      <c r="X72" s="3">
        <v>3.716497</v>
      </c>
      <c r="Y72" s="3">
        <v>3.678478</v>
      </c>
      <c r="Z72" s="3">
        <v>3.689488</v>
      </c>
      <c r="AA72" s="3">
        <v>3.681596</v>
      </c>
      <c r="AB72" s="3">
        <v>3.67295</v>
      </c>
      <c r="AC72" s="3">
        <v>3.678747</v>
      </c>
      <c r="AD72" s="3">
        <v>3.679096</v>
      </c>
      <c r="AE72" s="3">
        <v>3.670182</v>
      </c>
      <c r="AF72" s="3">
        <v>3.672511</v>
      </c>
      <c r="AG72" s="3">
        <v>3.67193</v>
      </c>
      <c r="AH72" s="3">
        <v>3.664782</v>
      </c>
      <c r="AI72" s="3">
        <v>3.683757</v>
      </c>
      <c r="AJ72" s="40">
        <v>0.001</v>
      </c>
    </row>
    <row r="73" ht="14.25" customHeight="1">
      <c r="A73" s="3" t="s">
        <v>626</v>
      </c>
      <c r="B73" s="3" t="s">
        <v>737</v>
      </c>
      <c r="C73" s="3" t="s">
        <v>738</v>
      </c>
      <c r="D73" s="3" t="s">
        <v>224</v>
      </c>
      <c r="F73" s="3">
        <v>23.795731</v>
      </c>
      <c r="G73" s="3">
        <v>24.224304</v>
      </c>
      <c r="H73" s="3">
        <v>24.003462</v>
      </c>
      <c r="I73" s="3">
        <v>24.138557</v>
      </c>
      <c r="J73" s="3">
        <v>24.266615</v>
      </c>
      <c r="K73" s="3">
        <v>24.389244</v>
      </c>
      <c r="L73" s="3">
        <v>24.500589</v>
      </c>
      <c r="M73" s="3">
        <v>24.562597</v>
      </c>
      <c r="N73" s="3">
        <v>24.628582</v>
      </c>
      <c r="O73" s="3">
        <v>24.69903</v>
      </c>
      <c r="P73" s="3">
        <v>24.746992</v>
      </c>
      <c r="Q73" s="3">
        <v>24.837223</v>
      </c>
      <c r="R73" s="3">
        <v>24.860954</v>
      </c>
      <c r="S73" s="3">
        <v>24.914101</v>
      </c>
      <c r="T73" s="3">
        <v>24.960392</v>
      </c>
      <c r="U73" s="3">
        <v>25.009087</v>
      </c>
      <c r="V73" s="3">
        <v>25.041204</v>
      </c>
      <c r="W73" s="3">
        <v>25.081238</v>
      </c>
      <c r="X73" s="3">
        <v>25.100473</v>
      </c>
      <c r="Y73" s="3">
        <v>25.149382</v>
      </c>
      <c r="Z73" s="3">
        <v>25.176403</v>
      </c>
      <c r="AA73" s="3">
        <v>25.202612</v>
      </c>
      <c r="AB73" s="3">
        <v>25.235193</v>
      </c>
      <c r="AC73" s="3">
        <v>25.255802</v>
      </c>
      <c r="AD73" s="3">
        <v>25.273472</v>
      </c>
      <c r="AE73" s="3">
        <v>25.297733</v>
      </c>
      <c r="AF73" s="3">
        <v>25.316963</v>
      </c>
      <c r="AG73" s="3">
        <v>25.333929</v>
      </c>
      <c r="AH73" s="3">
        <v>25.354469</v>
      </c>
      <c r="AI73" s="3">
        <v>25.353674</v>
      </c>
      <c r="AJ73" s="40">
        <v>0.002</v>
      </c>
    </row>
    <row r="74" ht="14.25" customHeight="1">
      <c r="A74" s="3" t="s">
        <v>629</v>
      </c>
      <c r="B74" s="3" t="s">
        <v>739</v>
      </c>
      <c r="C74" s="3" t="s">
        <v>740</v>
      </c>
      <c r="D74" s="3" t="s">
        <v>224</v>
      </c>
      <c r="F74" s="3">
        <v>1.40859</v>
      </c>
      <c r="G74" s="3">
        <v>1.379917</v>
      </c>
      <c r="H74" s="3">
        <v>1.31389</v>
      </c>
      <c r="I74" s="3">
        <v>1.311221</v>
      </c>
      <c r="J74" s="3">
        <v>1.321865</v>
      </c>
      <c r="K74" s="3">
        <v>1.329688</v>
      </c>
      <c r="L74" s="3">
        <v>1.337649</v>
      </c>
      <c r="M74" s="3">
        <v>1.336257</v>
      </c>
      <c r="N74" s="3">
        <v>1.33658</v>
      </c>
      <c r="O74" s="3">
        <v>1.345689</v>
      </c>
      <c r="P74" s="3">
        <v>1.339155</v>
      </c>
      <c r="Q74" s="3">
        <v>1.358866</v>
      </c>
      <c r="R74" s="3">
        <v>1.343479</v>
      </c>
      <c r="S74" s="3">
        <v>1.346838</v>
      </c>
      <c r="T74" s="3">
        <v>1.347293</v>
      </c>
      <c r="U74" s="3">
        <v>1.3462</v>
      </c>
      <c r="V74" s="3">
        <v>1.34617</v>
      </c>
      <c r="W74" s="3">
        <v>1.350957</v>
      </c>
      <c r="X74" s="3">
        <v>1.345433</v>
      </c>
      <c r="Y74" s="3">
        <v>1.357228</v>
      </c>
      <c r="Z74" s="3">
        <v>1.352019</v>
      </c>
      <c r="AA74" s="3">
        <v>1.35356</v>
      </c>
      <c r="AB74" s="3">
        <v>1.355472</v>
      </c>
      <c r="AC74" s="3">
        <v>1.352169</v>
      </c>
      <c r="AD74" s="3">
        <v>1.351118</v>
      </c>
      <c r="AE74" s="3">
        <v>1.353421</v>
      </c>
      <c r="AF74" s="3">
        <v>1.351761</v>
      </c>
      <c r="AG74" s="3">
        <v>1.350909</v>
      </c>
      <c r="AH74" s="3">
        <v>1.352638</v>
      </c>
      <c r="AI74" s="3">
        <v>1.345718</v>
      </c>
      <c r="AJ74" s="40">
        <v>-0.002</v>
      </c>
    </row>
    <row r="75" ht="14.25" customHeight="1">
      <c r="A75" s="3" t="s">
        <v>632</v>
      </c>
      <c r="B75" s="3" t="s">
        <v>741</v>
      </c>
      <c r="C75" s="3" t="s">
        <v>742</v>
      </c>
      <c r="D75" s="3" t="s">
        <v>224</v>
      </c>
      <c r="F75" s="3">
        <v>6.839038</v>
      </c>
      <c r="G75" s="3">
        <v>6.79554</v>
      </c>
      <c r="H75" s="3">
        <v>6.639692</v>
      </c>
      <c r="I75" s="3">
        <v>6.578884</v>
      </c>
      <c r="J75" s="3">
        <v>6.536791</v>
      </c>
      <c r="K75" s="3">
        <v>6.497278</v>
      </c>
      <c r="L75" s="3">
        <v>6.464469</v>
      </c>
      <c r="M75" s="3">
        <v>6.43051</v>
      </c>
      <c r="N75" s="3">
        <v>6.402246</v>
      </c>
      <c r="O75" s="3">
        <v>6.379521</v>
      </c>
      <c r="P75" s="3">
        <v>6.35571</v>
      </c>
      <c r="Q75" s="3">
        <v>6.344031</v>
      </c>
      <c r="R75" s="3">
        <v>6.321607</v>
      </c>
      <c r="S75" s="3">
        <v>6.325392</v>
      </c>
      <c r="T75" s="3">
        <v>6.316067</v>
      </c>
      <c r="U75" s="3">
        <v>6.301213</v>
      </c>
      <c r="V75" s="3">
        <v>6.29015</v>
      </c>
      <c r="W75" s="3">
        <v>6.269697</v>
      </c>
      <c r="X75" s="3">
        <v>6.255895</v>
      </c>
      <c r="Y75" s="3">
        <v>6.249639</v>
      </c>
      <c r="Z75" s="3">
        <v>6.238038</v>
      </c>
      <c r="AA75" s="3">
        <v>6.228817</v>
      </c>
      <c r="AB75" s="3">
        <v>6.221052</v>
      </c>
      <c r="AC75" s="3">
        <v>6.211626</v>
      </c>
      <c r="AD75" s="3">
        <v>6.203392</v>
      </c>
      <c r="AE75" s="3">
        <v>6.195009</v>
      </c>
      <c r="AF75" s="3">
        <v>6.186622</v>
      </c>
      <c r="AG75" s="3">
        <v>6.180367</v>
      </c>
      <c r="AH75" s="3">
        <v>6.173229</v>
      </c>
      <c r="AI75" s="3">
        <v>6.16537</v>
      </c>
      <c r="AJ75" s="40">
        <v>-0.004</v>
      </c>
    </row>
    <row r="76" ht="14.25" customHeight="1">
      <c r="A76" s="3" t="s">
        <v>635</v>
      </c>
      <c r="B76" s="3" t="s">
        <v>743</v>
      </c>
      <c r="C76" s="3" t="s">
        <v>744</v>
      </c>
      <c r="D76" s="3" t="s">
        <v>224</v>
      </c>
      <c r="F76" s="3">
        <v>2.786468</v>
      </c>
      <c r="G76" s="3">
        <v>2.704116</v>
      </c>
      <c r="H76" s="3">
        <v>2.728793</v>
      </c>
      <c r="I76" s="3">
        <v>2.691245</v>
      </c>
      <c r="J76" s="3">
        <v>2.659348</v>
      </c>
      <c r="K76" s="3">
        <v>2.627421</v>
      </c>
      <c r="L76" s="3">
        <v>2.599405</v>
      </c>
      <c r="M76" s="3">
        <v>2.581533</v>
      </c>
      <c r="N76" s="3">
        <v>2.564286</v>
      </c>
      <c r="O76" s="3">
        <v>2.544652</v>
      </c>
      <c r="P76" s="3">
        <v>2.532624</v>
      </c>
      <c r="Q76" s="3">
        <v>2.511963</v>
      </c>
      <c r="R76" s="3">
        <v>2.506418</v>
      </c>
      <c r="S76" s="3">
        <v>2.492415</v>
      </c>
      <c r="T76" s="3">
        <v>2.480935</v>
      </c>
      <c r="U76" s="3">
        <v>2.470812</v>
      </c>
      <c r="V76" s="3">
        <v>2.461871</v>
      </c>
      <c r="W76" s="3">
        <v>2.45256</v>
      </c>
      <c r="X76" s="3">
        <v>2.447283</v>
      </c>
      <c r="Y76" s="3">
        <v>2.434512</v>
      </c>
      <c r="Z76" s="3">
        <v>2.428431</v>
      </c>
      <c r="AA76" s="3">
        <v>2.421193</v>
      </c>
      <c r="AB76" s="3">
        <v>2.413259</v>
      </c>
      <c r="AC76" s="3">
        <v>2.408293</v>
      </c>
      <c r="AD76" s="3">
        <v>2.403128</v>
      </c>
      <c r="AE76" s="3">
        <v>2.396727</v>
      </c>
      <c r="AF76" s="3">
        <v>2.391938</v>
      </c>
      <c r="AG76" s="3">
        <v>2.386967</v>
      </c>
      <c r="AH76" s="3">
        <v>2.381485</v>
      </c>
      <c r="AI76" s="3">
        <v>2.380416</v>
      </c>
      <c r="AJ76" s="40">
        <v>-0.005</v>
      </c>
    </row>
    <row r="77" ht="14.25" customHeight="1">
      <c r="A77" s="3" t="s">
        <v>638</v>
      </c>
      <c r="B77" s="3" t="s">
        <v>745</v>
      </c>
      <c r="C77" s="3" t="s">
        <v>746</v>
      </c>
      <c r="D77" s="3" t="s">
        <v>224</v>
      </c>
      <c r="F77" s="3">
        <v>5.023221</v>
      </c>
      <c r="G77" s="3">
        <v>4.882743</v>
      </c>
      <c r="H77" s="3">
        <v>4.857825</v>
      </c>
      <c r="I77" s="3">
        <v>4.822958</v>
      </c>
      <c r="J77" s="3">
        <v>4.788444</v>
      </c>
      <c r="K77" s="3">
        <v>4.762402</v>
      </c>
      <c r="L77" s="3">
        <v>4.738697</v>
      </c>
      <c r="M77" s="3">
        <v>4.719335</v>
      </c>
      <c r="N77" s="3">
        <v>4.70001</v>
      </c>
      <c r="O77" s="3">
        <v>4.685594</v>
      </c>
      <c r="P77" s="3">
        <v>4.667574</v>
      </c>
      <c r="Q77" s="3">
        <v>4.661644</v>
      </c>
      <c r="R77" s="3">
        <v>4.644958</v>
      </c>
      <c r="S77" s="3">
        <v>4.628123</v>
      </c>
      <c r="T77" s="3">
        <v>4.616566</v>
      </c>
      <c r="U77" s="3">
        <v>4.60636</v>
      </c>
      <c r="V77" s="3">
        <v>4.597702</v>
      </c>
      <c r="W77" s="3">
        <v>4.590627</v>
      </c>
      <c r="X77" s="3">
        <v>4.581573</v>
      </c>
      <c r="Y77" s="3">
        <v>4.577418</v>
      </c>
      <c r="Z77" s="3">
        <v>4.567894</v>
      </c>
      <c r="AA77" s="3">
        <v>4.561951</v>
      </c>
      <c r="AB77" s="3">
        <v>4.555797</v>
      </c>
      <c r="AC77" s="3">
        <v>4.548604</v>
      </c>
      <c r="AD77" s="3">
        <v>4.543004</v>
      </c>
      <c r="AE77" s="3">
        <v>4.538436</v>
      </c>
      <c r="AF77" s="3">
        <v>4.532979</v>
      </c>
      <c r="AG77" s="3">
        <v>4.52814</v>
      </c>
      <c r="AH77" s="3">
        <v>4.524113</v>
      </c>
      <c r="AI77" s="3">
        <v>4.518062</v>
      </c>
      <c r="AJ77" s="40">
        <v>-0.004</v>
      </c>
    </row>
    <row r="78" ht="14.25" customHeight="1">
      <c r="A78" s="3" t="s">
        <v>610</v>
      </c>
      <c r="B78" s="3" t="s">
        <v>747</v>
      </c>
      <c r="C78" s="3" t="s">
        <v>748</v>
      </c>
      <c r="D78" s="3" t="s">
        <v>224</v>
      </c>
      <c r="F78" s="3">
        <v>16.554661</v>
      </c>
      <c r="G78" s="3">
        <v>16.551294</v>
      </c>
      <c r="H78" s="3">
        <v>16.851082</v>
      </c>
      <c r="I78" s="3">
        <v>16.889269</v>
      </c>
      <c r="J78" s="3">
        <v>16.914133</v>
      </c>
      <c r="K78" s="3">
        <v>16.912941</v>
      </c>
      <c r="L78" s="3">
        <v>16.908888</v>
      </c>
      <c r="M78" s="3">
        <v>16.929384</v>
      </c>
      <c r="N78" s="3">
        <v>16.943441</v>
      </c>
      <c r="O78" s="3">
        <v>16.94315</v>
      </c>
      <c r="P78" s="3">
        <v>16.963655</v>
      </c>
      <c r="Q78" s="3">
        <v>16.939539</v>
      </c>
      <c r="R78" s="3">
        <v>16.974422</v>
      </c>
      <c r="S78" s="3">
        <v>16.972633</v>
      </c>
      <c r="T78" s="3">
        <v>16.974789</v>
      </c>
      <c r="U78" s="3">
        <v>16.983295</v>
      </c>
      <c r="V78" s="3">
        <v>16.987976</v>
      </c>
      <c r="W78" s="3">
        <v>16.99338</v>
      </c>
      <c r="X78" s="3">
        <v>17.011454</v>
      </c>
      <c r="Y78" s="3">
        <v>16.998657</v>
      </c>
      <c r="Z78" s="3">
        <v>17.009701</v>
      </c>
      <c r="AA78" s="3">
        <v>17.0149</v>
      </c>
      <c r="AB78" s="3">
        <v>17.014568</v>
      </c>
      <c r="AC78" s="3">
        <v>17.025896</v>
      </c>
      <c r="AD78" s="3">
        <v>17.035624</v>
      </c>
      <c r="AE78" s="3">
        <v>17.039206</v>
      </c>
      <c r="AF78" s="3">
        <v>17.04788</v>
      </c>
      <c r="AG78" s="3">
        <v>17.055897</v>
      </c>
      <c r="AH78" s="3">
        <v>17.059458</v>
      </c>
      <c r="AI78" s="3">
        <v>17.081244</v>
      </c>
      <c r="AJ78" s="40">
        <v>0.001</v>
      </c>
    </row>
    <row r="79" ht="14.25" customHeight="1">
      <c r="A79" s="3" t="s">
        <v>613</v>
      </c>
      <c r="B79" s="3" t="s">
        <v>749</v>
      </c>
      <c r="C79" s="3" t="s">
        <v>750</v>
      </c>
      <c r="D79" s="3" t="s">
        <v>224</v>
      </c>
      <c r="F79" s="3">
        <v>40.015831</v>
      </c>
      <c r="G79" s="3">
        <v>39.732014</v>
      </c>
      <c r="H79" s="3">
        <v>39.724644</v>
      </c>
      <c r="I79" s="3">
        <v>39.700726</v>
      </c>
      <c r="J79" s="3">
        <v>39.672016</v>
      </c>
      <c r="K79" s="3">
        <v>39.675453</v>
      </c>
      <c r="L79" s="3">
        <v>39.673901</v>
      </c>
      <c r="M79" s="3">
        <v>39.671154</v>
      </c>
      <c r="N79" s="3">
        <v>39.660496</v>
      </c>
      <c r="O79" s="3">
        <v>39.667015</v>
      </c>
      <c r="P79" s="3">
        <v>39.645107</v>
      </c>
      <c r="Q79" s="3">
        <v>39.658634</v>
      </c>
      <c r="R79" s="3">
        <v>39.618061</v>
      </c>
      <c r="S79" s="3">
        <v>39.584576</v>
      </c>
      <c r="T79" s="3">
        <v>39.572514</v>
      </c>
      <c r="U79" s="3">
        <v>39.556019</v>
      </c>
      <c r="V79" s="3">
        <v>39.55722</v>
      </c>
      <c r="W79" s="3">
        <v>39.556469</v>
      </c>
      <c r="X79" s="3">
        <v>39.541389</v>
      </c>
      <c r="Y79" s="3">
        <v>39.554665</v>
      </c>
      <c r="Z79" s="3">
        <v>39.53801</v>
      </c>
      <c r="AA79" s="3">
        <v>39.535328</v>
      </c>
      <c r="AB79" s="3">
        <v>39.531693</v>
      </c>
      <c r="AC79" s="3">
        <v>39.518852</v>
      </c>
      <c r="AD79" s="3">
        <v>39.511181</v>
      </c>
      <c r="AE79" s="3">
        <v>39.509289</v>
      </c>
      <c r="AF79" s="3">
        <v>39.499371</v>
      </c>
      <c r="AG79" s="3">
        <v>39.491882</v>
      </c>
      <c r="AH79" s="3">
        <v>39.489834</v>
      </c>
      <c r="AI79" s="3">
        <v>39.471767</v>
      </c>
      <c r="AJ79" s="40">
        <v>0.0</v>
      </c>
    </row>
    <row r="80" ht="14.25" customHeight="1">
      <c r="A80" s="3" t="s">
        <v>751</v>
      </c>
      <c r="C80" s="3" t="s">
        <v>752</v>
      </c>
    </row>
    <row r="81" ht="14.25" customHeight="1">
      <c r="A81" s="3" t="s">
        <v>162</v>
      </c>
      <c r="C81" s="3" t="s">
        <v>753</v>
      </c>
    </row>
    <row r="82" ht="14.25" customHeight="1">
      <c r="A82" s="3" t="s">
        <v>591</v>
      </c>
      <c r="B82" s="3" t="s">
        <v>754</v>
      </c>
      <c r="C82" s="3" t="s">
        <v>755</v>
      </c>
      <c r="D82" s="3" t="s">
        <v>756</v>
      </c>
      <c r="F82" s="3">
        <v>301.750977</v>
      </c>
      <c r="G82" s="3">
        <v>295.254822</v>
      </c>
      <c r="H82" s="3">
        <v>296.552856</v>
      </c>
      <c r="I82" s="3">
        <v>298.425751</v>
      </c>
      <c r="J82" s="3">
        <v>296.05542</v>
      </c>
      <c r="K82" s="3">
        <v>295.67852800000003</v>
      </c>
      <c r="L82" s="3">
        <v>296.651855</v>
      </c>
      <c r="M82" s="3">
        <v>297.664001</v>
      </c>
      <c r="N82" s="3">
        <v>298.688507</v>
      </c>
      <c r="O82" s="3">
        <v>299.453613</v>
      </c>
      <c r="P82" s="3">
        <v>300.804688</v>
      </c>
      <c r="Q82" s="3">
        <v>301.379211</v>
      </c>
      <c r="R82" s="3">
        <v>302.671997</v>
      </c>
      <c r="S82" s="3">
        <v>303.953888</v>
      </c>
      <c r="T82" s="3">
        <v>305.095062</v>
      </c>
      <c r="U82" s="3">
        <v>306.399048</v>
      </c>
      <c r="V82" s="3">
        <v>307.494934</v>
      </c>
      <c r="W82" s="3">
        <v>308.561646</v>
      </c>
      <c r="X82" s="3">
        <v>309.978546</v>
      </c>
      <c r="Y82" s="3">
        <v>311.053497</v>
      </c>
      <c r="Z82" s="3">
        <v>312.156097</v>
      </c>
      <c r="AA82" s="3">
        <v>313.284668</v>
      </c>
      <c r="AB82" s="3">
        <v>314.290863</v>
      </c>
      <c r="AC82" s="3">
        <v>315.420074</v>
      </c>
      <c r="AD82" s="3">
        <v>316.662201</v>
      </c>
      <c r="AE82" s="3">
        <v>317.905975</v>
      </c>
      <c r="AF82" s="3">
        <v>319.135742</v>
      </c>
      <c r="AG82" s="3">
        <v>320.48468</v>
      </c>
      <c r="AH82" s="3">
        <v>321.815674</v>
      </c>
      <c r="AI82" s="3">
        <v>323.619385</v>
      </c>
      <c r="AJ82" s="40">
        <v>0.002</v>
      </c>
    </row>
    <row r="83" ht="14.25" customHeight="1">
      <c r="A83" s="3" t="s">
        <v>595</v>
      </c>
      <c r="B83" s="3" t="s">
        <v>757</v>
      </c>
      <c r="C83" s="3" t="s">
        <v>758</v>
      </c>
      <c r="D83" s="3" t="s">
        <v>756</v>
      </c>
      <c r="F83" s="3">
        <v>260.602264</v>
      </c>
      <c r="G83" s="3">
        <v>250.834198</v>
      </c>
      <c r="H83" s="3">
        <v>252.82782</v>
      </c>
      <c r="I83" s="3">
        <v>255.147186</v>
      </c>
      <c r="J83" s="3">
        <v>254.67038</v>
      </c>
      <c r="K83" s="3">
        <v>255.127792</v>
      </c>
      <c r="L83" s="3">
        <v>256.943756</v>
      </c>
      <c r="M83" s="3">
        <v>259.360962</v>
      </c>
      <c r="N83" s="3">
        <v>261.336639</v>
      </c>
      <c r="O83" s="3">
        <v>262.972168</v>
      </c>
      <c r="P83" s="3">
        <v>264.767151</v>
      </c>
      <c r="Q83" s="3">
        <v>265.458954</v>
      </c>
      <c r="R83" s="3">
        <v>267.215637</v>
      </c>
      <c r="S83" s="3">
        <v>268.709259</v>
      </c>
      <c r="T83" s="3">
        <v>270.072571</v>
      </c>
      <c r="U83" s="3">
        <v>272.12915</v>
      </c>
      <c r="V83" s="3">
        <v>274.092224</v>
      </c>
      <c r="W83" s="3">
        <v>276.023315</v>
      </c>
      <c r="X83" s="3">
        <v>278.331879</v>
      </c>
      <c r="Y83" s="3">
        <v>280.184082</v>
      </c>
      <c r="Z83" s="3">
        <v>282.03299</v>
      </c>
      <c r="AA83" s="3">
        <v>283.954742</v>
      </c>
      <c r="AB83" s="3">
        <v>285.666962</v>
      </c>
      <c r="AC83" s="3">
        <v>287.576813</v>
      </c>
      <c r="AD83" s="3">
        <v>289.636658</v>
      </c>
      <c r="AE83" s="3">
        <v>291.695892</v>
      </c>
      <c r="AF83" s="3">
        <v>293.837494</v>
      </c>
      <c r="AG83" s="3">
        <v>296.160156</v>
      </c>
      <c r="AH83" s="3">
        <v>298.474426</v>
      </c>
      <c r="AI83" s="3">
        <v>301.546844</v>
      </c>
      <c r="AJ83" s="40">
        <v>0.005</v>
      </c>
    </row>
    <row r="84" ht="14.25" customHeight="1">
      <c r="A84" s="3" t="s">
        <v>598</v>
      </c>
      <c r="B84" s="3" t="s">
        <v>759</v>
      </c>
      <c r="C84" s="3" t="s">
        <v>760</v>
      </c>
      <c r="D84" s="3" t="s">
        <v>756</v>
      </c>
      <c r="F84" s="3">
        <v>183.976837</v>
      </c>
      <c r="G84" s="3">
        <v>176.166901</v>
      </c>
      <c r="H84" s="3">
        <v>178.604462</v>
      </c>
      <c r="I84" s="3">
        <v>181.641296</v>
      </c>
      <c r="J84" s="3">
        <v>184.507874</v>
      </c>
      <c r="K84" s="3">
        <v>185.219025</v>
      </c>
      <c r="L84" s="3">
        <v>185.406021</v>
      </c>
      <c r="M84" s="3">
        <v>185.992065</v>
      </c>
      <c r="N84" s="3">
        <v>186.628586</v>
      </c>
      <c r="O84" s="3">
        <v>186.994263</v>
      </c>
      <c r="P84" s="3">
        <v>187.529633</v>
      </c>
      <c r="Q84" s="3">
        <v>187.190582</v>
      </c>
      <c r="R84" s="3">
        <v>187.696533</v>
      </c>
      <c r="S84" s="3">
        <v>189.398224</v>
      </c>
      <c r="T84" s="3">
        <v>191.025345</v>
      </c>
      <c r="U84" s="3">
        <v>192.715393</v>
      </c>
      <c r="V84" s="3">
        <v>194.359726</v>
      </c>
      <c r="W84" s="3">
        <v>195.918945</v>
      </c>
      <c r="X84" s="3">
        <v>197.830597</v>
      </c>
      <c r="Y84" s="3">
        <v>199.246307</v>
      </c>
      <c r="Z84" s="3">
        <v>200.74234</v>
      </c>
      <c r="AA84" s="3">
        <v>202.259735</v>
      </c>
      <c r="AB84" s="3">
        <v>203.651855</v>
      </c>
      <c r="AC84" s="3">
        <v>205.200348</v>
      </c>
      <c r="AD84" s="3">
        <v>206.896484</v>
      </c>
      <c r="AE84" s="3">
        <v>208.583069</v>
      </c>
      <c r="AF84" s="3">
        <v>210.377441</v>
      </c>
      <c r="AG84" s="3">
        <v>212.229599</v>
      </c>
      <c r="AH84" s="3">
        <v>214.131882</v>
      </c>
      <c r="AI84" s="3">
        <v>216.647308</v>
      </c>
      <c r="AJ84" s="40">
        <v>0.006</v>
      </c>
    </row>
    <row r="85" ht="14.25" customHeight="1">
      <c r="A85" s="3" t="s">
        <v>601</v>
      </c>
      <c r="B85" s="3" t="s">
        <v>761</v>
      </c>
      <c r="C85" s="3" t="s">
        <v>762</v>
      </c>
      <c r="D85" s="3" t="s">
        <v>756</v>
      </c>
      <c r="F85" s="3">
        <v>190.782562</v>
      </c>
      <c r="G85" s="3">
        <v>182.825485</v>
      </c>
      <c r="H85" s="3">
        <v>184.120728</v>
      </c>
      <c r="I85" s="3">
        <v>185.930176</v>
      </c>
      <c r="J85" s="3">
        <v>186.288544</v>
      </c>
      <c r="K85" s="3">
        <v>186.519455</v>
      </c>
      <c r="L85" s="3">
        <v>186.755417</v>
      </c>
      <c r="M85" s="3">
        <v>188.420532</v>
      </c>
      <c r="N85" s="3">
        <v>190.270157</v>
      </c>
      <c r="O85" s="3">
        <v>191.865601</v>
      </c>
      <c r="P85" s="3">
        <v>193.609772</v>
      </c>
      <c r="Q85" s="3">
        <v>194.524048</v>
      </c>
      <c r="R85" s="3">
        <v>196.248047</v>
      </c>
      <c r="S85" s="3">
        <v>197.752853</v>
      </c>
      <c r="T85" s="3">
        <v>199.176926</v>
      </c>
      <c r="U85" s="3">
        <v>200.659592</v>
      </c>
      <c r="V85" s="3">
        <v>202.09198</v>
      </c>
      <c r="W85" s="3">
        <v>203.44397</v>
      </c>
      <c r="X85" s="3">
        <v>205.124527</v>
      </c>
      <c r="Y85" s="3">
        <v>206.339157</v>
      </c>
      <c r="Z85" s="3">
        <v>207.624191</v>
      </c>
      <c r="AA85" s="3">
        <v>208.924759</v>
      </c>
      <c r="AB85" s="3">
        <v>210.106186</v>
      </c>
      <c r="AC85" s="3">
        <v>211.420837</v>
      </c>
      <c r="AD85" s="3">
        <v>212.897049</v>
      </c>
      <c r="AE85" s="3">
        <v>214.357758</v>
      </c>
      <c r="AF85" s="3">
        <v>215.922333</v>
      </c>
      <c r="AG85" s="3">
        <v>217.509521</v>
      </c>
      <c r="AH85" s="3">
        <v>219.155228</v>
      </c>
      <c r="AI85" s="3">
        <v>221.347427</v>
      </c>
      <c r="AJ85" s="40">
        <v>0.005</v>
      </c>
    </row>
    <row r="86" ht="14.25" customHeight="1">
      <c r="A86" s="3" t="s">
        <v>604</v>
      </c>
      <c r="B86" s="3" t="s">
        <v>763</v>
      </c>
      <c r="C86" s="3" t="s">
        <v>764</v>
      </c>
      <c r="D86" s="3" t="s">
        <v>756</v>
      </c>
      <c r="F86" s="3">
        <v>235.629135</v>
      </c>
      <c r="G86" s="3">
        <v>226.72435</v>
      </c>
      <c r="H86" s="3">
        <v>228.675125</v>
      </c>
      <c r="I86" s="3">
        <v>230.958771</v>
      </c>
      <c r="J86" s="3">
        <v>231.910919</v>
      </c>
      <c r="K86" s="3">
        <v>232.460098</v>
      </c>
      <c r="L86" s="3">
        <v>233.777649</v>
      </c>
      <c r="M86" s="3">
        <v>235.858124</v>
      </c>
      <c r="N86" s="3">
        <v>237.633026</v>
      </c>
      <c r="O86" s="3">
        <v>239.112961</v>
      </c>
      <c r="P86" s="3">
        <v>240.74733</v>
      </c>
      <c r="Q86" s="3">
        <v>241.459747</v>
      </c>
      <c r="R86" s="3">
        <v>243.040237</v>
      </c>
      <c r="S86" s="3">
        <v>244.384033</v>
      </c>
      <c r="T86" s="3">
        <v>246.084106</v>
      </c>
      <c r="U86" s="3">
        <v>247.876694</v>
      </c>
      <c r="V86" s="3">
        <v>249.603363</v>
      </c>
      <c r="W86" s="3">
        <v>251.251205</v>
      </c>
      <c r="X86" s="3">
        <v>253.268097</v>
      </c>
      <c r="Y86" s="3">
        <v>254.805832</v>
      </c>
      <c r="Z86" s="3">
        <v>256.403625</v>
      </c>
      <c r="AA86" s="3">
        <v>258.032074</v>
      </c>
      <c r="AB86" s="3">
        <v>259.527008</v>
      </c>
      <c r="AC86" s="3">
        <v>261.175415</v>
      </c>
      <c r="AD86" s="3">
        <v>262.984467</v>
      </c>
      <c r="AE86" s="3">
        <v>264.790741</v>
      </c>
      <c r="AF86" s="3">
        <v>266.703827</v>
      </c>
      <c r="AG86" s="3">
        <v>268.641083</v>
      </c>
      <c r="AH86" s="3">
        <v>270.638153</v>
      </c>
      <c r="AI86" s="3">
        <v>273.22229</v>
      </c>
      <c r="AJ86" s="40">
        <v>0.005</v>
      </c>
    </row>
    <row r="87" ht="14.25" customHeight="1">
      <c r="A87" s="3" t="s">
        <v>607</v>
      </c>
      <c r="B87" s="3" t="s">
        <v>765</v>
      </c>
      <c r="C87" s="3" t="s">
        <v>766</v>
      </c>
      <c r="D87" s="3" t="s">
        <v>756</v>
      </c>
      <c r="F87" s="3">
        <v>408.582977</v>
      </c>
      <c r="G87" s="3">
        <v>398.534088</v>
      </c>
      <c r="H87" s="3">
        <v>400.82135</v>
      </c>
      <c r="I87" s="3">
        <v>403.570374</v>
      </c>
      <c r="J87" s="3">
        <v>406.698914</v>
      </c>
      <c r="K87" s="3">
        <v>408.83313</v>
      </c>
      <c r="L87" s="3">
        <v>411.75885</v>
      </c>
      <c r="M87" s="3">
        <v>414.425812</v>
      </c>
      <c r="N87" s="3">
        <v>417.177856</v>
      </c>
      <c r="O87" s="3">
        <v>419.556854</v>
      </c>
      <c r="P87" s="3">
        <v>422.324646</v>
      </c>
      <c r="Q87" s="3">
        <v>423.600281</v>
      </c>
      <c r="R87" s="3">
        <v>426.169098</v>
      </c>
      <c r="S87" s="3">
        <v>428.142029</v>
      </c>
      <c r="T87" s="3">
        <v>430.279053</v>
      </c>
      <c r="U87" s="3">
        <v>432.611084</v>
      </c>
      <c r="V87" s="3">
        <v>434.915497</v>
      </c>
      <c r="W87" s="3">
        <v>437.068726</v>
      </c>
      <c r="X87" s="3">
        <v>439.622772</v>
      </c>
      <c r="Y87" s="3">
        <v>441.629669</v>
      </c>
      <c r="Z87" s="3">
        <v>443.657318</v>
      </c>
      <c r="AA87" s="3">
        <v>445.733429</v>
      </c>
      <c r="AB87" s="3">
        <v>447.463257</v>
      </c>
      <c r="AC87" s="3">
        <v>449.425812</v>
      </c>
      <c r="AD87" s="3">
        <v>451.604523</v>
      </c>
      <c r="AE87" s="3">
        <v>453.846558</v>
      </c>
      <c r="AF87" s="3">
        <v>456.251221</v>
      </c>
      <c r="AG87" s="3">
        <v>458.762695</v>
      </c>
      <c r="AH87" s="3">
        <v>461.310699</v>
      </c>
      <c r="AI87" s="3">
        <v>464.579224</v>
      </c>
      <c r="AJ87" s="40">
        <v>0.004</v>
      </c>
    </row>
    <row r="88" ht="14.25" customHeight="1">
      <c r="A88" s="3" t="s">
        <v>610</v>
      </c>
      <c r="B88" s="3" t="s">
        <v>767</v>
      </c>
      <c r="C88" s="3" t="s">
        <v>768</v>
      </c>
      <c r="D88" s="3" t="s">
        <v>756</v>
      </c>
      <c r="F88" s="3">
        <v>175.160797</v>
      </c>
      <c r="G88" s="3">
        <v>171.412384</v>
      </c>
      <c r="H88" s="3">
        <v>172.886887</v>
      </c>
      <c r="I88" s="3">
        <v>174.639618</v>
      </c>
      <c r="J88" s="3">
        <v>174.386246</v>
      </c>
      <c r="K88" s="3">
        <v>174.025406</v>
      </c>
      <c r="L88" s="3">
        <v>174.466904</v>
      </c>
      <c r="M88" s="3">
        <v>175.032333</v>
      </c>
      <c r="N88" s="3">
        <v>175.869797</v>
      </c>
      <c r="O88" s="3">
        <v>176.557327</v>
      </c>
      <c r="P88" s="3">
        <v>177.324203</v>
      </c>
      <c r="Q88" s="3">
        <v>177.623444</v>
      </c>
      <c r="R88" s="3">
        <v>178.357788</v>
      </c>
      <c r="S88" s="3">
        <v>178.999008</v>
      </c>
      <c r="T88" s="3">
        <v>179.597946</v>
      </c>
      <c r="U88" s="3">
        <v>180.219559</v>
      </c>
      <c r="V88" s="3">
        <v>180.809052</v>
      </c>
      <c r="W88" s="3">
        <v>181.353317</v>
      </c>
      <c r="X88" s="3">
        <v>182.077866</v>
      </c>
      <c r="Y88" s="3">
        <v>182.544312</v>
      </c>
      <c r="Z88" s="3">
        <v>183.049316</v>
      </c>
      <c r="AA88" s="3">
        <v>183.563522</v>
      </c>
      <c r="AB88" s="3">
        <v>184.039703</v>
      </c>
      <c r="AC88" s="3">
        <v>184.544266</v>
      </c>
      <c r="AD88" s="3">
        <v>185.099396</v>
      </c>
      <c r="AE88" s="3">
        <v>185.645081</v>
      </c>
      <c r="AF88" s="3">
        <v>186.231049</v>
      </c>
      <c r="AG88" s="3">
        <v>186.858704</v>
      </c>
      <c r="AH88" s="3">
        <v>187.494247</v>
      </c>
      <c r="AI88" s="3">
        <v>188.418747</v>
      </c>
      <c r="AJ88" s="40">
        <v>0.003</v>
      </c>
    </row>
    <row r="89" ht="14.25" customHeight="1">
      <c r="A89" s="3" t="s">
        <v>613</v>
      </c>
      <c r="B89" s="3" t="s">
        <v>769</v>
      </c>
      <c r="C89" s="3" t="s">
        <v>770</v>
      </c>
      <c r="D89" s="3" t="s">
        <v>756</v>
      </c>
      <c r="F89" s="3">
        <v>238.701309</v>
      </c>
      <c r="G89" s="3">
        <v>234.80983</v>
      </c>
      <c r="H89" s="3">
        <v>236.511505</v>
      </c>
      <c r="I89" s="3">
        <v>238.013962</v>
      </c>
      <c r="J89" s="3">
        <v>237.746811</v>
      </c>
      <c r="K89" s="3">
        <v>236.487518</v>
      </c>
      <c r="L89" s="3">
        <v>236.206238</v>
      </c>
      <c r="M89" s="3">
        <v>237.289154</v>
      </c>
      <c r="N89" s="3">
        <v>237.954987</v>
      </c>
      <c r="O89" s="3">
        <v>238.468491</v>
      </c>
      <c r="P89" s="3">
        <v>239.07756</v>
      </c>
      <c r="Q89" s="3">
        <v>239.190155</v>
      </c>
      <c r="R89" s="3">
        <v>239.77803</v>
      </c>
      <c r="S89" s="3">
        <v>240.321198</v>
      </c>
      <c r="T89" s="3">
        <v>240.912109</v>
      </c>
      <c r="U89" s="3">
        <v>241.51416</v>
      </c>
      <c r="V89" s="3">
        <v>242.099777</v>
      </c>
      <c r="W89" s="3">
        <v>242.587967</v>
      </c>
      <c r="X89" s="3">
        <v>243.250839</v>
      </c>
      <c r="Y89" s="3">
        <v>244.064438</v>
      </c>
      <c r="Z89" s="3">
        <v>244.939651</v>
      </c>
      <c r="AA89" s="3">
        <v>245.811859</v>
      </c>
      <c r="AB89" s="3">
        <v>246.658371</v>
      </c>
      <c r="AC89" s="3">
        <v>247.563278</v>
      </c>
      <c r="AD89" s="3">
        <v>248.524887</v>
      </c>
      <c r="AE89" s="3">
        <v>249.455933</v>
      </c>
      <c r="AF89" s="3">
        <v>250.416336</v>
      </c>
      <c r="AG89" s="3">
        <v>251.400711</v>
      </c>
      <c r="AH89" s="3">
        <v>252.404251</v>
      </c>
      <c r="AI89" s="3">
        <v>253.698608</v>
      </c>
      <c r="AJ89" s="40">
        <v>0.002</v>
      </c>
    </row>
    <row r="90" ht="14.25" customHeight="1">
      <c r="A90" s="3" t="s">
        <v>616</v>
      </c>
      <c r="B90" s="3" t="s">
        <v>771</v>
      </c>
      <c r="C90" s="3" t="s">
        <v>772</v>
      </c>
      <c r="D90" s="3" t="s">
        <v>756</v>
      </c>
      <c r="F90" s="3">
        <v>198.282974</v>
      </c>
      <c r="G90" s="3">
        <v>192.180939</v>
      </c>
      <c r="H90" s="3">
        <v>194.247421</v>
      </c>
      <c r="I90" s="3">
        <v>196.159897</v>
      </c>
      <c r="J90" s="3">
        <v>196.500534</v>
      </c>
      <c r="K90" s="3">
        <v>196.431793</v>
      </c>
      <c r="L90" s="3">
        <v>196.770691</v>
      </c>
      <c r="M90" s="3">
        <v>197.956482</v>
      </c>
      <c r="N90" s="3">
        <v>199.200195</v>
      </c>
      <c r="O90" s="3">
        <v>200.147141</v>
      </c>
      <c r="P90" s="3">
        <v>201.354691</v>
      </c>
      <c r="Q90" s="3">
        <v>201.552582</v>
      </c>
      <c r="R90" s="3">
        <v>202.864777</v>
      </c>
      <c r="S90" s="3">
        <v>203.975067</v>
      </c>
      <c r="T90" s="3">
        <v>205.044861</v>
      </c>
      <c r="U90" s="3">
        <v>206.222961</v>
      </c>
      <c r="V90" s="3">
        <v>207.319122</v>
      </c>
      <c r="W90" s="3">
        <v>208.332611</v>
      </c>
      <c r="X90" s="3">
        <v>209.711136</v>
      </c>
      <c r="Y90" s="3">
        <v>210.541504</v>
      </c>
      <c r="Z90" s="3">
        <v>211.615234</v>
      </c>
      <c r="AA90" s="3">
        <v>212.632965</v>
      </c>
      <c r="AB90" s="3">
        <v>213.55249</v>
      </c>
      <c r="AC90" s="3">
        <v>214.631134</v>
      </c>
      <c r="AD90" s="3">
        <v>215.792267</v>
      </c>
      <c r="AE90" s="3">
        <v>216.901321</v>
      </c>
      <c r="AF90" s="3">
        <v>218.136993</v>
      </c>
      <c r="AG90" s="3">
        <v>219.400375</v>
      </c>
      <c r="AH90" s="3">
        <v>220.664154</v>
      </c>
      <c r="AI90" s="3">
        <v>222.504929</v>
      </c>
      <c r="AJ90" s="40">
        <v>0.004</v>
      </c>
    </row>
    <row r="91" ht="14.25" customHeight="1">
      <c r="A91" s="3" t="s">
        <v>230</v>
      </c>
      <c r="C91" s="3" t="s">
        <v>773</v>
      </c>
    </row>
    <row r="92" ht="14.25" customHeight="1">
      <c r="A92" s="3" t="s">
        <v>623</v>
      </c>
      <c r="B92" s="3" t="s">
        <v>774</v>
      </c>
      <c r="C92" s="3" t="s">
        <v>775</v>
      </c>
      <c r="D92" s="3" t="s">
        <v>756</v>
      </c>
      <c r="F92" s="3">
        <v>266.425201</v>
      </c>
      <c r="G92" s="3">
        <v>265.295044</v>
      </c>
      <c r="H92" s="3">
        <v>266.037018</v>
      </c>
      <c r="I92" s="3">
        <v>266.447937</v>
      </c>
      <c r="J92" s="3">
        <v>267.067413</v>
      </c>
      <c r="K92" s="3">
        <v>267.274811</v>
      </c>
      <c r="L92" s="3">
        <v>267.375702</v>
      </c>
      <c r="M92" s="3">
        <v>267.51004</v>
      </c>
      <c r="N92" s="3">
        <v>267.64801</v>
      </c>
      <c r="O92" s="3">
        <v>267.745178</v>
      </c>
      <c r="P92" s="3">
        <v>267.836426</v>
      </c>
      <c r="Q92" s="3">
        <v>267.822327</v>
      </c>
      <c r="R92" s="3">
        <v>267.92395</v>
      </c>
      <c r="S92" s="3">
        <v>267.987091</v>
      </c>
      <c r="T92" s="3">
        <v>267.820129</v>
      </c>
      <c r="U92" s="3">
        <v>267.692657</v>
      </c>
      <c r="V92" s="3">
        <v>267.608826</v>
      </c>
      <c r="W92" s="3">
        <v>267.596069</v>
      </c>
      <c r="X92" s="3">
        <v>267.652557</v>
      </c>
      <c r="Y92" s="3">
        <v>267.844818</v>
      </c>
      <c r="Z92" s="3">
        <v>267.943695</v>
      </c>
      <c r="AA92" s="3">
        <v>268.105804</v>
      </c>
      <c r="AB92" s="3">
        <v>268.183807</v>
      </c>
      <c r="AC92" s="3">
        <v>268.310638</v>
      </c>
      <c r="AD92" s="3">
        <v>268.4664</v>
      </c>
      <c r="AE92" s="3">
        <v>268.614227</v>
      </c>
      <c r="AF92" s="3">
        <v>268.760773</v>
      </c>
      <c r="AG92" s="3">
        <v>268.980957</v>
      </c>
      <c r="AH92" s="3">
        <v>269.171387</v>
      </c>
      <c r="AI92" s="3">
        <v>269.440887</v>
      </c>
      <c r="AJ92" s="40">
        <v>0.0</v>
      </c>
    </row>
    <row r="93" ht="14.25" customHeight="1">
      <c r="A93" s="3" t="s">
        <v>626</v>
      </c>
      <c r="B93" s="3" t="s">
        <v>776</v>
      </c>
      <c r="C93" s="3" t="s">
        <v>777</v>
      </c>
      <c r="D93" s="3" t="s">
        <v>756</v>
      </c>
      <c r="F93" s="3">
        <v>361.597504</v>
      </c>
      <c r="G93" s="3">
        <v>355.728943</v>
      </c>
      <c r="H93" s="3">
        <v>355.72226</v>
      </c>
      <c r="I93" s="3">
        <v>356.379547</v>
      </c>
      <c r="J93" s="3">
        <v>356.768219</v>
      </c>
      <c r="K93" s="3">
        <v>356.907135</v>
      </c>
      <c r="L93" s="3">
        <v>356.884399</v>
      </c>
      <c r="M93" s="3">
        <v>356.992432</v>
      </c>
      <c r="N93" s="3">
        <v>357.213684</v>
      </c>
      <c r="O93" s="3">
        <v>357.398438</v>
      </c>
      <c r="P93" s="3">
        <v>357.588684</v>
      </c>
      <c r="Q93" s="3">
        <v>357.638672</v>
      </c>
      <c r="R93" s="3">
        <v>357.963776</v>
      </c>
      <c r="S93" s="3">
        <v>358.228607</v>
      </c>
      <c r="T93" s="3">
        <v>358.477173</v>
      </c>
      <c r="U93" s="3">
        <v>358.73877</v>
      </c>
      <c r="V93" s="3">
        <v>359.718567</v>
      </c>
      <c r="W93" s="3">
        <v>360.671967</v>
      </c>
      <c r="X93" s="3">
        <v>361.890442</v>
      </c>
      <c r="Y93" s="3">
        <v>362.822937</v>
      </c>
      <c r="Z93" s="3">
        <v>363.748169</v>
      </c>
      <c r="AA93" s="3">
        <v>364.719757</v>
      </c>
      <c r="AB93" s="3">
        <v>365.626495</v>
      </c>
      <c r="AC93" s="3">
        <v>366.599579</v>
      </c>
      <c r="AD93" s="3">
        <v>367.657043</v>
      </c>
      <c r="AE93" s="3">
        <v>368.697571</v>
      </c>
      <c r="AF93" s="3">
        <v>369.790375</v>
      </c>
      <c r="AG93" s="3">
        <v>370.923309</v>
      </c>
      <c r="AH93" s="3">
        <v>372.063416</v>
      </c>
      <c r="AI93" s="3">
        <v>373.51297</v>
      </c>
      <c r="AJ93" s="40">
        <v>0.001</v>
      </c>
    </row>
    <row r="94" ht="14.25" customHeight="1">
      <c r="A94" s="3" t="s">
        <v>629</v>
      </c>
      <c r="B94" s="3" t="s">
        <v>778</v>
      </c>
      <c r="C94" s="3" t="s">
        <v>779</v>
      </c>
      <c r="D94" s="3" t="s">
        <v>756</v>
      </c>
      <c r="F94" s="3">
        <v>166.952103</v>
      </c>
      <c r="G94" s="3">
        <v>162.516266</v>
      </c>
      <c r="H94" s="3">
        <v>161.082764</v>
      </c>
      <c r="I94" s="3">
        <v>159.607742</v>
      </c>
      <c r="J94" s="3">
        <v>159.016922</v>
      </c>
      <c r="K94" s="3">
        <v>159.158112</v>
      </c>
      <c r="L94" s="3">
        <v>158.838318</v>
      </c>
      <c r="M94" s="3">
        <v>158.590118</v>
      </c>
      <c r="N94" s="3">
        <v>158.57724</v>
      </c>
      <c r="O94" s="3">
        <v>158.781189</v>
      </c>
      <c r="P94" s="3">
        <v>159.11142</v>
      </c>
      <c r="Q94" s="3">
        <v>159.26355</v>
      </c>
      <c r="R94" s="3">
        <v>159.620773</v>
      </c>
      <c r="S94" s="3">
        <v>160.007477</v>
      </c>
      <c r="T94" s="3">
        <v>160.37619</v>
      </c>
      <c r="U94" s="3">
        <v>160.7603</v>
      </c>
      <c r="V94" s="3">
        <v>161.596298</v>
      </c>
      <c r="W94" s="3">
        <v>162.07251</v>
      </c>
      <c r="X94" s="3">
        <v>162.642715</v>
      </c>
      <c r="Y94" s="3">
        <v>163.053818</v>
      </c>
      <c r="Z94" s="3">
        <v>163.485886</v>
      </c>
      <c r="AA94" s="3">
        <v>163.921753</v>
      </c>
      <c r="AB94" s="3">
        <v>164.339737</v>
      </c>
      <c r="AC94" s="3">
        <v>164.792145</v>
      </c>
      <c r="AD94" s="3">
        <v>165.283081</v>
      </c>
      <c r="AE94" s="3">
        <v>165.769592</v>
      </c>
      <c r="AF94" s="3">
        <v>166.292557</v>
      </c>
      <c r="AG94" s="3">
        <v>166.799149</v>
      </c>
      <c r="AH94" s="3">
        <v>167.330475</v>
      </c>
      <c r="AI94" s="3">
        <v>167.987915</v>
      </c>
      <c r="AJ94" s="40">
        <v>0.0</v>
      </c>
    </row>
    <row r="95" ht="14.25" customHeight="1">
      <c r="A95" s="3" t="s">
        <v>632</v>
      </c>
      <c r="B95" s="3" t="s">
        <v>780</v>
      </c>
      <c r="C95" s="3" t="s">
        <v>781</v>
      </c>
      <c r="D95" s="3" t="s">
        <v>756</v>
      </c>
      <c r="F95" s="3">
        <v>291.957184</v>
      </c>
      <c r="G95" s="3">
        <v>292.215851</v>
      </c>
      <c r="H95" s="3">
        <v>293.388977</v>
      </c>
      <c r="I95" s="3">
        <v>294.514069</v>
      </c>
      <c r="J95" s="3">
        <v>294.632477</v>
      </c>
      <c r="K95" s="3">
        <v>294.702423</v>
      </c>
      <c r="L95" s="3">
        <v>294.72934</v>
      </c>
      <c r="M95" s="3">
        <v>294.800293</v>
      </c>
      <c r="N95" s="3">
        <v>294.878113</v>
      </c>
      <c r="O95" s="3">
        <v>294.934448</v>
      </c>
      <c r="P95" s="3">
        <v>295.010834</v>
      </c>
      <c r="Q95" s="3">
        <v>295.015259</v>
      </c>
      <c r="R95" s="3">
        <v>295.160858</v>
      </c>
      <c r="S95" s="3">
        <v>295.438599</v>
      </c>
      <c r="T95" s="3">
        <v>295.929047</v>
      </c>
      <c r="U95" s="3">
        <v>296.247101</v>
      </c>
      <c r="V95" s="3">
        <v>296.51474</v>
      </c>
      <c r="W95" s="3">
        <v>296.658752</v>
      </c>
      <c r="X95" s="3">
        <v>296.857208</v>
      </c>
      <c r="Y95" s="3">
        <v>296.845032</v>
      </c>
      <c r="Z95" s="3">
        <v>296.865356</v>
      </c>
      <c r="AA95" s="3">
        <v>296.871887</v>
      </c>
      <c r="AB95" s="3">
        <v>296.955292</v>
      </c>
      <c r="AC95" s="3">
        <v>297.017792</v>
      </c>
      <c r="AD95" s="3">
        <v>297.062042</v>
      </c>
      <c r="AE95" s="3">
        <v>297.072296</v>
      </c>
      <c r="AF95" s="3">
        <v>297.079987</v>
      </c>
      <c r="AG95" s="3">
        <v>297.087799</v>
      </c>
      <c r="AH95" s="3">
        <v>297.100494</v>
      </c>
      <c r="AI95" s="3">
        <v>297.154327</v>
      </c>
      <c r="AJ95" s="40">
        <v>0.001</v>
      </c>
    </row>
    <row r="96" ht="14.25" customHeight="1">
      <c r="A96" s="3" t="s">
        <v>635</v>
      </c>
      <c r="B96" s="3" t="s">
        <v>782</v>
      </c>
      <c r="C96" s="3" t="s">
        <v>783</v>
      </c>
      <c r="D96" s="3" t="s">
        <v>756</v>
      </c>
      <c r="F96" s="3">
        <v>270.96875</v>
      </c>
      <c r="G96" s="3">
        <v>268.810059</v>
      </c>
      <c r="H96" s="3">
        <v>268.997223</v>
      </c>
      <c r="I96" s="3">
        <v>269.287231</v>
      </c>
      <c r="J96" s="3">
        <v>270.163818</v>
      </c>
      <c r="K96" s="3">
        <v>270.60907</v>
      </c>
      <c r="L96" s="3">
        <v>270.921417</v>
      </c>
      <c r="M96" s="3">
        <v>271.360107</v>
      </c>
      <c r="N96" s="3">
        <v>271.735809</v>
      </c>
      <c r="O96" s="3">
        <v>272.048431</v>
      </c>
      <c r="P96" s="3">
        <v>272.405243</v>
      </c>
      <c r="Q96" s="3">
        <v>272.566132</v>
      </c>
      <c r="R96" s="3">
        <v>272.917084</v>
      </c>
      <c r="S96" s="3">
        <v>273.225677</v>
      </c>
      <c r="T96" s="3">
        <v>273.609192</v>
      </c>
      <c r="U96" s="3">
        <v>273.931915</v>
      </c>
      <c r="V96" s="3">
        <v>274.226929</v>
      </c>
      <c r="W96" s="3">
        <v>274.526245</v>
      </c>
      <c r="X96" s="3">
        <v>274.886749</v>
      </c>
      <c r="Y96" s="3">
        <v>275.19635</v>
      </c>
      <c r="Z96" s="3">
        <v>275.486481</v>
      </c>
      <c r="AA96" s="3">
        <v>275.795532</v>
      </c>
      <c r="AB96" s="3">
        <v>276.054291</v>
      </c>
      <c r="AC96" s="3">
        <v>276.349152</v>
      </c>
      <c r="AD96" s="3">
        <v>276.674683</v>
      </c>
      <c r="AE96" s="3">
        <v>276.992706</v>
      </c>
      <c r="AF96" s="3">
        <v>277.32016</v>
      </c>
      <c r="AG96" s="3">
        <v>277.677002</v>
      </c>
      <c r="AH96" s="3">
        <v>278.025574</v>
      </c>
      <c r="AI96" s="3">
        <v>278.473511</v>
      </c>
      <c r="AJ96" s="40">
        <v>0.001</v>
      </c>
    </row>
    <row r="97" ht="14.25" customHeight="1">
      <c r="A97" s="3" t="s">
        <v>638</v>
      </c>
      <c r="B97" s="3" t="s">
        <v>784</v>
      </c>
      <c r="C97" s="3" t="s">
        <v>785</v>
      </c>
      <c r="D97" s="3" t="s">
        <v>756</v>
      </c>
      <c r="F97" s="3">
        <v>368.520752</v>
      </c>
      <c r="G97" s="3">
        <v>366.023468</v>
      </c>
      <c r="H97" s="3">
        <v>367.170135</v>
      </c>
      <c r="I97" s="3">
        <v>368.358551</v>
      </c>
      <c r="J97" s="3">
        <v>368.681274</v>
      </c>
      <c r="K97" s="3">
        <v>369.016968</v>
      </c>
      <c r="L97" s="3">
        <v>369.27124</v>
      </c>
      <c r="M97" s="3">
        <v>369.638611</v>
      </c>
      <c r="N97" s="3">
        <v>369.966034</v>
      </c>
      <c r="O97" s="3">
        <v>370.210236</v>
      </c>
      <c r="P97" s="3">
        <v>370.509003</v>
      </c>
      <c r="Q97" s="3">
        <v>370.586182</v>
      </c>
      <c r="R97" s="3">
        <v>371.077606</v>
      </c>
      <c r="S97" s="3">
        <v>371.507294</v>
      </c>
      <c r="T97" s="3">
        <v>371.960541</v>
      </c>
      <c r="U97" s="3">
        <v>372.424347</v>
      </c>
      <c r="V97" s="3">
        <v>373.439209</v>
      </c>
      <c r="W97" s="3">
        <v>374.080841</v>
      </c>
      <c r="X97" s="3">
        <v>374.896515</v>
      </c>
      <c r="Y97" s="3">
        <v>375.349731</v>
      </c>
      <c r="Z97" s="3">
        <v>375.823364</v>
      </c>
      <c r="AA97" s="3">
        <v>376.31131</v>
      </c>
      <c r="AB97" s="3">
        <v>376.872681</v>
      </c>
      <c r="AC97" s="3">
        <v>377.434967</v>
      </c>
      <c r="AD97" s="3">
        <v>378.047424</v>
      </c>
      <c r="AE97" s="3">
        <v>378.634064</v>
      </c>
      <c r="AF97" s="3">
        <v>379.252197</v>
      </c>
      <c r="AG97" s="3">
        <v>379.788391</v>
      </c>
      <c r="AH97" s="3">
        <v>380.373169</v>
      </c>
      <c r="AI97" s="3">
        <v>381.083221</v>
      </c>
      <c r="AJ97" s="40">
        <v>0.001</v>
      </c>
    </row>
    <row r="98" ht="14.25" customHeight="1">
      <c r="A98" s="3" t="s">
        <v>610</v>
      </c>
      <c r="B98" s="3" t="s">
        <v>786</v>
      </c>
      <c r="C98" s="3" t="s">
        <v>787</v>
      </c>
      <c r="D98" s="3" t="s">
        <v>756</v>
      </c>
      <c r="F98" s="3">
        <v>191.904358</v>
      </c>
      <c r="G98" s="3">
        <v>188.087616</v>
      </c>
      <c r="H98" s="3">
        <v>189.089066</v>
      </c>
      <c r="I98" s="3">
        <v>190.132645</v>
      </c>
      <c r="J98" s="3">
        <v>191.038513</v>
      </c>
      <c r="K98" s="3">
        <v>191.764725</v>
      </c>
      <c r="L98" s="3">
        <v>192.304382</v>
      </c>
      <c r="M98" s="3">
        <v>193.01535</v>
      </c>
      <c r="N98" s="3">
        <v>193.766281</v>
      </c>
      <c r="O98" s="3">
        <v>194.40744</v>
      </c>
      <c r="P98" s="3">
        <v>195.13353</v>
      </c>
      <c r="Q98" s="3">
        <v>195.467926</v>
      </c>
      <c r="R98" s="3">
        <v>196.180893</v>
      </c>
      <c r="S98" s="3">
        <v>196.873627</v>
      </c>
      <c r="T98" s="3">
        <v>197.494019</v>
      </c>
      <c r="U98" s="3">
        <v>198.219772</v>
      </c>
      <c r="V98" s="3">
        <v>199.047821</v>
      </c>
      <c r="W98" s="3">
        <v>199.801041</v>
      </c>
      <c r="X98" s="3">
        <v>200.71727</v>
      </c>
      <c r="Y98" s="3">
        <v>201.426529</v>
      </c>
      <c r="Z98" s="3">
        <v>202.154694</v>
      </c>
      <c r="AA98" s="3">
        <v>202.89679</v>
      </c>
      <c r="AB98" s="3">
        <v>203.571411</v>
      </c>
      <c r="AC98" s="3">
        <v>204.311462</v>
      </c>
      <c r="AD98" s="3">
        <v>205.115295</v>
      </c>
      <c r="AE98" s="3">
        <v>205.907013</v>
      </c>
      <c r="AF98" s="3">
        <v>206.740326</v>
      </c>
      <c r="AG98" s="3">
        <v>207.597839</v>
      </c>
      <c r="AH98" s="3">
        <v>208.464828</v>
      </c>
      <c r="AI98" s="3">
        <v>209.562195</v>
      </c>
      <c r="AJ98" s="40">
        <v>0.003</v>
      </c>
    </row>
    <row r="99" ht="14.25" customHeight="1">
      <c r="A99" s="3" t="s">
        <v>613</v>
      </c>
      <c r="B99" s="3" t="s">
        <v>788</v>
      </c>
      <c r="C99" s="3" t="s">
        <v>789</v>
      </c>
      <c r="D99" s="3" t="s">
        <v>756</v>
      </c>
      <c r="F99" s="3">
        <v>288.96228</v>
      </c>
      <c r="G99" s="3">
        <v>282.918121</v>
      </c>
      <c r="H99" s="3">
        <v>284.131866</v>
      </c>
      <c r="I99" s="3">
        <v>285.698273</v>
      </c>
      <c r="J99" s="3">
        <v>287.501404</v>
      </c>
      <c r="K99" s="3">
        <v>288.831909</v>
      </c>
      <c r="L99" s="3">
        <v>289.719849</v>
      </c>
      <c r="M99" s="3">
        <v>290.914673</v>
      </c>
      <c r="N99" s="3">
        <v>292.145813</v>
      </c>
      <c r="O99" s="3">
        <v>293.174744</v>
      </c>
      <c r="P99" s="3">
        <v>294.324066</v>
      </c>
      <c r="Q99" s="3">
        <v>294.775848</v>
      </c>
      <c r="R99" s="3">
        <v>295.965912</v>
      </c>
      <c r="S99" s="3">
        <v>297.276825</v>
      </c>
      <c r="T99" s="3">
        <v>298.43515</v>
      </c>
      <c r="U99" s="3">
        <v>299.430389</v>
      </c>
      <c r="V99" s="3">
        <v>300.513763</v>
      </c>
      <c r="W99" s="3">
        <v>301.616089</v>
      </c>
      <c r="X99" s="3">
        <v>302.994354</v>
      </c>
      <c r="Y99" s="3">
        <v>304.164978</v>
      </c>
      <c r="Z99" s="3">
        <v>305.323517</v>
      </c>
      <c r="AA99" s="3">
        <v>306.555786</v>
      </c>
      <c r="AB99" s="3">
        <v>307.629211</v>
      </c>
      <c r="AC99" s="3">
        <v>308.829529</v>
      </c>
      <c r="AD99" s="3">
        <v>310.126465</v>
      </c>
      <c r="AE99" s="3">
        <v>311.400696</v>
      </c>
      <c r="AF99" s="3">
        <v>312.72522</v>
      </c>
      <c r="AG99" s="3">
        <v>314.18161</v>
      </c>
      <c r="AH99" s="3">
        <v>315.618469</v>
      </c>
      <c r="AI99" s="3">
        <v>317.477722</v>
      </c>
      <c r="AJ99" s="40">
        <v>0.003</v>
      </c>
    </row>
    <row r="100" ht="14.25" customHeight="1">
      <c r="A100" s="3" t="s">
        <v>645</v>
      </c>
      <c r="B100" s="3" t="s">
        <v>790</v>
      </c>
      <c r="C100" s="3" t="s">
        <v>791</v>
      </c>
      <c r="D100" s="3" t="s">
        <v>756</v>
      </c>
      <c r="F100" s="3">
        <v>291.601776</v>
      </c>
      <c r="G100" s="3">
        <v>286.977753</v>
      </c>
      <c r="H100" s="3">
        <v>287.264832</v>
      </c>
      <c r="I100" s="3">
        <v>288.429047</v>
      </c>
      <c r="J100" s="3">
        <v>289.544342</v>
      </c>
      <c r="K100" s="3">
        <v>290.384644</v>
      </c>
      <c r="L100" s="3">
        <v>290.941803</v>
      </c>
      <c r="M100" s="3">
        <v>291.64386</v>
      </c>
      <c r="N100" s="3">
        <v>292.403839</v>
      </c>
      <c r="O100" s="3">
        <v>293.063904</v>
      </c>
      <c r="P100" s="3">
        <v>293.760376</v>
      </c>
      <c r="Q100" s="3">
        <v>294.118042</v>
      </c>
      <c r="R100" s="3">
        <v>294.843445</v>
      </c>
      <c r="S100" s="3">
        <v>295.651062</v>
      </c>
      <c r="T100" s="3">
        <v>296.383881</v>
      </c>
      <c r="U100" s="3">
        <v>297.059387</v>
      </c>
      <c r="V100" s="3">
        <v>297.993134</v>
      </c>
      <c r="W100" s="3">
        <v>298.896301</v>
      </c>
      <c r="X100" s="3">
        <v>300.000519</v>
      </c>
      <c r="Y100" s="3">
        <v>300.94516</v>
      </c>
      <c r="Z100" s="3">
        <v>301.84079</v>
      </c>
      <c r="AA100" s="3">
        <v>302.792114</v>
      </c>
      <c r="AB100" s="3">
        <v>303.661041</v>
      </c>
      <c r="AC100" s="3">
        <v>304.591736</v>
      </c>
      <c r="AD100" s="3">
        <v>305.599823</v>
      </c>
      <c r="AE100" s="3">
        <v>306.602264</v>
      </c>
      <c r="AF100" s="3">
        <v>307.638611</v>
      </c>
      <c r="AG100" s="3">
        <v>308.745361</v>
      </c>
      <c r="AH100" s="3">
        <v>309.856934</v>
      </c>
      <c r="AI100" s="3">
        <v>311.239441</v>
      </c>
      <c r="AJ100" s="40">
        <v>0.002</v>
      </c>
    </row>
    <row r="101" ht="14.25" customHeight="1">
      <c r="A101" s="3" t="s">
        <v>792</v>
      </c>
      <c r="C101" s="3" t="s">
        <v>793</v>
      </c>
    </row>
    <row r="102" ht="14.25" customHeight="1">
      <c r="A102" s="3" t="s">
        <v>162</v>
      </c>
      <c r="C102" s="3" t="s">
        <v>794</v>
      </c>
    </row>
    <row r="103" ht="14.25" customHeight="1">
      <c r="A103" s="3" t="s">
        <v>591</v>
      </c>
      <c r="B103" s="3" t="s">
        <v>795</v>
      </c>
      <c r="C103" s="3" t="s">
        <v>796</v>
      </c>
      <c r="D103" s="3" t="s">
        <v>797</v>
      </c>
      <c r="F103" s="3">
        <v>3093.306152</v>
      </c>
      <c r="G103" s="3">
        <v>3101.908203</v>
      </c>
      <c r="H103" s="3">
        <v>3106.801758</v>
      </c>
      <c r="I103" s="3">
        <v>3107.721191</v>
      </c>
      <c r="J103" s="3">
        <v>3085.816406</v>
      </c>
      <c r="K103" s="3">
        <v>3074.549805</v>
      </c>
      <c r="L103" s="3">
        <v>3074.433105</v>
      </c>
      <c r="M103" s="3">
        <v>3074.002197</v>
      </c>
      <c r="N103" s="3">
        <v>3073.57666</v>
      </c>
      <c r="O103" s="3">
        <v>3073.011475</v>
      </c>
      <c r="P103" s="3">
        <v>3073.632812</v>
      </c>
      <c r="Q103" s="3">
        <v>3074.213867</v>
      </c>
      <c r="R103" s="3">
        <v>3074.821533</v>
      </c>
      <c r="S103" s="3">
        <v>3074.645264</v>
      </c>
      <c r="T103" s="3">
        <v>3074.170654</v>
      </c>
      <c r="U103" s="3">
        <v>3073.908691</v>
      </c>
      <c r="V103" s="3">
        <v>3073.34375</v>
      </c>
      <c r="W103" s="3">
        <v>3072.988037</v>
      </c>
      <c r="X103" s="3">
        <v>3072.726807</v>
      </c>
      <c r="Y103" s="3">
        <v>3072.723145</v>
      </c>
      <c r="Z103" s="3">
        <v>3072.647705</v>
      </c>
      <c r="AA103" s="3">
        <v>3072.603027</v>
      </c>
      <c r="AB103" s="3">
        <v>3072.473145</v>
      </c>
      <c r="AC103" s="3">
        <v>3072.375977</v>
      </c>
      <c r="AD103" s="3">
        <v>3072.269775</v>
      </c>
      <c r="AE103" s="3">
        <v>3072.226318</v>
      </c>
      <c r="AF103" s="3">
        <v>3071.939209</v>
      </c>
      <c r="AG103" s="3">
        <v>3071.905029</v>
      </c>
      <c r="AH103" s="3">
        <v>3071.720459</v>
      </c>
      <c r="AI103" s="3">
        <v>3071.629883</v>
      </c>
      <c r="AJ103" s="40">
        <v>0.0</v>
      </c>
    </row>
    <row r="104" ht="14.25" customHeight="1">
      <c r="A104" s="3" t="s">
        <v>595</v>
      </c>
      <c r="B104" s="3" t="s">
        <v>798</v>
      </c>
      <c r="C104" s="3" t="s">
        <v>799</v>
      </c>
      <c r="D104" s="3" t="s">
        <v>797</v>
      </c>
      <c r="F104" s="3">
        <v>3208.979736</v>
      </c>
      <c r="G104" s="3">
        <v>3216.142822</v>
      </c>
      <c r="H104" s="3">
        <v>3219.705322</v>
      </c>
      <c r="I104" s="3">
        <v>3216.69751</v>
      </c>
      <c r="J104" s="3">
        <v>3199.328857</v>
      </c>
      <c r="K104" s="3">
        <v>3182.881348</v>
      </c>
      <c r="L104" s="3">
        <v>3186.369629</v>
      </c>
      <c r="M104" s="3">
        <v>3186.523193</v>
      </c>
      <c r="N104" s="3">
        <v>3187.188477</v>
      </c>
      <c r="O104" s="3">
        <v>3187.884277</v>
      </c>
      <c r="P104" s="3">
        <v>3188.519775</v>
      </c>
      <c r="Q104" s="3">
        <v>3189.13208</v>
      </c>
      <c r="R104" s="3">
        <v>3189.884766</v>
      </c>
      <c r="S104" s="3">
        <v>3190.14209</v>
      </c>
      <c r="T104" s="3">
        <v>3190.327637</v>
      </c>
      <c r="U104" s="3">
        <v>3190.039307</v>
      </c>
      <c r="V104" s="3">
        <v>3189.686035</v>
      </c>
      <c r="W104" s="3">
        <v>3189.494629</v>
      </c>
      <c r="X104" s="3">
        <v>3189.198242</v>
      </c>
      <c r="Y104" s="3">
        <v>3189.174072</v>
      </c>
      <c r="Z104" s="3">
        <v>3188.921875</v>
      </c>
      <c r="AA104" s="3">
        <v>3188.788086</v>
      </c>
      <c r="AB104" s="3">
        <v>3188.519775</v>
      </c>
      <c r="AC104" s="3">
        <v>3188.279541</v>
      </c>
      <c r="AD104" s="3">
        <v>3187.990479</v>
      </c>
      <c r="AE104" s="3">
        <v>3187.742676</v>
      </c>
      <c r="AF104" s="3">
        <v>3187.371826</v>
      </c>
      <c r="AG104" s="3">
        <v>3187.302002</v>
      </c>
      <c r="AH104" s="3">
        <v>3187.060303</v>
      </c>
      <c r="AI104" s="3">
        <v>3186.928223</v>
      </c>
      <c r="AJ104" s="40">
        <v>0.0</v>
      </c>
    </row>
    <row r="105" ht="14.25" customHeight="1">
      <c r="A105" s="3" t="s">
        <v>598</v>
      </c>
      <c r="B105" s="3" t="s">
        <v>800</v>
      </c>
      <c r="C105" s="3" t="s">
        <v>801</v>
      </c>
      <c r="D105" s="3" t="s">
        <v>797</v>
      </c>
      <c r="F105" s="3">
        <v>3281.594727</v>
      </c>
      <c r="G105" s="3">
        <v>3284.039795</v>
      </c>
      <c r="H105" s="3">
        <v>3287.023682</v>
      </c>
      <c r="I105" s="3">
        <v>3293.74707</v>
      </c>
      <c r="J105" s="3">
        <v>3302.553223</v>
      </c>
      <c r="K105" s="3">
        <v>3304.557617</v>
      </c>
      <c r="L105" s="3">
        <v>3305.133545</v>
      </c>
      <c r="M105" s="3">
        <v>3305.723145</v>
      </c>
      <c r="N105" s="3">
        <v>3306.292725</v>
      </c>
      <c r="O105" s="3">
        <v>3306.74292</v>
      </c>
      <c r="P105" s="3">
        <v>3307.224854</v>
      </c>
      <c r="Q105" s="3">
        <v>3307.699463</v>
      </c>
      <c r="R105" s="3">
        <v>3308.236816</v>
      </c>
      <c r="S105" s="3">
        <v>3308.244385</v>
      </c>
      <c r="T105" s="3">
        <v>3308.210693</v>
      </c>
      <c r="U105" s="3">
        <v>3308.207764</v>
      </c>
      <c r="V105" s="3">
        <v>3308.215088</v>
      </c>
      <c r="W105" s="3">
        <v>3308.233887</v>
      </c>
      <c r="X105" s="3">
        <v>3308.290039</v>
      </c>
      <c r="Y105" s="3">
        <v>3308.2854</v>
      </c>
      <c r="Z105" s="3">
        <v>3308.328857</v>
      </c>
      <c r="AA105" s="3">
        <v>3308.344971</v>
      </c>
      <c r="AB105" s="3">
        <v>3308.363281</v>
      </c>
      <c r="AC105" s="3">
        <v>3308.394043</v>
      </c>
      <c r="AD105" s="3">
        <v>3308.417725</v>
      </c>
      <c r="AE105" s="3">
        <v>3308.446289</v>
      </c>
      <c r="AF105" s="3">
        <v>3308.47583</v>
      </c>
      <c r="AG105" s="3">
        <v>3308.48584</v>
      </c>
      <c r="AH105" s="3">
        <v>3308.499756</v>
      </c>
      <c r="AI105" s="3">
        <v>3308.509521</v>
      </c>
      <c r="AJ105" s="40">
        <v>0.0</v>
      </c>
    </row>
    <row r="106" ht="14.25" customHeight="1">
      <c r="A106" s="3" t="s">
        <v>601</v>
      </c>
      <c r="B106" s="3" t="s">
        <v>802</v>
      </c>
      <c r="C106" s="3" t="s">
        <v>803</v>
      </c>
      <c r="D106" s="3" t="s">
        <v>797</v>
      </c>
      <c r="F106" s="3">
        <v>3175.352051</v>
      </c>
      <c r="G106" s="3">
        <v>3176.916748</v>
      </c>
      <c r="H106" s="3">
        <v>3178.841309</v>
      </c>
      <c r="I106" s="3">
        <v>3183.493896</v>
      </c>
      <c r="J106" s="3">
        <v>3177.736328</v>
      </c>
      <c r="K106" s="3">
        <v>3173.273926</v>
      </c>
      <c r="L106" s="3">
        <v>3173.995605</v>
      </c>
      <c r="M106" s="3">
        <v>3174.039795</v>
      </c>
      <c r="N106" s="3">
        <v>3174.502441</v>
      </c>
      <c r="O106" s="3">
        <v>3174.928467</v>
      </c>
      <c r="P106" s="3">
        <v>3175.335205</v>
      </c>
      <c r="Q106" s="3">
        <v>3175.753418</v>
      </c>
      <c r="R106" s="3">
        <v>3176.213867</v>
      </c>
      <c r="S106" s="3">
        <v>3176.019531</v>
      </c>
      <c r="T106" s="3">
        <v>3175.724609</v>
      </c>
      <c r="U106" s="3">
        <v>3175.511719</v>
      </c>
      <c r="V106" s="3">
        <v>3175.277344</v>
      </c>
      <c r="W106" s="3">
        <v>3175.133057</v>
      </c>
      <c r="X106" s="3">
        <v>3175.06665</v>
      </c>
      <c r="Y106" s="3">
        <v>3175.013672</v>
      </c>
      <c r="Z106" s="3">
        <v>3174.991943</v>
      </c>
      <c r="AA106" s="3">
        <v>3174.964111</v>
      </c>
      <c r="AB106" s="3">
        <v>3174.929199</v>
      </c>
      <c r="AC106" s="3">
        <v>3174.897949</v>
      </c>
      <c r="AD106" s="3">
        <v>3174.862793</v>
      </c>
      <c r="AE106" s="3">
        <v>3174.856689</v>
      </c>
      <c r="AF106" s="3">
        <v>3174.841309</v>
      </c>
      <c r="AG106" s="3">
        <v>3174.845459</v>
      </c>
      <c r="AH106" s="3">
        <v>3174.834961</v>
      </c>
      <c r="AI106" s="3">
        <v>3174.835205</v>
      </c>
      <c r="AJ106" s="40">
        <v>0.0</v>
      </c>
    </row>
    <row r="107" ht="14.25" customHeight="1">
      <c r="A107" s="3" t="s">
        <v>604</v>
      </c>
      <c r="B107" s="3" t="s">
        <v>804</v>
      </c>
      <c r="C107" s="3" t="s">
        <v>805</v>
      </c>
      <c r="D107" s="3" t="s">
        <v>797</v>
      </c>
      <c r="F107" s="3">
        <v>3466.565186</v>
      </c>
      <c r="G107" s="3">
        <v>3469.34375</v>
      </c>
      <c r="H107" s="3">
        <v>3472.094238</v>
      </c>
      <c r="I107" s="3">
        <v>3473.104736</v>
      </c>
      <c r="J107" s="3">
        <v>3464.41333</v>
      </c>
      <c r="K107" s="3">
        <v>3453.546631</v>
      </c>
      <c r="L107" s="3">
        <v>3454.637939</v>
      </c>
      <c r="M107" s="3">
        <v>3454.530029</v>
      </c>
      <c r="N107" s="3">
        <v>3455.002441</v>
      </c>
      <c r="O107" s="3">
        <v>3455.432617</v>
      </c>
      <c r="P107" s="3">
        <v>3455.799805</v>
      </c>
      <c r="Q107" s="3">
        <v>3456.210693</v>
      </c>
      <c r="R107" s="3">
        <v>3456.514404</v>
      </c>
      <c r="S107" s="3">
        <v>3456.262939</v>
      </c>
      <c r="T107" s="3">
        <v>3455.85498</v>
      </c>
      <c r="U107" s="3">
        <v>3455.498535</v>
      </c>
      <c r="V107" s="3">
        <v>3455.103027</v>
      </c>
      <c r="W107" s="3">
        <v>3454.780273</v>
      </c>
      <c r="X107" s="3">
        <v>3454.442139</v>
      </c>
      <c r="Y107" s="3">
        <v>3454.359863</v>
      </c>
      <c r="Z107" s="3">
        <v>3454.193115</v>
      </c>
      <c r="AA107" s="3">
        <v>3454.083496</v>
      </c>
      <c r="AB107" s="3">
        <v>3453.877197</v>
      </c>
      <c r="AC107" s="3">
        <v>3453.719482</v>
      </c>
      <c r="AD107" s="3">
        <v>3453.57373</v>
      </c>
      <c r="AE107" s="3">
        <v>3453.4729</v>
      </c>
      <c r="AF107" s="3">
        <v>3453.328613</v>
      </c>
      <c r="AG107" s="3">
        <v>3453.329346</v>
      </c>
      <c r="AH107" s="3">
        <v>3453.236816</v>
      </c>
      <c r="AI107" s="3">
        <v>3453.204834</v>
      </c>
      <c r="AJ107" s="40">
        <v>0.0</v>
      </c>
    </row>
    <row r="108" ht="14.25" customHeight="1">
      <c r="A108" s="3" t="s">
        <v>607</v>
      </c>
      <c r="B108" s="3" t="s">
        <v>806</v>
      </c>
      <c r="C108" s="3" t="s">
        <v>807</v>
      </c>
      <c r="D108" s="3" t="s">
        <v>797</v>
      </c>
      <c r="F108" s="3">
        <v>3150.849609</v>
      </c>
      <c r="G108" s="3">
        <v>3154.956787</v>
      </c>
      <c r="H108" s="3">
        <v>3158.312744</v>
      </c>
      <c r="I108" s="3">
        <v>3161.261475</v>
      </c>
      <c r="J108" s="3">
        <v>3160.108154</v>
      </c>
      <c r="K108" s="3">
        <v>3158.436768</v>
      </c>
      <c r="L108" s="3">
        <v>3160.342285</v>
      </c>
      <c r="M108" s="3">
        <v>3160.618408</v>
      </c>
      <c r="N108" s="3">
        <v>3161.545166</v>
      </c>
      <c r="O108" s="3">
        <v>3162.275146</v>
      </c>
      <c r="P108" s="3">
        <v>3163.160156</v>
      </c>
      <c r="Q108" s="3">
        <v>3163.312256</v>
      </c>
      <c r="R108" s="3">
        <v>3163.696533</v>
      </c>
      <c r="S108" s="3">
        <v>3163.202393</v>
      </c>
      <c r="T108" s="3">
        <v>3162.763184</v>
      </c>
      <c r="U108" s="3">
        <v>3162.471924</v>
      </c>
      <c r="V108" s="3">
        <v>3162.251221</v>
      </c>
      <c r="W108" s="3">
        <v>3162.027344</v>
      </c>
      <c r="X108" s="3">
        <v>3161.729248</v>
      </c>
      <c r="Y108" s="3">
        <v>3161.696777</v>
      </c>
      <c r="Z108" s="3">
        <v>3161.496338</v>
      </c>
      <c r="AA108" s="3">
        <v>3161.359863</v>
      </c>
      <c r="AB108" s="3">
        <v>3160.871094</v>
      </c>
      <c r="AC108" s="3">
        <v>3160.480957</v>
      </c>
      <c r="AD108" s="3">
        <v>3160.159424</v>
      </c>
      <c r="AE108" s="3">
        <v>3159.985352</v>
      </c>
      <c r="AF108" s="3">
        <v>3159.84375</v>
      </c>
      <c r="AG108" s="3">
        <v>3159.819336</v>
      </c>
      <c r="AH108" s="3">
        <v>3159.742676</v>
      </c>
      <c r="AI108" s="3">
        <v>3159.710693</v>
      </c>
      <c r="AJ108" s="40">
        <v>0.0</v>
      </c>
    </row>
    <row r="109" ht="14.25" customHeight="1">
      <c r="A109" s="3" t="s">
        <v>610</v>
      </c>
      <c r="B109" s="3" t="s">
        <v>808</v>
      </c>
      <c r="C109" s="3" t="s">
        <v>809</v>
      </c>
      <c r="D109" s="3" t="s">
        <v>797</v>
      </c>
      <c r="F109" s="3">
        <v>3310.828613</v>
      </c>
      <c r="G109" s="3">
        <v>3313.930664</v>
      </c>
      <c r="H109" s="3">
        <v>3317.472412</v>
      </c>
      <c r="I109" s="3">
        <v>3324.60376</v>
      </c>
      <c r="J109" s="3">
        <v>3311.031494</v>
      </c>
      <c r="K109" s="3">
        <v>3297.722656</v>
      </c>
      <c r="L109" s="3">
        <v>3298.64502</v>
      </c>
      <c r="M109" s="3">
        <v>3299.146729</v>
      </c>
      <c r="N109" s="3">
        <v>3299.666992</v>
      </c>
      <c r="O109" s="3">
        <v>3300.183105</v>
      </c>
      <c r="P109" s="3">
        <v>3300.72998</v>
      </c>
      <c r="Q109" s="3">
        <v>3301.265869</v>
      </c>
      <c r="R109" s="3">
        <v>3301.715576</v>
      </c>
      <c r="S109" s="3">
        <v>3301.634766</v>
      </c>
      <c r="T109" s="3">
        <v>3301.520508</v>
      </c>
      <c r="U109" s="3">
        <v>3301.413086</v>
      </c>
      <c r="V109" s="3">
        <v>3301.282715</v>
      </c>
      <c r="W109" s="3">
        <v>3301.226562</v>
      </c>
      <c r="X109" s="3">
        <v>3301.225098</v>
      </c>
      <c r="Y109" s="3">
        <v>3301.212891</v>
      </c>
      <c r="Z109" s="3">
        <v>3301.229736</v>
      </c>
      <c r="AA109" s="3">
        <v>3301.237793</v>
      </c>
      <c r="AB109" s="3">
        <v>3301.262451</v>
      </c>
      <c r="AC109" s="3">
        <v>3301.180664</v>
      </c>
      <c r="AD109" s="3">
        <v>3301.673828</v>
      </c>
      <c r="AE109" s="3">
        <v>3302.147705</v>
      </c>
      <c r="AF109" s="3">
        <v>3302.753418</v>
      </c>
      <c r="AG109" s="3">
        <v>3302.837402</v>
      </c>
      <c r="AH109" s="3">
        <v>3303.146484</v>
      </c>
      <c r="AI109" s="3">
        <v>3303.309814</v>
      </c>
      <c r="AJ109" s="40">
        <v>0.0</v>
      </c>
    </row>
    <row r="110" ht="14.25" customHeight="1">
      <c r="A110" s="3" t="s">
        <v>613</v>
      </c>
      <c r="B110" s="3" t="s">
        <v>810</v>
      </c>
      <c r="C110" s="3" t="s">
        <v>811</v>
      </c>
      <c r="D110" s="3" t="s">
        <v>797</v>
      </c>
      <c r="F110" s="3">
        <v>3805.98584</v>
      </c>
      <c r="G110" s="3">
        <v>3806.368896</v>
      </c>
      <c r="H110" s="3">
        <v>3805.655273</v>
      </c>
      <c r="I110" s="3">
        <v>3804.329346</v>
      </c>
      <c r="J110" s="3">
        <v>3795.922607</v>
      </c>
      <c r="K110" s="3">
        <v>3785.468018</v>
      </c>
      <c r="L110" s="3">
        <v>3786.135254</v>
      </c>
      <c r="M110" s="3">
        <v>3786.473145</v>
      </c>
      <c r="N110" s="3">
        <v>3786.933105</v>
      </c>
      <c r="O110" s="3">
        <v>3787.396484</v>
      </c>
      <c r="P110" s="3">
        <v>3787.830566</v>
      </c>
      <c r="Q110" s="3">
        <v>3788.25</v>
      </c>
      <c r="R110" s="3">
        <v>3788.700439</v>
      </c>
      <c r="S110" s="3">
        <v>3788.64624</v>
      </c>
      <c r="T110" s="3">
        <v>3788.559814</v>
      </c>
      <c r="U110" s="3">
        <v>3788.493652</v>
      </c>
      <c r="V110" s="3">
        <v>3788.57251</v>
      </c>
      <c r="W110" s="3">
        <v>3788.439941</v>
      </c>
      <c r="X110" s="3">
        <v>3788.198975</v>
      </c>
      <c r="Y110" s="3">
        <v>3788.061768</v>
      </c>
      <c r="Z110" s="3">
        <v>3787.8396</v>
      </c>
      <c r="AA110" s="3">
        <v>3787.701904</v>
      </c>
      <c r="AB110" s="3">
        <v>3787.528809</v>
      </c>
      <c r="AC110" s="3">
        <v>3787.408691</v>
      </c>
      <c r="AD110" s="3">
        <v>3787.222168</v>
      </c>
      <c r="AE110" s="3">
        <v>3787.052734</v>
      </c>
      <c r="AF110" s="3">
        <v>3787.617188</v>
      </c>
      <c r="AG110" s="3">
        <v>3787.605713</v>
      </c>
      <c r="AH110" s="3">
        <v>3788.085449</v>
      </c>
      <c r="AI110" s="3">
        <v>3788.291748</v>
      </c>
      <c r="AJ110" s="40">
        <v>0.0</v>
      </c>
    </row>
    <row r="111" ht="14.25" customHeight="1">
      <c r="A111" s="3" t="s">
        <v>616</v>
      </c>
      <c r="B111" s="3" t="s">
        <v>812</v>
      </c>
      <c r="C111" s="3" t="s">
        <v>813</v>
      </c>
      <c r="D111" s="3" t="s">
        <v>797</v>
      </c>
      <c r="F111" s="3">
        <v>3295.816406</v>
      </c>
      <c r="G111" s="3">
        <v>3300.892578</v>
      </c>
      <c r="H111" s="3">
        <v>3306.406494</v>
      </c>
      <c r="I111" s="3">
        <v>3311.599609</v>
      </c>
      <c r="J111" s="3">
        <v>3304.5625</v>
      </c>
      <c r="K111" s="3">
        <v>3296.524658</v>
      </c>
      <c r="L111" s="3">
        <v>3298.133545</v>
      </c>
      <c r="M111" s="3">
        <v>3298.904297</v>
      </c>
      <c r="N111" s="3">
        <v>3299.854004</v>
      </c>
      <c r="O111" s="3">
        <v>3300.578613</v>
      </c>
      <c r="P111" s="3">
        <v>3301.522705</v>
      </c>
      <c r="Q111" s="3">
        <v>3301.89502</v>
      </c>
      <c r="R111" s="3">
        <v>3303.030762</v>
      </c>
      <c r="S111" s="3">
        <v>3303.26123</v>
      </c>
      <c r="T111" s="3">
        <v>3303.335938</v>
      </c>
      <c r="U111" s="3">
        <v>3303.45874</v>
      </c>
      <c r="V111" s="3">
        <v>3303.505859</v>
      </c>
      <c r="W111" s="3">
        <v>3303.572021</v>
      </c>
      <c r="X111" s="3">
        <v>3303.825928</v>
      </c>
      <c r="Y111" s="3">
        <v>3303.787598</v>
      </c>
      <c r="Z111" s="3">
        <v>3304.018799</v>
      </c>
      <c r="AA111" s="3">
        <v>3304.165283</v>
      </c>
      <c r="AB111" s="3">
        <v>3304.251709</v>
      </c>
      <c r="AC111" s="3">
        <v>3304.424805</v>
      </c>
      <c r="AD111" s="3">
        <v>3304.761719</v>
      </c>
      <c r="AE111" s="3">
        <v>3305.035889</v>
      </c>
      <c r="AF111" s="3">
        <v>3305.475098</v>
      </c>
      <c r="AG111" s="3">
        <v>3305.672852</v>
      </c>
      <c r="AH111" s="3">
        <v>3305.937012</v>
      </c>
      <c r="AI111" s="3">
        <v>3306.367188</v>
      </c>
      <c r="AJ111" s="40">
        <v>0.0</v>
      </c>
    </row>
    <row r="112" ht="14.25" customHeight="1">
      <c r="A112" s="3" t="s">
        <v>230</v>
      </c>
      <c r="C112" s="3" t="s">
        <v>814</v>
      </c>
    </row>
    <row r="113" ht="14.25" customHeight="1">
      <c r="A113" s="3" t="s">
        <v>623</v>
      </c>
      <c r="B113" s="3" t="s">
        <v>815</v>
      </c>
      <c r="C113" s="3" t="s">
        <v>816</v>
      </c>
      <c r="D113" s="3" t="s">
        <v>797</v>
      </c>
      <c r="F113" s="3">
        <v>3933.328857</v>
      </c>
      <c r="G113" s="3">
        <v>3925.173828</v>
      </c>
      <c r="H113" s="3">
        <v>3926.62085</v>
      </c>
      <c r="I113" s="3">
        <v>3928.328857</v>
      </c>
      <c r="J113" s="3">
        <v>3930.068848</v>
      </c>
      <c r="K113" s="3">
        <v>3930.640137</v>
      </c>
      <c r="L113" s="3">
        <v>3930.907715</v>
      </c>
      <c r="M113" s="3">
        <v>3931.102783</v>
      </c>
      <c r="N113" s="3">
        <v>3931.462646</v>
      </c>
      <c r="O113" s="3">
        <v>3931.840088</v>
      </c>
      <c r="P113" s="3">
        <v>3932.181641</v>
      </c>
      <c r="Q113" s="3">
        <v>3932.252197</v>
      </c>
      <c r="R113" s="3">
        <v>3932.906738</v>
      </c>
      <c r="S113" s="3">
        <v>3933.62085</v>
      </c>
      <c r="T113" s="3">
        <v>3932.817139</v>
      </c>
      <c r="U113" s="3">
        <v>3931.407715</v>
      </c>
      <c r="V113" s="3">
        <v>3929.921143</v>
      </c>
      <c r="W113" s="3">
        <v>3928.801025</v>
      </c>
      <c r="X113" s="3">
        <v>3927.87085</v>
      </c>
      <c r="Y113" s="3">
        <v>3927.827881</v>
      </c>
      <c r="Z113" s="3">
        <v>3927.354248</v>
      </c>
      <c r="AA113" s="3">
        <v>3927.157715</v>
      </c>
      <c r="AB113" s="3">
        <v>3926.687012</v>
      </c>
      <c r="AC113" s="3">
        <v>3926.365723</v>
      </c>
      <c r="AD113" s="3">
        <v>3926.127197</v>
      </c>
      <c r="AE113" s="3">
        <v>3925.869873</v>
      </c>
      <c r="AF113" s="3">
        <v>3925.537598</v>
      </c>
      <c r="AG113" s="3">
        <v>3925.521729</v>
      </c>
      <c r="AH113" s="3">
        <v>3925.351318</v>
      </c>
      <c r="AI113" s="3">
        <v>3925.291748</v>
      </c>
      <c r="AJ113" s="40">
        <v>0.0</v>
      </c>
    </row>
    <row r="114" ht="14.25" customHeight="1">
      <c r="A114" s="3" t="s">
        <v>626</v>
      </c>
      <c r="B114" s="3" t="s">
        <v>817</v>
      </c>
      <c r="C114" s="3" t="s">
        <v>818</v>
      </c>
      <c r="D114" s="3" t="s">
        <v>797</v>
      </c>
      <c r="F114" s="3">
        <v>4524.07373</v>
      </c>
      <c r="G114" s="3">
        <v>4514.574219</v>
      </c>
      <c r="H114" s="3">
        <v>4506.674316</v>
      </c>
      <c r="I114" s="3">
        <v>4507.40625</v>
      </c>
      <c r="J114" s="3">
        <v>4508.76709</v>
      </c>
      <c r="K114" s="3">
        <v>4509.90332</v>
      </c>
      <c r="L114" s="3">
        <v>4510.558105</v>
      </c>
      <c r="M114" s="3">
        <v>4511.444824</v>
      </c>
      <c r="N114" s="3">
        <v>4512.285645</v>
      </c>
      <c r="O114" s="3">
        <v>4512.90625</v>
      </c>
      <c r="P114" s="3">
        <v>4513.412598</v>
      </c>
      <c r="Q114" s="3">
        <v>4513.809082</v>
      </c>
      <c r="R114" s="3">
        <v>4514.075684</v>
      </c>
      <c r="S114" s="3">
        <v>4513.834473</v>
      </c>
      <c r="T114" s="3">
        <v>4513.583496</v>
      </c>
      <c r="U114" s="3">
        <v>4513.708984</v>
      </c>
      <c r="V114" s="3">
        <v>4513.243164</v>
      </c>
      <c r="W114" s="3">
        <v>4512.921875</v>
      </c>
      <c r="X114" s="3">
        <v>4512.71582</v>
      </c>
      <c r="Y114" s="3">
        <v>4512.680176</v>
      </c>
      <c r="Z114" s="3">
        <v>4512.536133</v>
      </c>
      <c r="AA114" s="3">
        <v>4512.473145</v>
      </c>
      <c r="AB114" s="3">
        <v>4512.439453</v>
      </c>
      <c r="AC114" s="3">
        <v>4512.765625</v>
      </c>
      <c r="AD114" s="3">
        <v>4513.131348</v>
      </c>
      <c r="AE114" s="3">
        <v>4513.495605</v>
      </c>
      <c r="AF114" s="3">
        <v>4513.979492</v>
      </c>
      <c r="AG114" s="3">
        <v>4514.036133</v>
      </c>
      <c r="AH114" s="3">
        <v>4514.274902</v>
      </c>
      <c r="AI114" s="3">
        <v>4514.397949</v>
      </c>
      <c r="AJ114" s="40">
        <v>0.0</v>
      </c>
    </row>
    <row r="115" ht="14.25" customHeight="1">
      <c r="A115" s="3" t="s">
        <v>629</v>
      </c>
      <c r="B115" s="3" t="s">
        <v>819</v>
      </c>
      <c r="C115" s="3" t="s">
        <v>820</v>
      </c>
      <c r="D115" s="3" t="s">
        <v>797</v>
      </c>
      <c r="F115" s="3">
        <v>3337.96582</v>
      </c>
      <c r="G115" s="3">
        <v>3308.765137</v>
      </c>
      <c r="H115" s="3">
        <v>3289.979248</v>
      </c>
      <c r="I115" s="3">
        <v>3267.636719</v>
      </c>
      <c r="J115" s="3">
        <v>3257.801758</v>
      </c>
      <c r="K115" s="3">
        <v>3257.60083</v>
      </c>
      <c r="L115" s="3">
        <v>3253.745605</v>
      </c>
      <c r="M115" s="3">
        <v>3249.74707</v>
      </c>
      <c r="N115" s="3">
        <v>3247.260498</v>
      </c>
      <c r="O115" s="3">
        <v>3247.020996</v>
      </c>
      <c r="P115" s="3">
        <v>3247.693604</v>
      </c>
      <c r="Q115" s="3">
        <v>3248.309326</v>
      </c>
      <c r="R115" s="3">
        <v>3248.880371</v>
      </c>
      <c r="S115" s="3">
        <v>3248.908936</v>
      </c>
      <c r="T115" s="3">
        <v>3248.80127</v>
      </c>
      <c r="U115" s="3">
        <v>3248.740234</v>
      </c>
      <c r="V115" s="3">
        <v>3250.39917</v>
      </c>
      <c r="W115" s="3">
        <v>3250.381348</v>
      </c>
      <c r="X115" s="3">
        <v>3250.406006</v>
      </c>
      <c r="Y115" s="3">
        <v>3250.377197</v>
      </c>
      <c r="Z115" s="3">
        <v>3250.358398</v>
      </c>
      <c r="AA115" s="3">
        <v>3250.34375</v>
      </c>
      <c r="AB115" s="3">
        <v>3250.375732</v>
      </c>
      <c r="AC115" s="3">
        <v>3250.411621</v>
      </c>
      <c r="AD115" s="3">
        <v>3250.46167</v>
      </c>
      <c r="AE115" s="3">
        <v>3250.516846</v>
      </c>
      <c r="AF115" s="3">
        <v>3250.646729</v>
      </c>
      <c r="AG115" s="3">
        <v>3250.68042</v>
      </c>
      <c r="AH115" s="3">
        <v>3250.769531</v>
      </c>
      <c r="AI115" s="3">
        <v>3250.82251</v>
      </c>
      <c r="AJ115" s="40">
        <v>-0.001</v>
      </c>
    </row>
    <row r="116" ht="14.25" customHeight="1">
      <c r="A116" s="3" t="s">
        <v>632</v>
      </c>
      <c r="B116" s="3" t="s">
        <v>821</v>
      </c>
      <c r="C116" s="3" t="s">
        <v>822</v>
      </c>
      <c r="D116" s="3" t="s">
        <v>797</v>
      </c>
      <c r="F116" s="3">
        <v>4441.84668</v>
      </c>
      <c r="G116" s="3">
        <v>4443.081543</v>
      </c>
      <c r="H116" s="3">
        <v>4447.407715</v>
      </c>
      <c r="I116" s="3">
        <v>4456.652832</v>
      </c>
      <c r="J116" s="3">
        <v>4457.25293</v>
      </c>
      <c r="K116" s="3">
        <v>4457.775391</v>
      </c>
      <c r="L116" s="3">
        <v>4458.288574</v>
      </c>
      <c r="M116" s="3">
        <v>4458.846191</v>
      </c>
      <c r="N116" s="3">
        <v>4459.475098</v>
      </c>
      <c r="O116" s="3">
        <v>4460.118652</v>
      </c>
      <c r="P116" s="3">
        <v>4460.806152</v>
      </c>
      <c r="Q116" s="3">
        <v>4461.505859</v>
      </c>
      <c r="R116" s="3">
        <v>4462.873535</v>
      </c>
      <c r="S116" s="3">
        <v>4465.405273</v>
      </c>
      <c r="T116" s="3">
        <v>4470.052734</v>
      </c>
      <c r="U116" s="3">
        <v>4473.422363</v>
      </c>
      <c r="V116" s="3">
        <v>4476.440918</v>
      </c>
      <c r="W116" s="3">
        <v>4477.89209</v>
      </c>
      <c r="X116" s="3">
        <v>4479.625</v>
      </c>
      <c r="Y116" s="3">
        <v>4479.726074</v>
      </c>
      <c r="Z116" s="3">
        <v>4480.098145</v>
      </c>
      <c r="AA116" s="3">
        <v>4480.316895</v>
      </c>
      <c r="AB116" s="3">
        <v>4481.371582</v>
      </c>
      <c r="AC116" s="3">
        <v>4482.200195</v>
      </c>
      <c r="AD116" s="3">
        <v>4482.899414</v>
      </c>
      <c r="AE116" s="3">
        <v>4483.106934</v>
      </c>
      <c r="AF116" s="3">
        <v>4483.148438</v>
      </c>
      <c r="AG116" s="3">
        <v>4483.15625</v>
      </c>
      <c r="AH116" s="3">
        <v>4483.172363</v>
      </c>
      <c r="AI116" s="3">
        <v>4483.183594</v>
      </c>
      <c r="AJ116" s="40">
        <v>0.0</v>
      </c>
    </row>
    <row r="117" ht="14.25" customHeight="1">
      <c r="A117" s="3" t="s">
        <v>635</v>
      </c>
      <c r="B117" s="3" t="s">
        <v>823</v>
      </c>
      <c r="C117" s="3" t="s">
        <v>824</v>
      </c>
      <c r="D117" s="3" t="s">
        <v>797</v>
      </c>
      <c r="F117" s="3">
        <v>4415.992676</v>
      </c>
      <c r="G117" s="3">
        <v>4412.811523</v>
      </c>
      <c r="H117" s="3">
        <v>4409.872559</v>
      </c>
      <c r="I117" s="3">
        <v>4406.986328</v>
      </c>
      <c r="J117" s="3">
        <v>4408.742188</v>
      </c>
      <c r="K117" s="3">
        <v>4409.341309</v>
      </c>
      <c r="L117" s="3">
        <v>4409.79834</v>
      </c>
      <c r="M117" s="3">
        <v>4410.336426</v>
      </c>
      <c r="N117" s="3">
        <v>4410.772949</v>
      </c>
      <c r="O117" s="3">
        <v>4411.220215</v>
      </c>
      <c r="P117" s="3">
        <v>4411.694824</v>
      </c>
      <c r="Q117" s="3">
        <v>4412.178223</v>
      </c>
      <c r="R117" s="3">
        <v>4412.644531</v>
      </c>
      <c r="S117" s="3">
        <v>4412.594727</v>
      </c>
      <c r="T117" s="3">
        <v>4412.354492</v>
      </c>
      <c r="U117" s="3">
        <v>4411.905273</v>
      </c>
      <c r="V117" s="3">
        <v>4411.61377</v>
      </c>
      <c r="W117" s="3">
        <v>4411.471191</v>
      </c>
      <c r="X117" s="3">
        <v>4411.40332</v>
      </c>
      <c r="Y117" s="3">
        <v>4411.334961</v>
      </c>
      <c r="Z117" s="3">
        <v>4411.233398</v>
      </c>
      <c r="AA117" s="3">
        <v>4411.167969</v>
      </c>
      <c r="AB117" s="3">
        <v>4411.077148</v>
      </c>
      <c r="AC117" s="3">
        <v>4410.971191</v>
      </c>
      <c r="AD117" s="3">
        <v>4410.875</v>
      </c>
      <c r="AE117" s="3">
        <v>4410.773926</v>
      </c>
      <c r="AF117" s="3">
        <v>4410.639648</v>
      </c>
      <c r="AG117" s="3">
        <v>4410.625977</v>
      </c>
      <c r="AH117" s="3">
        <v>4410.546387</v>
      </c>
      <c r="AI117" s="3">
        <v>4410.514648</v>
      </c>
      <c r="AJ117" s="40">
        <v>0.0</v>
      </c>
    </row>
    <row r="118" ht="14.25" customHeight="1">
      <c r="A118" s="3" t="s">
        <v>638</v>
      </c>
      <c r="B118" s="3" t="s">
        <v>825</v>
      </c>
      <c r="C118" s="3" t="s">
        <v>826</v>
      </c>
      <c r="D118" s="3" t="s">
        <v>797</v>
      </c>
      <c r="F118" s="3">
        <v>5431.474121</v>
      </c>
      <c r="G118" s="3">
        <v>5425.677246</v>
      </c>
      <c r="H118" s="3">
        <v>5419.658691</v>
      </c>
      <c r="I118" s="3">
        <v>5413.459473</v>
      </c>
      <c r="J118" s="3">
        <v>5412.055664</v>
      </c>
      <c r="K118" s="3">
        <v>5412.412598</v>
      </c>
      <c r="L118" s="3">
        <v>5414.011719</v>
      </c>
      <c r="M118" s="3">
        <v>5416.009277</v>
      </c>
      <c r="N118" s="3">
        <v>5416.825684</v>
      </c>
      <c r="O118" s="3">
        <v>5417.222656</v>
      </c>
      <c r="P118" s="3">
        <v>5417.612305</v>
      </c>
      <c r="Q118" s="3">
        <v>5417.993652</v>
      </c>
      <c r="R118" s="3">
        <v>5418.124512</v>
      </c>
      <c r="S118" s="3">
        <v>5418.022461</v>
      </c>
      <c r="T118" s="3">
        <v>5417.871094</v>
      </c>
      <c r="U118" s="3">
        <v>5417.425293</v>
      </c>
      <c r="V118" s="3">
        <v>5418.223633</v>
      </c>
      <c r="W118" s="3">
        <v>5418.208008</v>
      </c>
      <c r="X118" s="3">
        <v>5418.370117</v>
      </c>
      <c r="Y118" s="3">
        <v>5418.243164</v>
      </c>
      <c r="Z118" s="3">
        <v>5418.162598</v>
      </c>
      <c r="AA118" s="3">
        <v>5418.09668</v>
      </c>
      <c r="AB118" s="3">
        <v>5418.286621</v>
      </c>
      <c r="AC118" s="3">
        <v>5418.463867</v>
      </c>
      <c r="AD118" s="3">
        <v>5418.650391</v>
      </c>
      <c r="AE118" s="3">
        <v>5418.565918</v>
      </c>
      <c r="AF118" s="3">
        <v>5419.235352</v>
      </c>
      <c r="AG118" s="3">
        <v>5419.255371</v>
      </c>
      <c r="AH118" s="3">
        <v>5419.920898</v>
      </c>
      <c r="AI118" s="3">
        <v>5420.242188</v>
      </c>
      <c r="AJ118" s="40">
        <v>0.0</v>
      </c>
    </row>
    <row r="119" ht="14.25" customHeight="1">
      <c r="A119" s="3" t="s">
        <v>610</v>
      </c>
      <c r="B119" s="3" t="s">
        <v>827</v>
      </c>
      <c r="C119" s="3" t="s">
        <v>828</v>
      </c>
      <c r="D119" s="3" t="s">
        <v>797</v>
      </c>
      <c r="F119" s="3">
        <v>3414.434814</v>
      </c>
      <c r="G119" s="3">
        <v>3412.179443</v>
      </c>
      <c r="H119" s="3">
        <v>3409.379395</v>
      </c>
      <c r="I119" s="3">
        <v>3405.579346</v>
      </c>
      <c r="J119" s="3">
        <v>3404.605469</v>
      </c>
      <c r="K119" s="3">
        <v>3404.388428</v>
      </c>
      <c r="L119" s="3">
        <v>3404.192871</v>
      </c>
      <c r="M119" s="3">
        <v>3403.990723</v>
      </c>
      <c r="N119" s="3">
        <v>3403.974121</v>
      </c>
      <c r="O119" s="3">
        <v>3404.119629</v>
      </c>
      <c r="P119" s="3">
        <v>3404.394043</v>
      </c>
      <c r="Q119" s="3">
        <v>3404.614258</v>
      </c>
      <c r="R119" s="3">
        <v>3404.858154</v>
      </c>
      <c r="S119" s="3">
        <v>3404.590576</v>
      </c>
      <c r="T119" s="3">
        <v>3403.848145</v>
      </c>
      <c r="U119" s="3">
        <v>3403.101074</v>
      </c>
      <c r="V119" s="3">
        <v>3402.666748</v>
      </c>
      <c r="W119" s="3">
        <v>3402.162354</v>
      </c>
      <c r="X119" s="3">
        <v>3401.782227</v>
      </c>
      <c r="Y119" s="3">
        <v>3401.665771</v>
      </c>
      <c r="Z119" s="3">
        <v>3401.4729</v>
      </c>
      <c r="AA119" s="3">
        <v>3401.358887</v>
      </c>
      <c r="AB119" s="3">
        <v>3401.193604</v>
      </c>
      <c r="AC119" s="3">
        <v>3401.071533</v>
      </c>
      <c r="AD119" s="3">
        <v>3401.003174</v>
      </c>
      <c r="AE119" s="3">
        <v>3400.929688</v>
      </c>
      <c r="AF119" s="3">
        <v>3400.836426</v>
      </c>
      <c r="AG119" s="3">
        <v>3400.828369</v>
      </c>
      <c r="AH119" s="3">
        <v>3400.773438</v>
      </c>
      <c r="AI119" s="3">
        <v>3400.75415</v>
      </c>
      <c r="AJ119" s="40">
        <v>0.0</v>
      </c>
    </row>
    <row r="120" ht="14.25" customHeight="1">
      <c r="A120" s="3" t="s">
        <v>613</v>
      </c>
      <c r="B120" s="3" t="s">
        <v>829</v>
      </c>
      <c r="C120" s="3" t="s">
        <v>830</v>
      </c>
      <c r="D120" s="3" t="s">
        <v>797</v>
      </c>
      <c r="F120" s="3">
        <v>4210.911621</v>
      </c>
      <c r="G120" s="3">
        <v>4211.442383</v>
      </c>
      <c r="H120" s="3">
        <v>4213.492676</v>
      </c>
      <c r="I120" s="3">
        <v>4211.477051</v>
      </c>
      <c r="J120" s="3">
        <v>4213.023926</v>
      </c>
      <c r="K120" s="3">
        <v>4213.399414</v>
      </c>
      <c r="L120" s="3">
        <v>4213.506348</v>
      </c>
      <c r="M120" s="3">
        <v>4213.609375</v>
      </c>
      <c r="N120" s="3">
        <v>4213.947266</v>
      </c>
      <c r="O120" s="3">
        <v>4214.375488</v>
      </c>
      <c r="P120" s="3">
        <v>4214.841309</v>
      </c>
      <c r="Q120" s="3">
        <v>4215.174805</v>
      </c>
      <c r="R120" s="3">
        <v>4215.399414</v>
      </c>
      <c r="S120" s="3">
        <v>4215.223145</v>
      </c>
      <c r="T120" s="3">
        <v>4214.807129</v>
      </c>
      <c r="U120" s="3">
        <v>4213.206543</v>
      </c>
      <c r="V120" s="3">
        <v>4211.773926</v>
      </c>
      <c r="W120" s="3">
        <v>4210.773438</v>
      </c>
      <c r="X120" s="3">
        <v>4209.936035</v>
      </c>
      <c r="Y120" s="3">
        <v>4209.868164</v>
      </c>
      <c r="Z120" s="3">
        <v>4209.481934</v>
      </c>
      <c r="AA120" s="3">
        <v>4209.308594</v>
      </c>
      <c r="AB120" s="3">
        <v>4208.903809</v>
      </c>
      <c r="AC120" s="3">
        <v>4208.575684</v>
      </c>
      <c r="AD120" s="3">
        <v>4208.244141</v>
      </c>
      <c r="AE120" s="3">
        <v>4207.885254</v>
      </c>
      <c r="AF120" s="3">
        <v>4207.418457</v>
      </c>
      <c r="AG120" s="3">
        <v>4207.369629</v>
      </c>
      <c r="AH120" s="3">
        <v>4207.115723</v>
      </c>
      <c r="AI120" s="3">
        <v>4207.010254</v>
      </c>
      <c r="AJ120" s="40">
        <v>0.0</v>
      </c>
    </row>
    <row r="121" ht="14.25" customHeight="1">
      <c r="A121" s="3" t="s">
        <v>645</v>
      </c>
      <c r="B121" s="3" t="s">
        <v>831</v>
      </c>
      <c r="C121" s="3" t="s">
        <v>832</v>
      </c>
      <c r="D121" s="3" t="s">
        <v>797</v>
      </c>
      <c r="F121" s="3">
        <v>4205.227051</v>
      </c>
      <c r="G121" s="3">
        <v>4200.927734</v>
      </c>
      <c r="H121" s="3">
        <v>4194.918945</v>
      </c>
      <c r="I121" s="3">
        <v>4192.976562</v>
      </c>
      <c r="J121" s="3">
        <v>4193.273926</v>
      </c>
      <c r="K121" s="3">
        <v>4193.650391</v>
      </c>
      <c r="L121" s="3">
        <v>4193.828125</v>
      </c>
      <c r="M121" s="3">
        <v>4193.78125</v>
      </c>
      <c r="N121" s="3">
        <v>4193.895996</v>
      </c>
      <c r="O121" s="3">
        <v>4194.243164</v>
      </c>
      <c r="P121" s="3">
        <v>4194.324219</v>
      </c>
      <c r="Q121" s="3">
        <v>4195.026367</v>
      </c>
      <c r="R121" s="3">
        <v>4194.786133</v>
      </c>
      <c r="S121" s="3">
        <v>4194.613281</v>
      </c>
      <c r="T121" s="3">
        <v>4194.330078</v>
      </c>
      <c r="U121" s="3">
        <v>4193.520508</v>
      </c>
      <c r="V121" s="3">
        <v>4192.745117</v>
      </c>
      <c r="W121" s="3">
        <v>4192.050781</v>
      </c>
      <c r="X121" s="3">
        <v>4191.345703</v>
      </c>
      <c r="Y121" s="3">
        <v>4191.458984</v>
      </c>
      <c r="Z121" s="3">
        <v>4191.033203</v>
      </c>
      <c r="AA121" s="3">
        <v>4190.833984</v>
      </c>
      <c r="AB121" s="3">
        <v>4190.645508</v>
      </c>
      <c r="AC121" s="3">
        <v>4190.426758</v>
      </c>
      <c r="AD121" s="3">
        <v>4190.248047</v>
      </c>
      <c r="AE121" s="3">
        <v>4190.11377</v>
      </c>
      <c r="AF121" s="3">
        <v>4189.910156</v>
      </c>
      <c r="AG121" s="3">
        <v>4189.788086</v>
      </c>
      <c r="AH121" s="3">
        <v>4189.693848</v>
      </c>
      <c r="AI121" s="3">
        <v>4189.364258</v>
      </c>
      <c r="AJ121" s="40">
        <v>0.0</v>
      </c>
    </row>
    <row r="122" ht="14.25" customHeight="1">
      <c r="A122" s="3" t="s">
        <v>833</v>
      </c>
      <c r="C122" s="3" t="s">
        <v>834</v>
      </c>
    </row>
    <row r="123" ht="14.25" customHeight="1">
      <c r="A123" s="3" t="s">
        <v>162</v>
      </c>
      <c r="B123" s="3" t="s">
        <v>835</v>
      </c>
      <c r="C123" s="3" t="s">
        <v>836</v>
      </c>
      <c r="D123" s="3" t="s">
        <v>797</v>
      </c>
      <c r="F123" s="3">
        <v>3359.326172</v>
      </c>
      <c r="G123" s="3">
        <v>3357.232178</v>
      </c>
      <c r="H123" s="3">
        <v>3355.385498</v>
      </c>
      <c r="I123" s="3">
        <v>3353.493164</v>
      </c>
      <c r="J123" s="3">
        <v>3351.476562</v>
      </c>
      <c r="K123" s="3">
        <v>3349.050537</v>
      </c>
      <c r="L123" s="3">
        <v>3346.347656</v>
      </c>
      <c r="M123" s="3">
        <v>3343.515625</v>
      </c>
      <c r="N123" s="3">
        <v>3340.44458</v>
      </c>
      <c r="O123" s="3">
        <v>3337.019775</v>
      </c>
      <c r="P123" s="3">
        <v>3333.490479</v>
      </c>
      <c r="Q123" s="3">
        <v>3329.897461</v>
      </c>
      <c r="R123" s="3">
        <v>3326.245361</v>
      </c>
      <c r="S123" s="3">
        <v>3322.575195</v>
      </c>
      <c r="T123" s="3">
        <v>3321.047119</v>
      </c>
      <c r="U123" s="3">
        <v>3319.458984</v>
      </c>
      <c r="V123" s="3">
        <v>3317.918701</v>
      </c>
      <c r="W123" s="3">
        <v>3316.759766</v>
      </c>
      <c r="X123" s="3">
        <v>3315.799072</v>
      </c>
      <c r="Y123" s="3">
        <v>3314.843506</v>
      </c>
      <c r="Z123" s="3">
        <v>3314.057861</v>
      </c>
      <c r="AA123" s="3">
        <v>3313.351562</v>
      </c>
      <c r="AB123" s="3">
        <v>3312.831055</v>
      </c>
      <c r="AC123" s="3">
        <v>3312.189697</v>
      </c>
      <c r="AD123" s="3">
        <v>3311.688232</v>
      </c>
      <c r="AE123" s="3">
        <v>3311.179688</v>
      </c>
      <c r="AF123" s="3">
        <v>3310.737549</v>
      </c>
      <c r="AG123" s="3">
        <v>3310.360107</v>
      </c>
      <c r="AH123" s="3">
        <v>3310.017334</v>
      </c>
      <c r="AI123" s="3">
        <v>3309.712402</v>
      </c>
      <c r="AJ123" s="40">
        <v>-0.001</v>
      </c>
    </row>
    <row r="124" ht="14.25" customHeight="1">
      <c r="A124" s="3" t="s">
        <v>230</v>
      </c>
      <c r="B124" s="3" t="s">
        <v>837</v>
      </c>
      <c r="C124" s="3" t="s">
        <v>838</v>
      </c>
      <c r="D124" s="3" t="s">
        <v>797</v>
      </c>
      <c r="F124" s="3">
        <v>4454.607422</v>
      </c>
      <c r="G124" s="3">
        <v>4436.685059</v>
      </c>
      <c r="H124" s="3">
        <v>4418.169922</v>
      </c>
      <c r="I124" s="3">
        <v>4399.747559</v>
      </c>
      <c r="J124" s="3">
        <v>4382.284668</v>
      </c>
      <c r="K124" s="3">
        <v>4365.384277</v>
      </c>
      <c r="L124" s="3">
        <v>4349.95752</v>
      </c>
      <c r="M124" s="3">
        <v>4335.010742</v>
      </c>
      <c r="N124" s="3">
        <v>4321.259277</v>
      </c>
      <c r="O124" s="3">
        <v>4309.129883</v>
      </c>
      <c r="P124" s="3">
        <v>4297.785645</v>
      </c>
      <c r="Q124" s="3">
        <v>4286.720703</v>
      </c>
      <c r="R124" s="3">
        <v>4278.194824</v>
      </c>
      <c r="S124" s="3">
        <v>4270.103516</v>
      </c>
      <c r="T124" s="3">
        <v>4262.746582</v>
      </c>
      <c r="U124" s="3">
        <v>4256.590332</v>
      </c>
      <c r="V124" s="3">
        <v>4251.165039</v>
      </c>
      <c r="W124" s="3">
        <v>4245.958496</v>
      </c>
      <c r="X124" s="3">
        <v>4241.226562</v>
      </c>
      <c r="Y124" s="3">
        <v>4236.838379</v>
      </c>
      <c r="Z124" s="3">
        <v>4232.994141</v>
      </c>
      <c r="AA124" s="3">
        <v>4229.53418</v>
      </c>
      <c r="AB124" s="3">
        <v>4227.206055</v>
      </c>
      <c r="AC124" s="3">
        <v>4223.253418</v>
      </c>
      <c r="AD124" s="3">
        <v>4220.925293</v>
      </c>
      <c r="AE124" s="3">
        <v>4218.456543</v>
      </c>
      <c r="AF124" s="3">
        <v>4216.195801</v>
      </c>
      <c r="AG124" s="3">
        <v>4214.166016</v>
      </c>
      <c r="AH124" s="3">
        <v>4212.294434</v>
      </c>
      <c r="AI124" s="3">
        <v>4210.572754</v>
      </c>
      <c r="AJ124" s="40">
        <v>-0.002</v>
      </c>
    </row>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839</v>
      </c>
      <c r="B10" s="46" t="s">
        <v>840</v>
      </c>
      <c r="AG10" s="47" t="s">
        <v>338</v>
      </c>
    </row>
    <row r="11" ht="15.0" customHeight="1">
      <c r="B11" s="41"/>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841</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585</v>
      </c>
    </row>
    <row r="16" ht="15.0" customHeight="1">
      <c r="B16" s="50" t="s">
        <v>842</v>
      </c>
    </row>
    <row r="17" ht="15.0" customHeight="1">
      <c r="B17" s="50" t="s">
        <v>843</v>
      </c>
    </row>
    <row r="18" ht="15.0" customHeight="1">
      <c r="A18" s="45" t="s">
        <v>844</v>
      </c>
      <c r="B18" s="51" t="s">
        <v>845</v>
      </c>
      <c r="C18" s="52">
        <f>'AEO 2022 42 Raw'!F9</f>
        <v>36.250168</v>
      </c>
      <c r="D18" s="52">
        <f>'AEO 2022 42 Raw'!G9</f>
        <v>36.743473</v>
      </c>
      <c r="E18" s="52">
        <f>'AEO 2022 42 Raw'!H9</f>
        <v>36.873058</v>
      </c>
      <c r="F18" s="52">
        <f>'AEO 2022 42 Raw'!I9</f>
        <v>37.112068</v>
      </c>
      <c r="G18" s="52">
        <f>'AEO 2022 42 Raw'!J9</f>
        <v>37.993301</v>
      </c>
      <c r="H18" s="52">
        <f>'AEO 2022 42 Raw'!K9</f>
        <v>38.784431</v>
      </c>
      <c r="I18" s="52">
        <f>'AEO 2022 42 Raw'!L9</f>
        <v>39.057621</v>
      </c>
      <c r="J18" s="52">
        <f>'AEO 2022 42 Raw'!M9</f>
        <v>39.21114</v>
      </c>
      <c r="K18" s="52">
        <f>'AEO 2022 42 Raw'!N9</f>
        <v>39.295013</v>
      </c>
      <c r="L18" s="52">
        <f>'AEO 2022 42 Raw'!O9</f>
        <v>39.383575</v>
      </c>
      <c r="M18" s="52">
        <f>'AEO 2022 42 Raw'!P9</f>
        <v>39.382374</v>
      </c>
      <c r="N18" s="52">
        <f>'AEO 2022 42 Raw'!Q9</f>
        <v>39.397552</v>
      </c>
      <c r="O18" s="52">
        <f>'AEO 2022 42 Raw'!R9</f>
        <v>39.389034</v>
      </c>
      <c r="P18" s="52">
        <f>'AEO 2022 42 Raw'!S9</f>
        <v>39.371513</v>
      </c>
      <c r="Q18" s="52">
        <f>'AEO 2022 42 Raw'!T9</f>
        <v>39.361084</v>
      </c>
      <c r="R18" s="52">
        <f>'AEO 2022 42 Raw'!U9</f>
        <v>39.331947</v>
      </c>
      <c r="S18" s="52">
        <f>'AEO 2022 42 Raw'!V9</f>
        <v>39.322697</v>
      </c>
      <c r="T18" s="52">
        <f>'AEO 2022 42 Raw'!W9</f>
        <v>39.311447</v>
      </c>
      <c r="U18" s="52">
        <f>'AEO 2022 42 Raw'!X9</f>
        <v>39.2785</v>
      </c>
      <c r="V18" s="52">
        <f>'AEO 2022 42 Raw'!Y9</f>
        <v>39.258259</v>
      </c>
      <c r="W18" s="52">
        <f>'AEO 2022 42 Raw'!Z9</f>
        <v>39.232788</v>
      </c>
      <c r="X18" s="52">
        <f>'AEO 2022 42 Raw'!AA9</f>
        <v>39.205849</v>
      </c>
      <c r="Y18" s="52">
        <f>'AEO 2022 42 Raw'!AB9</f>
        <v>39.188477</v>
      </c>
      <c r="Z18" s="52">
        <f>'AEO 2022 42 Raw'!AC9</f>
        <v>39.161251</v>
      </c>
      <c r="AA18" s="52">
        <f>'AEO 2022 42 Raw'!AD9</f>
        <v>39.130333</v>
      </c>
      <c r="AB18" s="52">
        <f>'AEO 2022 42 Raw'!AE9</f>
        <v>39.105164</v>
      </c>
      <c r="AC18" s="52">
        <f>'AEO 2022 42 Raw'!AF9</f>
        <v>39.085411</v>
      </c>
      <c r="AD18" s="52">
        <f>'AEO 2022 42 Raw'!AG9</f>
        <v>39.044289</v>
      </c>
      <c r="AE18" s="52">
        <f>'AEO 2022 42 Raw'!AH9</f>
        <v>39.00906</v>
      </c>
      <c r="AF18" s="52">
        <f>'AEO 2022 42 Raw'!AI9</f>
        <v>38.957745</v>
      </c>
      <c r="AG18" s="53">
        <f>'AEO 2022 42 Raw'!AJ9</f>
        <v>0.002</v>
      </c>
    </row>
    <row r="19" ht="15.0" customHeight="1">
      <c r="A19" s="45" t="s">
        <v>846</v>
      </c>
      <c r="B19" s="51" t="s">
        <v>847</v>
      </c>
      <c r="C19" s="52">
        <f>'AEO 2022 42 Raw'!F10</f>
        <v>37.589943</v>
      </c>
      <c r="D19" s="52">
        <f>'AEO 2022 42 Raw'!G10</f>
        <v>37.953072</v>
      </c>
      <c r="E19" s="52">
        <f>'AEO 2022 42 Raw'!H10</f>
        <v>37.802673</v>
      </c>
      <c r="F19" s="52">
        <f>'AEO 2022 42 Raw'!I10</f>
        <v>37.80899</v>
      </c>
      <c r="G19" s="52">
        <f>'AEO 2022 42 Raw'!J10</f>
        <v>38.614079</v>
      </c>
      <c r="H19" s="52">
        <f>'AEO 2022 42 Raw'!K10</f>
        <v>39.2952</v>
      </c>
      <c r="I19" s="52">
        <f>'AEO 2022 42 Raw'!L10</f>
        <v>39.519764</v>
      </c>
      <c r="J19" s="52">
        <f>'AEO 2022 42 Raw'!M10</f>
        <v>39.454739</v>
      </c>
      <c r="K19" s="52">
        <f>'AEO 2022 42 Raw'!N10</f>
        <v>39.38345</v>
      </c>
      <c r="L19" s="52">
        <f>'AEO 2022 42 Raw'!O10</f>
        <v>39.310211</v>
      </c>
      <c r="M19" s="52">
        <f>'AEO 2022 42 Raw'!P10</f>
        <v>39.206638</v>
      </c>
      <c r="N19" s="52">
        <f>'AEO 2022 42 Raw'!Q10</f>
        <v>39.123875</v>
      </c>
      <c r="O19" s="52">
        <f>'AEO 2022 42 Raw'!R10</f>
        <v>39.012428</v>
      </c>
      <c r="P19" s="52">
        <f>'AEO 2022 42 Raw'!S10</f>
        <v>38.930443</v>
      </c>
      <c r="Q19" s="52">
        <f>'AEO 2022 42 Raw'!T10</f>
        <v>38.871357</v>
      </c>
      <c r="R19" s="52">
        <f>'AEO 2022 42 Raw'!U10</f>
        <v>38.7943</v>
      </c>
      <c r="S19" s="52">
        <f>'AEO 2022 42 Raw'!V10</f>
        <v>38.717037</v>
      </c>
      <c r="T19" s="52">
        <f>'AEO 2022 42 Raw'!W10</f>
        <v>38.644161</v>
      </c>
      <c r="U19" s="52">
        <f>'AEO 2022 42 Raw'!X10</f>
        <v>38.532658</v>
      </c>
      <c r="V19" s="52">
        <f>'AEO 2022 42 Raw'!Y10</f>
        <v>38.483898</v>
      </c>
      <c r="W19" s="52">
        <f>'AEO 2022 42 Raw'!Z10</f>
        <v>38.4123</v>
      </c>
      <c r="X19" s="52">
        <f>'AEO 2022 42 Raw'!AA10</f>
        <v>38.347546</v>
      </c>
      <c r="Y19" s="52">
        <f>'AEO 2022 42 Raw'!AB10</f>
        <v>38.272644</v>
      </c>
      <c r="Z19" s="52">
        <f>'AEO 2022 42 Raw'!AC10</f>
        <v>38.192009</v>
      </c>
      <c r="AA19" s="52">
        <f>'AEO 2022 42 Raw'!AD10</f>
        <v>38.108929</v>
      </c>
      <c r="AB19" s="52">
        <f>'AEO 2022 42 Raw'!AE10</f>
        <v>38.030216</v>
      </c>
      <c r="AC19" s="52">
        <f>'AEO 2022 42 Raw'!AF10</f>
        <v>37.944683</v>
      </c>
      <c r="AD19" s="52">
        <f>'AEO 2022 42 Raw'!AG10</f>
        <v>37.873352</v>
      </c>
      <c r="AE19" s="52">
        <f>'AEO 2022 42 Raw'!AH10</f>
        <v>37.793198</v>
      </c>
      <c r="AF19" s="52">
        <f>'AEO 2022 42 Raw'!AI10</f>
        <v>37.697327</v>
      </c>
      <c r="AG19" s="53">
        <f>'AEO 2022 42 Raw'!AJ10</f>
        <v>0</v>
      </c>
    </row>
    <row r="20" ht="15.0" customHeight="1">
      <c r="A20" s="45" t="s">
        <v>848</v>
      </c>
      <c r="B20" s="51" t="s">
        <v>849</v>
      </c>
      <c r="C20" s="52">
        <f>'AEO 2022 42 Raw'!F11</f>
        <v>44.813148</v>
      </c>
      <c r="D20" s="52">
        <f>'AEO 2022 42 Raw'!G11</f>
        <v>45.282745</v>
      </c>
      <c r="E20" s="52">
        <f>'AEO 2022 42 Raw'!H11</f>
        <v>45.284081</v>
      </c>
      <c r="F20" s="52">
        <f>'AEO 2022 42 Raw'!I11</f>
        <v>45.358494</v>
      </c>
      <c r="G20" s="52">
        <f>'AEO 2022 42 Raw'!J11</f>
        <v>46.188255</v>
      </c>
      <c r="H20" s="52">
        <f>'AEO 2022 42 Raw'!K11</f>
        <v>46.611725</v>
      </c>
      <c r="I20" s="52">
        <f>'AEO 2022 42 Raw'!L11</f>
        <v>46.539707</v>
      </c>
      <c r="J20" s="52">
        <f>'AEO 2022 42 Raw'!M11</f>
        <v>46.472027</v>
      </c>
      <c r="K20" s="52">
        <f>'AEO 2022 42 Raw'!N11</f>
        <v>46.3717</v>
      </c>
      <c r="L20" s="52">
        <f>'AEO 2022 42 Raw'!O11</f>
        <v>46.290634</v>
      </c>
      <c r="M20" s="52">
        <f>'AEO 2022 42 Raw'!P11</f>
        <v>46.208744</v>
      </c>
      <c r="N20" s="52">
        <f>'AEO 2022 42 Raw'!Q11</f>
        <v>46.177574</v>
      </c>
      <c r="O20" s="52">
        <f>'AEO 2022 42 Raw'!R11</f>
        <v>46.094769</v>
      </c>
      <c r="P20" s="52">
        <f>'AEO 2022 42 Raw'!S11</f>
        <v>46.015255</v>
      </c>
      <c r="Q20" s="52">
        <f>'AEO 2022 42 Raw'!T11</f>
        <v>45.944798</v>
      </c>
      <c r="R20" s="52">
        <f>'AEO 2022 42 Raw'!U11</f>
        <v>45.873631</v>
      </c>
      <c r="S20" s="52">
        <f>'AEO 2022 42 Raw'!V11</f>
        <v>45.807499</v>
      </c>
      <c r="T20" s="52">
        <f>'AEO 2022 42 Raw'!W11</f>
        <v>45.740379</v>
      </c>
      <c r="U20" s="52">
        <f>'AEO 2022 42 Raw'!X11</f>
        <v>45.653767</v>
      </c>
      <c r="V20" s="52">
        <f>'AEO 2022 42 Raw'!Y11</f>
        <v>45.583073</v>
      </c>
      <c r="W20" s="52">
        <f>'AEO 2022 42 Raw'!Z11</f>
        <v>45.512589</v>
      </c>
      <c r="X20" s="52">
        <f>'AEO 2022 42 Raw'!AA11</f>
        <v>45.436954</v>
      </c>
      <c r="Y20" s="52">
        <f>'AEO 2022 42 Raw'!AB11</f>
        <v>45.36784</v>
      </c>
      <c r="Z20" s="52">
        <f>'AEO 2022 42 Raw'!AC11</f>
        <v>45.291344</v>
      </c>
      <c r="AA20" s="52">
        <f>'AEO 2022 42 Raw'!AD11</f>
        <v>45.206524</v>
      </c>
      <c r="AB20" s="52">
        <f>'AEO 2022 42 Raw'!AE11</f>
        <v>45.121975</v>
      </c>
      <c r="AC20" s="52">
        <f>'AEO 2022 42 Raw'!AF11</f>
        <v>45.033337</v>
      </c>
      <c r="AD20" s="52">
        <f>'AEO 2022 42 Raw'!AG11</f>
        <v>44.941063</v>
      </c>
      <c r="AE20" s="52">
        <f>'AEO 2022 42 Raw'!AH11</f>
        <v>44.848095</v>
      </c>
      <c r="AF20" s="52">
        <f>'AEO 2022 42 Raw'!AI11</f>
        <v>44.725849</v>
      </c>
      <c r="AG20" s="53">
        <f>'AEO 2022 42 Raw'!AJ11</f>
        <v>0</v>
      </c>
    </row>
    <row r="21" ht="15.0" customHeight="1">
      <c r="A21" s="45" t="s">
        <v>850</v>
      </c>
      <c r="B21" s="51" t="s">
        <v>851</v>
      </c>
      <c r="C21" s="52">
        <f>'AEO 2022 42 Raw'!F12</f>
        <v>48.920486</v>
      </c>
      <c r="D21" s="52">
        <f>'AEO 2022 42 Raw'!G12</f>
        <v>49.492271</v>
      </c>
      <c r="E21" s="52">
        <f>'AEO 2022 42 Raw'!H12</f>
        <v>49.533939</v>
      </c>
      <c r="F21" s="52">
        <f>'AEO 2022 42 Raw'!I12</f>
        <v>49.785275</v>
      </c>
      <c r="G21" s="52">
        <f>'AEO 2022 42 Raw'!J12</f>
        <v>50.049496</v>
      </c>
      <c r="H21" s="52">
        <f>'AEO 2022 42 Raw'!K12</f>
        <v>50.193272</v>
      </c>
      <c r="I21" s="52">
        <f>'AEO 2022 42 Raw'!L12</f>
        <v>50.182049</v>
      </c>
      <c r="J21" s="52">
        <f>'AEO 2022 42 Raw'!M12</f>
        <v>50.11758</v>
      </c>
      <c r="K21" s="52">
        <f>'AEO 2022 42 Raw'!N12</f>
        <v>50.044895</v>
      </c>
      <c r="L21" s="52">
        <f>'AEO 2022 42 Raw'!O12</f>
        <v>49.97691</v>
      </c>
      <c r="M21" s="52">
        <f>'AEO 2022 42 Raw'!P12</f>
        <v>49.871235</v>
      </c>
      <c r="N21" s="52">
        <f>'AEO 2022 42 Raw'!Q12</f>
        <v>49.823925</v>
      </c>
      <c r="O21" s="52">
        <f>'AEO 2022 42 Raw'!R12</f>
        <v>49.75304</v>
      </c>
      <c r="P21" s="52">
        <f>'AEO 2022 42 Raw'!S12</f>
        <v>49.700165</v>
      </c>
      <c r="Q21" s="52">
        <f>'AEO 2022 42 Raw'!T12</f>
        <v>49.658463</v>
      </c>
      <c r="R21" s="52">
        <f>'AEO 2022 42 Raw'!U12</f>
        <v>49.614449</v>
      </c>
      <c r="S21" s="52">
        <f>'AEO 2022 42 Raw'!V12</f>
        <v>49.574718</v>
      </c>
      <c r="T21" s="52">
        <f>'AEO 2022 42 Raw'!W12</f>
        <v>49.528458</v>
      </c>
      <c r="U21" s="52">
        <f>'AEO 2022 42 Raw'!X12</f>
        <v>49.46167</v>
      </c>
      <c r="V21" s="52">
        <f>'AEO 2022 42 Raw'!Y12</f>
        <v>49.402393</v>
      </c>
      <c r="W21" s="52">
        <f>'AEO 2022 42 Raw'!Z12</f>
        <v>49.343842</v>
      </c>
      <c r="X21" s="52">
        <f>'AEO 2022 42 Raw'!AA12</f>
        <v>49.276917</v>
      </c>
      <c r="Y21" s="52">
        <f>'AEO 2022 42 Raw'!AB12</f>
        <v>49.217461</v>
      </c>
      <c r="Z21" s="52">
        <f>'AEO 2022 42 Raw'!AC12</f>
        <v>49.149685</v>
      </c>
      <c r="AA21" s="52">
        <f>'AEO 2022 42 Raw'!AD12</f>
        <v>49.102413</v>
      </c>
      <c r="AB21" s="52">
        <f>'AEO 2022 42 Raw'!AE12</f>
        <v>49.048515</v>
      </c>
      <c r="AC21" s="52">
        <f>'AEO 2022 42 Raw'!AF12</f>
        <v>49.001053</v>
      </c>
      <c r="AD21" s="52">
        <f>'AEO 2022 42 Raw'!AG12</f>
        <v>48.91481</v>
      </c>
      <c r="AE21" s="52">
        <f>'AEO 2022 42 Raw'!AH12</f>
        <v>48.846607</v>
      </c>
      <c r="AF21" s="52">
        <f>'AEO 2022 42 Raw'!AI12</f>
        <v>48.737923</v>
      </c>
      <c r="AG21" s="53">
        <f>'AEO 2022 42 Raw'!AJ12</f>
        <v>0</v>
      </c>
    </row>
    <row r="22" ht="15.0" customHeight="1">
      <c r="A22" s="45" t="s">
        <v>852</v>
      </c>
      <c r="B22" s="51" t="s">
        <v>853</v>
      </c>
      <c r="C22" s="52">
        <f>'AEO 2022 42 Raw'!F13</f>
        <v>40.424911</v>
      </c>
      <c r="D22" s="52">
        <f>'AEO 2022 42 Raw'!G13</f>
        <v>40.880703</v>
      </c>
      <c r="E22" s="52">
        <f>'AEO 2022 42 Raw'!H13</f>
        <v>40.962814</v>
      </c>
      <c r="F22" s="52">
        <f>'AEO 2022 42 Raw'!I13</f>
        <v>41.506611</v>
      </c>
      <c r="G22" s="52">
        <f>'AEO 2022 42 Raw'!J13</f>
        <v>41.916378</v>
      </c>
      <c r="H22" s="52">
        <f>'AEO 2022 42 Raw'!K13</f>
        <v>42.274094</v>
      </c>
      <c r="I22" s="52">
        <f>'AEO 2022 42 Raw'!L13</f>
        <v>42.252876</v>
      </c>
      <c r="J22" s="52">
        <f>'AEO 2022 42 Raw'!M13</f>
        <v>42.155849</v>
      </c>
      <c r="K22" s="52">
        <f>'AEO 2022 42 Raw'!N13</f>
        <v>42.085758</v>
      </c>
      <c r="L22" s="52">
        <f>'AEO 2022 42 Raw'!O13</f>
        <v>42.020229</v>
      </c>
      <c r="M22" s="52">
        <f>'AEO 2022 42 Raw'!P13</f>
        <v>41.930973</v>
      </c>
      <c r="N22" s="52">
        <f>'AEO 2022 42 Raw'!Q13</f>
        <v>41.897263</v>
      </c>
      <c r="O22" s="52">
        <f>'AEO 2022 42 Raw'!R13</f>
        <v>41.829357</v>
      </c>
      <c r="P22" s="52">
        <f>'AEO 2022 42 Raw'!S13</f>
        <v>41.766014</v>
      </c>
      <c r="Q22" s="52">
        <f>'AEO 2022 42 Raw'!T13</f>
        <v>41.712769</v>
      </c>
      <c r="R22" s="52">
        <f>'AEO 2022 42 Raw'!U13</f>
        <v>41.659435</v>
      </c>
      <c r="S22" s="52">
        <f>'AEO 2022 42 Raw'!V13</f>
        <v>41.611916</v>
      </c>
      <c r="T22" s="52">
        <f>'AEO 2022 42 Raw'!W13</f>
        <v>41.573257</v>
      </c>
      <c r="U22" s="52">
        <f>'AEO 2022 42 Raw'!X13</f>
        <v>41.539154</v>
      </c>
      <c r="V22" s="52">
        <f>'AEO 2022 42 Raw'!Y13</f>
        <v>41.490883</v>
      </c>
      <c r="W22" s="52">
        <f>'AEO 2022 42 Raw'!Z13</f>
        <v>41.450119</v>
      </c>
      <c r="X22" s="52">
        <f>'AEO 2022 42 Raw'!AA13</f>
        <v>41.404926</v>
      </c>
      <c r="Y22" s="52">
        <f>'AEO 2022 42 Raw'!AB13</f>
        <v>41.381378</v>
      </c>
      <c r="Z22" s="52">
        <f>'AEO 2022 42 Raw'!AC13</f>
        <v>41.347191</v>
      </c>
      <c r="AA22" s="52">
        <f>'AEO 2022 42 Raw'!AD13</f>
        <v>41.317368</v>
      </c>
      <c r="AB22" s="52">
        <f>'AEO 2022 42 Raw'!AE13</f>
        <v>41.291538</v>
      </c>
      <c r="AC22" s="52">
        <f>'AEO 2022 42 Raw'!AF13</f>
        <v>41.274204</v>
      </c>
      <c r="AD22" s="52">
        <f>'AEO 2022 42 Raw'!AG13</f>
        <v>41.207783</v>
      </c>
      <c r="AE22" s="52">
        <f>'AEO 2022 42 Raw'!AH13</f>
        <v>41.166912</v>
      </c>
      <c r="AF22" s="52">
        <f>'AEO 2022 42 Raw'!AI13</f>
        <v>41.089447</v>
      </c>
      <c r="AG22" s="53">
        <f>'AEO 2022 42 Raw'!AJ13</f>
        <v>0.001</v>
      </c>
    </row>
    <row r="23" ht="15.0" customHeight="1">
      <c r="A23" s="45" t="s">
        <v>854</v>
      </c>
      <c r="B23" s="51" t="s">
        <v>855</v>
      </c>
      <c r="C23" s="52">
        <f>'AEO 2022 42 Raw'!F14</f>
        <v>29.970406</v>
      </c>
      <c r="D23" s="52">
        <f>'AEO 2022 42 Raw'!G14</f>
        <v>30.422308</v>
      </c>
      <c r="E23" s="52">
        <f>'AEO 2022 42 Raw'!H14</f>
        <v>30.40431</v>
      </c>
      <c r="F23" s="52">
        <f>'AEO 2022 42 Raw'!I14</f>
        <v>30.491943</v>
      </c>
      <c r="G23" s="52">
        <f>'AEO 2022 42 Raw'!J14</f>
        <v>30.647619</v>
      </c>
      <c r="H23" s="52">
        <f>'AEO 2022 42 Raw'!K14</f>
        <v>30.978992</v>
      </c>
      <c r="I23" s="52">
        <f>'AEO 2022 42 Raw'!L14</f>
        <v>31.087793</v>
      </c>
      <c r="J23" s="52">
        <f>'AEO 2022 42 Raw'!M14</f>
        <v>31.1234</v>
      </c>
      <c r="K23" s="52">
        <f>'AEO 2022 42 Raw'!N14</f>
        <v>31.119047</v>
      </c>
      <c r="L23" s="52">
        <f>'AEO 2022 42 Raw'!O14</f>
        <v>31.126341</v>
      </c>
      <c r="M23" s="52">
        <f>'AEO 2022 42 Raw'!P14</f>
        <v>31.130306</v>
      </c>
      <c r="N23" s="52">
        <f>'AEO 2022 42 Raw'!Q14</f>
        <v>31.108759</v>
      </c>
      <c r="O23" s="52">
        <f>'AEO 2022 42 Raw'!R14</f>
        <v>31.046715</v>
      </c>
      <c r="P23" s="52">
        <f>'AEO 2022 42 Raw'!S14</f>
        <v>31.008713</v>
      </c>
      <c r="Q23" s="52">
        <f>'AEO 2022 42 Raw'!T14</f>
        <v>30.945623</v>
      </c>
      <c r="R23" s="52">
        <f>'AEO 2022 42 Raw'!U14</f>
        <v>30.911577</v>
      </c>
      <c r="S23" s="52">
        <f>'AEO 2022 42 Raw'!V14</f>
        <v>30.897999</v>
      </c>
      <c r="T23" s="52">
        <f>'AEO 2022 42 Raw'!W14</f>
        <v>30.875713</v>
      </c>
      <c r="U23" s="52">
        <f>'AEO 2022 42 Raw'!X14</f>
        <v>30.84782</v>
      </c>
      <c r="V23" s="52">
        <f>'AEO 2022 42 Raw'!Y14</f>
        <v>30.822336</v>
      </c>
      <c r="W23" s="52">
        <f>'AEO 2022 42 Raw'!Z14</f>
        <v>30.796206</v>
      </c>
      <c r="X23" s="52">
        <f>'AEO 2022 42 Raw'!AA14</f>
        <v>30.766399</v>
      </c>
      <c r="Y23" s="52">
        <f>'AEO 2022 42 Raw'!AB14</f>
        <v>30.736742</v>
      </c>
      <c r="Z23" s="52">
        <f>'AEO 2022 42 Raw'!AC14</f>
        <v>30.704884</v>
      </c>
      <c r="AA23" s="52">
        <f>'AEO 2022 42 Raw'!AD14</f>
        <v>30.66824</v>
      </c>
      <c r="AB23" s="52">
        <f>'AEO 2022 42 Raw'!AE14</f>
        <v>30.62924</v>
      </c>
      <c r="AC23" s="52">
        <f>'AEO 2022 42 Raw'!AF14</f>
        <v>30.580599</v>
      </c>
      <c r="AD23" s="52">
        <f>'AEO 2022 42 Raw'!AG14</f>
        <v>30.541765</v>
      </c>
      <c r="AE23" s="52">
        <f>'AEO 2022 42 Raw'!AH14</f>
        <v>30.49758</v>
      </c>
      <c r="AF23" s="52">
        <f>'AEO 2022 42 Raw'!AI14</f>
        <v>30.446434</v>
      </c>
      <c r="AG23" s="53">
        <f>'AEO 2022 42 Raw'!AJ14</f>
        <v>0.001</v>
      </c>
    </row>
    <row r="24" ht="15.0" customHeight="1">
      <c r="A24" s="45" t="s">
        <v>856</v>
      </c>
      <c r="B24" s="51" t="s">
        <v>857</v>
      </c>
      <c r="C24" s="52">
        <f>'AEO 2022 42 Raw'!F15</f>
        <v>41.314434</v>
      </c>
      <c r="D24" s="52">
        <f>'AEO 2022 42 Raw'!G15</f>
        <v>41.772114</v>
      </c>
      <c r="E24" s="52">
        <f>'AEO 2022 42 Raw'!H15</f>
        <v>41.788849</v>
      </c>
      <c r="F24" s="52">
        <f>'AEO 2022 42 Raw'!I15</f>
        <v>42.562904</v>
      </c>
      <c r="G24" s="52">
        <f>'AEO 2022 42 Raw'!J15</f>
        <v>43.407257</v>
      </c>
      <c r="H24" s="52">
        <f>'AEO 2022 42 Raw'!K15</f>
        <v>44.01025</v>
      </c>
      <c r="I24" s="52">
        <f>'AEO 2022 42 Raw'!L15</f>
        <v>43.999203</v>
      </c>
      <c r="J24" s="52">
        <f>'AEO 2022 42 Raw'!M15</f>
        <v>43.956264</v>
      </c>
      <c r="K24" s="52">
        <f>'AEO 2022 42 Raw'!N15</f>
        <v>43.904457</v>
      </c>
      <c r="L24" s="52">
        <f>'AEO 2022 42 Raw'!O15</f>
        <v>43.861992</v>
      </c>
      <c r="M24" s="52">
        <f>'AEO 2022 42 Raw'!P15</f>
        <v>43.817745</v>
      </c>
      <c r="N24" s="52">
        <f>'AEO 2022 42 Raw'!Q15</f>
        <v>43.802284</v>
      </c>
      <c r="O24" s="52">
        <f>'AEO 2022 42 Raw'!R15</f>
        <v>43.774982</v>
      </c>
      <c r="P24" s="52">
        <f>'AEO 2022 42 Raw'!S15</f>
        <v>43.753414</v>
      </c>
      <c r="Q24" s="52">
        <f>'AEO 2022 42 Raw'!T15</f>
        <v>43.742798</v>
      </c>
      <c r="R24" s="52">
        <f>'AEO 2022 42 Raw'!U15</f>
        <v>43.727924</v>
      </c>
      <c r="S24" s="52">
        <f>'AEO 2022 42 Raw'!V15</f>
        <v>43.715992</v>
      </c>
      <c r="T24" s="52">
        <f>'AEO 2022 42 Raw'!W15</f>
        <v>43.6978</v>
      </c>
      <c r="U24" s="52">
        <f>'AEO 2022 42 Raw'!X15</f>
        <v>43.675087</v>
      </c>
      <c r="V24" s="52">
        <f>'AEO 2022 42 Raw'!Y15</f>
        <v>43.645374</v>
      </c>
      <c r="W24" s="52">
        <f>'AEO 2022 42 Raw'!Z15</f>
        <v>43.623016</v>
      </c>
      <c r="X24" s="52">
        <f>'AEO 2022 42 Raw'!AA15</f>
        <v>43.597164</v>
      </c>
      <c r="Y24" s="52">
        <f>'AEO 2022 42 Raw'!AB15</f>
        <v>43.603699</v>
      </c>
      <c r="Z24" s="52">
        <f>'AEO 2022 42 Raw'!AC15</f>
        <v>43.588825</v>
      </c>
      <c r="AA24" s="52">
        <f>'AEO 2022 42 Raw'!AD15</f>
        <v>43.532681</v>
      </c>
      <c r="AB24" s="52">
        <f>'AEO 2022 42 Raw'!AE15</f>
        <v>43.47662</v>
      </c>
      <c r="AC24" s="52">
        <f>'AEO 2022 42 Raw'!AF15</f>
        <v>43.414753</v>
      </c>
      <c r="AD24" s="52">
        <f>'AEO 2022 42 Raw'!AG15</f>
        <v>43.364902</v>
      </c>
      <c r="AE24" s="52">
        <f>'AEO 2022 42 Raw'!AH15</f>
        <v>43.308506</v>
      </c>
      <c r="AF24" s="52">
        <f>'AEO 2022 42 Raw'!AI15</f>
        <v>43.241226</v>
      </c>
      <c r="AG24" s="53">
        <f>'AEO 2022 42 Raw'!AJ15</f>
        <v>0.002</v>
      </c>
    </row>
    <row r="25" ht="15.0" customHeight="1">
      <c r="A25" s="45" t="s">
        <v>858</v>
      </c>
      <c r="B25" s="51" t="s">
        <v>859</v>
      </c>
      <c r="C25" s="52">
        <f>'AEO 2022 42 Raw'!F16</f>
        <v>36.39415</v>
      </c>
      <c r="D25" s="52">
        <f>'AEO 2022 42 Raw'!G16</f>
        <v>36.89957</v>
      </c>
      <c r="E25" s="52">
        <f>'AEO 2022 42 Raw'!H16</f>
        <v>37.344803</v>
      </c>
      <c r="F25" s="52">
        <f>'AEO 2022 42 Raw'!I16</f>
        <v>38.154408</v>
      </c>
      <c r="G25" s="52">
        <f>'AEO 2022 42 Raw'!J16</f>
        <v>38.912617</v>
      </c>
      <c r="H25" s="52">
        <f>'AEO 2022 42 Raw'!K16</f>
        <v>39.389881</v>
      </c>
      <c r="I25" s="52">
        <f>'AEO 2022 42 Raw'!L16</f>
        <v>39.400051</v>
      </c>
      <c r="J25" s="52">
        <f>'AEO 2022 42 Raw'!M16</f>
        <v>39.384148</v>
      </c>
      <c r="K25" s="52">
        <f>'AEO 2022 42 Raw'!N16</f>
        <v>39.365543</v>
      </c>
      <c r="L25" s="52">
        <f>'AEO 2022 42 Raw'!O16</f>
        <v>39.353607</v>
      </c>
      <c r="M25" s="52">
        <f>'AEO 2022 42 Raw'!P16</f>
        <v>39.345745</v>
      </c>
      <c r="N25" s="52">
        <f>'AEO 2022 42 Raw'!Q16</f>
        <v>39.357258</v>
      </c>
      <c r="O25" s="52">
        <f>'AEO 2022 42 Raw'!R16</f>
        <v>39.354698</v>
      </c>
      <c r="P25" s="52">
        <f>'AEO 2022 42 Raw'!S16</f>
        <v>39.354816</v>
      </c>
      <c r="Q25" s="52">
        <f>'AEO 2022 42 Raw'!T16</f>
        <v>39.445484</v>
      </c>
      <c r="R25" s="52">
        <f>'AEO 2022 42 Raw'!U16</f>
        <v>39.514858</v>
      </c>
      <c r="S25" s="52">
        <f>'AEO 2022 42 Raw'!V16</f>
        <v>39.573631</v>
      </c>
      <c r="T25" s="52">
        <f>'AEO 2022 42 Raw'!W16</f>
        <v>39.611931</v>
      </c>
      <c r="U25" s="52">
        <f>'AEO 2022 42 Raw'!X16</f>
        <v>39.648571</v>
      </c>
      <c r="V25" s="52">
        <f>'AEO 2022 42 Raw'!Y16</f>
        <v>39.628971</v>
      </c>
      <c r="W25" s="52">
        <f>'AEO 2022 42 Raw'!Z16</f>
        <v>39.647732</v>
      </c>
      <c r="X25" s="52">
        <f>'AEO 2022 42 Raw'!AA16</f>
        <v>39.644379</v>
      </c>
      <c r="Y25" s="52">
        <f>'AEO 2022 42 Raw'!AB16</f>
        <v>39.693829</v>
      </c>
      <c r="Z25" s="52">
        <f>'AEO 2022 42 Raw'!AC16</f>
        <v>39.718212</v>
      </c>
      <c r="AA25" s="52">
        <f>'AEO 2022 42 Raw'!AD16</f>
        <v>39.746529</v>
      </c>
      <c r="AB25" s="52">
        <f>'AEO 2022 42 Raw'!AE16</f>
        <v>39.761173</v>
      </c>
      <c r="AC25" s="52">
        <f>'AEO 2022 42 Raw'!AF16</f>
        <v>39.747185</v>
      </c>
      <c r="AD25" s="52">
        <f>'AEO 2022 42 Raw'!AG16</f>
        <v>39.712952</v>
      </c>
      <c r="AE25" s="52">
        <f>'AEO 2022 42 Raw'!AH16</f>
        <v>39.68129</v>
      </c>
      <c r="AF25" s="52">
        <f>'AEO 2022 42 Raw'!AI16</f>
        <v>39.63876</v>
      </c>
      <c r="AG25" s="53">
        <f>'AEO 2022 42 Raw'!AJ16</f>
        <v>0.003</v>
      </c>
    </row>
    <row r="26" ht="15.0" customHeight="1">
      <c r="A26" s="45" t="s">
        <v>860</v>
      </c>
      <c r="B26" s="51" t="s">
        <v>861</v>
      </c>
      <c r="C26" s="52">
        <f>'AEO 2022 42 Raw'!F17</f>
        <v>42.836395</v>
      </c>
      <c r="D26" s="52">
        <f>'AEO 2022 42 Raw'!G17</f>
        <v>43.34811</v>
      </c>
      <c r="E26" s="52">
        <f>'AEO 2022 42 Raw'!H17</f>
        <v>43.417572</v>
      </c>
      <c r="F26" s="52">
        <f>'AEO 2022 42 Raw'!I17</f>
        <v>43.873291</v>
      </c>
      <c r="G26" s="52">
        <f>'AEO 2022 42 Raw'!J17</f>
        <v>44.479321</v>
      </c>
      <c r="H26" s="52">
        <f>'AEO 2022 42 Raw'!K17</f>
        <v>44.907635</v>
      </c>
      <c r="I26" s="52">
        <f>'AEO 2022 42 Raw'!L17</f>
        <v>44.894444</v>
      </c>
      <c r="J26" s="52">
        <f>'AEO 2022 42 Raw'!M17</f>
        <v>44.830814</v>
      </c>
      <c r="K26" s="52">
        <f>'AEO 2022 42 Raw'!N17</f>
        <v>44.761398</v>
      </c>
      <c r="L26" s="52">
        <f>'AEO 2022 42 Raw'!O17</f>
        <v>44.691669</v>
      </c>
      <c r="M26" s="52">
        <f>'AEO 2022 42 Raw'!P17</f>
        <v>44.623203</v>
      </c>
      <c r="N26" s="52">
        <f>'AEO 2022 42 Raw'!Q17</f>
        <v>44.566189</v>
      </c>
      <c r="O26" s="52">
        <f>'AEO 2022 42 Raw'!R17</f>
        <v>44.525951</v>
      </c>
      <c r="P26" s="52">
        <f>'AEO 2022 42 Raw'!S17</f>
        <v>44.478371</v>
      </c>
      <c r="Q26" s="52">
        <f>'AEO 2022 42 Raw'!T17</f>
        <v>44.448029</v>
      </c>
      <c r="R26" s="52">
        <f>'AEO 2022 42 Raw'!U17</f>
        <v>44.414917</v>
      </c>
      <c r="S26" s="52">
        <f>'AEO 2022 42 Raw'!V17</f>
        <v>44.382198</v>
      </c>
      <c r="T26" s="52">
        <f>'AEO 2022 42 Raw'!W17</f>
        <v>44.344177</v>
      </c>
      <c r="U26" s="52">
        <f>'AEO 2022 42 Raw'!X17</f>
        <v>44.302151</v>
      </c>
      <c r="V26" s="52">
        <f>'AEO 2022 42 Raw'!Y17</f>
        <v>44.245022</v>
      </c>
      <c r="W26" s="52">
        <f>'AEO 2022 42 Raw'!Z17</f>
        <v>44.213009</v>
      </c>
      <c r="X26" s="52">
        <f>'AEO 2022 42 Raw'!AA17</f>
        <v>44.165096</v>
      </c>
      <c r="Y26" s="52">
        <f>'AEO 2022 42 Raw'!AB17</f>
        <v>44.138237</v>
      </c>
      <c r="Z26" s="52">
        <f>'AEO 2022 42 Raw'!AC17</f>
        <v>44.101299</v>
      </c>
      <c r="AA26" s="52">
        <f>'AEO 2022 42 Raw'!AD17</f>
        <v>44.05014</v>
      </c>
      <c r="AB26" s="52">
        <f>'AEO 2022 42 Raw'!AE17</f>
        <v>43.994617</v>
      </c>
      <c r="AC26" s="52">
        <f>'AEO 2022 42 Raw'!AF17</f>
        <v>43.939075</v>
      </c>
      <c r="AD26" s="52">
        <f>'AEO 2022 42 Raw'!AG17</f>
        <v>43.873726</v>
      </c>
      <c r="AE26" s="52">
        <f>'AEO 2022 42 Raw'!AH17</f>
        <v>43.808922</v>
      </c>
      <c r="AF26" s="52">
        <f>'AEO 2022 42 Raw'!AI17</f>
        <v>43.729271</v>
      </c>
      <c r="AG26" s="53">
        <f>'AEO 2022 42 Raw'!AJ17</f>
        <v>0.001</v>
      </c>
    </row>
    <row r="27" ht="15.0" customHeight="1">
      <c r="A27" s="45" t="s">
        <v>862</v>
      </c>
      <c r="B27" s="51" t="s">
        <v>863</v>
      </c>
      <c r="C27" s="52">
        <f>'AEO 2022 42 Raw'!F18</f>
        <v>34.980831</v>
      </c>
      <c r="D27" s="52">
        <f>'AEO 2022 42 Raw'!G18</f>
        <v>35.398705</v>
      </c>
      <c r="E27" s="52">
        <f>'AEO 2022 42 Raw'!H18</f>
        <v>35.455429</v>
      </c>
      <c r="F27" s="52">
        <f>'AEO 2022 42 Raw'!I18</f>
        <v>35.827576</v>
      </c>
      <c r="G27" s="52">
        <f>'AEO 2022 42 Raw'!J18</f>
        <v>36.322468</v>
      </c>
      <c r="H27" s="52">
        <f>'AEO 2022 42 Raw'!K18</f>
        <v>36.672237</v>
      </c>
      <c r="I27" s="52">
        <f>'AEO 2022 42 Raw'!L18</f>
        <v>36.661465</v>
      </c>
      <c r="J27" s="52">
        <f>'AEO 2022 42 Raw'!M18</f>
        <v>36.609505</v>
      </c>
      <c r="K27" s="52">
        <f>'AEO 2022 42 Raw'!N18</f>
        <v>36.552818</v>
      </c>
      <c r="L27" s="52">
        <f>'AEO 2022 42 Raw'!O18</f>
        <v>36.495876</v>
      </c>
      <c r="M27" s="52">
        <f>'AEO 2022 42 Raw'!P18</f>
        <v>36.439964</v>
      </c>
      <c r="N27" s="52">
        <f>'AEO 2022 42 Raw'!Q18</f>
        <v>36.393406</v>
      </c>
      <c r="O27" s="52">
        <f>'AEO 2022 42 Raw'!R18</f>
        <v>36.36055</v>
      </c>
      <c r="P27" s="52">
        <f>'AEO 2022 42 Raw'!S18</f>
        <v>36.321693</v>
      </c>
      <c r="Q27" s="52">
        <f>'AEO 2022 42 Raw'!T18</f>
        <v>36.296917</v>
      </c>
      <c r="R27" s="52">
        <f>'AEO 2022 42 Raw'!U18</f>
        <v>36.269875</v>
      </c>
      <c r="S27" s="52">
        <f>'AEO 2022 42 Raw'!V18</f>
        <v>36.243156</v>
      </c>
      <c r="T27" s="52">
        <f>'AEO 2022 42 Raw'!W18</f>
        <v>36.212109</v>
      </c>
      <c r="U27" s="52">
        <f>'AEO 2022 42 Raw'!X18</f>
        <v>36.177788</v>
      </c>
      <c r="V27" s="52">
        <f>'AEO 2022 42 Raw'!Y18</f>
        <v>36.131138</v>
      </c>
      <c r="W27" s="52">
        <f>'AEO 2022 42 Raw'!Z18</f>
        <v>36.104996</v>
      </c>
      <c r="X27" s="52">
        <f>'AEO 2022 42 Raw'!AA18</f>
        <v>36.065868</v>
      </c>
      <c r="Y27" s="52">
        <f>'AEO 2022 42 Raw'!AB18</f>
        <v>36.043934</v>
      </c>
      <c r="Z27" s="52">
        <f>'AEO 2022 42 Raw'!AC18</f>
        <v>36.013771</v>
      </c>
      <c r="AA27" s="52">
        <f>'AEO 2022 42 Raw'!AD18</f>
        <v>35.971992</v>
      </c>
      <c r="AB27" s="52">
        <f>'AEO 2022 42 Raw'!AE18</f>
        <v>35.926655</v>
      </c>
      <c r="AC27" s="52">
        <f>'AEO 2022 42 Raw'!AF18</f>
        <v>35.881298</v>
      </c>
      <c r="AD27" s="52">
        <f>'AEO 2022 42 Raw'!AG18</f>
        <v>35.82793</v>
      </c>
      <c r="AE27" s="52">
        <f>'AEO 2022 42 Raw'!AH18</f>
        <v>35.775013</v>
      </c>
      <c r="AF27" s="52">
        <f>'AEO 2022 42 Raw'!AI18</f>
        <v>35.709969</v>
      </c>
      <c r="AG27" s="53">
        <f>'AEO 2022 42 Raw'!AJ18</f>
        <v>0.001</v>
      </c>
    </row>
    <row r="28" ht="15.0" customHeight="1">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3"/>
    </row>
    <row r="29" ht="15.0" customHeight="1">
      <c r="B29" s="50" t="s">
        <v>864</v>
      </c>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3"/>
    </row>
    <row r="30" ht="15.0" customHeight="1">
      <c r="A30" s="45" t="s">
        <v>865</v>
      </c>
      <c r="B30" s="51" t="s">
        <v>866</v>
      </c>
      <c r="C30" s="52">
        <f>'AEO 2022 42 Raw'!F20</f>
        <v>29.91758</v>
      </c>
      <c r="D30" s="52">
        <f>'AEO 2022 42 Raw'!G20</f>
        <v>30.565834</v>
      </c>
      <c r="E30" s="52">
        <f>'AEO 2022 42 Raw'!H20</f>
        <v>30.806396</v>
      </c>
      <c r="F30" s="52">
        <f>'AEO 2022 42 Raw'!I20</f>
        <v>30.900629</v>
      </c>
      <c r="G30" s="52">
        <f>'AEO 2022 42 Raw'!J20</f>
        <v>30.964535</v>
      </c>
      <c r="H30" s="52">
        <f>'AEO 2022 42 Raw'!K20</f>
        <v>30.984997</v>
      </c>
      <c r="I30" s="52">
        <f>'AEO 2022 42 Raw'!L20</f>
        <v>31.009974</v>
      </c>
      <c r="J30" s="52">
        <f>'AEO 2022 42 Raw'!M20</f>
        <v>31.04129</v>
      </c>
      <c r="K30" s="52">
        <f>'AEO 2022 42 Raw'!N20</f>
        <v>31.057894</v>
      </c>
      <c r="L30" s="52">
        <f>'AEO 2022 42 Raw'!O20</f>
        <v>31.059694</v>
      </c>
      <c r="M30" s="52">
        <f>'AEO 2022 42 Raw'!P20</f>
        <v>31.058817</v>
      </c>
      <c r="N30" s="52">
        <f>'AEO 2022 42 Raw'!Q20</f>
        <v>31.048944</v>
      </c>
      <c r="O30" s="52">
        <f>'AEO 2022 42 Raw'!R20</f>
        <v>31.009806</v>
      </c>
      <c r="P30" s="52">
        <f>'AEO 2022 42 Raw'!S20</f>
        <v>30.959257</v>
      </c>
      <c r="Q30" s="52">
        <f>'AEO 2022 42 Raw'!T20</f>
        <v>30.897455</v>
      </c>
      <c r="R30" s="52">
        <f>'AEO 2022 42 Raw'!U20</f>
        <v>30.878342</v>
      </c>
      <c r="S30" s="52">
        <f>'AEO 2022 42 Raw'!V20</f>
        <v>30.884811</v>
      </c>
      <c r="T30" s="52">
        <f>'AEO 2022 42 Raw'!W20</f>
        <v>30.891741</v>
      </c>
      <c r="U30" s="52">
        <f>'AEO 2022 42 Raw'!X20</f>
        <v>30.895344</v>
      </c>
      <c r="V30" s="52">
        <f>'AEO 2022 42 Raw'!Y20</f>
        <v>30.899977</v>
      </c>
      <c r="W30" s="52">
        <f>'AEO 2022 42 Raw'!Z20</f>
        <v>30.897472</v>
      </c>
      <c r="X30" s="52">
        <f>'AEO 2022 42 Raw'!AA20</f>
        <v>30.89695</v>
      </c>
      <c r="Y30" s="52">
        <f>'AEO 2022 42 Raw'!AB20</f>
        <v>30.897421</v>
      </c>
      <c r="Z30" s="52">
        <f>'AEO 2022 42 Raw'!AC20</f>
        <v>30.897438</v>
      </c>
      <c r="AA30" s="52">
        <f>'AEO 2022 42 Raw'!AD20</f>
        <v>30.896151</v>
      </c>
      <c r="AB30" s="52">
        <f>'AEO 2022 42 Raw'!AE20</f>
        <v>30.895016</v>
      </c>
      <c r="AC30" s="52">
        <f>'AEO 2022 42 Raw'!AF20</f>
        <v>30.89711</v>
      </c>
      <c r="AD30" s="52">
        <f>'AEO 2022 42 Raw'!AG20</f>
        <v>30.892427</v>
      </c>
      <c r="AE30" s="52">
        <f>'AEO 2022 42 Raw'!AH20</f>
        <v>30.89134</v>
      </c>
      <c r="AF30" s="52">
        <f>'AEO 2022 42 Raw'!AI20</f>
        <v>30.886036</v>
      </c>
      <c r="AG30" s="53">
        <f>'AEO 2022 42 Raw'!AJ20</f>
        <v>0.001</v>
      </c>
    </row>
    <row r="31" ht="15.0" customHeight="1">
      <c r="A31" s="45" t="s">
        <v>867</v>
      </c>
      <c r="B31" s="51" t="s">
        <v>868</v>
      </c>
      <c r="C31" s="52">
        <f>'AEO 2022 42 Raw'!F21</f>
        <v>27.365261</v>
      </c>
      <c r="D31" s="52">
        <f>'AEO 2022 42 Raw'!G21</f>
        <v>27.895563</v>
      </c>
      <c r="E31" s="52">
        <f>'AEO 2022 42 Raw'!H21</f>
        <v>28.265198</v>
      </c>
      <c r="F31" s="52">
        <f>'AEO 2022 42 Raw'!I21</f>
        <v>28.657576</v>
      </c>
      <c r="G31" s="52">
        <f>'AEO 2022 42 Raw'!J21</f>
        <v>28.730465</v>
      </c>
      <c r="H31" s="52">
        <f>'AEO 2022 42 Raw'!K21</f>
        <v>28.817236</v>
      </c>
      <c r="I31" s="52">
        <f>'AEO 2022 42 Raw'!L21</f>
        <v>28.901304</v>
      </c>
      <c r="J31" s="52">
        <f>'AEO 2022 42 Raw'!M21</f>
        <v>28.988983</v>
      </c>
      <c r="K31" s="52">
        <f>'AEO 2022 42 Raw'!N21</f>
        <v>29.041245</v>
      </c>
      <c r="L31" s="52">
        <f>'AEO 2022 42 Raw'!O21</f>
        <v>29.072966</v>
      </c>
      <c r="M31" s="52">
        <f>'AEO 2022 42 Raw'!P21</f>
        <v>29.093645</v>
      </c>
      <c r="N31" s="52">
        <f>'AEO 2022 42 Raw'!Q21</f>
        <v>29.111507</v>
      </c>
      <c r="O31" s="52">
        <f>'AEO 2022 42 Raw'!R21</f>
        <v>29.124443</v>
      </c>
      <c r="P31" s="52">
        <f>'AEO 2022 42 Raw'!S21</f>
        <v>29.135151</v>
      </c>
      <c r="Q31" s="52">
        <f>'AEO 2022 42 Raw'!T21</f>
        <v>29.155596</v>
      </c>
      <c r="R31" s="52">
        <f>'AEO 2022 42 Raw'!U21</f>
        <v>29.174559</v>
      </c>
      <c r="S31" s="52">
        <f>'AEO 2022 42 Raw'!V21</f>
        <v>29.180399</v>
      </c>
      <c r="T31" s="52">
        <f>'AEO 2022 42 Raw'!W21</f>
        <v>29.1821</v>
      </c>
      <c r="U31" s="52">
        <f>'AEO 2022 42 Raw'!X21</f>
        <v>29.196564</v>
      </c>
      <c r="V31" s="52">
        <f>'AEO 2022 42 Raw'!Y21</f>
        <v>29.186399</v>
      </c>
      <c r="W31" s="52">
        <f>'AEO 2022 42 Raw'!Z21</f>
        <v>29.175144</v>
      </c>
      <c r="X31" s="52">
        <f>'AEO 2022 42 Raw'!AA21</f>
        <v>29.165064</v>
      </c>
      <c r="Y31" s="52">
        <f>'AEO 2022 42 Raw'!AB21</f>
        <v>29.171295</v>
      </c>
      <c r="Z31" s="52">
        <f>'AEO 2022 42 Raw'!AC21</f>
        <v>29.152578</v>
      </c>
      <c r="AA31" s="52">
        <f>'AEO 2022 42 Raw'!AD21</f>
        <v>29.132408</v>
      </c>
      <c r="AB31" s="52">
        <f>'AEO 2022 42 Raw'!AE21</f>
        <v>29.112535</v>
      </c>
      <c r="AC31" s="52">
        <f>'AEO 2022 42 Raw'!AF21</f>
        <v>29.090445</v>
      </c>
      <c r="AD31" s="52">
        <f>'AEO 2022 42 Raw'!AG21</f>
        <v>29.072643</v>
      </c>
      <c r="AE31" s="52">
        <f>'AEO 2022 42 Raw'!AH21</f>
        <v>29.052038</v>
      </c>
      <c r="AF31" s="52">
        <f>'AEO 2022 42 Raw'!AI21</f>
        <v>29.02774</v>
      </c>
      <c r="AG31" s="53">
        <f>'AEO 2022 42 Raw'!AJ21</f>
        <v>0.002</v>
      </c>
    </row>
    <row r="32" ht="15.0" customHeight="1">
      <c r="A32" s="45" t="s">
        <v>869</v>
      </c>
      <c r="B32" s="51" t="s">
        <v>870</v>
      </c>
      <c r="C32" s="52">
        <f>'AEO 2022 42 Raw'!F22</f>
        <v>38.451199</v>
      </c>
      <c r="D32" s="52">
        <f>'AEO 2022 42 Raw'!G22</f>
        <v>39.664089</v>
      </c>
      <c r="E32" s="52">
        <f>'AEO 2022 42 Raw'!H22</f>
        <v>40.585133</v>
      </c>
      <c r="F32" s="52">
        <f>'AEO 2022 42 Raw'!I22</f>
        <v>41.621101</v>
      </c>
      <c r="G32" s="52">
        <f>'AEO 2022 42 Raw'!J22</f>
        <v>41.903885</v>
      </c>
      <c r="H32" s="52">
        <f>'AEO 2022 42 Raw'!K22</f>
        <v>42.14325</v>
      </c>
      <c r="I32" s="52">
        <f>'AEO 2022 42 Raw'!L22</f>
        <v>42.284992</v>
      </c>
      <c r="J32" s="52">
        <f>'AEO 2022 42 Raw'!M22</f>
        <v>42.439701</v>
      </c>
      <c r="K32" s="52">
        <f>'AEO 2022 42 Raw'!N22</f>
        <v>42.52562</v>
      </c>
      <c r="L32" s="52">
        <f>'AEO 2022 42 Raw'!O22</f>
        <v>42.562492</v>
      </c>
      <c r="M32" s="52">
        <f>'AEO 2022 42 Raw'!P22</f>
        <v>42.576057</v>
      </c>
      <c r="N32" s="52">
        <f>'AEO 2022 42 Raw'!Q22</f>
        <v>42.594589</v>
      </c>
      <c r="O32" s="52">
        <f>'AEO 2022 42 Raw'!R22</f>
        <v>42.591705</v>
      </c>
      <c r="P32" s="52">
        <f>'AEO 2022 42 Raw'!S22</f>
        <v>42.584045</v>
      </c>
      <c r="Q32" s="52">
        <f>'AEO 2022 42 Raw'!T22</f>
        <v>42.583069</v>
      </c>
      <c r="R32" s="52">
        <f>'AEO 2022 42 Raw'!U22</f>
        <v>42.579628</v>
      </c>
      <c r="S32" s="52">
        <f>'AEO 2022 42 Raw'!V22</f>
        <v>42.687817</v>
      </c>
      <c r="T32" s="52">
        <f>'AEO 2022 42 Raw'!W22</f>
        <v>42.685749</v>
      </c>
      <c r="U32" s="52">
        <f>'AEO 2022 42 Raw'!X22</f>
        <v>42.676411</v>
      </c>
      <c r="V32" s="52">
        <f>'AEO 2022 42 Raw'!Y22</f>
        <v>42.656197</v>
      </c>
      <c r="W32" s="52">
        <f>'AEO 2022 42 Raw'!Z22</f>
        <v>42.639038</v>
      </c>
      <c r="X32" s="52">
        <f>'AEO 2022 42 Raw'!AA22</f>
        <v>42.618374</v>
      </c>
      <c r="Y32" s="52">
        <f>'AEO 2022 42 Raw'!AB22</f>
        <v>42.608849</v>
      </c>
      <c r="Z32" s="52">
        <f>'AEO 2022 42 Raw'!AC22</f>
        <v>42.592922</v>
      </c>
      <c r="AA32" s="52">
        <f>'AEO 2022 42 Raw'!AD22</f>
        <v>42.573711</v>
      </c>
      <c r="AB32" s="52">
        <f>'AEO 2022 42 Raw'!AE22</f>
        <v>42.555336</v>
      </c>
      <c r="AC32" s="52">
        <f>'AEO 2022 42 Raw'!AF22</f>
        <v>42.538132</v>
      </c>
      <c r="AD32" s="52">
        <f>'AEO 2022 42 Raw'!AG22</f>
        <v>42.508308</v>
      </c>
      <c r="AE32" s="52">
        <f>'AEO 2022 42 Raw'!AH22</f>
        <v>42.48473</v>
      </c>
      <c r="AF32" s="52">
        <f>'AEO 2022 42 Raw'!AI22</f>
        <v>42.448689</v>
      </c>
      <c r="AG32" s="53">
        <f>'AEO 2022 42 Raw'!AJ22</f>
        <v>0.003</v>
      </c>
    </row>
    <row r="33" ht="15.0" customHeight="1">
      <c r="A33" s="45" t="s">
        <v>871</v>
      </c>
      <c r="B33" s="51" t="s">
        <v>872</v>
      </c>
      <c r="C33" s="52">
        <f>'AEO 2022 42 Raw'!F23</f>
        <v>31.761778</v>
      </c>
      <c r="D33" s="52">
        <f>'AEO 2022 42 Raw'!G23</f>
        <v>32.199348</v>
      </c>
      <c r="E33" s="52">
        <f>'AEO 2022 42 Raw'!H23</f>
        <v>32.480484</v>
      </c>
      <c r="F33" s="52">
        <f>'AEO 2022 42 Raw'!I23</f>
        <v>32.520966</v>
      </c>
      <c r="G33" s="52">
        <f>'AEO 2022 42 Raw'!J23</f>
        <v>32.515347</v>
      </c>
      <c r="H33" s="52">
        <f>'AEO 2022 42 Raw'!K23</f>
        <v>32.511044</v>
      </c>
      <c r="I33" s="52">
        <f>'AEO 2022 42 Raw'!L23</f>
        <v>32.508495</v>
      </c>
      <c r="J33" s="52">
        <f>'AEO 2022 42 Raw'!M23</f>
        <v>32.506649</v>
      </c>
      <c r="K33" s="52">
        <f>'AEO 2022 42 Raw'!N23</f>
        <v>32.507458</v>
      </c>
      <c r="L33" s="52">
        <f>'AEO 2022 42 Raw'!O23</f>
        <v>32.509521</v>
      </c>
      <c r="M33" s="52">
        <f>'AEO 2022 42 Raw'!P23</f>
        <v>32.513283</v>
      </c>
      <c r="N33" s="52">
        <f>'AEO 2022 42 Raw'!Q23</f>
        <v>32.519371</v>
      </c>
      <c r="O33" s="52">
        <f>'AEO 2022 42 Raw'!R23</f>
        <v>32.519936</v>
      </c>
      <c r="P33" s="52">
        <f>'AEO 2022 42 Raw'!S23</f>
        <v>32.502453</v>
      </c>
      <c r="Q33" s="52">
        <f>'AEO 2022 42 Raw'!T23</f>
        <v>32.465744</v>
      </c>
      <c r="R33" s="52">
        <f>'AEO 2022 42 Raw'!U23</f>
        <v>32.439842</v>
      </c>
      <c r="S33" s="52">
        <f>'AEO 2022 42 Raw'!V23</f>
        <v>32.421562</v>
      </c>
      <c r="T33" s="52">
        <f>'AEO 2022 42 Raw'!W23</f>
        <v>32.427738</v>
      </c>
      <c r="U33" s="52">
        <f>'AEO 2022 42 Raw'!X23</f>
        <v>32.437469</v>
      </c>
      <c r="V33" s="52">
        <f>'AEO 2022 42 Raw'!Y23</f>
        <v>32.440224</v>
      </c>
      <c r="W33" s="52">
        <f>'AEO 2022 42 Raw'!Z23</f>
        <v>32.444103</v>
      </c>
      <c r="X33" s="52">
        <f>'AEO 2022 42 Raw'!AA23</f>
        <v>32.445236</v>
      </c>
      <c r="Y33" s="52">
        <f>'AEO 2022 42 Raw'!AB23</f>
        <v>32.447048</v>
      </c>
      <c r="Z33" s="52">
        <f>'AEO 2022 42 Raw'!AC23</f>
        <v>32.447289</v>
      </c>
      <c r="AA33" s="52">
        <f>'AEO 2022 42 Raw'!AD23</f>
        <v>32.446774</v>
      </c>
      <c r="AB33" s="52">
        <f>'AEO 2022 42 Raw'!AE23</f>
        <v>32.454082</v>
      </c>
      <c r="AC33" s="52">
        <f>'AEO 2022 42 Raw'!AF23</f>
        <v>32.467537</v>
      </c>
      <c r="AD33" s="52">
        <f>'AEO 2022 42 Raw'!AG23</f>
        <v>32.464458</v>
      </c>
      <c r="AE33" s="52">
        <f>'AEO 2022 42 Raw'!AH23</f>
        <v>32.469158</v>
      </c>
      <c r="AF33" s="52">
        <f>'AEO 2022 42 Raw'!AI23</f>
        <v>32.467625</v>
      </c>
      <c r="AG33" s="53">
        <f>'AEO 2022 42 Raw'!AJ23</f>
        <v>0.001</v>
      </c>
    </row>
    <row r="34" ht="15.0" customHeight="1">
      <c r="A34" s="45" t="s">
        <v>873</v>
      </c>
      <c r="B34" s="51" t="s">
        <v>874</v>
      </c>
      <c r="C34" s="52">
        <f>'AEO 2022 42 Raw'!F24</f>
        <v>27.149216</v>
      </c>
      <c r="D34" s="52">
        <f>'AEO 2022 42 Raw'!G24</f>
        <v>27.235987</v>
      </c>
      <c r="E34" s="52">
        <f>'AEO 2022 42 Raw'!H24</f>
        <v>27.277664</v>
      </c>
      <c r="F34" s="52">
        <f>'AEO 2022 42 Raw'!I24</f>
        <v>27.310287</v>
      </c>
      <c r="G34" s="52">
        <f>'AEO 2022 42 Raw'!J24</f>
        <v>27.336292</v>
      </c>
      <c r="H34" s="52">
        <f>'AEO 2022 42 Raw'!K24</f>
        <v>27.330904</v>
      </c>
      <c r="I34" s="52">
        <f>'AEO 2022 42 Raw'!L24</f>
        <v>27.331562</v>
      </c>
      <c r="J34" s="52">
        <f>'AEO 2022 42 Raw'!M24</f>
        <v>27.336285</v>
      </c>
      <c r="K34" s="52">
        <f>'AEO 2022 42 Raw'!N24</f>
        <v>27.330618</v>
      </c>
      <c r="L34" s="52">
        <f>'AEO 2022 42 Raw'!O24</f>
        <v>27.327696</v>
      </c>
      <c r="M34" s="52">
        <f>'AEO 2022 42 Raw'!P24</f>
        <v>27.32699</v>
      </c>
      <c r="N34" s="52">
        <f>'AEO 2022 42 Raw'!Q24</f>
        <v>27.333647</v>
      </c>
      <c r="O34" s="52">
        <f>'AEO 2022 42 Raw'!R24</f>
        <v>27.33798</v>
      </c>
      <c r="P34" s="52">
        <f>'AEO 2022 42 Raw'!S24</f>
        <v>27.341881</v>
      </c>
      <c r="Q34" s="52">
        <f>'AEO 2022 42 Raw'!T24</f>
        <v>27.345711</v>
      </c>
      <c r="R34" s="52">
        <f>'AEO 2022 42 Raw'!U24</f>
        <v>27.342876</v>
      </c>
      <c r="S34" s="52">
        <f>'AEO 2022 42 Raw'!V24</f>
        <v>27.34116</v>
      </c>
      <c r="T34" s="52">
        <f>'AEO 2022 42 Raw'!W24</f>
        <v>27.33515</v>
      </c>
      <c r="U34" s="52">
        <f>'AEO 2022 42 Raw'!X24</f>
        <v>27.327925</v>
      </c>
      <c r="V34" s="52">
        <f>'AEO 2022 42 Raw'!Y24</f>
        <v>27.325298</v>
      </c>
      <c r="W34" s="52">
        <f>'AEO 2022 42 Raw'!Z24</f>
        <v>27.320833</v>
      </c>
      <c r="X34" s="52">
        <f>'AEO 2022 42 Raw'!AA24</f>
        <v>27.315809</v>
      </c>
      <c r="Y34" s="52">
        <f>'AEO 2022 42 Raw'!AB24</f>
        <v>27.310011</v>
      </c>
      <c r="Z34" s="52">
        <f>'AEO 2022 42 Raw'!AC24</f>
        <v>27.304068</v>
      </c>
      <c r="AA34" s="52">
        <f>'AEO 2022 42 Raw'!AD24</f>
        <v>27.297342</v>
      </c>
      <c r="AB34" s="52">
        <f>'AEO 2022 42 Raw'!AE24</f>
        <v>27.290707</v>
      </c>
      <c r="AC34" s="52">
        <f>'AEO 2022 42 Raw'!AF24</f>
        <v>27.283979</v>
      </c>
      <c r="AD34" s="52">
        <f>'AEO 2022 42 Raw'!AG24</f>
        <v>27.276522</v>
      </c>
      <c r="AE34" s="52">
        <f>'AEO 2022 42 Raw'!AH24</f>
        <v>27.269972</v>
      </c>
      <c r="AF34" s="52">
        <f>'AEO 2022 42 Raw'!AI24</f>
        <v>27.260731</v>
      </c>
      <c r="AG34" s="53">
        <f>'AEO 2022 42 Raw'!AJ24</f>
        <v>0</v>
      </c>
    </row>
    <row r="35" ht="15.0" customHeight="1">
      <c r="A35" s="45" t="s">
        <v>875</v>
      </c>
      <c r="B35" s="51" t="s">
        <v>876</v>
      </c>
      <c r="C35" s="52">
        <f>'AEO 2022 42 Raw'!F25</f>
        <v>24.255232</v>
      </c>
      <c r="D35" s="52">
        <f>'AEO 2022 42 Raw'!G25</f>
        <v>24.774357</v>
      </c>
      <c r="E35" s="52">
        <f>'AEO 2022 42 Raw'!H25</f>
        <v>25.224422</v>
      </c>
      <c r="F35" s="52">
        <f>'AEO 2022 42 Raw'!I25</f>
        <v>25.693277</v>
      </c>
      <c r="G35" s="52">
        <f>'AEO 2022 42 Raw'!J25</f>
        <v>25.703646</v>
      </c>
      <c r="H35" s="52">
        <f>'AEO 2022 42 Raw'!K25</f>
        <v>25.731512</v>
      </c>
      <c r="I35" s="52">
        <f>'AEO 2022 42 Raw'!L25</f>
        <v>25.772333</v>
      </c>
      <c r="J35" s="52">
        <f>'AEO 2022 42 Raw'!M25</f>
        <v>25.822666</v>
      </c>
      <c r="K35" s="52">
        <f>'AEO 2022 42 Raw'!N25</f>
        <v>25.838448</v>
      </c>
      <c r="L35" s="52">
        <f>'AEO 2022 42 Raw'!O25</f>
        <v>25.843981</v>
      </c>
      <c r="M35" s="52">
        <f>'AEO 2022 42 Raw'!P25</f>
        <v>25.851034</v>
      </c>
      <c r="N35" s="52">
        <f>'AEO 2022 42 Raw'!Q25</f>
        <v>25.864553</v>
      </c>
      <c r="O35" s="52">
        <f>'AEO 2022 42 Raw'!R25</f>
        <v>25.882929</v>
      </c>
      <c r="P35" s="52">
        <f>'AEO 2022 42 Raw'!S25</f>
        <v>25.898817</v>
      </c>
      <c r="Q35" s="52">
        <f>'AEO 2022 42 Raw'!T25</f>
        <v>25.939289</v>
      </c>
      <c r="R35" s="52">
        <f>'AEO 2022 42 Raw'!U25</f>
        <v>25.99399</v>
      </c>
      <c r="S35" s="52">
        <f>'AEO 2022 42 Raw'!V25</f>
        <v>26.068569</v>
      </c>
      <c r="T35" s="52">
        <f>'AEO 2022 42 Raw'!W25</f>
        <v>26.115265</v>
      </c>
      <c r="U35" s="52">
        <f>'AEO 2022 42 Raw'!X25</f>
        <v>26.170832</v>
      </c>
      <c r="V35" s="52">
        <f>'AEO 2022 42 Raw'!Y25</f>
        <v>26.172411</v>
      </c>
      <c r="W35" s="52">
        <f>'AEO 2022 42 Raw'!Z25</f>
        <v>26.177671</v>
      </c>
      <c r="X35" s="52">
        <f>'AEO 2022 42 Raw'!AA25</f>
        <v>26.180651</v>
      </c>
      <c r="Y35" s="52">
        <f>'AEO 2022 42 Raw'!AB25</f>
        <v>26.214607</v>
      </c>
      <c r="Z35" s="52">
        <f>'AEO 2022 42 Raw'!AC25</f>
        <v>26.233963</v>
      </c>
      <c r="AA35" s="52">
        <f>'AEO 2022 42 Raw'!AD25</f>
        <v>26.253387</v>
      </c>
      <c r="AB35" s="52">
        <f>'AEO 2022 42 Raw'!AE25</f>
        <v>26.277561</v>
      </c>
      <c r="AC35" s="52">
        <f>'AEO 2022 42 Raw'!AF25</f>
        <v>26.282459</v>
      </c>
      <c r="AD35" s="52">
        <f>'AEO 2022 42 Raw'!AG25</f>
        <v>26.27446</v>
      </c>
      <c r="AE35" s="52">
        <f>'AEO 2022 42 Raw'!AH25</f>
        <v>26.262043</v>
      </c>
      <c r="AF35" s="52">
        <f>'AEO 2022 42 Raw'!AI25</f>
        <v>26.249319</v>
      </c>
      <c r="AG35" s="53">
        <f>'AEO 2022 42 Raw'!AJ25</f>
        <v>0.003</v>
      </c>
    </row>
    <row r="36" ht="15.0" customHeight="1">
      <c r="A36" s="45" t="s">
        <v>877</v>
      </c>
      <c r="B36" s="51" t="s">
        <v>857</v>
      </c>
      <c r="C36" s="52">
        <f>'AEO 2022 42 Raw'!F26</f>
        <v>38.824818</v>
      </c>
      <c r="D36" s="52">
        <f>'AEO 2022 42 Raw'!G26</f>
        <v>39.333702</v>
      </c>
      <c r="E36" s="52">
        <f>'AEO 2022 42 Raw'!H26</f>
        <v>39.614109</v>
      </c>
      <c r="F36" s="52">
        <f>'AEO 2022 42 Raw'!I26</f>
        <v>39.871635</v>
      </c>
      <c r="G36" s="52">
        <f>'AEO 2022 42 Raw'!J26</f>
        <v>39.871674</v>
      </c>
      <c r="H36" s="52">
        <f>'AEO 2022 42 Raw'!K26</f>
        <v>39.873493</v>
      </c>
      <c r="I36" s="52">
        <f>'AEO 2022 42 Raw'!L26</f>
        <v>39.916843</v>
      </c>
      <c r="J36" s="52">
        <f>'AEO 2022 42 Raw'!M26</f>
        <v>39.951862</v>
      </c>
      <c r="K36" s="52">
        <f>'AEO 2022 42 Raw'!N26</f>
        <v>39.958538</v>
      </c>
      <c r="L36" s="52">
        <f>'AEO 2022 42 Raw'!O26</f>
        <v>39.956547</v>
      </c>
      <c r="M36" s="52">
        <f>'AEO 2022 42 Raw'!P26</f>
        <v>39.956955</v>
      </c>
      <c r="N36" s="52">
        <f>'AEO 2022 42 Raw'!Q26</f>
        <v>39.974434</v>
      </c>
      <c r="O36" s="52">
        <f>'AEO 2022 42 Raw'!R26</f>
        <v>39.975418</v>
      </c>
      <c r="P36" s="52">
        <f>'AEO 2022 42 Raw'!S26</f>
        <v>39.976665</v>
      </c>
      <c r="Q36" s="52">
        <f>'AEO 2022 42 Raw'!T26</f>
        <v>39.987492</v>
      </c>
      <c r="R36" s="52">
        <f>'AEO 2022 42 Raw'!U26</f>
        <v>39.996128</v>
      </c>
      <c r="S36" s="52">
        <f>'AEO 2022 42 Raw'!V26</f>
        <v>40.011417</v>
      </c>
      <c r="T36" s="52">
        <f>'AEO 2022 42 Raw'!W26</f>
        <v>40.009472</v>
      </c>
      <c r="U36" s="52">
        <f>'AEO 2022 42 Raw'!X26</f>
        <v>39.994308</v>
      </c>
      <c r="V36" s="52">
        <f>'AEO 2022 42 Raw'!Y26</f>
        <v>39.976143</v>
      </c>
      <c r="W36" s="52">
        <f>'AEO 2022 42 Raw'!Z26</f>
        <v>39.959724</v>
      </c>
      <c r="X36" s="52">
        <f>'AEO 2022 42 Raw'!AA26</f>
        <v>39.936977</v>
      </c>
      <c r="Y36" s="52">
        <f>'AEO 2022 42 Raw'!AB26</f>
        <v>39.918568</v>
      </c>
      <c r="Z36" s="52">
        <f>'AEO 2022 42 Raw'!AC26</f>
        <v>39.894238</v>
      </c>
      <c r="AA36" s="52">
        <f>'AEO 2022 42 Raw'!AD26</f>
        <v>39.863953</v>
      </c>
      <c r="AB36" s="52">
        <f>'AEO 2022 42 Raw'!AE26</f>
        <v>39.834351</v>
      </c>
      <c r="AC36" s="52">
        <f>'AEO 2022 42 Raw'!AF26</f>
        <v>39.806118</v>
      </c>
      <c r="AD36" s="52">
        <f>'AEO 2022 42 Raw'!AG26</f>
        <v>39.770721</v>
      </c>
      <c r="AE36" s="52">
        <f>'AEO 2022 42 Raw'!AH26</f>
        <v>39.737892</v>
      </c>
      <c r="AF36" s="52">
        <f>'AEO 2022 42 Raw'!AI26</f>
        <v>39.692822</v>
      </c>
      <c r="AG36" s="53">
        <f>'AEO 2022 42 Raw'!AJ26</f>
        <v>0.001</v>
      </c>
    </row>
    <row r="37" ht="15.0" customHeight="1">
      <c r="A37" s="45" t="s">
        <v>878</v>
      </c>
      <c r="B37" s="51" t="s">
        <v>859</v>
      </c>
      <c r="C37" s="52">
        <f>'AEO 2022 42 Raw'!F27</f>
        <v>32.318825</v>
      </c>
      <c r="D37" s="52">
        <f>'AEO 2022 42 Raw'!G27</f>
        <v>32.887913</v>
      </c>
      <c r="E37" s="52">
        <f>'AEO 2022 42 Raw'!H27</f>
        <v>33.036118</v>
      </c>
      <c r="F37" s="52">
        <f>'AEO 2022 42 Raw'!I27</f>
        <v>33.251484</v>
      </c>
      <c r="G37" s="52">
        <f>'AEO 2022 42 Raw'!J27</f>
        <v>33.282772</v>
      </c>
      <c r="H37" s="52">
        <f>'AEO 2022 42 Raw'!K27</f>
        <v>33.317574</v>
      </c>
      <c r="I37" s="52">
        <f>'AEO 2022 42 Raw'!L27</f>
        <v>33.353283</v>
      </c>
      <c r="J37" s="52">
        <f>'AEO 2022 42 Raw'!M27</f>
        <v>33.380016</v>
      </c>
      <c r="K37" s="52">
        <f>'AEO 2022 42 Raw'!N27</f>
        <v>33.376392</v>
      </c>
      <c r="L37" s="52">
        <f>'AEO 2022 42 Raw'!O27</f>
        <v>33.366135</v>
      </c>
      <c r="M37" s="52">
        <f>'AEO 2022 42 Raw'!P27</f>
        <v>33.353199</v>
      </c>
      <c r="N37" s="52">
        <f>'AEO 2022 42 Raw'!Q27</f>
        <v>33.353046</v>
      </c>
      <c r="O37" s="52">
        <f>'AEO 2022 42 Raw'!R27</f>
        <v>33.337955</v>
      </c>
      <c r="P37" s="52">
        <f>'AEO 2022 42 Raw'!S27</f>
        <v>33.318043</v>
      </c>
      <c r="Q37" s="52">
        <f>'AEO 2022 42 Raw'!T27</f>
        <v>33.287079</v>
      </c>
      <c r="R37" s="52">
        <f>'AEO 2022 42 Raw'!U27</f>
        <v>33.269733</v>
      </c>
      <c r="S37" s="52">
        <f>'AEO 2022 42 Raw'!V27</f>
        <v>33.249058</v>
      </c>
      <c r="T37" s="52">
        <f>'AEO 2022 42 Raw'!W27</f>
        <v>33.227001</v>
      </c>
      <c r="U37" s="52">
        <f>'AEO 2022 42 Raw'!X27</f>
        <v>33.197056</v>
      </c>
      <c r="V37" s="52">
        <f>'AEO 2022 42 Raw'!Y27</f>
        <v>33.181938</v>
      </c>
      <c r="W37" s="52">
        <f>'AEO 2022 42 Raw'!Z27</f>
        <v>33.159008</v>
      </c>
      <c r="X37" s="52">
        <f>'AEO 2022 42 Raw'!AA27</f>
        <v>33.137695</v>
      </c>
      <c r="Y37" s="52">
        <f>'AEO 2022 42 Raw'!AB27</f>
        <v>33.118141</v>
      </c>
      <c r="Z37" s="52">
        <f>'AEO 2022 42 Raw'!AC27</f>
        <v>33.094582</v>
      </c>
      <c r="AA37" s="52">
        <f>'AEO 2022 42 Raw'!AD27</f>
        <v>33.066444</v>
      </c>
      <c r="AB37" s="52">
        <f>'AEO 2022 42 Raw'!AE27</f>
        <v>33.038933</v>
      </c>
      <c r="AC37" s="52">
        <f>'AEO 2022 42 Raw'!AF27</f>
        <v>33.011356</v>
      </c>
      <c r="AD37" s="52">
        <f>'AEO 2022 42 Raw'!AG27</f>
        <v>32.979691</v>
      </c>
      <c r="AE37" s="52">
        <f>'AEO 2022 42 Raw'!AH27</f>
        <v>32.949276</v>
      </c>
      <c r="AF37" s="52">
        <f>'AEO 2022 42 Raw'!AI27</f>
        <v>32.908447</v>
      </c>
      <c r="AG37" s="53">
        <f>'AEO 2022 42 Raw'!AJ27</f>
        <v>0.001</v>
      </c>
    </row>
    <row r="38" ht="15.0" customHeight="1">
      <c r="A38" s="45" t="s">
        <v>879</v>
      </c>
      <c r="B38" s="51" t="s">
        <v>880</v>
      </c>
      <c r="C38" s="52">
        <f>'AEO 2022 42 Raw'!F28</f>
        <v>31.041904</v>
      </c>
      <c r="D38" s="52">
        <f>'AEO 2022 42 Raw'!G28</f>
        <v>31.443405</v>
      </c>
      <c r="E38" s="52">
        <f>'AEO 2022 42 Raw'!H28</f>
        <v>31.695049</v>
      </c>
      <c r="F38" s="52">
        <f>'AEO 2022 42 Raw'!I28</f>
        <v>31.977673</v>
      </c>
      <c r="G38" s="52">
        <f>'AEO 2022 42 Raw'!J28</f>
        <v>32.027157</v>
      </c>
      <c r="H38" s="52">
        <f>'AEO 2022 42 Raw'!K28</f>
        <v>32.078114</v>
      </c>
      <c r="I38" s="52">
        <f>'AEO 2022 42 Raw'!L28</f>
        <v>32.130299</v>
      </c>
      <c r="J38" s="52">
        <f>'AEO 2022 42 Raw'!M28</f>
        <v>32.180748</v>
      </c>
      <c r="K38" s="52">
        <f>'AEO 2022 42 Raw'!N28</f>
        <v>32.198048</v>
      </c>
      <c r="L38" s="52">
        <f>'AEO 2022 42 Raw'!O28</f>
        <v>32.200371</v>
      </c>
      <c r="M38" s="52">
        <f>'AEO 2022 42 Raw'!P28</f>
        <v>32.198677</v>
      </c>
      <c r="N38" s="52">
        <f>'AEO 2022 42 Raw'!Q28</f>
        <v>32.196827</v>
      </c>
      <c r="O38" s="52">
        <f>'AEO 2022 42 Raw'!R28</f>
        <v>32.18922</v>
      </c>
      <c r="P38" s="52">
        <f>'AEO 2022 42 Raw'!S28</f>
        <v>32.177177</v>
      </c>
      <c r="Q38" s="52">
        <f>'AEO 2022 42 Raw'!T28</f>
        <v>32.165134</v>
      </c>
      <c r="R38" s="52">
        <f>'AEO 2022 42 Raw'!U28</f>
        <v>32.161278</v>
      </c>
      <c r="S38" s="52">
        <f>'AEO 2022 42 Raw'!V28</f>
        <v>32.156677</v>
      </c>
      <c r="T38" s="52">
        <f>'AEO 2022 42 Raw'!W28</f>
        <v>32.14706</v>
      </c>
      <c r="U38" s="52">
        <f>'AEO 2022 42 Raw'!X28</f>
        <v>32.139084</v>
      </c>
      <c r="V38" s="52">
        <f>'AEO 2022 42 Raw'!Y28</f>
        <v>32.123936</v>
      </c>
      <c r="W38" s="52">
        <f>'AEO 2022 42 Raw'!Z28</f>
        <v>32.106182</v>
      </c>
      <c r="X38" s="52">
        <f>'AEO 2022 42 Raw'!AA28</f>
        <v>32.089447</v>
      </c>
      <c r="Y38" s="52">
        <f>'AEO 2022 42 Raw'!AB28</f>
        <v>32.080513</v>
      </c>
      <c r="Z38" s="52">
        <f>'AEO 2022 42 Raw'!AC28</f>
        <v>32.060947</v>
      </c>
      <c r="AA38" s="52">
        <f>'AEO 2022 42 Raw'!AD28</f>
        <v>32.039253</v>
      </c>
      <c r="AB38" s="52">
        <f>'AEO 2022 42 Raw'!AE28</f>
        <v>32.018211</v>
      </c>
      <c r="AC38" s="52">
        <f>'AEO 2022 42 Raw'!AF28</f>
        <v>31.995937</v>
      </c>
      <c r="AD38" s="52">
        <f>'AEO 2022 42 Raw'!AG28</f>
        <v>31.971909</v>
      </c>
      <c r="AE38" s="52">
        <f>'AEO 2022 42 Raw'!AH28</f>
        <v>31.947645</v>
      </c>
      <c r="AF38" s="52">
        <f>'AEO 2022 42 Raw'!AI28</f>
        <v>31.9177</v>
      </c>
      <c r="AG38" s="53">
        <f>'AEO 2022 42 Raw'!AJ28</f>
        <v>0.001</v>
      </c>
    </row>
    <row r="39" ht="12.0" customHeight="1">
      <c r="A39" s="45" t="s">
        <v>881</v>
      </c>
      <c r="B39" s="51" t="s">
        <v>882</v>
      </c>
      <c r="C39" s="52">
        <f>'AEO 2022 42 Raw'!F29</f>
        <v>25.310266</v>
      </c>
      <c r="D39" s="52">
        <f>'AEO 2022 42 Raw'!G29</f>
        <v>25.637632</v>
      </c>
      <c r="E39" s="52">
        <f>'AEO 2022 42 Raw'!H29</f>
        <v>25.842813</v>
      </c>
      <c r="F39" s="52">
        <f>'AEO 2022 42 Raw'!I29</f>
        <v>26.073252</v>
      </c>
      <c r="G39" s="52">
        <f>'AEO 2022 42 Raw'!J29</f>
        <v>26.1136</v>
      </c>
      <c r="H39" s="52">
        <f>'AEO 2022 42 Raw'!K29</f>
        <v>26.155148</v>
      </c>
      <c r="I39" s="52">
        <f>'AEO 2022 42 Raw'!L29</f>
        <v>26.197697</v>
      </c>
      <c r="J39" s="52">
        <f>'AEO 2022 42 Raw'!M29</f>
        <v>26.238832</v>
      </c>
      <c r="K39" s="52">
        <f>'AEO 2022 42 Raw'!N29</f>
        <v>26.252937</v>
      </c>
      <c r="L39" s="52">
        <f>'AEO 2022 42 Raw'!O29</f>
        <v>26.254831</v>
      </c>
      <c r="M39" s="52">
        <f>'AEO 2022 42 Raw'!P29</f>
        <v>26.25345</v>
      </c>
      <c r="N39" s="52">
        <f>'AEO 2022 42 Raw'!Q29</f>
        <v>26.251942</v>
      </c>
      <c r="O39" s="52">
        <f>'AEO 2022 42 Raw'!R29</f>
        <v>26.245739</v>
      </c>
      <c r="P39" s="52">
        <f>'AEO 2022 42 Raw'!S29</f>
        <v>26.23592</v>
      </c>
      <c r="Q39" s="52">
        <f>'AEO 2022 42 Raw'!T29</f>
        <v>26.226101</v>
      </c>
      <c r="R39" s="52">
        <f>'AEO 2022 42 Raw'!U29</f>
        <v>26.222956</v>
      </c>
      <c r="S39" s="52">
        <f>'AEO 2022 42 Raw'!V29</f>
        <v>26.219206</v>
      </c>
      <c r="T39" s="52">
        <f>'AEO 2022 42 Raw'!W29</f>
        <v>26.211365</v>
      </c>
      <c r="U39" s="52">
        <f>'AEO 2022 42 Raw'!X29</f>
        <v>26.204861</v>
      </c>
      <c r="V39" s="52">
        <f>'AEO 2022 42 Raw'!Y29</f>
        <v>26.192509</v>
      </c>
      <c r="W39" s="52">
        <f>'AEO 2022 42 Raw'!Z29</f>
        <v>26.178034</v>
      </c>
      <c r="X39" s="52">
        <f>'AEO 2022 42 Raw'!AA29</f>
        <v>26.164389</v>
      </c>
      <c r="Y39" s="52">
        <f>'AEO 2022 42 Raw'!AB29</f>
        <v>26.157104</v>
      </c>
      <c r="Z39" s="52">
        <f>'AEO 2022 42 Raw'!AC29</f>
        <v>26.141151</v>
      </c>
      <c r="AA39" s="52">
        <f>'AEO 2022 42 Raw'!AD29</f>
        <v>26.123463</v>
      </c>
      <c r="AB39" s="52">
        <f>'AEO 2022 42 Raw'!AE29</f>
        <v>26.106306</v>
      </c>
      <c r="AC39" s="52">
        <f>'AEO 2022 42 Raw'!AF29</f>
        <v>26.088144</v>
      </c>
      <c r="AD39" s="52">
        <f>'AEO 2022 42 Raw'!AG29</f>
        <v>26.068552</v>
      </c>
      <c r="AE39" s="52">
        <f>'AEO 2022 42 Raw'!AH29</f>
        <v>26.048769</v>
      </c>
      <c r="AF39" s="52">
        <f>'AEO 2022 42 Raw'!AI29</f>
        <v>26.024353</v>
      </c>
      <c r="AG39" s="53">
        <f>'AEO 2022 42 Raw'!AJ29</f>
        <v>0.001</v>
      </c>
    </row>
    <row r="40" ht="12.0" customHeight="1">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3"/>
    </row>
    <row r="41" ht="12.0" customHeight="1">
      <c r="B41" s="50" t="s">
        <v>883</v>
      </c>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3"/>
    </row>
    <row r="42" ht="12.0" customHeight="1">
      <c r="A42" s="45" t="s">
        <v>884</v>
      </c>
      <c r="B42" s="51" t="s">
        <v>885</v>
      </c>
      <c r="C42" s="52">
        <f>'AEO 2022 42 Raw'!F31</f>
        <v>0.816615</v>
      </c>
      <c r="D42" s="52">
        <f>'AEO 2022 42 Raw'!G31</f>
        <v>0.816615</v>
      </c>
      <c r="E42" s="52">
        <f>'AEO 2022 42 Raw'!H31</f>
        <v>0.816615</v>
      </c>
      <c r="F42" s="52">
        <f>'AEO 2022 42 Raw'!I31</f>
        <v>0.816615</v>
      </c>
      <c r="G42" s="52">
        <f>'AEO 2022 42 Raw'!J31</f>
        <v>0.816615</v>
      </c>
      <c r="H42" s="52">
        <f>'AEO 2022 42 Raw'!K31</f>
        <v>0.816615</v>
      </c>
      <c r="I42" s="52">
        <f>'AEO 2022 42 Raw'!L31</f>
        <v>0.816615</v>
      </c>
      <c r="J42" s="52">
        <f>'AEO 2022 42 Raw'!M31</f>
        <v>0.816615</v>
      </c>
      <c r="K42" s="52">
        <f>'AEO 2022 42 Raw'!N31</f>
        <v>0.816615</v>
      </c>
      <c r="L42" s="52">
        <f>'AEO 2022 42 Raw'!O31</f>
        <v>0.816615</v>
      </c>
      <c r="M42" s="52">
        <f>'AEO 2022 42 Raw'!P31</f>
        <v>0.816615</v>
      </c>
      <c r="N42" s="52">
        <f>'AEO 2022 42 Raw'!Q31</f>
        <v>0.816615</v>
      </c>
      <c r="O42" s="52">
        <f>'AEO 2022 42 Raw'!R31</f>
        <v>0.816615</v>
      </c>
      <c r="P42" s="52">
        <f>'AEO 2022 42 Raw'!S31</f>
        <v>0.816615</v>
      </c>
      <c r="Q42" s="52">
        <f>'AEO 2022 42 Raw'!T31</f>
        <v>0.816615</v>
      </c>
      <c r="R42" s="52">
        <f>'AEO 2022 42 Raw'!U31</f>
        <v>0.816615</v>
      </c>
      <c r="S42" s="52">
        <f>'AEO 2022 42 Raw'!V31</f>
        <v>0.816615</v>
      </c>
      <c r="T42" s="52">
        <f>'AEO 2022 42 Raw'!W31</f>
        <v>0.816615</v>
      </c>
      <c r="U42" s="52">
        <f>'AEO 2022 42 Raw'!X31</f>
        <v>0.816615</v>
      </c>
      <c r="V42" s="52">
        <f>'AEO 2022 42 Raw'!Y31</f>
        <v>0.816615</v>
      </c>
      <c r="W42" s="52">
        <f>'AEO 2022 42 Raw'!Z31</f>
        <v>0.816615</v>
      </c>
      <c r="X42" s="52">
        <f>'AEO 2022 42 Raw'!AA31</f>
        <v>0.816615</v>
      </c>
      <c r="Y42" s="52">
        <f>'AEO 2022 42 Raw'!AB31</f>
        <v>0.816615</v>
      </c>
      <c r="Z42" s="52">
        <f>'AEO 2022 42 Raw'!AC31</f>
        <v>0.816615</v>
      </c>
      <c r="AA42" s="52">
        <f>'AEO 2022 42 Raw'!AD31</f>
        <v>0.816615</v>
      </c>
      <c r="AB42" s="52">
        <f>'AEO 2022 42 Raw'!AE31</f>
        <v>0.816615</v>
      </c>
      <c r="AC42" s="52">
        <f>'AEO 2022 42 Raw'!AF31</f>
        <v>0.816615</v>
      </c>
      <c r="AD42" s="52">
        <f>'AEO 2022 42 Raw'!AG31</f>
        <v>0.816615</v>
      </c>
      <c r="AE42" s="52">
        <f>'AEO 2022 42 Raw'!AH31</f>
        <v>0.816615</v>
      </c>
      <c r="AF42" s="52">
        <f>'AEO 2022 42 Raw'!AI31</f>
        <v>0.816615</v>
      </c>
      <c r="AG42" s="53">
        <f>'AEO 2022 42 Raw'!AJ31</f>
        <v>0</v>
      </c>
    </row>
    <row r="43" ht="12.0" customHeight="1">
      <c r="A43" s="45" t="s">
        <v>886</v>
      </c>
      <c r="B43" s="51" t="s">
        <v>887</v>
      </c>
      <c r="C43" s="52">
        <f>'AEO 2022 42 Raw'!F32</f>
        <v>0.815358</v>
      </c>
      <c r="D43" s="52">
        <f>'AEO 2022 42 Raw'!G32</f>
        <v>0.815358</v>
      </c>
      <c r="E43" s="52">
        <f>'AEO 2022 42 Raw'!H32</f>
        <v>0.815358</v>
      </c>
      <c r="F43" s="52">
        <f>'AEO 2022 42 Raw'!I32</f>
        <v>0.815358</v>
      </c>
      <c r="G43" s="52">
        <f>'AEO 2022 42 Raw'!J32</f>
        <v>0.815358</v>
      </c>
      <c r="H43" s="52">
        <f>'AEO 2022 42 Raw'!K32</f>
        <v>0.815358</v>
      </c>
      <c r="I43" s="52">
        <f>'AEO 2022 42 Raw'!L32</f>
        <v>0.815358</v>
      </c>
      <c r="J43" s="52">
        <f>'AEO 2022 42 Raw'!M32</f>
        <v>0.815358</v>
      </c>
      <c r="K43" s="52">
        <f>'AEO 2022 42 Raw'!N32</f>
        <v>0.815358</v>
      </c>
      <c r="L43" s="52">
        <f>'AEO 2022 42 Raw'!O32</f>
        <v>0.815358</v>
      </c>
      <c r="M43" s="52">
        <f>'AEO 2022 42 Raw'!P32</f>
        <v>0.815358</v>
      </c>
      <c r="N43" s="52">
        <f>'AEO 2022 42 Raw'!Q32</f>
        <v>0.815358</v>
      </c>
      <c r="O43" s="52">
        <f>'AEO 2022 42 Raw'!R32</f>
        <v>0.815358</v>
      </c>
      <c r="P43" s="52">
        <f>'AEO 2022 42 Raw'!S32</f>
        <v>0.815358</v>
      </c>
      <c r="Q43" s="52">
        <f>'AEO 2022 42 Raw'!T32</f>
        <v>0.815358</v>
      </c>
      <c r="R43" s="52">
        <f>'AEO 2022 42 Raw'!U32</f>
        <v>0.815358</v>
      </c>
      <c r="S43" s="52">
        <f>'AEO 2022 42 Raw'!V32</f>
        <v>0.815358</v>
      </c>
      <c r="T43" s="52">
        <f>'AEO 2022 42 Raw'!W32</f>
        <v>0.815358</v>
      </c>
      <c r="U43" s="52">
        <f>'AEO 2022 42 Raw'!X32</f>
        <v>0.815358</v>
      </c>
      <c r="V43" s="52">
        <f>'AEO 2022 42 Raw'!Y32</f>
        <v>0.815358</v>
      </c>
      <c r="W43" s="52">
        <f>'AEO 2022 42 Raw'!Z32</f>
        <v>0.815358</v>
      </c>
      <c r="X43" s="52">
        <f>'AEO 2022 42 Raw'!AA32</f>
        <v>0.815358</v>
      </c>
      <c r="Y43" s="52">
        <f>'AEO 2022 42 Raw'!AB32</f>
        <v>0.815358</v>
      </c>
      <c r="Z43" s="52">
        <f>'AEO 2022 42 Raw'!AC32</f>
        <v>0.815358</v>
      </c>
      <c r="AA43" s="52">
        <f>'AEO 2022 42 Raw'!AD32</f>
        <v>0.815358</v>
      </c>
      <c r="AB43" s="52">
        <f>'AEO 2022 42 Raw'!AE32</f>
        <v>0.815358</v>
      </c>
      <c r="AC43" s="52">
        <f>'AEO 2022 42 Raw'!AF32</f>
        <v>0.815358</v>
      </c>
      <c r="AD43" s="52">
        <f>'AEO 2022 42 Raw'!AG32</f>
        <v>0.815358</v>
      </c>
      <c r="AE43" s="52">
        <f>'AEO 2022 42 Raw'!AH32</f>
        <v>0.815358</v>
      </c>
      <c r="AF43" s="52">
        <f>'AEO 2022 42 Raw'!AI32</f>
        <v>0.815358</v>
      </c>
      <c r="AG43" s="53">
        <f>'AEO 2022 42 Raw'!AJ32</f>
        <v>0</v>
      </c>
    </row>
    <row r="44" ht="12.0" customHeight="1">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3"/>
    </row>
    <row r="45" ht="12.0" customHeight="1">
      <c r="B45" s="50" t="s">
        <v>888</v>
      </c>
      <c r="C45" s="52"/>
      <c r="D45" s="52"/>
      <c r="E45" s="52"/>
      <c r="F45" s="52"/>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53"/>
    </row>
    <row r="46" ht="12.0" customHeight="1">
      <c r="B46" s="50" t="s">
        <v>889</v>
      </c>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3"/>
    </row>
    <row r="47" ht="12.0" customHeight="1">
      <c r="A47" s="45" t="s">
        <v>890</v>
      </c>
      <c r="B47" s="51" t="s">
        <v>845</v>
      </c>
      <c r="C47" s="52">
        <f>'AEO 2022 42 Raw'!F35</f>
        <v>36.796665</v>
      </c>
      <c r="D47" s="52">
        <f>'AEO 2022 42 Raw'!G35</f>
        <v>37.285339</v>
      </c>
      <c r="E47" s="52">
        <f>'AEO 2022 42 Raw'!H35</f>
        <v>37.400349</v>
      </c>
      <c r="F47" s="52">
        <f>'AEO 2022 42 Raw'!I35</f>
        <v>37.636726</v>
      </c>
      <c r="G47" s="52">
        <f>'AEO 2022 42 Raw'!J35</f>
        <v>38.537251</v>
      </c>
      <c r="H47" s="52">
        <f>'AEO 2022 42 Raw'!K35</f>
        <v>39.333351</v>
      </c>
      <c r="I47" s="52">
        <f>'AEO 2022 42 Raw'!L35</f>
        <v>39.602333</v>
      </c>
      <c r="J47" s="52">
        <f>'AEO 2022 42 Raw'!M35</f>
        <v>39.751804</v>
      </c>
      <c r="K47" s="52">
        <f>'AEO 2022 42 Raw'!N35</f>
        <v>39.835247</v>
      </c>
      <c r="L47" s="52">
        <f>'AEO 2022 42 Raw'!O35</f>
        <v>39.927753</v>
      </c>
      <c r="M47" s="52">
        <f>'AEO 2022 42 Raw'!P35</f>
        <v>39.930557</v>
      </c>
      <c r="N47" s="52">
        <f>'AEO 2022 42 Raw'!Q35</f>
        <v>39.96682</v>
      </c>
      <c r="O47" s="52">
        <f>'AEO 2022 42 Raw'!R35</f>
        <v>39.964188</v>
      </c>
      <c r="P47" s="52">
        <f>'AEO 2022 42 Raw'!S35</f>
        <v>39.958847</v>
      </c>
      <c r="Q47" s="52">
        <f>'AEO 2022 42 Raw'!T35</f>
        <v>39.962479</v>
      </c>
      <c r="R47" s="52">
        <f>'AEO 2022 42 Raw'!U35</f>
        <v>39.942116</v>
      </c>
      <c r="S47" s="52">
        <f>'AEO 2022 42 Raw'!V35</f>
        <v>39.935993</v>
      </c>
      <c r="T47" s="52">
        <f>'AEO 2022 42 Raw'!W35</f>
        <v>39.933681</v>
      </c>
      <c r="U47" s="52">
        <f>'AEO 2022 42 Raw'!X35</f>
        <v>39.91449</v>
      </c>
      <c r="V47" s="52">
        <f>'AEO 2022 42 Raw'!Y35</f>
        <v>39.904514</v>
      </c>
      <c r="W47" s="52">
        <f>'AEO 2022 42 Raw'!Z35</f>
        <v>55.280651</v>
      </c>
      <c r="X47" s="52">
        <f>'AEO 2022 42 Raw'!AA35</f>
        <v>55.259602</v>
      </c>
      <c r="Y47" s="52">
        <f>'AEO 2022 42 Raw'!AB35</f>
        <v>55.243347</v>
      </c>
      <c r="Z47" s="52">
        <f>'AEO 2022 42 Raw'!AC35</f>
        <v>55.217548</v>
      </c>
      <c r="AA47" s="52">
        <f>'AEO 2022 42 Raw'!AD35</f>
        <v>55.185474</v>
      </c>
      <c r="AB47" s="52">
        <f>'AEO 2022 42 Raw'!AE35</f>
        <v>55.155716</v>
      </c>
      <c r="AC47" s="52">
        <f>'AEO 2022 42 Raw'!AF35</f>
        <v>55.121708</v>
      </c>
      <c r="AD47" s="52">
        <f>'AEO 2022 42 Raw'!AG35</f>
        <v>55.082836</v>
      </c>
      <c r="AE47" s="52">
        <f>'AEO 2022 42 Raw'!AH35</f>
        <v>55.044609</v>
      </c>
      <c r="AF47" s="52">
        <f>'AEO 2022 42 Raw'!AI35</f>
        <v>54.983566</v>
      </c>
      <c r="AG47" s="53">
        <f>'AEO 2022 42 Raw'!AJ35</f>
        <v>0.014</v>
      </c>
    </row>
    <row r="48" ht="12.0" customHeight="1">
      <c r="A48" s="45" t="s">
        <v>891</v>
      </c>
      <c r="B48" s="51" t="s">
        <v>847</v>
      </c>
      <c r="C48" s="52">
        <f>'AEO 2022 42 Raw'!F36</f>
        <v>60.694321</v>
      </c>
      <c r="D48" s="52">
        <f>'AEO 2022 42 Raw'!G36</f>
        <v>61.373245</v>
      </c>
      <c r="E48" s="52">
        <f>'AEO 2022 42 Raw'!H36</f>
        <v>60.791321</v>
      </c>
      <c r="F48" s="52">
        <f>'AEO 2022 42 Raw'!I36</f>
        <v>60.866264</v>
      </c>
      <c r="G48" s="52">
        <f>'AEO 2022 42 Raw'!J36</f>
        <v>62.967304</v>
      </c>
      <c r="H48" s="52">
        <f>'AEO 2022 42 Raw'!K36</f>
        <v>63.937763</v>
      </c>
      <c r="I48" s="52">
        <f>'AEO 2022 42 Raw'!L36</f>
        <v>64.179672</v>
      </c>
      <c r="J48" s="52">
        <f>'AEO 2022 42 Raw'!M36</f>
        <v>64.123413</v>
      </c>
      <c r="K48" s="52">
        <f>'AEO 2022 42 Raw'!N36</f>
        <v>64.160591</v>
      </c>
      <c r="L48" s="52">
        <f>'AEO 2022 42 Raw'!O36</f>
        <v>64.535286</v>
      </c>
      <c r="M48" s="52">
        <f>'AEO 2022 42 Raw'!P36</f>
        <v>64.802048</v>
      </c>
      <c r="N48" s="52">
        <f>'AEO 2022 42 Raw'!Q36</f>
        <v>65.630913</v>
      </c>
      <c r="O48" s="52">
        <f>'AEO 2022 42 Raw'!R36</f>
        <v>66.055984</v>
      </c>
      <c r="P48" s="52">
        <f>'AEO 2022 42 Raw'!S36</f>
        <v>66.542503</v>
      </c>
      <c r="Q48" s="52">
        <f>'AEO 2022 42 Raw'!T36</f>
        <v>67.095871</v>
      </c>
      <c r="R48" s="52">
        <f>'AEO 2022 42 Raw'!U36</f>
        <v>67.549416</v>
      </c>
      <c r="S48" s="52">
        <f>'AEO 2022 42 Raw'!V36</f>
        <v>67.979431</v>
      </c>
      <c r="T48" s="52">
        <f>'AEO 2022 42 Raw'!W36</f>
        <v>68.452682</v>
      </c>
      <c r="U48" s="52">
        <f>'AEO 2022 42 Raw'!X36</f>
        <v>68.830826</v>
      </c>
      <c r="V48" s="52">
        <f>'AEO 2022 42 Raw'!Y36</f>
        <v>69.379395</v>
      </c>
      <c r="W48" s="52">
        <f>'AEO 2022 42 Raw'!Z36</f>
        <v>69.861237</v>
      </c>
      <c r="X48" s="52">
        <f>'AEO 2022 42 Raw'!AA36</f>
        <v>70.369148</v>
      </c>
      <c r="Y48" s="52">
        <f>'AEO 2022 42 Raw'!AB36</f>
        <v>70.935997</v>
      </c>
      <c r="Z48" s="52">
        <f>'AEO 2022 42 Raw'!AC36</f>
        <v>71.428902</v>
      </c>
      <c r="AA48" s="52">
        <f>'AEO 2022 42 Raw'!AD36</f>
        <v>71.868347</v>
      </c>
      <c r="AB48" s="52">
        <f>'AEO 2022 42 Raw'!AE36</f>
        <v>72.373734</v>
      </c>
      <c r="AC48" s="52">
        <f>'AEO 2022 42 Raw'!AF36</f>
        <v>72.839546</v>
      </c>
      <c r="AD48" s="52">
        <f>'AEO 2022 42 Raw'!AG36</f>
        <v>73.30394</v>
      </c>
      <c r="AE48" s="52">
        <f>'AEO 2022 42 Raw'!AH36</f>
        <v>73.803215</v>
      </c>
      <c r="AF48" s="52">
        <f>'AEO 2022 42 Raw'!AI36</f>
        <v>74.17234</v>
      </c>
      <c r="AG48" s="53">
        <f>'AEO 2022 42 Raw'!AJ36</f>
        <v>0.007</v>
      </c>
    </row>
    <row r="49" ht="12.0" customHeight="1">
      <c r="A49" s="45" t="s">
        <v>892</v>
      </c>
      <c r="B49" s="51" t="s">
        <v>849</v>
      </c>
      <c r="C49" s="52">
        <f>'AEO 2022 42 Raw'!F37</f>
        <v>67.671295</v>
      </c>
      <c r="D49" s="52">
        <f>'AEO 2022 42 Raw'!G37</f>
        <v>68.680603</v>
      </c>
      <c r="E49" s="52">
        <f>'AEO 2022 42 Raw'!H37</f>
        <v>68.621864</v>
      </c>
      <c r="F49" s="52">
        <f>'AEO 2022 42 Raw'!I37</f>
        <v>68.782333</v>
      </c>
      <c r="G49" s="52">
        <f>'AEO 2022 42 Raw'!J37</f>
        <v>70.553535</v>
      </c>
      <c r="H49" s="52">
        <f>'AEO 2022 42 Raw'!K37</f>
        <v>71.183556</v>
      </c>
      <c r="I49" s="52">
        <f>'AEO 2022 42 Raw'!L37</f>
        <v>71.08548</v>
      </c>
      <c r="J49" s="52">
        <f>'AEO 2022 42 Raw'!M37</f>
        <v>70.963875</v>
      </c>
      <c r="K49" s="52">
        <f>'AEO 2022 42 Raw'!N37</f>
        <v>70.949242</v>
      </c>
      <c r="L49" s="52">
        <f>'AEO 2022 42 Raw'!O37</f>
        <v>71.174217</v>
      </c>
      <c r="M49" s="52">
        <f>'AEO 2022 42 Raw'!P37</f>
        <v>71.316597</v>
      </c>
      <c r="N49" s="52">
        <f>'AEO 2022 42 Raw'!Q37</f>
        <v>71.895447</v>
      </c>
      <c r="O49" s="52">
        <f>'AEO 2022 42 Raw'!R37</f>
        <v>72.139908</v>
      </c>
      <c r="P49" s="52">
        <f>'AEO 2022 42 Raw'!S37</f>
        <v>72.442505</v>
      </c>
      <c r="Q49" s="52">
        <f>'AEO 2022 42 Raw'!T37</f>
        <v>72.814873</v>
      </c>
      <c r="R49" s="52">
        <f>'AEO 2022 42 Raw'!U37</f>
        <v>73.12175</v>
      </c>
      <c r="S49" s="52">
        <f>'AEO 2022 42 Raw'!V37</f>
        <v>73.433228</v>
      </c>
      <c r="T49" s="52">
        <f>'AEO 2022 42 Raw'!W37</f>
        <v>73.765709</v>
      </c>
      <c r="U49" s="52">
        <f>'AEO 2022 42 Raw'!X37</f>
        <v>74.026703</v>
      </c>
      <c r="V49" s="52">
        <f>'AEO 2022 42 Raw'!Y37</f>
        <v>74.383026</v>
      </c>
      <c r="W49" s="52">
        <f>'AEO 2022 42 Raw'!Z37</f>
        <v>74.704735</v>
      </c>
      <c r="X49" s="52">
        <f>'AEO 2022 42 Raw'!AA37</f>
        <v>75.037895</v>
      </c>
      <c r="Y49" s="52">
        <f>'AEO 2022 42 Raw'!AB37</f>
        <v>75.420647</v>
      </c>
      <c r="Z49" s="52">
        <f>'AEO 2022 42 Raw'!AC37</f>
        <v>75.749245</v>
      </c>
      <c r="AA49" s="52">
        <f>'AEO 2022 42 Raw'!AD37</f>
        <v>76.041306</v>
      </c>
      <c r="AB49" s="52">
        <f>'AEO 2022 42 Raw'!AE37</f>
        <v>76.382736</v>
      </c>
      <c r="AC49" s="52">
        <f>'AEO 2022 42 Raw'!AF37</f>
        <v>76.699242</v>
      </c>
      <c r="AD49" s="52">
        <f>'AEO 2022 42 Raw'!AG37</f>
        <v>77.007668</v>
      </c>
      <c r="AE49" s="52">
        <f>'AEO 2022 42 Raw'!AH37</f>
        <v>77.33876</v>
      </c>
      <c r="AF49" s="52">
        <f>'AEO 2022 42 Raw'!AI37</f>
        <v>77.581703</v>
      </c>
      <c r="AG49" s="53">
        <f>'AEO 2022 42 Raw'!AJ37</f>
        <v>0.005</v>
      </c>
    </row>
    <row r="50" ht="15.0" customHeight="1">
      <c r="A50" s="45" t="s">
        <v>893</v>
      </c>
      <c r="B50" s="51" t="s">
        <v>851</v>
      </c>
      <c r="C50" s="52">
        <f>'AEO 2022 42 Raw'!F38</f>
        <v>80.285393</v>
      </c>
      <c r="D50" s="52">
        <f>'AEO 2022 42 Raw'!G38</f>
        <v>82.108543</v>
      </c>
      <c r="E50" s="52">
        <f>'AEO 2022 42 Raw'!H38</f>
        <v>82.349861</v>
      </c>
      <c r="F50" s="52">
        <f>'AEO 2022 42 Raw'!I38</f>
        <v>83.237282</v>
      </c>
      <c r="G50" s="52">
        <f>'AEO 2022 42 Raw'!J38</f>
        <v>83.982422</v>
      </c>
      <c r="H50" s="52">
        <f>'AEO 2022 42 Raw'!K38</f>
        <v>84.185234</v>
      </c>
      <c r="I50" s="52">
        <f>'AEO 2022 42 Raw'!L38</f>
        <v>83.932404</v>
      </c>
      <c r="J50" s="52">
        <f>'AEO 2022 42 Raw'!M38</f>
        <v>83.706482</v>
      </c>
      <c r="K50" s="52">
        <f>'AEO 2022 42 Raw'!N38</f>
        <v>83.607964</v>
      </c>
      <c r="L50" s="52">
        <f>'AEO 2022 42 Raw'!O38</f>
        <v>83.855766</v>
      </c>
      <c r="M50" s="52">
        <f>'AEO 2022 42 Raw'!P38</f>
        <v>83.922783</v>
      </c>
      <c r="N50" s="52">
        <f>'AEO 2022 42 Raw'!Q38</f>
        <v>84.340149</v>
      </c>
      <c r="O50" s="52">
        <f>'AEO 2022 42 Raw'!R38</f>
        <v>84.577774</v>
      </c>
      <c r="P50" s="52">
        <f>'AEO 2022 42 Raw'!S38</f>
        <v>84.824547</v>
      </c>
      <c r="Q50" s="52">
        <f>'AEO 2022 42 Raw'!T38</f>
        <v>85.09819</v>
      </c>
      <c r="R50" s="52">
        <f>'AEO 2022 42 Raw'!U38</f>
        <v>85.329918</v>
      </c>
      <c r="S50" s="52">
        <f>'AEO 2022 42 Raw'!V38</f>
        <v>85.559464</v>
      </c>
      <c r="T50" s="52">
        <f>'AEO 2022 42 Raw'!W38</f>
        <v>85.777138</v>
      </c>
      <c r="U50" s="52">
        <f>'AEO 2022 42 Raw'!X38</f>
        <v>85.94429</v>
      </c>
      <c r="V50" s="52">
        <f>'AEO 2022 42 Raw'!Y38</f>
        <v>86.163223</v>
      </c>
      <c r="W50" s="52">
        <f>'AEO 2022 42 Raw'!Z38</f>
        <v>86.359337</v>
      </c>
      <c r="X50" s="52">
        <f>'AEO 2022 42 Raw'!AA38</f>
        <v>86.557968</v>
      </c>
      <c r="Y50" s="52">
        <f>'AEO 2022 42 Raw'!AB38</f>
        <v>86.788971</v>
      </c>
      <c r="Z50" s="52">
        <f>'AEO 2022 42 Raw'!AC38</f>
        <v>86.973045</v>
      </c>
      <c r="AA50" s="52">
        <f>'AEO 2022 42 Raw'!AD38</f>
        <v>87.126823</v>
      </c>
      <c r="AB50" s="52">
        <f>'AEO 2022 42 Raw'!AE38</f>
        <v>87.311203</v>
      </c>
      <c r="AC50" s="52">
        <f>'AEO 2022 42 Raw'!AF38</f>
        <v>87.482544</v>
      </c>
      <c r="AD50" s="52">
        <f>'AEO 2022 42 Raw'!AG38</f>
        <v>87.642509</v>
      </c>
      <c r="AE50" s="52">
        <f>'AEO 2022 42 Raw'!AH38</f>
        <v>87.818031</v>
      </c>
      <c r="AF50" s="52">
        <f>'AEO 2022 42 Raw'!AI38</f>
        <v>87.926834</v>
      </c>
      <c r="AG50" s="53">
        <f>'AEO 2022 42 Raw'!AJ38</f>
        <v>0.003</v>
      </c>
    </row>
    <row r="51" ht="15.0" customHeight="1">
      <c r="A51" s="45" t="s">
        <v>894</v>
      </c>
      <c r="B51" s="51" t="s">
        <v>853</v>
      </c>
      <c r="C51" s="52">
        <f>'AEO 2022 42 Raw'!F39</f>
        <v>65.242088</v>
      </c>
      <c r="D51" s="52">
        <f>'AEO 2022 42 Raw'!G39</f>
        <v>66.763145</v>
      </c>
      <c r="E51" s="52">
        <f>'AEO 2022 42 Raw'!H39</f>
        <v>67.371582</v>
      </c>
      <c r="F51" s="52">
        <f>'AEO 2022 42 Raw'!I39</f>
        <v>69.049416</v>
      </c>
      <c r="G51" s="52">
        <f>'AEO 2022 42 Raw'!J39</f>
        <v>70.343246</v>
      </c>
      <c r="H51" s="52">
        <f>'AEO 2022 42 Raw'!K39</f>
        <v>70.908195</v>
      </c>
      <c r="I51" s="52">
        <f>'AEO 2022 42 Raw'!L39</f>
        <v>70.848083</v>
      </c>
      <c r="J51" s="52">
        <f>'AEO 2022 42 Raw'!M39</f>
        <v>70.723351</v>
      </c>
      <c r="K51" s="52">
        <f>'AEO 2022 42 Raw'!N39</f>
        <v>70.783279</v>
      </c>
      <c r="L51" s="52">
        <f>'AEO 2022 42 Raw'!O39</f>
        <v>71.141495</v>
      </c>
      <c r="M51" s="52">
        <f>'AEO 2022 42 Raw'!P39</f>
        <v>71.238594</v>
      </c>
      <c r="N51" s="52">
        <f>'AEO 2022 42 Raw'!Q39</f>
        <v>71.759422</v>
      </c>
      <c r="O51" s="52">
        <f>'AEO 2022 42 Raw'!R39</f>
        <v>72.107964</v>
      </c>
      <c r="P51" s="52">
        <f>'AEO 2022 42 Raw'!S39</f>
        <v>72.453812</v>
      </c>
      <c r="Q51" s="52">
        <f>'AEO 2022 42 Raw'!T39</f>
        <v>72.829185</v>
      </c>
      <c r="R51" s="52">
        <f>'AEO 2022 42 Raw'!U39</f>
        <v>73.1185</v>
      </c>
      <c r="S51" s="52">
        <f>'AEO 2022 42 Raw'!V39</f>
        <v>73.396469</v>
      </c>
      <c r="T51" s="52">
        <f>'AEO 2022 42 Raw'!W39</f>
        <v>73.670532</v>
      </c>
      <c r="U51" s="52">
        <f>'AEO 2022 42 Raw'!X39</f>
        <v>73.880142</v>
      </c>
      <c r="V51" s="52">
        <f>'AEO 2022 42 Raw'!Y39</f>
        <v>74.162643</v>
      </c>
      <c r="W51" s="52">
        <f>'AEO 2022 42 Raw'!Z39</f>
        <v>74.414902</v>
      </c>
      <c r="X51" s="52">
        <f>'AEO 2022 42 Raw'!AA39</f>
        <v>74.672684</v>
      </c>
      <c r="Y51" s="52">
        <f>'AEO 2022 42 Raw'!AB39</f>
        <v>74.966904</v>
      </c>
      <c r="Z51" s="52">
        <f>'AEO 2022 42 Raw'!AC39</f>
        <v>75.196846</v>
      </c>
      <c r="AA51" s="52">
        <f>'AEO 2022 42 Raw'!AD39</f>
        <v>75.386581</v>
      </c>
      <c r="AB51" s="52">
        <f>'AEO 2022 42 Raw'!AE39</f>
        <v>75.612328</v>
      </c>
      <c r="AC51" s="52">
        <f>'AEO 2022 42 Raw'!AF39</f>
        <v>75.820351</v>
      </c>
      <c r="AD51" s="52">
        <f>'AEO 2022 42 Raw'!AG39</f>
        <v>76.013939</v>
      </c>
      <c r="AE51" s="52">
        <f>'AEO 2022 42 Raw'!AH39</f>
        <v>76.226402</v>
      </c>
      <c r="AF51" s="52">
        <f>'AEO 2022 42 Raw'!AI39</f>
        <v>76.356148</v>
      </c>
      <c r="AG51" s="53">
        <f>'AEO 2022 42 Raw'!AJ39</f>
        <v>0.005</v>
      </c>
    </row>
    <row r="52" ht="15.0" customHeight="1">
      <c r="A52" s="45" t="s">
        <v>895</v>
      </c>
      <c r="B52" s="51" t="s">
        <v>855</v>
      </c>
      <c r="C52" s="52">
        <f>'AEO 2022 42 Raw'!F40</f>
        <v>45.453941</v>
      </c>
      <c r="D52" s="52">
        <f>'AEO 2022 42 Raw'!G40</f>
        <v>46.962925</v>
      </c>
      <c r="E52" s="52">
        <f>'AEO 2022 42 Raw'!H40</f>
        <v>47.564659</v>
      </c>
      <c r="F52" s="52">
        <f>'AEO 2022 42 Raw'!I40</f>
        <v>48.530727</v>
      </c>
      <c r="G52" s="52">
        <f>'AEO 2022 42 Raw'!J40</f>
        <v>49.435001</v>
      </c>
      <c r="H52" s="52">
        <f>'AEO 2022 42 Raw'!K40</f>
        <v>50.025982</v>
      </c>
      <c r="I52" s="52">
        <f>'AEO 2022 42 Raw'!L40</f>
        <v>50.295273</v>
      </c>
      <c r="J52" s="52">
        <f>'AEO 2022 42 Raw'!M40</f>
        <v>50.385834</v>
      </c>
      <c r="K52" s="52">
        <f>'AEO 2022 42 Raw'!N40</f>
        <v>50.630325</v>
      </c>
      <c r="L52" s="52">
        <f>'AEO 2022 42 Raw'!O40</f>
        <v>51.113129</v>
      </c>
      <c r="M52" s="52">
        <f>'AEO 2022 42 Raw'!P40</f>
        <v>51.387043</v>
      </c>
      <c r="N52" s="52">
        <f>'AEO 2022 42 Raw'!Q40</f>
        <v>52.373764</v>
      </c>
      <c r="O52" s="52">
        <f>'AEO 2022 42 Raw'!R40</f>
        <v>52.885677</v>
      </c>
      <c r="P52" s="52">
        <f>'AEO 2022 42 Raw'!S40</f>
        <v>53.448933</v>
      </c>
      <c r="Q52" s="52">
        <f>'AEO 2022 42 Raw'!T40</f>
        <v>54.135727</v>
      </c>
      <c r="R52" s="52">
        <f>'AEO 2022 42 Raw'!U40</f>
        <v>54.6689</v>
      </c>
      <c r="S52" s="52">
        <f>'AEO 2022 42 Raw'!V40</f>
        <v>55.191685</v>
      </c>
      <c r="T52" s="52">
        <f>'AEO 2022 42 Raw'!W40</f>
        <v>55.769703</v>
      </c>
      <c r="U52" s="52">
        <f>'AEO 2022 42 Raw'!X40</f>
        <v>56.235741</v>
      </c>
      <c r="V52" s="52">
        <f>'AEO 2022 42 Raw'!Y40</f>
        <v>56.868568</v>
      </c>
      <c r="W52" s="52">
        <f>'AEO 2022 42 Raw'!Z40</f>
        <v>57.42416</v>
      </c>
      <c r="X52" s="52">
        <f>'AEO 2022 42 Raw'!AA40</f>
        <v>58.002686</v>
      </c>
      <c r="Y52" s="52">
        <f>'AEO 2022 42 Raw'!AB40</f>
        <v>58.655842</v>
      </c>
      <c r="Z52" s="52">
        <f>'AEO 2022 42 Raw'!AC40</f>
        <v>59.189636</v>
      </c>
      <c r="AA52" s="52">
        <f>'AEO 2022 42 Raw'!AD40</f>
        <v>59.649986</v>
      </c>
      <c r="AB52" s="52">
        <f>'AEO 2022 42 Raw'!AE40</f>
        <v>60.197403</v>
      </c>
      <c r="AC52" s="52">
        <f>'AEO 2022 42 Raw'!AF40</f>
        <v>60.692425</v>
      </c>
      <c r="AD52" s="52">
        <f>'AEO 2022 42 Raw'!AG40</f>
        <v>61.174858</v>
      </c>
      <c r="AE52" s="52">
        <f>'AEO 2022 42 Raw'!AH40</f>
        <v>61.69944</v>
      </c>
      <c r="AF52" s="52">
        <f>'AEO 2022 42 Raw'!AI40</f>
        <v>62.053333</v>
      </c>
      <c r="AG52" s="53">
        <f>'AEO 2022 42 Raw'!AJ40</f>
        <v>0.011</v>
      </c>
    </row>
    <row r="53" ht="15.0" customHeight="1">
      <c r="A53" s="45" t="s">
        <v>896</v>
      </c>
      <c r="B53" s="51" t="s">
        <v>857</v>
      </c>
      <c r="C53" s="52">
        <f>'AEO 2022 42 Raw'!F41</f>
        <v>61.758026</v>
      </c>
      <c r="D53" s="52">
        <f>'AEO 2022 42 Raw'!G41</f>
        <v>63.20303</v>
      </c>
      <c r="E53" s="52">
        <f>'AEO 2022 42 Raw'!H41</f>
        <v>63.578114</v>
      </c>
      <c r="F53" s="52">
        <f>'AEO 2022 42 Raw'!I41</f>
        <v>65.130768</v>
      </c>
      <c r="G53" s="52">
        <f>'AEO 2022 42 Raw'!J41</f>
        <v>66.514877</v>
      </c>
      <c r="H53" s="52">
        <f>'AEO 2022 42 Raw'!K41</f>
        <v>67.417648</v>
      </c>
      <c r="I53" s="52">
        <f>'AEO 2022 42 Raw'!L41</f>
        <v>67.455658</v>
      </c>
      <c r="J53" s="52">
        <f>'AEO 2022 42 Raw'!M41</f>
        <v>67.431076</v>
      </c>
      <c r="K53" s="52">
        <f>'AEO 2022 42 Raw'!N41</f>
        <v>67.554115</v>
      </c>
      <c r="L53" s="52">
        <f>'AEO 2022 42 Raw'!O41</f>
        <v>67.894051</v>
      </c>
      <c r="M53" s="52">
        <f>'AEO 2022 42 Raw'!P41</f>
        <v>68.088341</v>
      </c>
      <c r="N53" s="52">
        <f>'AEO 2022 42 Raw'!Q41</f>
        <v>68.748421</v>
      </c>
      <c r="O53" s="52">
        <f>'AEO 2022 42 Raw'!R41</f>
        <v>69.135735</v>
      </c>
      <c r="P53" s="52">
        <f>'AEO 2022 42 Raw'!S41</f>
        <v>69.575783</v>
      </c>
      <c r="Q53" s="52">
        <f>'AEO 2022 42 Raw'!T41</f>
        <v>70.074806</v>
      </c>
      <c r="R53" s="52">
        <f>'AEO 2022 42 Raw'!U41</f>
        <v>70.483154</v>
      </c>
      <c r="S53" s="52">
        <f>'AEO 2022 42 Raw'!V41</f>
        <v>70.891075</v>
      </c>
      <c r="T53" s="52">
        <f>'AEO 2022 42 Raw'!W41</f>
        <v>71.318481</v>
      </c>
      <c r="U53" s="52">
        <f>'AEO 2022 42 Raw'!X41</f>
        <v>71.668793</v>
      </c>
      <c r="V53" s="52">
        <f>'AEO 2022 42 Raw'!Y41</f>
        <v>72.104828</v>
      </c>
      <c r="W53" s="52">
        <f>'AEO 2022 42 Raw'!Z41</f>
        <v>72.50087</v>
      </c>
      <c r="X53" s="52">
        <f>'AEO 2022 42 Raw'!AA41</f>
        <v>72.908051</v>
      </c>
      <c r="Y53" s="52">
        <f>'AEO 2022 42 Raw'!AB41</f>
        <v>73.364632</v>
      </c>
      <c r="Z53" s="52">
        <f>'AEO 2022 42 Raw'!AC41</f>
        <v>73.750359</v>
      </c>
      <c r="AA53" s="52">
        <f>'AEO 2022 42 Raw'!AD41</f>
        <v>74.087822</v>
      </c>
      <c r="AB53" s="52">
        <f>'AEO 2022 42 Raw'!AE41</f>
        <v>74.469818</v>
      </c>
      <c r="AC53" s="52">
        <f>'AEO 2022 42 Raw'!AF41</f>
        <v>74.822998</v>
      </c>
      <c r="AD53" s="52">
        <f>'AEO 2022 42 Raw'!AG41</f>
        <v>75.174667</v>
      </c>
      <c r="AE53" s="52">
        <f>'AEO 2022 42 Raw'!AH41</f>
        <v>75.545166</v>
      </c>
      <c r="AF53" s="52">
        <f>'AEO 2022 42 Raw'!AI41</f>
        <v>75.815369</v>
      </c>
      <c r="AG53" s="53">
        <f>'AEO 2022 42 Raw'!AJ41</f>
        <v>0.007</v>
      </c>
    </row>
    <row r="54" ht="15.0" customHeight="1">
      <c r="A54" s="45" t="s">
        <v>897</v>
      </c>
      <c r="B54" s="51" t="s">
        <v>859</v>
      </c>
      <c r="C54" s="52">
        <f>'AEO 2022 42 Raw'!F42</f>
        <v>60.078842</v>
      </c>
      <c r="D54" s="52">
        <f>'AEO 2022 42 Raw'!G42</f>
        <v>61.797421</v>
      </c>
      <c r="E54" s="52">
        <f>'AEO 2022 42 Raw'!H42</f>
        <v>62.810596</v>
      </c>
      <c r="F54" s="52">
        <f>'AEO 2022 42 Raw'!I42</f>
        <v>64.750214</v>
      </c>
      <c r="G54" s="52">
        <f>'AEO 2022 42 Raw'!J42</f>
        <v>66.349854</v>
      </c>
      <c r="H54" s="52">
        <f>'AEO 2022 42 Raw'!K42</f>
        <v>67.102661</v>
      </c>
      <c r="I54" s="52">
        <f>'AEO 2022 42 Raw'!L42</f>
        <v>67.170227</v>
      </c>
      <c r="J54" s="52">
        <f>'AEO 2022 42 Raw'!M42</f>
        <v>67.179466</v>
      </c>
      <c r="K54" s="52">
        <f>'AEO 2022 42 Raw'!N42</f>
        <v>67.309021</v>
      </c>
      <c r="L54" s="52">
        <f>'AEO 2022 42 Raw'!O42</f>
        <v>67.73349</v>
      </c>
      <c r="M54" s="52">
        <f>'AEO 2022 42 Raw'!P42</f>
        <v>67.903336</v>
      </c>
      <c r="N54" s="52">
        <f>'AEO 2022 42 Raw'!Q42</f>
        <v>68.488098</v>
      </c>
      <c r="O54" s="52">
        <f>'AEO 2022 42 Raw'!R42</f>
        <v>68.851631</v>
      </c>
      <c r="P54" s="52">
        <f>'AEO 2022 42 Raw'!S42</f>
        <v>69.215523</v>
      </c>
      <c r="Q54" s="52">
        <f>'AEO 2022 42 Raw'!T42</f>
        <v>69.622246</v>
      </c>
      <c r="R54" s="52">
        <f>'AEO 2022 42 Raw'!U42</f>
        <v>69.937439</v>
      </c>
      <c r="S54" s="52">
        <f>'AEO 2022 42 Raw'!V42</f>
        <v>70.240654</v>
      </c>
      <c r="T54" s="52">
        <f>'AEO 2022 42 Raw'!W42</f>
        <v>70.551941</v>
      </c>
      <c r="U54" s="52">
        <f>'AEO 2022 42 Raw'!X42</f>
        <v>70.79364</v>
      </c>
      <c r="V54" s="52">
        <f>'AEO 2022 42 Raw'!Y42</f>
        <v>71.100647</v>
      </c>
      <c r="W54" s="52">
        <f>'AEO 2022 42 Raw'!Z42</f>
        <v>71.376266</v>
      </c>
      <c r="X54" s="52">
        <f>'AEO 2022 42 Raw'!AA42</f>
        <v>71.646942</v>
      </c>
      <c r="Y54" s="52">
        <f>'AEO 2022 42 Raw'!AB42</f>
        <v>71.958344</v>
      </c>
      <c r="Z54" s="52">
        <f>'AEO 2022 42 Raw'!AC42</f>
        <v>72.213295</v>
      </c>
      <c r="AA54" s="52">
        <f>'AEO 2022 42 Raw'!AD42</f>
        <v>72.436821</v>
      </c>
      <c r="AB54" s="52">
        <f>'AEO 2022 42 Raw'!AE42</f>
        <v>72.688377</v>
      </c>
      <c r="AC54" s="52">
        <f>'AEO 2022 42 Raw'!AF42</f>
        <v>72.914185</v>
      </c>
      <c r="AD54" s="52">
        <f>'AEO 2022 42 Raw'!AG42</f>
        <v>73.111755</v>
      </c>
      <c r="AE54" s="52">
        <f>'AEO 2022 42 Raw'!AH42</f>
        <v>73.330139</v>
      </c>
      <c r="AF54" s="52">
        <f>'AEO 2022 42 Raw'!AI42</f>
        <v>73.459396</v>
      </c>
      <c r="AG54" s="53">
        <f>'AEO 2022 42 Raw'!AJ42</f>
        <v>0.007</v>
      </c>
    </row>
    <row r="55" ht="15.0" customHeight="1">
      <c r="A55" s="45" t="s">
        <v>898</v>
      </c>
      <c r="B55" s="51" t="s">
        <v>899</v>
      </c>
      <c r="C55" s="52">
        <f>'AEO 2022 42 Raw'!F43</f>
        <v>68.472687</v>
      </c>
      <c r="D55" s="52">
        <f>'AEO 2022 42 Raw'!G43</f>
        <v>70.101669</v>
      </c>
      <c r="E55" s="52">
        <f>'AEO 2022 42 Raw'!H43</f>
        <v>70.583076</v>
      </c>
      <c r="F55" s="52">
        <f>'AEO 2022 42 Raw'!I43</f>
        <v>71.735718</v>
      </c>
      <c r="G55" s="52">
        <f>'AEO 2022 42 Raw'!J43</f>
        <v>72.970787</v>
      </c>
      <c r="H55" s="52">
        <f>'AEO 2022 42 Raw'!K43</f>
        <v>73.526398</v>
      </c>
      <c r="I55" s="52">
        <f>'AEO 2022 42 Raw'!L43</f>
        <v>73.379166</v>
      </c>
      <c r="J55" s="52">
        <f>'AEO 2022 42 Raw'!M43</f>
        <v>73.231766</v>
      </c>
      <c r="K55" s="52">
        <f>'AEO 2022 42 Raw'!N43</f>
        <v>73.230148</v>
      </c>
      <c r="L55" s="52">
        <f>'AEO 2022 42 Raw'!O43</f>
        <v>73.482239</v>
      </c>
      <c r="M55" s="52">
        <f>'AEO 2022 42 Raw'!P43</f>
        <v>73.621017</v>
      </c>
      <c r="N55" s="52">
        <f>'AEO 2022 42 Raw'!Q43</f>
        <v>74.034782</v>
      </c>
      <c r="O55" s="52">
        <f>'AEO 2022 42 Raw'!R43</f>
        <v>74.419159</v>
      </c>
      <c r="P55" s="52">
        <f>'AEO 2022 42 Raw'!S43</f>
        <v>74.748634</v>
      </c>
      <c r="Q55" s="52">
        <f>'AEO 2022 42 Raw'!T43</f>
        <v>75.117485</v>
      </c>
      <c r="R55" s="52">
        <f>'AEO 2022 42 Raw'!U43</f>
        <v>75.426605</v>
      </c>
      <c r="S55" s="52">
        <f>'AEO 2022 42 Raw'!V43</f>
        <v>75.71759</v>
      </c>
      <c r="T55" s="52">
        <f>'AEO 2022 42 Raw'!W43</f>
        <v>76.013634</v>
      </c>
      <c r="U55" s="52">
        <f>'AEO 2022 42 Raw'!X43</f>
        <v>76.278526</v>
      </c>
      <c r="V55" s="52">
        <f>'AEO 2022 42 Raw'!Y43</f>
        <v>76.550629</v>
      </c>
      <c r="W55" s="52">
        <f>'AEO 2022 42 Raw'!Z43</f>
        <v>76.788399</v>
      </c>
      <c r="X55" s="52">
        <f>'AEO 2022 42 Raw'!AA43</f>
        <v>77.075897</v>
      </c>
      <c r="Y55" s="52">
        <f>'AEO 2022 42 Raw'!AB43</f>
        <v>77.406227</v>
      </c>
      <c r="Z55" s="52">
        <f>'AEO 2022 42 Raw'!AC43</f>
        <v>77.697556</v>
      </c>
      <c r="AA55" s="52">
        <f>'AEO 2022 42 Raw'!AD43</f>
        <v>77.942192</v>
      </c>
      <c r="AB55" s="52">
        <f>'AEO 2022 42 Raw'!AE43</f>
        <v>78.215508</v>
      </c>
      <c r="AC55" s="52">
        <f>'AEO 2022 42 Raw'!AF43</f>
        <v>78.481972</v>
      </c>
      <c r="AD55" s="52">
        <f>'AEO 2022 42 Raw'!AG43</f>
        <v>78.737511</v>
      </c>
      <c r="AE55" s="52">
        <f>'AEO 2022 42 Raw'!AH43</f>
        <v>79.004257</v>
      </c>
      <c r="AF55" s="52">
        <f>'AEO 2022 42 Raw'!AI43</f>
        <v>79.214226</v>
      </c>
      <c r="AG55" s="53">
        <f>'AEO 2022 42 Raw'!AJ43</f>
        <v>0.005</v>
      </c>
    </row>
    <row r="56" ht="15.0" customHeight="1">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3"/>
    </row>
    <row r="57" ht="15.0" customHeight="1">
      <c r="B57" s="50" t="s">
        <v>900</v>
      </c>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3"/>
    </row>
    <row r="58" ht="15.0" customHeight="1">
      <c r="A58" s="45" t="s">
        <v>901</v>
      </c>
      <c r="B58" s="51" t="s">
        <v>866</v>
      </c>
      <c r="C58" s="52">
        <f>'AEO 2022 42 Raw'!F45</f>
        <v>35.760139</v>
      </c>
      <c r="D58" s="52">
        <f>'AEO 2022 42 Raw'!G45</f>
        <v>37.485031</v>
      </c>
      <c r="E58" s="52">
        <f>'AEO 2022 42 Raw'!H45</f>
        <v>38.405735</v>
      </c>
      <c r="F58" s="52">
        <f>'AEO 2022 42 Raw'!I45</f>
        <v>38.782173</v>
      </c>
      <c r="G58" s="52">
        <f>'AEO 2022 42 Raw'!J45</f>
        <v>38.871666</v>
      </c>
      <c r="H58" s="52">
        <f>'AEO 2022 42 Raw'!K45</f>
        <v>38.918762</v>
      </c>
      <c r="I58" s="52">
        <f>'AEO 2022 42 Raw'!L45</f>
        <v>39.042702</v>
      </c>
      <c r="J58" s="52">
        <f>'AEO 2022 42 Raw'!M45</f>
        <v>39.219044</v>
      </c>
      <c r="K58" s="52">
        <f>'AEO 2022 42 Raw'!N45</f>
        <v>39.421814</v>
      </c>
      <c r="L58" s="52">
        <f>'AEO 2022 42 Raw'!O45</f>
        <v>39.776119</v>
      </c>
      <c r="M58" s="52">
        <f>'AEO 2022 42 Raw'!P45</f>
        <v>40.097401</v>
      </c>
      <c r="N58" s="52">
        <f>'AEO 2022 42 Raw'!Q45</f>
        <v>40.669643</v>
      </c>
      <c r="O58" s="52">
        <f>'AEO 2022 42 Raw'!R45</f>
        <v>41.083832</v>
      </c>
      <c r="P58" s="52">
        <f>'AEO 2022 42 Raw'!S45</f>
        <v>41.389931</v>
      </c>
      <c r="Q58" s="52">
        <f>'AEO 2022 42 Raw'!T45</f>
        <v>41.654877</v>
      </c>
      <c r="R58" s="52">
        <f>'AEO 2022 42 Raw'!U45</f>
        <v>41.949535</v>
      </c>
      <c r="S58" s="52">
        <f>'AEO 2022 42 Raw'!V45</f>
        <v>42.23177</v>
      </c>
      <c r="T58" s="52">
        <f>'AEO 2022 42 Raw'!W45</f>
        <v>42.525383</v>
      </c>
      <c r="U58" s="52">
        <f>'AEO 2022 42 Raw'!X45</f>
        <v>42.722687</v>
      </c>
      <c r="V58" s="52">
        <f>'AEO 2022 42 Raw'!Y45</f>
        <v>43.039597</v>
      </c>
      <c r="W58" s="52">
        <f>'AEO 2022 42 Raw'!Z45</f>
        <v>43.263363</v>
      </c>
      <c r="X58" s="52">
        <f>'AEO 2022 42 Raw'!AA45</f>
        <v>43.47744</v>
      </c>
      <c r="Y58" s="52">
        <f>'AEO 2022 42 Raw'!AB45</f>
        <v>43.701492</v>
      </c>
      <c r="Z58" s="52">
        <f>'AEO 2022 42 Raw'!AC45</f>
        <v>43.860611</v>
      </c>
      <c r="AA58" s="52">
        <f>'AEO 2022 42 Raw'!AD45</f>
        <v>43.970867</v>
      </c>
      <c r="AB58" s="52">
        <f>'AEO 2022 42 Raw'!AE45</f>
        <v>44.104095</v>
      </c>
      <c r="AC58" s="52">
        <f>'AEO 2022 42 Raw'!AF45</f>
        <v>44.18689</v>
      </c>
      <c r="AD58" s="52">
        <f>'AEO 2022 42 Raw'!AG45</f>
        <v>44.254612</v>
      </c>
      <c r="AE58" s="52">
        <f>'AEO 2022 42 Raw'!AH45</f>
        <v>44.323639</v>
      </c>
      <c r="AF58" s="52">
        <f>'AEO 2022 42 Raw'!AI45</f>
        <v>44.292744</v>
      </c>
      <c r="AG58" s="53">
        <f>'AEO 2022 42 Raw'!AJ45</f>
        <v>0.007</v>
      </c>
    </row>
    <row r="59" ht="15.0" customHeight="1">
      <c r="A59" s="45" t="s">
        <v>902</v>
      </c>
      <c r="B59" s="51" t="s">
        <v>868</v>
      </c>
      <c r="C59" s="52">
        <f>'AEO 2022 42 Raw'!F46</f>
        <v>31.228756</v>
      </c>
      <c r="D59" s="52">
        <f>'AEO 2022 42 Raw'!G46</f>
        <v>33.18235</v>
      </c>
      <c r="E59" s="52">
        <f>'AEO 2022 42 Raw'!H46</f>
        <v>33.953663</v>
      </c>
      <c r="F59" s="52">
        <f>'AEO 2022 42 Raw'!I46</f>
        <v>34.593182</v>
      </c>
      <c r="G59" s="52">
        <f>'AEO 2022 42 Raw'!J46</f>
        <v>34.822124</v>
      </c>
      <c r="H59" s="52">
        <f>'AEO 2022 42 Raw'!K46</f>
        <v>35.040043</v>
      </c>
      <c r="I59" s="52">
        <f>'AEO 2022 42 Raw'!L46</f>
        <v>35.284618</v>
      </c>
      <c r="J59" s="52">
        <f>'AEO 2022 42 Raw'!M46</f>
        <v>35.537704</v>
      </c>
      <c r="K59" s="52">
        <f>'AEO 2022 42 Raw'!N46</f>
        <v>35.765469</v>
      </c>
      <c r="L59" s="52">
        <f>'AEO 2022 42 Raw'!O46</f>
        <v>36.031761</v>
      </c>
      <c r="M59" s="52">
        <f>'AEO 2022 42 Raw'!P46</f>
        <v>36.290184</v>
      </c>
      <c r="N59" s="52">
        <f>'AEO 2022 42 Raw'!Q46</f>
        <v>36.771191</v>
      </c>
      <c r="O59" s="52">
        <f>'AEO 2022 42 Raw'!R46</f>
        <v>37.127201</v>
      </c>
      <c r="P59" s="52">
        <f>'AEO 2022 42 Raw'!S46</f>
        <v>37.490276</v>
      </c>
      <c r="Q59" s="52">
        <f>'AEO 2022 42 Raw'!T46</f>
        <v>37.893036</v>
      </c>
      <c r="R59" s="52">
        <f>'AEO 2022 42 Raw'!U46</f>
        <v>38.242226</v>
      </c>
      <c r="S59" s="52">
        <f>'AEO 2022 42 Raw'!V46</f>
        <v>38.599934</v>
      </c>
      <c r="T59" s="52">
        <f>'AEO 2022 42 Raw'!W46</f>
        <v>39.012394</v>
      </c>
      <c r="U59" s="52">
        <f>'AEO 2022 42 Raw'!X46</f>
        <v>39.358807</v>
      </c>
      <c r="V59" s="52">
        <f>'AEO 2022 42 Raw'!Y46</f>
        <v>39.855698</v>
      </c>
      <c r="W59" s="52">
        <f>'AEO 2022 42 Raw'!Z46</f>
        <v>40.316032</v>
      </c>
      <c r="X59" s="52">
        <f>'AEO 2022 42 Raw'!AA46</f>
        <v>40.806328</v>
      </c>
      <c r="Y59" s="52">
        <f>'AEO 2022 42 Raw'!AB46</f>
        <v>41.361893</v>
      </c>
      <c r="Z59" s="52">
        <f>'AEO 2022 42 Raw'!AC46</f>
        <v>41.84988</v>
      </c>
      <c r="AA59" s="52">
        <f>'AEO 2022 42 Raw'!AD46</f>
        <v>42.271652</v>
      </c>
      <c r="AB59" s="52">
        <f>'AEO 2022 42 Raw'!AE46</f>
        <v>42.76128</v>
      </c>
      <c r="AC59" s="52">
        <f>'AEO 2022 42 Raw'!AF46</f>
        <v>43.215275</v>
      </c>
      <c r="AD59" s="52">
        <f>'AEO 2022 42 Raw'!AG46</f>
        <v>43.660042</v>
      </c>
      <c r="AE59" s="52">
        <f>'AEO 2022 42 Raw'!AH46</f>
        <v>44.135918</v>
      </c>
      <c r="AF59" s="52">
        <f>'AEO 2022 42 Raw'!AI46</f>
        <v>44.433144</v>
      </c>
      <c r="AG59" s="53">
        <f>'AEO 2022 42 Raw'!AJ46</f>
        <v>0.012</v>
      </c>
    </row>
    <row r="60" ht="15.0" customHeight="1">
      <c r="A60" s="45" t="s">
        <v>903</v>
      </c>
      <c r="B60" s="51" t="s">
        <v>870</v>
      </c>
      <c r="C60" s="52">
        <f>'AEO 2022 42 Raw'!F47</f>
        <v>53.876312</v>
      </c>
      <c r="D60" s="52">
        <f>'AEO 2022 42 Raw'!G47</f>
        <v>57.701794</v>
      </c>
      <c r="E60" s="52">
        <f>'AEO 2022 42 Raw'!H47</f>
        <v>59.213364</v>
      </c>
      <c r="F60" s="52">
        <f>'AEO 2022 42 Raw'!I47</f>
        <v>60.402901</v>
      </c>
      <c r="G60" s="52">
        <f>'AEO 2022 42 Raw'!J47</f>
        <v>60.552391</v>
      </c>
      <c r="H60" s="52">
        <f>'AEO 2022 42 Raw'!K47</f>
        <v>60.572697</v>
      </c>
      <c r="I60" s="52">
        <f>'AEO 2022 42 Raw'!L47</f>
        <v>60.626896</v>
      </c>
      <c r="J60" s="52">
        <f>'AEO 2022 42 Raw'!M47</f>
        <v>60.808773</v>
      </c>
      <c r="K60" s="52">
        <f>'AEO 2022 42 Raw'!N47</f>
        <v>60.922058</v>
      </c>
      <c r="L60" s="52">
        <f>'AEO 2022 42 Raw'!O47</f>
        <v>62.856594</v>
      </c>
      <c r="M60" s="52">
        <f>'AEO 2022 42 Raw'!P47</f>
        <v>63.939388</v>
      </c>
      <c r="N60" s="52">
        <f>'AEO 2022 42 Raw'!Q47</f>
        <v>64.665642</v>
      </c>
      <c r="O60" s="52">
        <f>'AEO 2022 42 Raw'!R47</f>
        <v>64.944115</v>
      </c>
      <c r="P60" s="52">
        <f>'AEO 2022 42 Raw'!S47</f>
        <v>65.17482</v>
      </c>
      <c r="Q60" s="52">
        <f>'AEO 2022 42 Raw'!T47</f>
        <v>65.409492</v>
      </c>
      <c r="R60" s="52">
        <f>'AEO 2022 42 Raw'!U47</f>
        <v>65.582352</v>
      </c>
      <c r="S60" s="52">
        <f>'AEO 2022 42 Raw'!V47</f>
        <v>65.921638</v>
      </c>
      <c r="T60" s="52">
        <f>'AEO 2022 42 Raw'!W47</f>
        <v>66.203697</v>
      </c>
      <c r="U60" s="52">
        <f>'AEO 2022 42 Raw'!X47</f>
        <v>66.409134</v>
      </c>
      <c r="V60" s="52">
        <f>'AEO 2022 42 Raw'!Y47</f>
        <v>66.714485</v>
      </c>
      <c r="W60" s="52">
        <f>'AEO 2022 42 Raw'!Z47</f>
        <v>66.974609</v>
      </c>
      <c r="X60" s="52">
        <f>'AEO 2022 42 Raw'!AA47</f>
        <v>67.243279</v>
      </c>
      <c r="Y60" s="52">
        <f>'AEO 2022 42 Raw'!AB47</f>
        <v>67.548897</v>
      </c>
      <c r="Z60" s="52">
        <f>'AEO 2022 42 Raw'!AC47</f>
        <v>67.79689</v>
      </c>
      <c r="AA60" s="52">
        <f>'AEO 2022 42 Raw'!AD47</f>
        <v>68.000999</v>
      </c>
      <c r="AB60" s="52">
        <f>'AEO 2022 42 Raw'!AE47</f>
        <v>68.238914</v>
      </c>
      <c r="AC60" s="52">
        <f>'AEO 2022 42 Raw'!AF47</f>
        <v>68.44902</v>
      </c>
      <c r="AD60" s="52">
        <f>'AEO 2022 42 Raw'!AG47</f>
        <v>68.639816</v>
      </c>
      <c r="AE60" s="52">
        <f>'AEO 2022 42 Raw'!AH47</f>
        <v>68.845695</v>
      </c>
      <c r="AF60" s="52">
        <f>'AEO 2022 42 Raw'!AI47</f>
        <v>68.948502</v>
      </c>
      <c r="AG60" s="53">
        <f>'AEO 2022 42 Raw'!AJ47</f>
        <v>0.009</v>
      </c>
    </row>
    <row r="61" ht="15.0" customHeight="1">
      <c r="A61" s="45" t="s">
        <v>904</v>
      </c>
      <c r="B61" s="51" t="s">
        <v>872</v>
      </c>
      <c r="C61" s="52">
        <f>'AEO 2022 42 Raw'!F48</f>
        <v>41.590431</v>
      </c>
      <c r="D61" s="52">
        <f>'AEO 2022 42 Raw'!G48</f>
        <v>48.153778</v>
      </c>
      <c r="E61" s="52">
        <f>'AEO 2022 42 Raw'!H48</f>
        <v>49.010769</v>
      </c>
      <c r="F61" s="52">
        <f>'AEO 2022 42 Raw'!I48</f>
        <v>49.065392</v>
      </c>
      <c r="G61" s="52">
        <f>'AEO 2022 42 Raw'!J48</f>
        <v>48.885563</v>
      </c>
      <c r="H61" s="52">
        <f>'AEO 2022 42 Raw'!K48</f>
        <v>48.734749</v>
      </c>
      <c r="I61" s="52">
        <f>'AEO 2022 42 Raw'!L48</f>
        <v>48.658295</v>
      </c>
      <c r="J61" s="52">
        <f>'AEO 2022 42 Raw'!M48</f>
        <v>48.63076</v>
      </c>
      <c r="K61" s="52">
        <f>'AEO 2022 42 Raw'!N48</f>
        <v>48.656372</v>
      </c>
      <c r="L61" s="52">
        <f>'AEO 2022 42 Raw'!O48</f>
        <v>48.784447</v>
      </c>
      <c r="M61" s="52">
        <f>'AEO 2022 42 Raw'!P48</f>
        <v>48.930908</v>
      </c>
      <c r="N61" s="52">
        <f>'AEO 2022 42 Raw'!Q48</f>
        <v>49.21027</v>
      </c>
      <c r="O61" s="52">
        <f>'AEO 2022 42 Raw'!R48</f>
        <v>49.396378</v>
      </c>
      <c r="P61" s="52">
        <f>'AEO 2022 42 Raw'!S48</f>
        <v>49.568428</v>
      </c>
      <c r="Q61" s="52">
        <f>'AEO 2022 42 Raw'!T48</f>
        <v>49.716114</v>
      </c>
      <c r="R61" s="52">
        <f>'AEO 2022 42 Raw'!U48</f>
        <v>49.848476</v>
      </c>
      <c r="S61" s="52">
        <f>'AEO 2022 42 Raw'!V48</f>
        <v>49.954597</v>
      </c>
      <c r="T61" s="52">
        <f>'AEO 2022 42 Raw'!W48</f>
        <v>50.090412</v>
      </c>
      <c r="U61" s="52">
        <f>'AEO 2022 42 Raw'!X48</f>
        <v>50.197098</v>
      </c>
      <c r="V61" s="52">
        <f>'AEO 2022 42 Raw'!Y48</f>
        <v>50.33707</v>
      </c>
      <c r="W61" s="52">
        <f>'AEO 2022 42 Raw'!Z48</f>
        <v>50.454453</v>
      </c>
      <c r="X61" s="52">
        <f>'AEO 2022 42 Raw'!AA48</f>
        <v>50.565361</v>
      </c>
      <c r="Y61" s="52">
        <f>'AEO 2022 42 Raw'!AB48</f>
        <v>50.685604</v>
      </c>
      <c r="Z61" s="52">
        <f>'AEO 2022 42 Raw'!AC48</f>
        <v>50.77557</v>
      </c>
      <c r="AA61" s="52">
        <f>'AEO 2022 42 Raw'!AD48</f>
        <v>50.846668</v>
      </c>
      <c r="AB61" s="52">
        <f>'AEO 2022 42 Raw'!AE48</f>
        <v>50.913059</v>
      </c>
      <c r="AC61" s="52">
        <f>'AEO 2022 42 Raw'!AF48</f>
        <v>50.964775</v>
      </c>
      <c r="AD61" s="52">
        <f>'AEO 2022 42 Raw'!AG48</f>
        <v>51.017994</v>
      </c>
      <c r="AE61" s="52">
        <f>'AEO 2022 42 Raw'!AH48</f>
        <v>51.076439</v>
      </c>
      <c r="AF61" s="52">
        <f>'AEO 2022 42 Raw'!AI48</f>
        <v>51.100918</v>
      </c>
      <c r="AG61" s="53">
        <f>'AEO 2022 42 Raw'!AJ48</f>
        <v>0.007</v>
      </c>
    </row>
    <row r="62" ht="15.0" customHeight="1">
      <c r="A62" s="45" t="s">
        <v>905</v>
      </c>
      <c r="B62" s="51" t="s">
        <v>874</v>
      </c>
      <c r="C62" s="52">
        <f>'AEO 2022 42 Raw'!F49</f>
        <v>39.085251</v>
      </c>
      <c r="D62" s="52">
        <f>'AEO 2022 42 Raw'!G49</f>
        <v>40.674137</v>
      </c>
      <c r="E62" s="52">
        <f>'AEO 2022 42 Raw'!H49</f>
        <v>41.648338</v>
      </c>
      <c r="F62" s="52">
        <f>'AEO 2022 42 Raw'!I49</f>
        <v>42.271164</v>
      </c>
      <c r="G62" s="52">
        <f>'AEO 2022 42 Raw'!J49</f>
        <v>42.619328</v>
      </c>
      <c r="H62" s="52">
        <f>'AEO 2022 42 Raw'!K49</f>
        <v>42.889175</v>
      </c>
      <c r="I62" s="52">
        <f>'AEO 2022 42 Raw'!L49</f>
        <v>43.17487</v>
      </c>
      <c r="J62" s="52">
        <f>'AEO 2022 42 Raw'!M49</f>
        <v>43.499451</v>
      </c>
      <c r="K62" s="52">
        <f>'AEO 2022 42 Raw'!N49</f>
        <v>43.875553</v>
      </c>
      <c r="L62" s="52">
        <f>'AEO 2022 42 Raw'!O49</f>
        <v>44.304768</v>
      </c>
      <c r="M62" s="52">
        <f>'AEO 2022 42 Raw'!P49</f>
        <v>44.694443</v>
      </c>
      <c r="N62" s="52">
        <f>'AEO 2022 42 Raw'!Q49</f>
        <v>45.457626</v>
      </c>
      <c r="O62" s="52">
        <f>'AEO 2022 42 Raw'!R49</f>
        <v>45.988415</v>
      </c>
      <c r="P62" s="52">
        <f>'AEO 2022 42 Raw'!S49</f>
        <v>46.468121</v>
      </c>
      <c r="Q62" s="52">
        <f>'AEO 2022 42 Raw'!T49</f>
        <v>46.951889</v>
      </c>
      <c r="R62" s="52">
        <f>'AEO 2022 42 Raw'!U49</f>
        <v>47.368767</v>
      </c>
      <c r="S62" s="52">
        <f>'AEO 2022 42 Raw'!V49</f>
        <v>47.753815</v>
      </c>
      <c r="T62" s="52">
        <f>'AEO 2022 42 Raw'!W49</f>
        <v>48.159401</v>
      </c>
      <c r="U62" s="52">
        <f>'AEO 2022 42 Raw'!X49</f>
        <v>48.448399</v>
      </c>
      <c r="V62" s="52">
        <f>'AEO 2022 42 Raw'!Y49</f>
        <v>48.891396</v>
      </c>
      <c r="W62" s="52">
        <f>'AEO 2022 42 Raw'!Z49</f>
        <v>49.260048</v>
      </c>
      <c r="X62" s="52">
        <f>'AEO 2022 42 Raw'!AA49</f>
        <v>49.631584</v>
      </c>
      <c r="Y62" s="52">
        <f>'AEO 2022 42 Raw'!AB49</f>
        <v>50.039291</v>
      </c>
      <c r="Z62" s="52">
        <f>'AEO 2022 42 Raw'!AC49</f>
        <v>50.363007</v>
      </c>
      <c r="AA62" s="52">
        <f>'AEO 2022 42 Raw'!AD49</f>
        <v>50.620377</v>
      </c>
      <c r="AB62" s="52">
        <f>'AEO 2022 42 Raw'!AE49</f>
        <v>50.913055</v>
      </c>
      <c r="AC62" s="52">
        <f>'AEO 2022 42 Raw'!AF49</f>
        <v>51.159386</v>
      </c>
      <c r="AD62" s="52">
        <f>'AEO 2022 42 Raw'!AG49</f>
        <v>51.370934</v>
      </c>
      <c r="AE62" s="52">
        <f>'AEO 2022 42 Raw'!AH49</f>
        <v>51.595268</v>
      </c>
      <c r="AF62" s="52">
        <f>'AEO 2022 42 Raw'!AI49</f>
        <v>51.665554</v>
      </c>
      <c r="AG62" s="53">
        <f>'AEO 2022 42 Raw'!AJ49</f>
        <v>0.01</v>
      </c>
    </row>
    <row r="63" ht="15.0" customHeight="1">
      <c r="A63" s="45" t="s">
        <v>906</v>
      </c>
      <c r="B63" s="51" t="s">
        <v>876</v>
      </c>
      <c r="C63" s="52">
        <f>'AEO 2022 42 Raw'!F50</f>
        <v>31.758503</v>
      </c>
      <c r="D63" s="52">
        <f>'AEO 2022 42 Raw'!G50</f>
        <v>32.914291</v>
      </c>
      <c r="E63" s="52">
        <f>'AEO 2022 42 Raw'!H50</f>
        <v>33.946209</v>
      </c>
      <c r="F63" s="52">
        <f>'AEO 2022 42 Raw'!I50</f>
        <v>34.854919</v>
      </c>
      <c r="G63" s="52">
        <f>'AEO 2022 42 Raw'!J50</f>
        <v>35.185566</v>
      </c>
      <c r="H63" s="52">
        <f>'AEO 2022 42 Raw'!K50</f>
        <v>35.502281</v>
      </c>
      <c r="I63" s="52">
        <f>'AEO 2022 42 Raw'!L50</f>
        <v>35.822594</v>
      </c>
      <c r="J63" s="52">
        <f>'AEO 2022 42 Raw'!M50</f>
        <v>36.165752</v>
      </c>
      <c r="K63" s="52">
        <f>'AEO 2022 42 Raw'!N50</f>
        <v>36.507488</v>
      </c>
      <c r="L63" s="52">
        <f>'AEO 2022 42 Raw'!O50</f>
        <v>36.869743</v>
      </c>
      <c r="M63" s="52">
        <f>'AEO 2022 42 Raw'!P50</f>
        <v>37.212711</v>
      </c>
      <c r="N63" s="52">
        <f>'AEO 2022 42 Raw'!Q50</f>
        <v>37.838856</v>
      </c>
      <c r="O63" s="52">
        <f>'AEO 2022 42 Raw'!R50</f>
        <v>38.304199</v>
      </c>
      <c r="P63" s="52">
        <f>'AEO 2022 42 Raw'!S50</f>
        <v>38.740173</v>
      </c>
      <c r="Q63" s="52">
        <f>'AEO 2022 42 Raw'!T50</f>
        <v>39.192055</v>
      </c>
      <c r="R63" s="52">
        <f>'AEO 2022 42 Raw'!U50</f>
        <v>39.609413</v>
      </c>
      <c r="S63" s="52">
        <f>'AEO 2022 42 Raw'!V50</f>
        <v>40.040817</v>
      </c>
      <c r="T63" s="52">
        <f>'AEO 2022 42 Raw'!W50</f>
        <v>40.458645</v>
      </c>
      <c r="U63" s="52">
        <f>'AEO 2022 42 Raw'!X50</f>
        <v>40.78574</v>
      </c>
      <c r="V63" s="52">
        <f>'AEO 2022 42 Raw'!Y50</f>
        <v>41.223373</v>
      </c>
      <c r="W63" s="52">
        <f>'AEO 2022 42 Raw'!Z50</f>
        <v>41.610905</v>
      </c>
      <c r="X63" s="52">
        <f>'AEO 2022 42 Raw'!AA50</f>
        <v>42.002686</v>
      </c>
      <c r="Y63" s="52">
        <f>'AEO 2022 42 Raw'!AB50</f>
        <v>42.45026</v>
      </c>
      <c r="Z63" s="52">
        <f>'AEO 2022 42 Raw'!AC50</f>
        <v>42.807259</v>
      </c>
      <c r="AA63" s="52">
        <f>'AEO 2022 42 Raw'!AD50</f>
        <v>43.10228</v>
      </c>
      <c r="AB63" s="52">
        <f>'AEO 2022 42 Raw'!AE50</f>
        <v>43.424438</v>
      </c>
      <c r="AC63" s="52">
        <f>'AEO 2022 42 Raw'!AF50</f>
        <v>43.724854</v>
      </c>
      <c r="AD63" s="52">
        <f>'AEO 2022 42 Raw'!AG50</f>
        <v>43.974636</v>
      </c>
      <c r="AE63" s="52">
        <f>'AEO 2022 42 Raw'!AH50</f>
        <v>44.238831</v>
      </c>
      <c r="AF63" s="52">
        <f>'AEO 2022 42 Raw'!AI50</f>
        <v>44.347771</v>
      </c>
      <c r="AG63" s="53">
        <f>'AEO 2022 42 Raw'!AJ50</f>
        <v>0.012</v>
      </c>
    </row>
    <row r="64" ht="15.0" customHeight="1">
      <c r="A64" s="45" t="s">
        <v>907</v>
      </c>
      <c r="B64" s="51" t="s">
        <v>857</v>
      </c>
      <c r="C64" s="52">
        <f>'AEO 2022 42 Raw'!F51</f>
        <v>55.604679</v>
      </c>
      <c r="D64" s="52">
        <f>'AEO 2022 42 Raw'!G51</f>
        <v>61.232067</v>
      </c>
      <c r="E64" s="52">
        <f>'AEO 2022 42 Raw'!H51</f>
        <v>62.358833</v>
      </c>
      <c r="F64" s="52">
        <f>'AEO 2022 42 Raw'!I51</f>
        <v>62.912663</v>
      </c>
      <c r="G64" s="52">
        <f>'AEO 2022 42 Raw'!J51</f>
        <v>63.015388</v>
      </c>
      <c r="H64" s="52">
        <f>'AEO 2022 42 Raw'!K51</f>
        <v>63.088623</v>
      </c>
      <c r="I64" s="52">
        <f>'AEO 2022 42 Raw'!L51</f>
        <v>63.202263</v>
      </c>
      <c r="J64" s="52">
        <f>'AEO 2022 42 Raw'!M51</f>
        <v>63.336411</v>
      </c>
      <c r="K64" s="52">
        <f>'AEO 2022 42 Raw'!N51</f>
        <v>63.523201</v>
      </c>
      <c r="L64" s="52">
        <f>'AEO 2022 42 Raw'!O51</f>
        <v>63.728119</v>
      </c>
      <c r="M64" s="52">
        <f>'AEO 2022 42 Raw'!P51</f>
        <v>63.876793</v>
      </c>
      <c r="N64" s="52">
        <f>'AEO 2022 42 Raw'!Q51</f>
        <v>64.234894</v>
      </c>
      <c r="O64" s="52">
        <f>'AEO 2022 42 Raw'!R51</f>
        <v>64.461998</v>
      </c>
      <c r="P64" s="52">
        <f>'AEO 2022 42 Raw'!S51</f>
        <v>64.679718</v>
      </c>
      <c r="Q64" s="52">
        <f>'AEO 2022 42 Raw'!T51</f>
        <v>64.911308</v>
      </c>
      <c r="R64" s="52">
        <f>'AEO 2022 42 Raw'!U51</f>
        <v>65.097404</v>
      </c>
      <c r="S64" s="52">
        <f>'AEO 2022 42 Raw'!V51</f>
        <v>65.265808</v>
      </c>
      <c r="T64" s="52">
        <f>'AEO 2022 42 Raw'!W51</f>
        <v>65.42086</v>
      </c>
      <c r="U64" s="52">
        <f>'AEO 2022 42 Raw'!X51</f>
        <v>65.51609</v>
      </c>
      <c r="V64" s="52">
        <f>'AEO 2022 42 Raw'!Y51</f>
        <v>65.654572</v>
      </c>
      <c r="W64" s="52">
        <f>'AEO 2022 42 Raw'!Z51</f>
        <v>65.759827</v>
      </c>
      <c r="X64" s="52">
        <f>'AEO 2022 42 Raw'!AA51</f>
        <v>65.859329</v>
      </c>
      <c r="Y64" s="52">
        <f>'AEO 2022 42 Raw'!AB51</f>
        <v>65.975327</v>
      </c>
      <c r="Z64" s="52">
        <f>'AEO 2022 42 Raw'!AC51</f>
        <v>66.050079</v>
      </c>
      <c r="AA64" s="52">
        <f>'AEO 2022 42 Raw'!AD51</f>
        <v>66.097496</v>
      </c>
      <c r="AB64" s="52">
        <f>'AEO 2022 42 Raw'!AE51</f>
        <v>66.159225</v>
      </c>
      <c r="AC64" s="52">
        <f>'AEO 2022 42 Raw'!AF51</f>
        <v>66.206116</v>
      </c>
      <c r="AD64" s="52">
        <f>'AEO 2022 42 Raw'!AG51</f>
        <v>66.236534</v>
      </c>
      <c r="AE64" s="52">
        <f>'AEO 2022 42 Raw'!AH51</f>
        <v>66.274033</v>
      </c>
      <c r="AF64" s="52">
        <f>'AEO 2022 42 Raw'!AI51</f>
        <v>66.250984</v>
      </c>
      <c r="AG64" s="53">
        <f>'AEO 2022 42 Raw'!AJ51</f>
        <v>0.006</v>
      </c>
    </row>
    <row r="65" ht="15.0" customHeight="1">
      <c r="A65" s="45" t="s">
        <v>908</v>
      </c>
      <c r="B65" s="51" t="s">
        <v>859</v>
      </c>
      <c r="C65" s="52">
        <f>'AEO 2022 42 Raw'!F52</f>
        <v>42.576481</v>
      </c>
      <c r="D65" s="52">
        <f>'AEO 2022 42 Raw'!G52</f>
        <v>43.895191</v>
      </c>
      <c r="E65" s="52">
        <f>'AEO 2022 42 Raw'!H52</f>
        <v>44.861916</v>
      </c>
      <c r="F65" s="52">
        <f>'AEO 2022 42 Raw'!I52</f>
        <v>45.920086</v>
      </c>
      <c r="G65" s="52">
        <f>'AEO 2022 42 Raw'!J52</f>
        <v>46.362591</v>
      </c>
      <c r="H65" s="52">
        <f>'AEO 2022 42 Raw'!K52</f>
        <v>46.691292</v>
      </c>
      <c r="I65" s="52">
        <f>'AEO 2022 42 Raw'!L52</f>
        <v>47.019993</v>
      </c>
      <c r="J65" s="52">
        <f>'AEO 2022 42 Raw'!M52</f>
        <v>47.345036</v>
      </c>
      <c r="K65" s="52">
        <f>'AEO 2022 42 Raw'!N52</f>
        <v>47.718246</v>
      </c>
      <c r="L65" s="52">
        <f>'AEO 2022 42 Raw'!O52</f>
        <v>48.079208</v>
      </c>
      <c r="M65" s="52">
        <f>'AEO 2022 42 Raw'!P52</f>
        <v>48.365952</v>
      </c>
      <c r="N65" s="52">
        <f>'AEO 2022 42 Raw'!Q52</f>
        <v>48.986294</v>
      </c>
      <c r="O65" s="52">
        <f>'AEO 2022 42 Raw'!R52</f>
        <v>49.430466</v>
      </c>
      <c r="P65" s="52">
        <f>'AEO 2022 42 Raw'!S52</f>
        <v>49.860817</v>
      </c>
      <c r="Q65" s="52">
        <f>'AEO 2022 42 Raw'!T52</f>
        <v>50.267323</v>
      </c>
      <c r="R65" s="52">
        <f>'AEO 2022 42 Raw'!U52</f>
        <v>50.623268</v>
      </c>
      <c r="S65" s="52">
        <f>'AEO 2022 42 Raw'!V52</f>
        <v>50.954239</v>
      </c>
      <c r="T65" s="52">
        <f>'AEO 2022 42 Raw'!W52</f>
        <v>51.300671</v>
      </c>
      <c r="U65" s="52">
        <f>'AEO 2022 42 Raw'!X52</f>
        <v>51.563419</v>
      </c>
      <c r="V65" s="52">
        <f>'AEO 2022 42 Raw'!Y52</f>
        <v>51.928654</v>
      </c>
      <c r="W65" s="52">
        <f>'AEO 2022 42 Raw'!Z52</f>
        <v>52.235268</v>
      </c>
      <c r="X65" s="52">
        <f>'AEO 2022 42 Raw'!AA52</f>
        <v>52.546486</v>
      </c>
      <c r="Y65" s="52">
        <f>'AEO 2022 42 Raw'!AB52</f>
        <v>52.887909</v>
      </c>
      <c r="Z65" s="52">
        <f>'AEO 2022 42 Raw'!AC52</f>
        <v>53.154705</v>
      </c>
      <c r="AA65" s="52">
        <f>'AEO 2022 42 Raw'!AD52</f>
        <v>53.371197</v>
      </c>
      <c r="AB65" s="52">
        <f>'AEO 2022 42 Raw'!AE52</f>
        <v>53.617195</v>
      </c>
      <c r="AC65" s="52">
        <f>'AEO 2022 42 Raw'!AF52</f>
        <v>53.828865</v>
      </c>
      <c r="AD65" s="52">
        <f>'AEO 2022 42 Raw'!AG52</f>
        <v>54.014519</v>
      </c>
      <c r="AE65" s="52">
        <f>'AEO 2022 42 Raw'!AH52</f>
        <v>54.212284</v>
      </c>
      <c r="AF65" s="52">
        <f>'AEO 2022 42 Raw'!AI52</f>
        <v>54.290489</v>
      </c>
      <c r="AG65" s="53">
        <f>'AEO 2022 42 Raw'!AJ52</f>
        <v>0.008</v>
      </c>
    </row>
    <row r="66" ht="15.0" customHeight="1">
      <c r="B66" s="50" t="s">
        <v>702</v>
      </c>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3"/>
    </row>
    <row r="67" ht="15.0" customHeight="1">
      <c r="B67" s="50" t="s">
        <v>842</v>
      </c>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3"/>
    </row>
    <row r="68" ht="15.0" customHeight="1">
      <c r="A68" s="45" t="s">
        <v>909</v>
      </c>
      <c r="B68" s="51" t="s">
        <v>885</v>
      </c>
      <c r="C68" s="52">
        <f>'AEO 2022 42 Raw'!F56</f>
        <v>45.403221</v>
      </c>
      <c r="D68" s="52">
        <f>'AEO 2022 42 Raw'!G56</f>
        <v>46.118729</v>
      </c>
      <c r="E68" s="52">
        <f>'AEO 2022 42 Raw'!H56</f>
        <v>46.377914</v>
      </c>
      <c r="F68" s="52">
        <f>'AEO 2022 42 Raw'!I56</f>
        <v>46.967865</v>
      </c>
      <c r="G68" s="52">
        <f>'AEO 2022 42 Raw'!J56</f>
        <v>47.753345</v>
      </c>
      <c r="H68" s="52">
        <f>'AEO 2022 42 Raw'!K56</f>
        <v>48.334682</v>
      </c>
      <c r="I68" s="52">
        <f>'AEO 2022 42 Raw'!L56</f>
        <v>48.531212</v>
      </c>
      <c r="J68" s="52">
        <f>'AEO 2022 42 Raw'!M56</f>
        <v>48.67297</v>
      </c>
      <c r="K68" s="52">
        <f>'AEO 2022 42 Raw'!N56</f>
        <v>48.808617</v>
      </c>
      <c r="L68" s="52">
        <f>'AEO 2022 42 Raw'!O56</f>
        <v>48.954094</v>
      </c>
      <c r="M68" s="52">
        <f>'AEO 2022 42 Raw'!P56</f>
        <v>49.081913</v>
      </c>
      <c r="N68" s="52">
        <f>'AEO 2022 42 Raw'!Q56</f>
        <v>49.261185</v>
      </c>
      <c r="O68" s="52">
        <f>'AEO 2022 42 Raw'!R56</f>
        <v>49.409721</v>
      </c>
      <c r="P68" s="52">
        <f>'AEO 2022 42 Raw'!S56</f>
        <v>49.570709</v>
      </c>
      <c r="Q68" s="52">
        <f>'AEO 2022 42 Raw'!T56</f>
        <v>49.75034</v>
      </c>
      <c r="R68" s="52">
        <f>'AEO 2022 42 Raw'!U56</f>
        <v>49.92749</v>
      </c>
      <c r="S68" s="52">
        <f>'AEO 2022 42 Raw'!V56</f>
        <v>50.10994</v>
      </c>
      <c r="T68" s="52">
        <f>'AEO 2022 42 Raw'!W56</f>
        <v>50.291233</v>
      </c>
      <c r="U68" s="52">
        <f>'AEO 2022 42 Raw'!X56</f>
        <v>50.460751</v>
      </c>
      <c r="V68" s="52">
        <f>'AEO 2022 42 Raw'!Y56</f>
        <v>50.634335</v>
      </c>
      <c r="W68" s="52">
        <f>'AEO 2022 42 Raw'!Z56</f>
        <v>50.813759</v>
      </c>
      <c r="X68" s="52">
        <f>'AEO 2022 42 Raw'!AA56</f>
        <v>50.98838</v>
      </c>
      <c r="Y68" s="52">
        <f>'AEO 2022 42 Raw'!AB56</f>
        <v>51.180817</v>
      </c>
      <c r="Z68" s="52">
        <f>'AEO 2022 42 Raw'!AC56</f>
        <v>51.363441</v>
      </c>
      <c r="AA68" s="52">
        <f>'AEO 2022 42 Raw'!AD56</f>
        <v>51.548584</v>
      </c>
      <c r="AB68" s="52">
        <f>'AEO 2022 42 Raw'!AE56</f>
        <v>51.733475</v>
      </c>
      <c r="AC68" s="52">
        <f>'AEO 2022 42 Raw'!AF56</f>
        <v>51.919842</v>
      </c>
      <c r="AD68" s="52">
        <f>'AEO 2022 42 Raw'!AG56</f>
        <v>52.086109</v>
      </c>
      <c r="AE68" s="52">
        <f>'AEO 2022 42 Raw'!AH56</f>
        <v>52.264</v>
      </c>
      <c r="AF68" s="52">
        <f>'AEO 2022 42 Raw'!AI56</f>
        <v>52.412373</v>
      </c>
      <c r="AG68" s="53">
        <f>'AEO 2022 42 Raw'!AJ56</f>
        <v>0.005</v>
      </c>
    </row>
    <row r="69" ht="15.0" customHeight="1">
      <c r="A69" s="45" t="s">
        <v>910</v>
      </c>
      <c r="B69" s="51" t="s">
        <v>887</v>
      </c>
      <c r="C69" s="52">
        <f>'AEO 2022 42 Raw'!F57</f>
        <v>31.167128</v>
      </c>
      <c r="D69" s="52">
        <f>'AEO 2022 42 Raw'!G57</f>
        <v>31.771894</v>
      </c>
      <c r="E69" s="52">
        <f>'AEO 2022 42 Raw'!H57</f>
        <v>32.142231</v>
      </c>
      <c r="F69" s="52">
        <f>'AEO 2022 42 Raw'!I57</f>
        <v>32.492027</v>
      </c>
      <c r="G69" s="52">
        <f>'AEO 2022 42 Raw'!J57</f>
        <v>32.597149</v>
      </c>
      <c r="H69" s="52">
        <f>'AEO 2022 42 Raw'!K57</f>
        <v>32.704998</v>
      </c>
      <c r="I69" s="52">
        <f>'AEO 2022 42 Raw'!L57</f>
        <v>32.816616</v>
      </c>
      <c r="J69" s="52">
        <f>'AEO 2022 42 Raw'!M57</f>
        <v>32.928577</v>
      </c>
      <c r="K69" s="52">
        <f>'AEO 2022 42 Raw'!N57</f>
        <v>33.014004</v>
      </c>
      <c r="L69" s="52">
        <f>'AEO 2022 42 Raw'!O57</f>
        <v>33.088768</v>
      </c>
      <c r="M69" s="52">
        <f>'AEO 2022 42 Raw'!P57</f>
        <v>33.160522</v>
      </c>
      <c r="N69" s="52">
        <f>'AEO 2022 42 Raw'!Q57</f>
        <v>33.238461</v>
      </c>
      <c r="O69" s="52">
        <f>'AEO 2022 42 Raw'!R57</f>
        <v>33.307533</v>
      </c>
      <c r="P69" s="52">
        <f>'AEO 2022 42 Raw'!S57</f>
        <v>33.371445</v>
      </c>
      <c r="Q69" s="52">
        <f>'AEO 2022 42 Raw'!T57</f>
        <v>33.435921</v>
      </c>
      <c r="R69" s="52">
        <f>'AEO 2022 42 Raw'!U57</f>
        <v>33.509457</v>
      </c>
      <c r="S69" s="52">
        <f>'AEO 2022 42 Raw'!V57</f>
        <v>33.586746</v>
      </c>
      <c r="T69" s="52">
        <f>'AEO 2022 42 Raw'!W57</f>
        <v>33.659027</v>
      </c>
      <c r="U69" s="52">
        <f>'AEO 2022 42 Raw'!X57</f>
        <v>33.732639</v>
      </c>
      <c r="V69" s="52">
        <f>'AEO 2022 42 Raw'!Y57</f>
        <v>33.79533</v>
      </c>
      <c r="W69" s="52">
        <f>'AEO 2022 42 Raw'!Z57</f>
        <v>33.856556</v>
      </c>
      <c r="X69" s="52">
        <f>'AEO 2022 42 Raw'!AA57</f>
        <v>33.917271</v>
      </c>
      <c r="Y69" s="52">
        <f>'AEO 2022 42 Raw'!AB57</f>
        <v>33.987888</v>
      </c>
      <c r="Z69" s="52">
        <f>'AEO 2022 42 Raw'!AC57</f>
        <v>34.048664</v>
      </c>
      <c r="AA69" s="52">
        <f>'AEO 2022 42 Raw'!AD57</f>
        <v>34.106995</v>
      </c>
      <c r="AB69" s="52">
        <f>'AEO 2022 42 Raw'!AE57</f>
        <v>34.167568</v>
      </c>
      <c r="AC69" s="52">
        <f>'AEO 2022 42 Raw'!AF57</f>
        <v>34.226967</v>
      </c>
      <c r="AD69" s="52">
        <f>'AEO 2022 42 Raw'!AG57</f>
        <v>34.280663</v>
      </c>
      <c r="AE69" s="52">
        <f>'AEO 2022 42 Raw'!AH57</f>
        <v>34.335667</v>
      </c>
      <c r="AF69" s="52">
        <f>'AEO 2022 42 Raw'!AI57</f>
        <v>34.384193</v>
      </c>
      <c r="AG69" s="53">
        <f>'AEO 2022 42 Raw'!AJ57</f>
        <v>0.003</v>
      </c>
    </row>
    <row r="70" ht="12.0" customHeight="1">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3"/>
    </row>
    <row r="71" ht="15.0" customHeight="1">
      <c r="B71" s="50" t="s">
        <v>911</v>
      </c>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3"/>
    </row>
    <row r="72" ht="15.0" customHeight="1">
      <c r="A72" s="45" t="s">
        <v>912</v>
      </c>
      <c r="B72" s="51" t="s">
        <v>885</v>
      </c>
      <c r="C72" s="52">
        <f>'AEO 2022 42 Raw'!F59</f>
        <v>28.119406</v>
      </c>
      <c r="D72" s="52">
        <f>'AEO 2022 42 Raw'!G59</f>
        <v>28.638313</v>
      </c>
      <c r="E72" s="52">
        <f>'AEO 2022 42 Raw'!H59</f>
        <v>29.082392</v>
      </c>
      <c r="F72" s="52">
        <f>'AEO 2022 42 Raw'!I59</f>
        <v>29.64049</v>
      </c>
      <c r="G72" s="52">
        <f>'AEO 2022 42 Raw'!J59</f>
        <v>30.140287</v>
      </c>
      <c r="H72" s="52">
        <f>'AEO 2022 42 Raw'!K59</f>
        <v>30.830942</v>
      </c>
      <c r="I72" s="52">
        <f>'AEO 2022 42 Raw'!L59</f>
        <v>31.447386</v>
      </c>
      <c r="J72" s="52">
        <f>'AEO 2022 42 Raw'!M59</f>
        <v>31.846474</v>
      </c>
      <c r="K72" s="52">
        <f>'AEO 2022 42 Raw'!N59</f>
        <v>32.54203</v>
      </c>
      <c r="L72" s="52">
        <f>'AEO 2022 42 Raw'!O59</f>
        <v>33.05563</v>
      </c>
      <c r="M72" s="52">
        <f>'AEO 2022 42 Raw'!P59</f>
        <v>33.71616</v>
      </c>
      <c r="N72" s="52">
        <f>'AEO 2022 42 Raw'!Q59</f>
        <v>34.422775</v>
      </c>
      <c r="O72" s="52">
        <f>'AEO 2022 42 Raw'!R59</f>
        <v>35.068218</v>
      </c>
      <c r="P72" s="52">
        <f>'AEO 2022 42 Raw'!S59</f>
        <v>35.286415</v>
      </c>
      <c r="Q72" s="52">
        <f>'AEO 2022 42 Raw'!T59</f>
        <v>36.151375</v>
      </c>
      <c r="R72" s="52">
        <f>'AEO 2022 42 Raw'!U59</f>
        <v>36.869827</v>
      </c>
      <c r="S72" s="52">
        <f>'AEO 2022 42 Raw'!V59</f>
        <v>37.509144</v>
      </c>
      <c r="T72" s="52">
        <f>'AEO 2022 42 Raw'!W59</f>
        <v>37.716522</v>
      </c>
      <c r="U72" s="52">
        <f>'AEO 2022 42 Raw'!X59</f>
        <v>38.236225</v>
      </c>
      <c r="V72" s="52">
        <f>'AEO 2022 42 Raw'!Y59</f>
        <v>38.624031</v>
      </c>
      <c r="W72" s="52">
        <f>'AEO 2022 42 Raw'!Z59</f>
        <v>39.034172</v>
      </c>
      <c r="X72" s="52">
        <f>'AEO 2022 42 Raw'!AA59</f>
        <v>39.520184</v>
      </c>
      <c r="Y72" s="52">
        <f>'AEO 2022 42 Raw'!AB59</f>
        <v>39.730171</v>
      </c>
      <c r="Z72" s="52">
        <f>'AEO 2022 42 Raw'!AC59</f>
        <v>40.221249</v>
      </c>
      <c r="AA72" s="52">
        <f>'AEO 2022 42 Raw'!AD59</f>
        <v>40.901356</v>
      </c>
      <c r="AB72" s="52">
        <f>'AEO 2022 42 Raw'!AE59</f>
        <v>41.131489</v>
      </c>
      <c r="AC72" s="52">
        <f>'AEO 2022 42 Raw'!AF59</f>
        <v>41.287415</v>
      </c>
      <c r="AD72" s="52">
        <f>'AEO 2022 42 Raw'!AG59</f>
        <v>41.482155</v>
      </c>
      <c r="AE72" s="52">
        <f>'AEO 2022 42 Raw'!AH59</f>
        <v>41.691956</v>
      </c>
      <c r="AF72" s="52">
        <f>'AEO 2022 42 Raw'!AI59</f>
        <v>41.864067</v>
      </c>
      <c r="AG72" s="53">
        <f>'AEO 2022 42 Raw'!AJ59</f>
        <v>0.014</v>
      </c>
    </row>
    <row r="73" ht="15.0" customHeight="1">
      <c r="A73" s="45" t="s">
        <v>913</v>
      </c>
      <c r="B73" s="51" t="s">
        <v>887</v>
      </c>
      <c r="C73" s="52">
        <f>'AEO 2022 42 Raw'!F60</f>
        <v>20.859947</v>
      </c>
      <c r="D73" s="52">
        <f>'AEO 2022 42 Raw'!G60</f>
        <v>21.383789</v>
      </c>
      <c r="E73" s="52">
        <f>'AEO 2022 42 Raw'!H60</f>
        <v>21.865049</v>
      </c>
      <c r="F73" s="52">
        <f>'AEO 2022 42 Raw'!I60</f>
        <v>22.384167</v>
      </c>
      <c r="G73" s="52">
        <f>'AEO 2022 42 Raw'!J60</f>
        <v>22.7948</v>
      </c>
      <c r="H73" s="52">
        <f>'AEO 2022 42 Raw'!K60</f>
        <v>23.237255</v>
      </c>
      <c r="I73" s="52">
        <f>'AEO 2022 42 Raw'!L60</f>
        <v>23.658495</v>
      </c>
      <c r="J73" s="52">
        <f>'AEO 2022 42 Raw'!M60</f>
        <v>23.952198</v>
      </c>
      <c r="K73" s="52">
        <f>'AEO 2022 42 Raw'!N60</f>
        <v>24.27273</v>
      </c>
      <c r="L73" s="52">
        <f>'AEO 2022 42 Raw'!O60</f>
        <v>24.628183</v>
      </c>
      <c r="M73" s="52">
        <f>'AEO 2022 42 Raw'!P60</f>
        <v>24.92948</v>
      </c>
      <c r="N73" s="52">
        <f>'AEO 2022 42 Raw'!Q60</f>
        <v>25.132843</v>
      </c>
      <c r="O73" s="52">
        <f>'AEO 2022 42 Raw'!R60</f>
        <v>25.520811</v>
      </c>
      <c r="P73" s="52">
        <f>'AEO 2022 42 Raw'!S60</f>
        <v>25.484968</v>
      </c>
      <c r="Q73" s="52">
        <f>'AEO 2022 42 Raw'!T60</f>
        <v>25.746597</v>
      </c>
      <c r="R73" s="52">
        <f>'AEO 2022 42 Raw'!U60</f>
        <v>25.925894</v>
      </c>
      <c r="S73" s="52">
        <f>'AEO 2022 42 Raw'!V60</f>
        <v>26.100952</v>
      </c>
      <c r="T73" s="52">
        <f>'AEO 2022 42 Raw'!W60</f>
        <v>26.253252</v>
      </c>
      <c r="U73" s="52">
        <f>'AEO 2022 42 Raw'!X60</f>
        <v>26.420401</v>
      </c>
      <c r="V73" s="52">
        <f>'AEO 2022 42 Raw'!Y60</f>
        <v>26.523544</v>
      </c>
      <c r="W73" s="52">
        <f>'AEO 2022 42 Raw'!Z60</f>
        <v>26.596912</v>
      </c>
      <c r="X73" s="52">
        <f>'AEO 2022 42 Raw'!AA60</f>
        <v>26.738283</v>
      </c>
      <c r="Y73" s="52">
        <f>'AEO 2022 42 Raw'!AB60</f>
        <v>26.841286</v>
      </c>
      <c r="Z73" s="52">
        <f>'AEO 2022 42 Raw'!AC60</f>
        <v>27.101269</v>
      </c>
      <c r="AA73" s="52">
        <f>'AEO 2022 42 Raw'!AD60</f>
        <v>27.203074</v>
      </c>
      <c r="AB73" s="52">
        <f>'AEO 2022 42 Raw'!AE60</f>
        <v>27.296017</v>
      </c>
      <c r="AC73" s="52">
        <f>'AEO 2022 42 Raw'!AF60</f>
        <v>27.371223</v>
      </c>
      <c r="AD73" s="52">
        <f>'AEO 2022 42 Raw'!AG60</f>
        <v>27.442394</v>
      </c>
      <c r="AE73" s="52">
        <f>'AEO 2022 42 Raw'!AH60</f>
        <v>27.495588</v>
      </c>
      <c r="AF73" s="52">
        <f>'AEO 2022 42 Raw'!AI60</f>
        <v>27.546827</v>
      </c>
      <c r="AG73" s="53">
        <f>'AEO 2022 42 Raw'!AJ60</f>
        <v>0.01</v>
      </c>
    </row>
    <row r="74" ht="15.0" customHeight="1">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3"/>
    </row>
    <row r="75" ht="15.0" customHeight="1">
      <c r="B75" s="50" t="s">
        <v>914</v>
      </c>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3"/>
    </row>
    <row r="76" ht="15.0" customHeight="1">
      <c r="B76" s="50" t="s">
        <v>915</v>
      </c>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3"/>
    </row>
    <row r="77" ht="15.0" customHeight="1">
      <c r="A77" s="45" t="s">
        <v>916</v>
      </c>
      <c r="B77" s="51" t="s">
        <v>917</v>
      </c>
      <c r="C77" s="52">
        <f>'AEO 2022 42 Raw'!F63</f>
        <v>0.421216</v>
      </c>
      <c r="D77" s="52">
        <f>'AEO 2022 42 Raw'!G63</f>
        <v>0.407195</v>
      </c>
      <c r="E77" s="52">
        <f>'AEO 2022 42 Raw'!H63</f>
        <v>0.383596</v>
      </c>
      <c r="F77" s="52">
        <f>'AEO 2022 42 Raw'!I63</f>
        <v>0.391307</v>
      </c>
      <c r="G77" s="52">
        <f>'AEO 2022 42 Raw'!J63</f>
        <v>0.396935</v>
      </c>
      <c r="H77" s="52">
        <f>'AEO 2022 42 Raw'!K63</f>
        <v>0.404466</v>
      </c>
      <c r="I77" s="52">
        <f>'AEO 2022 42 Raw'!L63</f>
        <v>0.410439</v>
      </c>
      <c r="J77" s="52">
        <f>'AEO 2022 42 Raw'!M63</f>
        <v>0.412421</v>
      </c>
      <c r="K77" s="52">
        <f>'AEO 2022 42 Raw'!N63</f>
        <v>0.414536</v>
      </c>
      <c r="L77" s="52">
        <f>'AEO 2022 42 Raw'!O63</f>
        <v>0.419674</v>
      </c>
      <c r="M77" s="52">
        <f>'AEO 2022 42 Raw'!P63</f>
        <v>0.418561</v>
      </c>
      <c r="N77" s="52">
        <f>'AEO 2022 42 Raw'!Q63</f>
        <v>0.436405</v>
      </c>
      <c r="O77" s="52">
        <f>'AEO 2022 42 Raw'!R63</f>
        <v>0.425058</v>
      </c>
      <c r="P77" s="52">
        <f>'AEO 2022 42 Raw'!S63</f>
        <v>0.426166</v>
      </c>
      <c r="Q77" s="52">
        <f>'AEO 2022 42 Raw'!T63</f>
        <v>0.428834</v>
      </c>
      <c r="R77" s="52">
        <f>'AEO 2022 42 Raw'!U63</f>
        <v>0.428867</v>
      </c>
      <c r="S77" s="52">
        <f>'AEO 2022 42 Raw'!V63</f>
        <v>0.430836</v>
      </c>
      <c r="T77" s="52">
        <f>'AEO 2022 42 Raw'!W63</f>
        <v>0.433276</v>
      </c>
      <c r="U77" s="52">
        <f>'AEO 2022 42 Raw'!X63</f>
        <v>0.431703</v>
      </c>
      <c r="V77" s="52">
        <f>'AEO 2022 42 Raw'!Y63</f>
        <v>0.438137</v>
      </c>
      <c r="W77" s="52">
        <f>'AEO 2022 42 Raw'!Z63</f>
        <v>0.436797</v>
      </c>
      <c r="X77" s="52">
        <f>'AEO 2022 42 Raw'!AA63</f>
        <v>0.438288</v>
      </c>
      <c r="Y77" s="52">
        <f>'AEO 2022 42 Raw'!AB63</f>
        <v>0.440099</v>
      </c>
      <c r="Z77" s="52">
        <f>'AEO 2022 42 Raw'!AC63</f>
        <v>0.439177</v>
      </c>
      <c r="AA77" s="52">
        <f>'AEO 2022 42 Raw'!AD63</f>
        <v>0.439353</v>
      </c>
      <c r="AB77" s="52">
        <f>'AEO 2022 42 Raw'!AE63</f>
        <v>0.441172</v>
      </c>
      <c r="AC77" s="52">
        <f>'AEO 2022 42 Raw'!AF63</f>
        <v>0.440779</v>
      </c>
      <c r="AD77" s="52">
        <f>'AEO 2022 42 Raw'!AG63</f>
        <v>0.441143</v>
      </c>
      <c r="AE77" s="52">
        <f>'AEO 2022 42 Raw'!AH63</f>
        <v>0.442485</v>
      </c>
      <c r="AF77" s="52">
        <f>'AEO 2022 42 Raw'!AI63</f>
        <v>0.439421</v>
      </c>
      <c r="AG77" s="53">
        <f>'AEO 2022 42 Raw'!AJ63</f>
        <v>0.001</v>
      </c>
    </row>
    <row r="78" ht="15.0" customHeight="1">
      <c r="A78" s="45" t="s">
        <v>918</v>
      </c>
      <c r="B78" s="51" t="s">
        <v>919</v>
      </c>
      <c r="C78" s="52">
        <f>'AEO 2022 42 Raw'!F64</f>
        <v>5.958061</v>
      </c>
      <c r="D78" s="52">
        <f>'AEO 2022 42 Raw'!G64</f>
        <v>5.675314</v>
      </c>
      <c r="E78" s="52">
        <f>'AEO 2022 42 Raw'!H64</f>
        <v>5.223032</v>
      </c>
      <c r="F78" s="52">
        <f>'AEO 2022 42 Raw'!I64</f>
        <v>5.191543</v>
      </c>
      <c r="G78" s="52">
        <f>'AEO 2022 42 Raw'!J64</f>
        <v>5.186754</v>
      </c>
      <c r="H78" s="52">
        <f>'AEO 2022 42 Raw'!K64</f>
        <v>5.204115</v>
      </c>
      <c r="I78" s="52">
        <f>'AEO 2022 42 Raw'!L64</f>
        <v>5.188229</v>
      </c>
      <c r="J78" s="52">
        <f>'AEO 2022 42 Raw'!M64</f>
        <v>5.176301</v>
      </c>
      <c r="K78" s="52">
        <f>'AEO 2022 42 Raw'!N64</f>
        <v>5.152439</v>
      </c>
      <c r="L78" s="52">
        <f>'AEO 2022 42 Raw'!O64</f>
        <v>5.173213</v>
      </c>
      <c r="M78" s="52">
        <f>'AEO 2022 42 Raw'!P64</f>
        <v>5.125399</v>
      </c>
      <c r="N78" s="52">
        <f>'AEO 2022 42 Raw'!Q64</f>
        <v>5.218136</v>
      </c>
      <c r="O78" s="52">
        <f>'AEO 2022 42 Raw'!R64</f>
        <v>5.110543</v>
      </c>
      <c r="P78" s="52">
        <f>'AEO 2022 42 Raw'!S64</f>
        <v>5.094229</v>
      </c>
      <c r="Q78" s="52">
        <f>'AEO 2022 42 Raw'!T64</f>
        <v>5.084239</v>
      </c>
      <c r="R78" s="52">
        <f>'AEO 2022 42 Raw'!U64</f>
        <v>5.067368</v>
      </c>
      <c r="S78" s="52">
        <f>'AEO 2022 42 Raw'!V64</f>
        <v>5.065028</v>
      </c>
      <c r="T78" s="52">
        <f>'AEO 2022 42 Raw'!W64</f>
        <v>5.067049</v>
      </c>
      <c r="U78" s="52">
        <f>'AEO 2022 42 Raw'!X64</f>
        <v>5.029072</v>
      </c>
      <c r="V78" s="52">
        <f>'AEO 2022 42 Raw'!Y64</f>
        <v>5.074809</v>
      </c>
      <c r="W78" s="52">
        <f>'AEO 2022 42 Raw'!Z64</f>
        <v>5.04353</v>
      </c>
      <c r="X78" s="52">
        <f>'AEO 2022 42 Raw'!AA64</f>
        <v>5.040972</v>
      </c>
      <c r="Y78" s="52">
        <f>'AEO 2022 42 Raw'!AB64</f>
        <v>5.043169</v>
      </c>
      <c r="Z78" s="52">
        <f>'AEO 2022 42 Raw'!AC64</f>
        <v>5.018503</v>
      </c>
      <c r="AA78" s="52">
        <f>'AEO 2022 42 Raw'!AD64</f>
        <v>5.004286</v>
      </c>
      <c r="AB78" s="52">
        <f>'AEO 2022 42 Raw'!AE64</f>
        <v>5.006512</v>
      </c>
      <c r="AC78" s="52">
        <f>'AEO 2022 42 Raw'!AF64</f>
        <v>4.990585</v>
      </c>
      <c r="AD78" s="52">
        <f>'AEO 2022 42 Raw'!AG64</f>
        <v>4.978562</v>
      </c>
      <c r="AE78" s="52">
        <f>'AEO 2022 42 Raw'!AH64</f>
        <v>4.978942</v>
      </c>
      <c r="AF78" s="52">
        <f>'AEO 2022 42 Raw'!AI64</f>
        <v>4.932988</v>
      </c>
      <c r="AG78" s="53">
        <f>'AEO 2022 42 Raw'!AJ64</f>
        <v>-0.006</v>
      </c>
    </row>
    <row r="79" ht="15.0" customHeight="1">
      <c r="A79" s="45" t="s">
        <v>920</v>
      </c>
      <c r="B79" s="51" t="s">
        <v>921</v>
      </c>
      <c r="C79" s="52">
        <f>'AEO 2022 42 Raw'!F65</f>
        <v>13.954179</v>
      </c>
      <c r="D79" s="52">
        <f>'AEO 2022 42 Raw'!G65</f>
        <v>13.282042</v>
      </c>
      <c r="E79" s="52">
        <f>'AEO 2022 42 Raw'!H65</f>
        <v>12.693624</v>
      </c>
      <c r="F79" s="52">
        <f>'AEO 2022 42 Raw'!I65</f>
        <v>12.650326</v>
      </c>
      <c r="G79" s="52">
        <f>'AEO 2022 42 Raw'!J65</f>
        <v>12.582329</v>
      </c>
      <c r="H79" s="52">
        <f>'AEO 2022 42 Raw'!K65</f>
        <v>12.609619</v>
      </c>
      <c r="I79" s="52">
        <f>'AEO 2022 42 Raw'!L65</f>
        <v>12.604776</v>
      </c>
      <c r="J79" s="52">
        <f>'AEO 2022 42 Raw'!M65</f>
        <v>12.543933</v>
      </c>
      <c r="K79" s="52">
        <f>'AEO 2022 42 Raw'!N65</f>
        <v>12.499866</v>
      </c>
      <c r="L79" s="52">
        <f>'AEO 2022 42 Raw'!O65</f>
        <v>12.519521</v>
      </c>
      <c r="M79" s="52">
        <f>'AEO 2022 42 Raw'!P65</f>
        <v>12.431933</v>
      </c>
      <c r="N79" s="52">
        <f>'AEO 2022 42 Raw'!Q65</f>
        <v>12.627459</v>
      </c>
      <c r="O79" s="52">
        <f>'AEO 2022 42 Raw'!R65</f>
        <v>12.416618</v>
      </c>
      <c r="P79" s="52">
        <f>'AEO 2022 42 Raw'!S65</f>
        <v>12.381862</v>
      </c>
      <c r="Q79" s="52">
        <f>'AEO 2022 42 Raw'!T65</f>
        <v>12.369448</v>
      </c>
      <c r="R79" s="52">
        <f>'AEO 2022 42 Raw'!U65</f>
        <v>12.330523</v>
      </c>
      <c r="S79" s="52">
        <f>'AEO 2022 42 Raw'!V65</f>
        <v>12.321387</v>
      </c>
      <c r="T79" s="52">
        <f>'AEO 2022 42 Raw'!W65</f>
        <v>12.323232</v>
      </c>
      <c r="U79" s="52">
        <f>'AEO 2022 42 Raw'!X65</f>
        <v>12.261321</v>
      </c>
      <c r="V79" s="52">
        <f>'AEO 2022 42 Raw'!Y65</f>
        <v>12.334583</v>
      </c>
      <c r="W79" s="52">
        <f>'AEO 2022 42 Raw'!Z65</f>
        <v>12.277891</v>
      </c>
      <c r="X79" s="52">
        <f>'AEO 2022 42 Raw'!AA65</f>
        <v>12.272296</v>
      </c>
      <c r="Y79" s="52">
        <f>'AEO 2022 42 Raw'!AB65</f>
        <v>12.271627</v>
      </c>
      <c r="Z79" s="52">
        <f>'AEO 2022 42 Raw'!AC65</f>
        <v>12.228954</v>
      </c>
      <c r="AA79" s="52">
        <f>'AEO 2022 42 Raw'!AD65</f>
        <v>12.205219</v>
      </c>
      <c r="AB79" s="52">
        <f>'AEO 2022 42 Raw'!AE65</f>
        <v>12.209526</v>
      </c>
      <c r="AC79" s="52">
        <f>'AEO 2022 42 Raw'!AF65</f>
        <v>12.17988</v>
      </c>
      <c r="AD79" s="52">
        <f>'AEO 2022 42 Raw'!AG65</f>
        <v>12.16336</v>
      </c>
      <c r="AE79" s="52">
        <f>'AEO 2022 42 Raw'!AH65</f>
        <v>12.162561</v>
      </c>
      <c r="AF79" s="52">
        <f>'AEO 2022 42 Raw'!AI65</f>
        <v>12.094199</v>
      </c>
      <c r="AG79" s="53">
        <f>'AEO 2022 42 Raw'!AJ65</f>
        <v>-0.005</v>
      </c>
    </row>
    <row r="80" ht="15.0" customHeight="1">
      <c r="A80" s="45" t="s">
        <v>922</v>
      </c>
      <c r="B80" s="51" t="s">
        <v>923</v>
      </c>
      <c r="C80" s="52">
        <f>'AEO 2022 42 Raw'!F66</f>
        <v>32.352646</v>
      </c>
      <c r="D80" s="52">
        <f>'AEO 2022 42 Raw'!G66</f>
        <v>33.303116</v>
      </c>
      <c r="E80" s="52">
        <f>'AEO 2022 42 Raw'!H66</f>
        <v>34.10778</v>
      </c>
      <c r="F80" s="52">
        <f>'AEO 2022 42 Raw'!I66</f>
        <v>33.917217</v>
      </c>
      <c r="G80" s="52">
        <f>'AEO 2022 42 Raw'!J66</f>
        <v>33.582798</v>
      </c>
      <c r="H80" s="52">
        <f>'AEO 2022 42 Raw'!K66</f>
        <v>33.348675</v>
      </c>
      <c r="I80" s="52">
        <f>'AEO 2022 42 Raw'!L66</f>
        <v>33.018185</v>
      </c>
      <c r="J80" s="52">
        <f>'AEO 2022 42 Raw'!M66</f>
        <v>32.911179</v>
      </c>
      <c r="K80" s="52">
        <f>'AEO 2022 42 Raw'!N66</f>
        <v>32.822018</v>
      </c>
      <c r="L80" s="52">
        <f>'AEO 2022 42 Raw'!O66</f>
        <v>32.563534</v>
      </c>
      <c r="M80" s="52">
        <f>'AEO 2022 42 Raw'!P66</f>
        <v>32.629787</v>
      </c>
      <c r="N80" s="52">
        <f>'AEO 2022 42 Raw'!Q66</f>
        <v>32.013954</v>
      </c>
      <c r="O80" s="52">
        <f>'AEO 2022 42 Raw'!R66</f>
        <v>32.39785</v>
      </c>
      <c r="P80" s="52">
        <f>'AEO 2022 42 Raw'!S66</f>
        <v>32.347504</v>
      </c>
      <c r="Q80" s="52">
        <f>'AEO 2022 42 Raw'!T66</f>
        <v>32.266102</v>
      </c>
      <c r="R80" s="52">
        <f>'AEO 2022 42 Raw'!U66</f>
        <v>32.243416</v>
      </c>
      <c r="S80" s="52">
        <f>'AEO 2022 42 Raw'!V66</f>
        <v>32.148964</v>
      </c>
      <c r="T80" s="52">
        <f>'AEO 2022 42 Raw'!W66</f>
        <v>32.032879</v>
      </c>
      <c r="U80" s="52">
        <f>'AEO 2022 42 Raw'!X66</f>
        <v>32.096882</v>
      </c>
      <c r="V80" s="52">
        <f>'AEO 2022 42 Raw'!Y66</f>
        <v>31.791628</v>
      </c>
      <c r="W80" s="52">
        <f>'AEO 2022 42 Raw'!Z66</f>
        <v>31.855137</v>
      </c>
      <c r="X80" s="52">
        <f>'AEO 2022 42 Raw'!AA66</f>
        <v>31.774776</v>
      </c>
      <c r="Y80" s="52">
        <f>'AEO 2022 42 Raw'!AB66</f>
        <v>31.689852</v>
      </c>
      <c r="Z80" s="52">
        <f>'AEO 2022 42 Raw'!AC66</f>
        <v>31.71907</v>
      </c>
      <c r="AA80" s="52">
        <f>'AEO 2022 42 Raw'!AD66</f>
        <v>31.695763</v>
      </c>
      <c r="AB80" s="52">
        <f>'AEO 2022 42 Raw'!AE66</f>
        <v>31.6059</v>
      </c>
      <c r="AC80" s="52">
        <f>'AEO 2022 42 Raw'!AF66</f>
        <v>31.608593</v>
      </c>
      <c r="AD80" s="52">
        <f>'AEO 2022 42 Raw'!AG66</f>
        <v>31.591505</v>
      </c>
      <c r="AE80" s="52">
        <f>'AEO 2022 42 Raw'!AH66</f>
        <v>31.5177</v>
      </c>
      <c r="AF80" s="52">
        <f>'AEO 2022 42 Raw'!AI66</f>
        <v>31.632217</v>
      </c>
      <c r="AG80" s="53">
        <f>'AEO 2022 42 Raw'!AJ66</f>
        <v>-0.001</v>
      </c>
    </row>
    <row r="81" ht="15.0" customHeight="1">
      <c r="A81" s="45" t="s">
        <v>924</v>
      </c>
      <c r="B81" s="51" t="s">
        <v>925</v>
      </c>
      <c r="C81" s="52">
        <f>'AEO 2022 42 Raw'!F67</f>
        <v>9.68981</v>
      </c>
      <c r="D81" s="52">
        <f>'AEO 2022 42 Raw'!G67</f>
        <v>10.098173</v>
      </c>
      <c r="E81" s="52">
        <f>'AEO 2022 42 Raw'!H67</f>
        <v>10.822314</v>
      </c>
      <c r="F81" s="52">
        <f>'AEO 2022 42 Raw'!I67</f>
        <v>10.634097</v>
      </c>
      <c r="G81" s="52">
        <f>'AEO 2022 42 Raw'!J67</f>
        <v>10.45815</v>
      </c>
      <c r="H81" s="52">
        <f>'AEO 2022 42 Raw'!K67</f>
        <v>10.237511</v>
      </c>
      <c r="I81" s="52">
        <f>'AEO 2022 42 Raw'!L67</f>
        <v>10.059375</v>
      </c>
      <c r="J81" s="52">
        <f>'AEO 2022 42 Raw'!M67</f>
        <v>9.999305</v>
      </c>
      <c r="K81" s="52">
        <f>'AEO 2022 42 Raw'!N67</f>
        <v>9.932728</v>
      </c>
      <c r="L81" s="52">
        <f>'AEO 2022 42 Raw'!O67</f>
        <v>9.778519</v>
      </c>
      <c r="M81" s="52">
        <f>'AEO 2022 42 Raw'!P67</f>
        <v>9.798178</v>
      </c>
      <c r="N81" s="52">
        <f>'AEO 2022 42 Raw'!Q67</f>
        <v>9.461944</v>
      </c>
      <c r="O81" s="52">
        <f>'AEO 2022 42 Raw'!R67</f>
        <v>9.644966</v>
      </c>
      <c r="P81" s="52">
        <f>'AEO 2022 42 Raw'!S67</f>
        <v>9.60702</v>
      </c>
      <c r="Q81" s="52">
        <f>'AEO 2022 42 Raw'!T67</f>
        <v>9.553093</v>
      </c>
      <c r="R81" s="52">
        <f>'AEO 2022 42 Raw'!U67</f>
        <v>9.529686</v>
      </c>
      <c r="S81" s="52">
        <f>'AEO 2022 42 Raw'!V67</f>
        <v>9.472473</v>
      </c>
      <c r="T81" s="52">
        <f>'AEO 2022 42 Raw'!W67</f>
        <v>9.406096</v>
      </c>
      <c r="U81" s="52">
        <f>'AEO 2022 42 Raw'!X67</f>
        <v>9.437992</v>
      </c>
      <c r="V81" s="52">
        <f>'AEO 2022 42 Raw'!Y67</f>
        <v>9.271238</v>
      </c>
      <c r="W81" s="52">
        <f>'AEO 2022 42 Raw'!Z67</f>
        <v>9.294979</v>
      </c>
      <c r="X81" s="52">
        <f>'AEO 2022 42 Raw'!AA67</f>
        <v>9.251011</v>
      </c>
      <c r="Y81" s="52">
        <f>'AEO 2022 42 Raw'!AB67</f>
        <v>9.20126</v>
      </c>
      <c r="Z81" s="52">
        <f>'AEO 2022 42 Raw'!AC67</f>
        <v>9.21285</v>
      </c>
      <c r="AA81" s="52">
        <f>'AEO 2022 42 Raw'!AD67</f>
        <v>9.201249</v>
      </c>
      <c r="AB81" s="52">
        <f>'AEO 2022 42 Raw'!AE67</f>
        <v>9.1529</v>
      </c>
      <c r="AC81" s="52">
        <f>'AEO 2022 42 Raw'!AF67</f>
        <v>9.15175</v>
      </c>
      <c r="AD81" s="52">
        <f>'AEO 2022 42 Raw'!AG67</f>
        <v>9.138079</v>
      </c>
      <c r="AE81" s="52">
        <f>'AEO 2022 42 Raw'!AH67</f>
        <v>9.100876</v>
      </c>
      <c r="AF81" s="52">
        <f>'AEO 2022 42 Raw'!AI67</f>
        <v>9.168873</v>
      </c>
      <c r="AG81" s="53">
        <f>'AEO 2022 42 Raw'!AJ67</f>
        <v>-0.002</v>
      </c>
    </row>
    <row r="82" ht="15.0" customHeight="1">
      <c r="A82" s="45" t="s">
        <v>926</v>
      </c>
      <c r="B82" s="51" t="s">
        <v>927</v>
      </c>
      <c r="C82" s="52">
        <f>'AEO 2022 42 Raw'!F68</f>
        <v>1.030188</v>
      </c>
      <c r="D82" s="52">
        <f>'AEO 2022 42 Raw'!G68</f>
        <v>1.018869</v>
      </c>
      <c r="E82" s="52">
        <f>'AEO 2022 42 Raw'!H68</f>
        <v>1.04907</v>
      </c>
      <c r="F82" s="52">
        <f>'AEO 2022 42 Raw'!I68</f>
        <v>1.049902</v>
      </c>
      <c r="G82" s="52">
        <f>'AEO 2022 42 Raw'!J68</f>
        <v>1.053034</v>
      </c>
      <c r="H82" s="52">
        <f>'AEO 2022 42 Raw'!K68</f>
        <v>1.046927</v>
      </c>
      <c r="I82" s="52">
        <f>'AEO 2022 42 Raw'!L68</f>
        <v>1.037506</v>
      </c>
      <c r="J82" s="52">
        <f>'AEO 2022 42 Raw'!M68</f>
        <v>1.036587</v>
      </c>
      <c r="K82" s="52">
        <f>'AEO 2022 42 Raw'!N68</f>
        <v>1.035172</v>
      </c>
      <c r="L82" s="52">
        <f>'AEO 2022 42 Raw'!O68</f>
        <v>1.032089</v>
      </c>
      <c r="M82" s="52">
        <f>'AEO 2022 42 Raw'!P68</f>
        <v>1.031039</v>
      </c>
      <c r="N82" s="52">
        <f>'AEO 2022 42 Raw'!Q68</f>
        <v>1.026171</v>
      </c>
      <c r="O82" s="52">
        <f>'AEO 2022 42 Raw'!R68</f>
        <v>1.028095</v>
      </c>
      <c r="P82" s="52">
        <f>'AEO 2022 42 Raw'!S68</f>
        <v>1.025645</v>
      </c>
      <c r="Q82" s="52">
        <f>'AEO 2022 42 Raw'!T68</f>
        <v>1.024046</v>
      </c>
      <c r="R82" s="52">
        <f>'AEO 2022 42 Raw'!U68</f>
        <v>1.022829</v>
      </c>
      <c r="S82" s="52">
        <f>'AEO 2022 42 Raw'!V68</f>
        <v>1.021184</v>
      </c>
      <c r="T82" s="52">
        <f>'AEO 2022 42 Raw'!W68</f>
        <v>1.019479</v>
      </c>
      <c r="U82" s="52">
        <f>'AEO 2022 42 Raw'!X68</f>
        <v>1.019523</v>
      </c>
      <c r="V82" s="52">
        <f>'AEO 2022 42 Raw'!Y68</f>
        <v>1.016121</v>
      </c>
      <c r="W82" s="52">
        <f>'AEO 2022 42 Raw'!Z68</f>
        <v>1.015447</v>
      </c>
      <c r="X82" s="52">
        <f>'AEO 2022 42 Raw'!AA68</f>
        <v>1.014197</v>
      </c>
      <c r="Y82" s="52">
        <f>'AEO 2022 42 Raw'!AB68</f>
        <v>1.012694</v>
      </c>
      <c r="Z82" s="52">
        <f>'AEO 2022 42 Raw'!AC68</f>
        <v>1.012173</v>
      </c>
      <c r="AA82" s="52">
        <f>'AEO 2022 42 Raw'!AD68</f>
        <v>1.011544</v>
      </c>
      <c r="AB82" s="52">
        <f>'AEO 2022 42 Raw'!AE68</f>
        <v>1.010181</v>
      </c>
      <c r="AC82" s="52">
        <f>'AEO 2022 42 Raw'!AF68</f>
        <v>1.009469</v>
      </c>
      <c r="AD82" s="52">
        <f>'AEO 2022 42 Raw'!AG68</f>
        <v>1.008608</v>
      </c>
      <c r="AE82" s="52">
        <f>'AEO 2022 42 Raw'!AH68</f>
        <v>1.007629</v>
      </c>
      <c r="AF82" s="52">
        <f>'AEO 2022 42 Raw'!AI68</f>
        <v>1.008298</v>
      </c>
      <c r="AG82" s="53">
        <f>'AEO 2022 42 Raw'!AJ68</f>
        <v>-0.001</v>
      </c>
    </row>
    <row r="83" ht="15.0" customHeight="1">
      <c r="A83" s="45" t="s">
        <v>928</v>
      </c>
      <c r="B83" s="51" t="s">
        <v>929</v>
      </c>
      <c r="C83" s="52">
        <f>'AEO 2022 42 Raw'!F69</f>
        <v>31.210232</v>
      </c>
      <c r="D83" s="52">
        <f>'AEO 2022 42 Raw'!G69</f>
        <v>30.391996</v>
      </c>
      <c r="E83" s="52">
        <f>'AEO 2022 42 Raw'!H69</f>
        <v>29.533445</v>
      </c>
      <c r="F83" s="52">
        <f>'AEO 2022 42 Raw'!I69</f>
        <v>29.862234</v>
      </c>
      <c r="G83" s="52">
        <f>'AEO 2022 42 Raw'!J69</f>
        <v>30.3384</v>
      </c>
      <c r="H83" s="52">
        <f>'AEO 2022 42 Raw'!K69</f>
        <v>30.673847</v>
      </c>
      <c r="I83" s="52">
        <f>'AEO 2022 42 Raw'!L69</f>
        <v>31.126595</v>
      </c>
      <c r="J83" s="52">
        <f>'AEO 2022 42 Raw'!M69</f>
        <v>31.289667</v>
      </c>
      <c r="K83" s="52">
        <f>'AEO 2022 42 Raw'!N69</f>
        <v>31.442474</v>
      </c>
      <c r="L83" s="52">
        <f>'AEO 2022 42 Raw'!O69</f>
        <v>31.781137</v>
      </c>
      <c r="M83" s="52">
        <f>'AEO 2022 42 Raw'!P69</f>
        <v>31.753174</v>
      </c>
      <c r="N83" s="52">
        <f>'AEO 2022 42 Raw'!Q69</f>
        <v>32.447018</v>
      </c>
      <c r="O83" s="52">
        <f>'AEO 2022 42 Raw'!R69</f>
        <v>32.079014</v>
      </c>
      <c r="P83" s="52">
        <f>'AEO 2022 42 Raw'!S69</f>
        <v>32.166245</v>
      </c>
      <c r="Q83" s="52">
        <f>'AEO 2022 42 Raw'!T69</f>
        <v>32.285645</v>
      </c>
      <c r="R83" s="52">
        <f>'AEO 2022 42 Raw'!U69</f>
        <v>32.342468</v>
      </c>
      <c r="S83" s="52">
        <f>'AEO 2022 42 Raw'!V69</f>
        <v>32.474632</v>
      </c>
      <c r="T83" s="52">
        <f>'AEO 2022 42 Raw'!W69</f>
        <v>32.629761</v>
      </c>
      <c r="U83" s="52">
        <f>'AEO 2022 42 Raw'!X69</f>
        <v>32.580109</v>
      </c>
      <c r="V83" s="52">
        <f>'AEO 2022 42 Raw'!Y69</f>
        <v>32.944954</v>
      </c>
      <c r="W83" s="52">
        <f>'AEO 2022 42 Raw'!Z69</f>
        <v>32.899265</v>
      </c>
      <c r="X83" s="52">
        <f>'AEO 2022 42 Raw'!AA69</f>
        <v>33.008282</v>
      </c>
      <c r="Y83" s="52">
        <f>'AEO 2022 42 Raw'!AB69</f>
        <v>33.123528</v>
      </c>
      <c r="Z83" s="52">
        <f>'AEO 2022 42 Raw'!AC69</f>
        <v>33.110771</v>
      </c>
      <c r="AA83" s="52">
        <f>'AEO 2022 42 Raw'!AD69</f>
        <v>33.154285</v>
      </c>
      <c r="AB83" s="52">
        <f>'AEO 2022 42 Raw'!AE69</f>
        <v>33.270306</v>
      </c>
      <c r="AC83" s="52">
        <f>'AEO 2022 42 Raw'!AF69</f>
        <v>33.282948</v>
      </c>
      <c r="AD83" s="52">
        <f>'AEO 2022 42 Raw'!AG69</f>
        <v>33.316917</v>
      </c>
      <c r="AE83" s="52">
        <f>'AEO 2022 42 Raw'!AH69</f>
        <v>33.412422</v>
      </c>
      <c r="AF83" s="52">
        <f>'AEO 2022 42 Raw'!AI69</f>
        <v>33.286739</v>
      </c>
      <c r="AG83" s="53">
        <f>'AEO 2022 42 Raw'!AJ69</f>
        <v>0.002</v>
      </c>
    </row>
    <row r="84" ht="15.0" customHeight="1">
      <c r="A84" s="45" t="s">
        <v>930</v>
      </c>
      <c r="B84" s="51" t="s">
        <v>931</v>
      </c>
      <c r="C84" s="52">
        <f>'AEO 2022 42 Raw'!F70</f>
        <v>5.383692</v>
      </c>
      <c r="D84" s="52">
        <f>'AEO 2022 42 Raw'!G70</f>
        <v>5.823304</v>
      </c>
      <c r="E84" s="52">
        <f>'AEO 2022 42 Raw'!H70</f>
        <v>6.187125</v>
      </c>
      <c r="F84" s="52">
        <f>'AEO 2022 42 Raw'!I70</f>
        <v>6.303352</v>
      </c>
      <c r="G84" s="52">
        <f>'AEO 2022 42 Raw'!J70</f>
        <v>6.401572</v>
      </c>
      <c r="H84" s="52">
        <f>'AEO 2022 42 Raw'!K70</f>
        <v>6.474848</v>
      </c>
      <c r="I84" s="52">
        <f>'AEO 2022 42 Raw'!L70</f>
        <v>6.554911</v>
      </c>
      <c r="J84" s="52">
        <f>'AEO 2022 42 Raw'!M70</f>
        <v>6.630589</v>
      </c>
      <c r="K84" s="52">
        <f>'AEO 2022 42 Raw'!N70</f>
        <v>6.700751</v>
      </c>
      <c r="L84" s="52">
        <f>'AEO 2022 42 Raw'!O70</f>
        <v>6.732331</v>
      </c>
      <c r="M84" s="52">
        <f>'AEO 2022 42 Raw'!P70</f>
        <v>6.81193</v>
      </c>
      <c r="N84" s="52">
        <f>'AEO 2022 42 Raw'!Q70</f>
        <v>6.768917</v>
      </c>
      <c r="O84" s="52">
        <f>'AEO 2022 42 Raw'!R70</f>
        <v>6.897863</v>
      </c>
      <c r="P84" s="52">
        <f>'AEO 2022 42 Raw'!S70</f>
        <v>6.951315</v>
      </c>
      <c r="Q84" s="52">
        <f>'AEO 2022 42 Raw'!T70</f>
        <v>6.988607</v>
      </c>
      <c r="R84" s="52">
        <f>'AEO 2022 42 Raw'!U70</f>
        <v>7.034823</v>
      </c>
      <c r="S84" s="52">
        <f>'AEO 2022 42 Raw'!V70</f>
        <v>7.065508</v>
      </c>
      <c r="T84" s="52">
        <f>'AEO 2022 42 Raw'!W70</f>
        <v>7.088215</v>
      </c>
      <c r="U84" s="52">
        <f>'AEO 2022 42 Raw'!X70</f>
        <v>7.143404</v>
      </c>
      <c r="V84" s="52">
        <f>'AEO 2022 42 Raw'!Y70</f>
        <v>7.128514</v>
      </c>
      <c r="W84" s="52">
        <f>'AEO 2022 42 Raw'!Z70</f>
        <v>7.176948</v>
      </c>
      <c r="X84" s="52">
        <f>'AEO 2022 42 Raw'!AA70</f>
        <v>7.200194</v>
      </c>
      <c r="Y84" s="52">
        <f>'AEO 2022 42 Raw'!AB70</f>
        <v>7.217789</v>
      </c>
      <c r="Z84" s="52">
        <f>'AEO 2022 42 Raw'!AC70</f>
        <v>7.25848</v>
      </c>
      <c r="AA84" s="52">
        <f>'AEO 2022 42 Raw'!AD70</f>
        <v>7.288285</v>
      </c>
      <c r="AB84" s="52">
        <f>'AEO 2022 42 Raw'!AE70</f>
        <v>7.303525</v>
      </c>
      <c r="AC84" s="52">
        <f>'AEO 2022 42 Raw'!AF70</f>
        <v>7.335989</v>
      </c>
      <c r="AD84" s="52">
        <f>'AEO 2022 42 Raw'!AG70</f>
        <v>7.36182</v>
      </c>
      <c r="AE84" s="52">
        <f>'AEO 2022 42 Raw'!AH70</f>
        <v>7.377364</v>
      </c>
      <c r="AF84" s="52">
        <f>'AEO 2022 42 Raw'!AI70</f>
        <v>7.437274</v>
      </c>
      <c r="AG84" s="53">
        <f>'AEO 2022 42 Raw'!AJ70</f>
        <v>0.011</v>
      </c>
    </row>
    <row r="85" ht="15.0" customHeight="1">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3"/>
    </row>
    <row r="86" ht="15.0" customHeight="1">
      <c r="B86" s="50" t="s">
        <v>932</v>
      </c>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3"/>
    </row>
    <row r="87" ht="15.0" customHeight="1">
      <c r="A87" s="45" t="s">
        <v>933</v>
      </c>
      <c r="B87" s="51" t="s">
        <v>934</v>
      </c>
      <c r="C87" s="52">
        <f>'AEO 2022 42 Raw'!F72</f>
        <v>3.576458</v>
      </c>
      <c r="D87" s="52">
        <f>'AEO 2022 42 Raw'!G72</f>
        <v>3.730065</v>
      </c>
      <c r="E87" s="52">
        <f>'AEO 2022 42 Raw'!H72</f>
        <v>3.880666</v>
      </c>
      <c r="F87" s="52">
        <f>'AEO 2022 42 Raw'!I72</f>
        <v>3.867127</v>
      </c>
      <c r="G87" s="52">
        <f>'AEO 2022 42 Raw'!J72</f>
        <v>3.840782</v>
      </c>
      <c r="H87" s="52">
        <f>'AEO 2022 42 Raw'!K72</f>
        <v>3.805583</v>
      </c>
      <c r="I87" s="52">
        <f>'AEO 2022 42 Raw'!L72</f>
        <v>3.776397</v>
      </c>
      <c r="J87" s="52">
        <f>'AEO 2022 42 Raw'!M72</f>
        <v>3.769194</v>
      </c>
      <c r="K87" s="52">
        <f>'AEO 2022 42 Raw'!N72</f>
        <v>3.764386</v>
      </c>
      <c r="L87" s="52">
        <f>'AEO 2022 42 Raw'!O72</f>
        <v>3.735318</v>
      </c>
      <c r="M87" s="52">
        <f>'AEO 2022 42 Raw'!P72</f>
        <v>3.749157</v>
      </c>
      <c r="N87" s="52">
        <f>'AEO 2022 42 Raw'!Q72</f>
        <v>3.688132</v>
      </c>
      <c r="O87" s="52">
        <f>'AEO 2022 42 Raw'!R72</f>
        <v>3.730136</v>
      </c>
      <c r="P87" s="52">
        <f>'AEO 2022 42 Raw'!S72</f>
        <v>3.735976</v>
      </c>
      <c r="Q87" s="52">
        <f>'AEO 2022 42 Raw'!T72</f>
        <v>3.731459</v>
      </c>
      <c r="R87" s="52">
        <f>'AEO 2022 42 Raw'!U72</f>
        <v>3.727007</v>
      </c>
      <c r="S87" s="52">
        <f>'AEO 2022 42 Raw'!V72</f>
        <v>3.717659</v>
      </c>
      <c r="T87" s="52">
        <f>'AEO 2022 42 Raw'!W72</f>
        <v>3.705039</v>
      </c>
      <c r="U87" s="52">
        <f>'AEO 2022 42 Raw'!X72</f>
        <v>3.716497</v>
      </c>
      <c r="V87" s="52">
        <f>'AEO 2022 42 Raw'!Y72</f>
        <v>3.678478</v>
      </c>
      <c r="W87" s="52">
        <f>'AEO 2022 42 Raw'!Z72</f>
        <v>3.689488</v>
      </c>
      <c r="X87" s="52">
        <f>'AEO 2022 42 Raw'!AA72</f>
        <v>3.681596</v>
      </c>
      <c r="Y87" s="52">
        <f>'AEO 2022 42 Raw'!AB72</f>
        <v>3.67295</v>
      </c>
      <c r="Z87" s="52">
        <f>'AEO 2022 42 Raw'!AC72</f>
        <v>3.678747</v>
      </c>
      <c r="AA87" s="52">
        <f>'AEO 2022 42 Raw'!AD72</f>
        <v>3.679096</v>
      </c>
      <c r="AB87" s="52">
        <f>'AEO 2022 42 Raw'!AE72</f>
        <v>3.670182</v>
      </c>
      <c r="AC87" s="52">
        <f>'AEO 2022 42 Raw'!AF72</f>
        <v>3.672511</v>
      </c>
      <c r="AD87" s="52">
        <f>'AEO 2022 42 Raw'!AG72</f>
        <v>3.67193</v>
      </c>
      <c r="AE87" s="52">
        <f>'AEO 2022 42 Raw'!AH72</f>
        <v>3.664782</v>
      </c>
      <c r="AF87" s="52">
        <f>'AEO 2022 42 Raw'!AI72</f>
        <v>3.683757</v>
      </c>
      <c r="AG87" s="53">
        <f>'AEO 2022 42 Raw'!AJ72</f>
        <v>0.001</v>
      </c>
    </row>
    <row r="88" ht="15.0" customHeight="1">
      <c r="A88" s="45" t="s">
        <v>935</v>
      </c>
      <c r="B88" s="51" t="s">
        <v>936</v>
      </c>
      <c r="C88" s="52">
        <f>'AEO 2022 42 Raw'!F73</f>
        <v>23.795731</v>
      </c>
      <c r="D88" s="52">
        <f>'AEO 2022 42 Raw'!G73</f>
        <v>24.224304</v>
      </c>
      <c r="E88" s="52">
        <f>'AEO 2022 42 Raw'!H73</f>
        <v>24.003462</v>
      </c>
      <c r="F88" s="52">
        <f>'AEO 2022 42 Raw'!I73</f>
        <v>24.138557</v>
      </c>
      <c r="G88" s="52">
        <f>'AEO 2022 42 Raw'!J73</f>
        <v>24.266615</v>
      </c>
      <c r="H88" s="52">
        <f>'AEO 2022 42 Raw'!K73</f>
        <v>24.389244</v>
      </c>
      <c r="I88" s="52">
        <f>'AEO 2022 42 Raw'!L73</f>
        <v>24.500589</v>
      </c>
      <c r="J88" s="52">
        <f>'AEO 2022 42 Raw'!M73</f>
        <v>24.562597</v>
      </c>
      <c r="K88" s="52">
        <f>'AEO 2022 42 Raw'!N73</f>
        <v>24.628582</v>
      </c>
      <c r="L88" s="52">
        <f>'AEO 2022 42 Raw'!O73</f>
        <v>24.69903</v>
      </c>
      <c r="M88" s="52">
        <f>'AEO 2022 42 Raw'!P73</f>
        <v>24.746992</v>
      </c>
      <c r="N88" s="52">
        <f>'AEO 2022 42 Raw'!Q73</f>
        <v>24.837223</v>
      </c>
      <c r="O88" s="52">
        <f>'AEO 2022 42 Raw'!R73</f>
        <v>24.860954</v>
      </c>
      <c r="P88" s="52">
        <f>'AEO 2022 42 Raw'!S73</f>
        <v>24.914101</v>
      </c>
      <c r="Q88" s="52">
        <f>'AEO 2022 42 Raw'!T73</f>
        <v>24.960392</v>
      </c>
      <c r="R88" s="52">
        <f>'AEO 2022 42 Raw'!U73</f>
        <v>25.009087</v>
      </c>
      <c r="S88" s="52">
        <f>'AEO 2022 42 Raw'!V73</f>
        <v>25.041204</v>
      </c>
      <c r="T88" s="52">
        <f>'AEO 2022 42 Raw'!W73</f>
        <v>25.081238</v>
      </c>
      <c r="U88" s="52">
        <f>'AEO 2022 42 Raw'!X73</f>
        <v>25.100473</v>
      </c>
      <c r="V88" s="52">
        <f>'AEO 2022 42 Raw'!Y73</f>
        <v>25.149382</v>
      </c>
      <c r="W88" s="52">
        <f>'AEO 2022 42 Raw'!Z73</f>
        <v>25.176403</v>
      </c>
      <c r="X88" s="52">
        <f>'AEO 2022 42 Raw'!AA73</f>
        <v>25.202612</v>
      </c>
      <c r="Y88" s="52">
        <f>'AEO 2022 42 Raw'!AB73</f>
        <v>25.235193</v>
      </c>
      <c r="Z88" s="52">
        <f>'AEO 2022 42 Raw'!AC73</f>
        <v>25.255802</v>
      </c>
      <c r="AA88" s="52">
        <f>'AEO 2022 42 Raw'!AD73</f>
        <v>25.273472</v>
      </c>
      <c r="AB88" s="52">
        <f>'AEO 2022 42 Raw'!AE73</f>
        <v>25.297733</v>
      </c>
      <c r="AC88" s="52">
        <f>'AEO 2022 42 Raw'!AF73</f>
        <v>25.316963</v>
      </c>
      <c r="AD88" s="52">
        <f>'AEO 2022 42 Raw'!AG73</f>
        <v>25.333929</v>
      </c>
      <c r="AE88" s="52">
        <f>'AEO 2022 42 Raw'!AH73</f>
        <v>25.354469</v>
      </c>
      <c r="AF88" s="52">
        <f>'AEO 2022 42 Raw'!AI73</f>
        <v>25.353674</v>
      </c>
      <c r="AG88" s="53">
        <f>'AEO 2022 42 Raw'!AJ73</f>
        <v>0.002</v>
      </c>
    </row>
    <row r="89" ht="15.0" customHeight="1">
      <c r="A89" s="45" t="s">
        <v>937</v>
      </c>
      <c r="B89" s="51" t="s">
        <v>938</v>
      </c>
      <c r="C89" s="52">
        <f>'AEO 2022 42 Raw'!F74</f>
        <v>1.40859</v>
      </c>
      <c r="D89" s="52">
        <f>'AEO 2022 42 Raw'!G74</f>
        <v>1.379917</v>
      </c>
      <c r="E89" s="52">
        <f>'AEO 2022 42 Raw'!H74</f>
        <v>1.31389</v>
      </c>
      <c r="F89" s="52">
        <f>'AEO 2022 42 Raw'!I74</f>
        <v>1.311221</v>
      </c>
      <c r="G89" s="52">
        <f>'AEO 2022 42 Raw'!J74</f>
        <v>1.321865</v>
      </c>
      <c r="H89" s="52">
        <f>'AEO 2022 42 Raw'!K74</f>
        <v>1.329688</v>
      </c>
      <c r="I89" s="52">
        <f>'AEO 2022 42 Raw'!L74</f>
        <v>1.337649</v>
      </c>
      <c r="J89" s="52">
        <f>'AEO 2022 42 Raw'!M74</f>
        <v>1.336257</v>
      </c>
      <c r="K89" s="52">
        <f>'AEO 2022 42 Raw'!N74</f>
        <v>1.33658</v>
      </c>
      <c r="L89" s="52">
        <f>'AEO 2022 42 Raw'!O74</f>
        <v>1.345689</v>
      </c>
      <c r="M89" s="52">
        <f>'AEO 2022 42 Raw'!P74</f>
        <v>1.339155</v>
      </c>
      <c r="N89" s="52">
        <f>'AEO 2022 42 Raw'!Q74</f>
        <v>1.358866</v>
      </c>
      <c r="O89" s="52">
        <f>'AEO 2022 42 Raw'!R74</f>
        <v>1.343479</v>
      </c>
      <c r="P89" s="52">
        <f>'AEO 2022 42 Raw'!S74</f>
        <v>1.346838</v>
      </c>
      <c r="Q89" s="52">
        <f>'AEO 2022 42 Raw'!T74</f>
        <v>1.347293</v>
      </c>
      <c r="R89" s="52">
        <f>'AEO 2022 42 Raw'!U74</f>
        <v>1.3462</v>
      </c>
      <c r="S89" s="52">
        <f>'AEO 2022 42 Raw'!V74</f>
        <v>1.34617</v>
      </c>
      <c r="T89" s="52">
        <f>'AEO 2022 42 Raw'!W74</f>
        <v>1.350957</v>
      </c>
      <c r="U89" s="52">
        <f>'AEO 2022 42 Raw'!X74</f>
        <v>1.345433</v>
      </c>
      <c r="V89" s="52">
        <f>'AEO 2022 42 Raw'!Y74</f>
        <v>1.357228</v>
      </c>
      <c r="W89" s="52">
        <f>'AEO 2022 42 Raw'!Z74</f>
        <v>1.352019</v>
      </c>
      <c r="X89" s="52">
        <f>'AEO 2022 42 Raw'!AA74</f>
        <v>1.35356</v>
      </c>
      <c r="Y89" s="52">
        <f>'AEO 2022 42 Raw'!AB74</f>
        <v>1.355472</v>
      </c>
      <c r="Z89" s="52">
        <f>'AEO 2022 42 Raw'!AC74</f>
        <v>1.352169</v>
      </c>
      <c r="AA89" s="52">
        <f>'AEO 2022 42 Raw'!AD74</f>
        <v>1.351118</v>
      </c>
      <c r="AB89" s="52">
        <f>'AEO 2022 42 Raw'!AE74</f>
        <v>1.353421</v>
      </c>
      <c r="AC89" s="52">
        <f>'AEO 2022 42 Raw'!AF74</f>
        <v>1.351761</v>
      </c>
      <c r="AD89" s="52">
        <f>'AEO 2022 42 Raw'!AG74</f>
        <v>1.350909</v>
      </c>
      <c r="AE89" s="52">
        <f>'AEO 2022 42 Raw'!AH74</f>
        <v>1.352638</v>
      </c>
      <c r="AF89" s="52">
        <f>'AEO 2022 42 Raw'!AI74</f>
        <v>1.345718</v>
      </c>
      <c r="AG89" s="53">
        <f>'AEO 2022 42 Raw'!AJ74</f>
        <v>-0.002</v>
      </c>
    </row>
    <row r="90" ht="12.0" customHeight="1">
      <c r="A90" s="45" t="s">
        <v>939</v>
      </c>
      <c r="B90" s="51" t="s">
        <v>940</v>
      </c>
      <c r="C90" s="52">
        <f>'AEO 2022 42 Raw'!F75</f>
        <v>6.839038</v>
      </c>
      <c r="D90" s="52">
        <f>'AEO 2022 42 Raw'!G75</f>
        <v>6.79554</v>
      </c>
      <c r="E90" s="52">
        <f>'AEO 2022 42 Raw'!H75</f>
        <v>6.639692</v>
      </c>
      <c r="F90" s="52">
        <f>'AEO 2022 42 Raw'!I75</f>
        <v>6.578884</v>
      </c>
      <c r="G90" s="52">
        <f>'AEO 2022 42 Raw'!J75</f>
        <v>6.536791</v>
      </c>
      <c r="H90" s="52">
        <f>'AEO 2022 42 Raw'!K75</f>
        <v>6.497278</v>
      </c>
      <c r="I90" s="52">
        <f>'AEO 2022 42 Raw'!L75</f>
        <v>6.464469</v>
      </c>
      <c r="J90" s="52">
        <f>'AEO 2022 42 Raw'!M75</f>
        <v>6.43051</v>
      </c>
      <c r="K90" s="52">
        <f>'AEO 2022 42 Raw'!N75</f>
        <v>6.402246</v>
      </c>
      <c r="L90" s="52">
        <f>'AEO 2022 42 Raw'!O75</f>
        <v>6.379521</v>
      </c>
      <c r="M90" s="52">
        <f>'AEO 2022 42 Raw'!P75</f>
        <v>6.35571</v>
      </c>
      <c r="N90" s="52">
        <f>'AEO 2022 42 Raw'!Q75</f>
        <v>6.344031</v>
      </c>
      <c r="O90" s="52">
        <f>'AEO 2022 42 Raw'!R75</f>
        <v>6.321607</v>
      </c>
      <c r="P90" s="52">
        <f>'AEO 2022 42 Raw'!S75</f>
        <v>6.325392</v>
      </c>
      <c r="Q90" s="52">
        <f>'AEO 2022 42 Raw'!T75</f>
        <v>6.316067</v>
      </c>
      <c r="R90" s="52">
        <f>'AEO 2022 42 Raw'!U75</f>
        <v>6.301213</v>
      </c>
      <c r="S90" s="52">
        <f>'AEO 2022 42 Raw'!V75</f>
        <v>6.29015</v>
      </c>
      <c r="T90" s="52">
        <f>'AEO 2022 42 Raw'!W75</f>
        <v>6.269697</v>
      </c>
      <c r="U90" s="52">
        <f>'AEO 2022 42 Raw'!X75</f>
        <v>6.255895</v>
      </c>
      <c r="V90" s="52">
        <f>'AEO 2022 42 Raw'!Y75</f>
        <v>6.249639</v>
      </c>
      <c r="W90" s="52">
        <f>'AEO 2022 42 Raw'!Z75</f>
        <v>6.238038</v>
      </c>
      <c r="X90" s="52">
        <f>'AEO 2022 42 Raw'!AA75</f>
        <v>6.228817</v>
      </c>
      <c r="Y90" s="52">
        <f>'AEO 2022 42 Raw'!AB75</f>
        <v>6.221052</v>
      </c>
      <c r="Z90" s="52">
        <f>'AEO 2022 42 Raw'!AC75</f>
        <v>6.211626</v>
      </c>
      <c r="AA90" s="52">
        <f>'AEO 2022 42 Raw'!AD75</f>
        <v>6.203392</v>
      </c>
      <c r="AB90" s="52">
        <f>'AEO 2022 42 Raw'!AE75</f>
        <v>6.195009</v>
      </c>
      <c r="AC90" s="52">
        <f>'AEO 2022 42 Raw'!AF75</f>
        <v>6.186622</v>
      </c>
      <c r="AD90" s="52">
        <f>'AEO 2022 42 Raw'!AG75</f>
        <v>6.180367</v>
      </c>
      <c r="AE90" s="52">
        <f>'AEO 2022 42 Raw'!AH75</f>
        <v>6.173229</v>
      </c>
      <c r="AF90" s="52">
        <f>'AEO 2022 42 Raw'!AI75</f>
        <v>6.16537</v>
      </c>
      <c r="AG90" s="53">
        <f>'AEO 2022 42 Raw'!AJ75</f>
        <v>-0.004</v>
      </c>
    </row>
    <row r="91" ht="15.0" customHeight="1">
      <c r="A91" s="45" t="s">
        <v>941</v>
      </c>
      <c r="B91" s="51" t="s">
        <v>942</v>
      </c>
      <c r="C91" s="52">
        <f>'AEO 2022 42 Raw'!F76</f>
        <v>2.786468</v>
      </c>
      <c r="D91" s="52">
        <f>'AEO 2022 42 Raw'!G76</f>
        <v>2.704116</v>
      </c>
      <c r="E91" s="52">
        <f>'AEO 2022 42 Raw'!H76</f>
        <v>2.728793</v>
      </c>
      <c r="F91" s="52">
        <f>'AEO 2022 42 Raw'!I76</f>
        <v>2.691245</v>
      </c>
      <c r="G91" s="52">
        <f>'AEO 2022 42 Raw'!J76</f>
        <v>2.659348</v>
      </c>
      <c r="H91" s="52">
        <f>'AEO 2022 42 Raw'!K76</f>
        <v>2.627421</v>
      </c>
      <c r="I91" s="52">
        <f>'AEO 2022 42 Raw'!L76</f>
        <v>2.599405</v>
      </c>
      <c r="J91" s="52">
        <f>'AEO 2022 42 Raw'!M76</f>
        <v>2.581533</v>
      </c>
      <c r="K91" s="52">
        <f>'AEO 2022 42 Raw'!N76</f>
        <v>2.564286</v>
      </c>
      <c r="L91" s="52">
        <f>'AEO 2022 42 Raw'!O76</f>
        <v>2.544652</v>
      </c>
      <c r="M91" s="52">
        <f>'AEO 2022 42 Raw'!P76</f>
        <v>2.532624</v>
      </c>
      <c r="N91" s="52">
        <f>'AEO 2022 42 Raw'!Q76</f>
        <v>2.511963</v>
      </c>
      <c r="O91" s="52">
        <f>'AEO 2022 42 Raw'!R76</f>
        <v>2.506418</v>
      </c>
      <c r="P91" s="52">
        <f>'AEO 2022 42 Raw'!S76</f>
        <v>2.492415</v>
      </c>
      <c r="Q91" s="52">
        <f>'AEO 2022 42 Raw'!T76</f>
        <v>2.480935</v>
      </c>
      <c r="R91" s="52">
        <f>'AEO 2022 42 Raw'!U76</f>
        <v>2.470812</v>
      </c>
      <c r="S91" s="52">
        <f>'AEO 2022 42 Raw'!V76</f>
        <v>2.461871</v>
      </c>
      <c r="T91" s="52">
        <f>'AEO 2022 42 Raw'!W76</f>
        <v>2.45256</v>
      </c>
      <c r="U91" s="52">
        <f>'AEO 2022 42 Raw'!X76</f>
        <v>2.447283</v>
      </c>
      <c r="V91" s="52">
        <f>'AEO 2022 42 Raw'!Y76</f>
        <v>2.434512</v>
      </c>
      <c r="W91" s="52">
        <f>'AEO 2022 42 Raw'!Z76</f>
        <v>2.428431</v>
      </c>
      <c r="X91" s="52">
        <f>'AEO 2022 42 Raw'!AA76</f>
        <v>2.421193</v>
      </c>
      <c r="Y91" s="52">
        <f>'AEO 2022 42 Raw'!AB76</f>
        <v>2.413259</v>
      </c>
      <c r="Z91" s="52">
        <f>'AEO 2022 42 Raw'!AC76</f>
        <v>2.408293</v>
      </c>
      <c r="AA91" s="52">
        <f>'AEO 2022 42 Raw'!AD76</f>
        <v>2.403128</v>
      </c>
      <c r="AB91" s="52">
        <f>'AEO 2022 42 Raw'!AE76</f>
        <v>2.396727</v>
      </c>
      <c r="AC91" s="52">
        <f>'AEO 2022 42 Raw'!AF76</f>
        <v>2.391938</v>
      </c>
      <c r="AD91" s="52">
        <f>'AEO 2022 42 Raw'!AG76</f>
        <v>2.386967</v>
      </c>
      <c r="AE91" s="52">
        <f>'AEO 2022 42 Raw'!AH76</f>
        <v>2.381485</v>
      </c>
      <c r="AF91" s="52">
        <f>'AEO 2022 42 Raw'!AI76</f>
        <v>2.380416</v>
      </c>
      <c r="AG91" s="53">
        <f>'AEO 2022 42 Raw'!AJ76</f>
        <v>-0.005</v>
      </c>
    </row>
    <row r="92" ht="15.0" customHeight="1">
      <c r="A92" s="45" t="s">
        <v>943</v>
      </c>
      <c r="B92" s="51" t="s">
        <v>944</v>
      </c>
      <c r="C92" s="52">
        <f>'AEO 2022 42 Raw'!F77</f>
        <v>5.023221</v>
      </c>
      <c r="D92" s="52">
        <f>'AEO 2022 42 Raw'!G77</f>
        <v>4.882743</v>
      </c>
      <c r="E92" s="52">
        <f>'AEO 2022 42 Raw'!H77</f>
        <v>4.857825</v>
      </c>
      <c r="F92" s="52">
        <f>'AEO 2022 42 Raw'!I77</f>
        <v>4.822958</v>
      </c>
      <c r="G92" s="52">
        <f>'AEO 2022 42 Raw'!J77</f>
        <v>4.788444</v>
      </c>
      <c r="H92" s="52">
        <f>'AEO 2022 42 Raw'!K77</f>
        <v>4.762402</v>
      </c>
      <c r="I92" s="52">
        <f>'AEO 2022 42 Raw'!L77</f>
        <v>4.738697</v>
      </c>
      <c r="J92" s="52">
        <f>'AEO 2022 42 Raw'!M77</f>
        <v>4.719335</v>
      </c>
      <c r="K92" s="52">
        <f>'AEO 2022 42 Raw'!N77</f>
        <v>4.70001</v>
      </c>
      <c r="L92" s="52">
        <f>'AEO 2022 42 Raw'!O77</f>
        <v>4.685594</v>
      </c>
      <c r="M92" s="52">
        <f>'AEO 2022 42 Raw'!P77</f>
        <v>4.667574</v>
      </c>
      <c r="N92" s="52">
        <f>'AEO 2022 42 Raw'!Q77</f>
        <v>4.661644</v>
      </c>
      <c r="O92" s="52">
        <f>'AEO 2022 42 Raw'!R77</f>
        <v>4.644958</v>
      </c>
      <c r="P92" s="52">
        <f>'AEO 2022 42 Raw'!S77</f>
        <v>4.628123</v>
      </c>
      <c r="Q92" s="52">
        <f>'AEO 2022 42 Raw'!T77</f>
        <v>4.616566</v>
      </c>
      <c r="R92" s="52">
        <f>'AEO 2022 42 Raw'!U77</f>
        <v>4.60636</v>
      </c>
      <c r="S92" s="52">
        <f>'AEO 2022 42 Raw'!V77</f>
        <v>4.597702</v>
      </c>
      <c r="T92" s="52">
        <f>'AEO 2022 42 Raw'!W77</f>
        <v>4.590627</v>
      </c>
      <c r="U92" s="52">
        <f>'AEO 2022 42 Raw'!X77</f>
        <v>4.581573</v>
      </c>
      <c r="V92" s="52">
        <f>'AEO 2022 42 Raw'!Y77</f>
        <v>4.577418</v>
      </c>
      <c r="W92" s="52">
        <f>'AEO 2022 42 Raw'!Z77</f>
        <v>4.567894</v>
      </c>
      <c r="X92" s="52">
        <f>'AEO 2022 42 Raw'!AA77</f>
        <v>4.561951</v>
      </c>
      <c r="Y92" s="52">
        <f>'AEO 2022 42 Raw'!AB77</f>
        <v>4.555797</v>
      </c>
      <c r="Z92" s="52">
        <f>'AEO 2022 42 Raw'!AC77</f>
        <v>4.548604</v>
      </c>
      <c r="AA92" s="52">
        <f>'AEO 2022 42 Raw'!AD77</f>
        <v>4.543004</v>
      </c>
      <c r="AB92" s="52">
        <f>'AEO 2022 42 Raw'!AE77</f>
        <v>4.538436</v>
      </c>
      <c r="AC92" s="52">
        <f>'AEO 2022 42 Raw'!AF77</f>
        <v>4.532979</v>
      </c>
      <c r="AD92" s="52">
        <f>'AEO 2022 42 Raw'!AG77</f>
        <v>4.52814</v>
      </c>
      <c r="AE92" s="52">
        <f>'AEO 2022 42 Raw'!AH77</f>
        <v>4.524113</v>
      </c>
      <c r="AF92" s="52">
        <f>'AEO 2022 42 Raw'!AI77</f>
        <v>4.518062</v>
      </c>
      <c r="AG92" s="53">
        <f>'AEO 2022 42 Raw'!AJ77</f>
        <v>-0.004</v>
      </c>
    </row>
    <row r="93" ht="15.0" customHeight="1">
      <c r="A93" s="45" t="s">
        <v>945</v>
      </c>
      <c r="B93" s="51" t="s">
        <v>929</v>
      </c>
      <c r="C93" s="52">
        <f>'AEO 2022 42 Raw'!F78</f>
        <v>16.554661</v>
      </c>
      <c r="D93" s="52">
        <f>'AEO 2022 42 Raw'!G78</f>
        <v>16.551294</v>
      </c>
      <c r="E93" s="52">
        <f>'AEO 2022 42 Raw'!H78</f>
        <v>16.851082</v>
      </c>
      <c r="F93" s="52">
        <f>'AEO 2022 42 Raw'!I78</f>
        <v>16.889269</v>
      </c>
      <c r="G93" s="52">
        <f>'AEO 2022 42 Raw'!J78</f>
        <v>16.914133</v>
      </c>
      <c r="H93" s="52">
        <f>'AEO 2022 42 Raw'!K78</f>
        <v>16.912941</v>
      </c>
      <c r="I93" s="52">
        <f>'AEO 2022 42 Raw'!L78</f>
        <v>16.908888</v>
      </c>
      <c r="J93" s="52">
        <f>'AEO 2022 42 Raw'!M78</f>
        <v>16.929384</v>
      </c>
      <c r="K93" s="52">
        <f>'AEO 2022 42 Raw'!N78</f>
        <v>16.943441</v>
      </c>
      <c r="L93" s="52">
        <f>'AEO 2022 42 Raw'!O78</f>
        <v>16.94315</v>
      </c>
      <c r="M93" s="52">
        <f>'AEO 2022 42 Raw'!P78</f>
        <v>16.963655</v>
      </c>
      <c r="N93" s="52">
        <f>'AEO 2022 42 Raw'!Q78</f>
        <v>16.939539</v>
      </c>
      <c r="O93" s="52">
        <f>'AEO 2022 42 Raw'!R78</f>
        <v>16.974422</v>
      </c>
      <c r="P93" s="52">
        <f>'AEO 2022 42 Raw'!S78</f>
        <v>16.972633</v>
      </c>
      <c r="Q93" s="52">
        <f>'AEO 2022 42 Raw'!T78</f>
        <v>16.974789</v>
      </c>
      <c r="R93" s="52">
        <f>'AEO 2022 42 Raw'!U78</f>
        <v>16.983295</v>
      </c>
      <c r="S93" s="52">
        <f>'AEO 2022 42 Raw'!V78</f>
        <v>16.987976</v>
      </c>
      <c r="T93" s="52">
        <f>'AEO 2022 42 Raw'!W78</f>
        <v>16.99338</v>
      </c>
      <c r="U93" s="52">
        <f>'AEO 2022 42 Raw'!X78</f>
        <v>17.011454</v>
      </c>
      <c r="V93" s="52">
        <f>'AEO 2022 42 Raw'!Y78</f>
        <v>16.998657</v>
      </c>
      <c r="W93" s="52">
        <f>'AEO 2022 42 Raw'!Z78</f>
        <v>17.009701</v>
      </c>
      <c r="X93" s="52">
        <f>'AEO 2022 42 Raw'!AA78</f>
        <v>17.0149</v>
      </c>
      <c r="Y93" s="52">
        <f>'AEO 2022 42 Raw'!AB78</f>
        <v>17.014568</v>
      </c>
      <c r="Z93" s="52">
        <f>'AEO 2022 42 Raw'!AC78</f>
        <v>17.025896</v>
      </c>
      <c r="AA93" s="52">
        <f>'AEO 2022 42 Raw'!AD78</f>
        <v>17.035624</v>
      </c>
      <c r="AB93" s="52">
        <f>'AEO 2022 42 Raw'!AE78</f>
        <v>17.039206</v>
      </c>
      <c r="AC93" s="52">
        <f>'AEO 2022 42 Raw'!AF78</f>
        <v>17.04788</v>
      </c>
      <c r="AD93" s="52">
        <f>'AEO 2022 42 Raw'!AG78</f>
        <v>17.055897</v>
      </c>
      <c r="AE93" s="52">
        <f>'AEO 2022 42 Raw'!AH78</f>
        <v>17.059458</v>
      </c>
      <c r="AF93" s="52">
        <f>'AEO 2022 42 Raw'!AI78</f>
        <v>17.081244</v>
      </c>
      <c r="AG93" s="53">
        <f>'AEO 2022 42 Raw'!AJ78</f>
        <v>0.001</v>
      </c>
    </row>
    <row r="94" ht="15.0" customHeight="1">
      <c r="A94" s="45" t="s">
        <v>946</v>
      </c>
      <c r="B94" s="51" t="s">
        <v>931</v>
      </c>
      <c r="C94" s="52">
        <f>'AEO 2022 42 Raw'!F79</f>
        <v>40.015831</v>
      </c>
      <c r="D94" s="52">
        <f>'AEO 2022 42 Raw'!G79</f>
        <v>39.732014</v>
      </c>
      <c r="E94" s="52">
        <f>'AEO 2022 42 Raw'!H79</f>
        <v>39.724644</v>
      </c>
      <c r="F94" s="52">
        <f>'AEO 2022 42 Raw'!I79</f>
        <v>39.700726</v>
      </c>
      <c r="G94" s="52">
        <f>'AEO 2022 42 Raw'!J79</f>
        <v>39.672016</v>
      </c>
      <c r="H94" s="52">
        <f>'AEO 2022 42 Raw'!K79</f>
        <v>39.675453</v>
      </c>
      <c r="I94" s="52">
        <f>'AEO 2022 42 Raw'!L79</f>
        <v>39.673901</v>
      </c>
      <c r="J94" s="52">
        <f>'AEO 2022 42 Raw'!M79</f>
        <v>39.671154</v>
      </c>
      <c r="K94" s="52">
        <f>'AEO 2022 42 Raw'!N79</f>
        <v>39.660496</v>
      </c>
      <c r="L94" s="52">
        <f>'AEO 2022 42 Raw'!O79</f>
        <v>39.667015</v>
      </c>
      <c r="M94" s="52">
        <f>'AEO 2022 42 Raw'!P79</f>
        <v>39.645107</v>
      </c>
      <c r="N94" s="52">
        <f>'AEO 2022 42 Raw'!Q79</f>
        <v>39.658634</v>
      </c>
      <c r="O94" s="52">
        <f>'AEO 2022 42 Raw'!R79</f>
        <v>39.618061</v>
      </c>
      <c r="P94" s="52">
        <f>'AEO 2022 42 Raw'!S79</f>
        <v>39.584576</v>
      </c>
      <c r="Q94" s="52">
        <f>'AEO 2022 42 Raw'!T79</f>
        <v>39.572514</v>
      </c>
      <c r="R94" s="52">
        <f>'AEO 2022 42 Raw'!U79</f>
        <v>39.556019</v>
      </c>
      <c r="S94" s="52">
        <f>'AEO 2022 42 Raw'!V79</f>
        <v>39.55722</v>
      </c>
      <c r="T94" s="52">
        <f>'AEO 2022 42 Raw'!W79</f>
        <v>39.556469</v>
      </c>
      <c r="U94" s="52">
        <f>'AEO 2022 42 Raw'!X79</f>
        <v>39.541389</v>
      </c>
      <c r="V94" s="52">
        <f>'AEO 2022 42 Raw'!Y79</f>
        <v>39.554665</v>
      </c>
      <c r="W94" s="52">
        <f>'AEO 2022 42 Raw'!Z79</f>
        <v>39.53801</v>
      </c>
      <c r="X94" s="52">
        <f>'AEO 2022 42 Raw'!AA79</f>
        <v>39.535328</v>
      </c>
      <c r="Y94" s="52">
        <f>'AEO 2022 42 Raw'!AB79</f>
        <v>39.531693</v>
      </c>
      <c r="Z94" s="52">
        <f>'AEO 2022 42 Raw'!AC79</f>
        <v>39.518852</v>
      </c>
      <c r="AA94" s="52">
        <f>'AEO 2022 42 Raw'!AD79</f>
        <v>39.511181</v>
      </c>
      <c r="AB94" s="52">
        <f>'AEO 2022 42 Raw'!AE79</f>
        <v>39.509289</v>
      </c>
      <c r="AC94" s="52">
        <f>'AEO 2022 42 Raw'!AF79</f>
        <v>39.499371</v>
      </c>
      <c r="AD94" s="52">
        <f>'AEO 2022 42 Raw'!AG79</f>
        <v>39.491882</v>
      </c>
      <c r="AE94" s="52">
        <f>'AEO 2022 42 Raw'!AH79</f>
        <v>39.489834</v>
      </c>
      <c r="AF94" s="52">
        <f>'AEO 2022 42 Raw'!AI79</f>
        <v>39.471767</v>
      </c>
      <c r="AG94" s="53">
        <f>'AEO 2022 42 Raw'!AJ79</f>
        <v>0</v>
      </c>
    </row>
    <row r="95" ht="12.0" customHeight="1">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3"/>
    </row>
    <row r="96" ht="15.0" customHeight="1">
      <c r="B96" s="50" t="s">
        <v>751</v>
      </c>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3"/>
    </row>
    <row r="97" ht="12.0" customHeight="1">
      <c r="B97" s="50" t="s">
        <v>947</v>
      </c>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3"/>
    </row>
    <row r="98" ht="15.0" customHeight="1">
      <c r="A98" s="45" t="s">
        <v>948</v>
      </c>
      <c r="B98" s="51" t="s">
        <v>917</v>
      </c>
      <c r="C98" s="52">
        <f>'AEO 2022 42 Raw'!F82</f>
        <v>301.750977</v>
      </c>
      <c r="D98" s="52">
        <f>'AEO 2022 42 Raw'!G82</f>
        <v>295.254822</v>
      </c>
      <c r="E98" s="52">
        <f>'AEO 2022 42 Raw'!H82</f>
        <v>296.552856</v>
      </c>
      <c r="F98" s="52">
        <f>'AEO 2022 42 Raw'!I82</f>
        <v>298.425751</v>
      </c>
      <c r="G98" s="52">
        <f>'AEO 2022 42 Raw'!J82</f>
        <v>296.05542</v>
      </c>
      <c r="H98" s="52">
        <f>'AEO 2022 42 Raw'!K82</f>
        <v>295.678528</v>
      </c>
      <c r="I98" s="52">
        <f>'AEO 2022 42 Raw'!L82</f>
        <v>296.651855</v>
      </c>
      <c r="J98" s="52">
        <f>'AEO 2022 42 Raw'!M82</f>
        <v>297.664001</v>
      </c>
      <c r="K98" s="52">
        <f>'AEO 2022 42 Raw'!N82</f>
        <v>298.688507</v>
      </c>
      <c r="L98" s="52">
        <f>'AEO 2022 42 Raw'!O82</f>
        <v>299.453613</v>
      </c>
      <c r="M98" s="52">
        <f>'AEO 2022 42 Raw'!P82</f>
        <v>300.804688</v>
      </c>
      <c r="N98" s="52">
        <f>'AEO 2022 42 Raw'!Q82</f>
        <v>301.379211</v>
      </c>
      <c r="O98" s="52">
        <f>'AEO 2022 42 Raw'!R82</f>
        <v>302.671997</v>
      </c>
      <c r="P98" s="52">
        <f>'AEO 2022 42 Raw'!S82</f>
        <v>303.953888</v>
      </c>
      <c r="Q98" s="52">
        <f>'AEO 2022 42 Raw'!T82</f>
        <v>305.095062</v>
      </c>
      <c r="R98" s="52">
        <f>'AEO 2022 42 Raw'!U82</f>
        <v>306.399048</v>
      </c>
      <c r="S98" s="52">
        <f>'AEO 2022 42 Raw'!V82</f>
        <v>307.494934</v>
      </c>
      <c r="T98" s="52">
        <f>'AEO 2022 42 Raw'!W82</f>
        <v>308.561646</v>
      </c>
      <c r="U98" s="52">
        <f>'AEO 2022 42 Raw'!X82</f>
        <v>309.978546</v>
      </c>
      <c r="V98" s="52">
        <f>'AEO 2022 42 Raw'!Y82</f>
        <v>311.053497</v>
      </c>
      <c r="W98" s="52">
        <f>'AEO 2022 42 Raw'!Z82</f>
        <v>312.156097</v>
      </c>
      <c r="X98" s="52">
        <f>'AEO 2022 42 Raw'!AA82</f>
        <v>313.284668</v>
      </c>
      <c r="Y98" s="52">
        <f>'AEO 2022 42 Raw'!AB82</f>
        <v>314.290863</v>
      </c>
      <c r="Z98" s="52">
        <f>'AEO 2022 42 Raw'!AC82</f>
        <v>315.420074</v>
      </c>
      <c r="AA98" s="52">
        <f>'AEO 2022 42 Raw'!AD82</f>
        <v>316.662201</v>
      </c>
      <c r="AB98" s="52">
        <f>'AEO 2022 42 Raw'!AE82</f>
        <v>317.905975</v>
      </c>
      <c r="AC98" s="52">
        <f>'AEO 2022 42 Raw'!AF82</f>
        <v>319.135742</v>
      </c>
      <c r="AD98" s="52">
        <f>'AEO 2022 42 Raw'!AG82</f>
        <v>320.48468</v>
      </c>
      <c r="AE98" s="52">
        <f>'AEO 2022 42 Raw'!AH82</f>
        <v>321.815674</v>
      </c>
      <c r="AF98" s="52">
        <f>'AEO 2022 42 Raw'!AI82</f>
        <v>323.619385</v>
      </c>
      <c r="AG98" s="53">
        <f>'AEO 2022 42 Raw'!AJ82</f>
        <v>0.002</v>
      </c>
    </row>
    <row r="99" ht="15.0" customHeight="1">
      <c r="A99" s="45" t="s">
        <v>949</v>
      </c>
      <c r="B99" s="51" t="s">
        <v>919</v>
      </c>
      <c r="C99" s="52">
        <f>'AEO 2022 42 Raw'!F83</f>
        <v>260.602264</v>
      </c>
      <c r="D99" s="52">
        <f>'AEO 2022 42 Raw'!G83</f>
        <v>250.834198</v>
      </c>
      <c r="E99" s="52">
        <f>'AEO 2022 42 Raw'!H83</f>
        <v>252.82782</v>
      </c>
      <c r="F99" s="52">
        <f>'AEO 2022 42 Raw'!I83</f>
        <v>255.147186</v>
      </c>
      <c r="G99" s="52">
        <f>'AEO 2022 42 Raw'!J83</f>
        <v>254.67038</v>
      </c>
      <c r="H99" s="52">
        <f>'AEO 2022 42 Raw'!K83</f>
        <v>255.127792</v>
      </c>
      <c r="I99" s="52">
        <f>'AEO 2022 42 Raw'!L83</f>
        <v>256.943756</v>
      </c>
      <c r="J99" s="52">
        <f>'AEO 2022 42 Raw'!M83</f>
        <v>259.360962</v>
      </c>
      <c r="K99" s="52">
        <f>'AEO 2022 42 Raw'!N83</f>
        <v>261.336639</v>
      </c>
      <c r="L99" s="52">
        <f>'AEO 2022 42 Raw'!O83</f>
        <v>262.972168</v>
      </c>
      <c r="M99" s="52">
        <f>'AEO 2022 42 Raw'!P83</f>
        <v>264.767151</v>
      </c>
      <c r="N99" s="52">
        <f>'AEO 2022 42 Raw'!Q83</f>
        <v>265.458954</v>
      </c>
      <c r="O99" s="52">
        <f>'AEO 2022 42 Raw'!R83</f>
        <v>267.215637</v>
      </c>
      <c r="P99" s="52">
        <f>'AEO 2022 42 Raw'!S83</f>
        <v>268.709259</v>
      </c>
      <c r="Q99" s="52">
        <f>'AEO 2022 42 Raw'!T83</f>
        <v>270.072571</v>
      </c>
      <c r="R99" s="52">
        <f>'AEO 2022 42 Raw'!U83</f>
        <v>272.12915</v>
      </c>
      <c r="S99" s="52">
        <f>'AEO 2022 42 Raw'!V83</f>
        <v>274.092224</v>
      </c>
      <c r="T99" s="52">
        <f>'AEO 2022 42 Raw'!W83</f>
        <v>276.023315</v>
      </c>
      <c r="U99" s="52">
        <f>'AEO 2022 42 Raw'!X83</f>
        <v>278.331879</v>
      </c>
      <c r="V99" s="52">
        <f>'AEO 2022 42 Raw'!Y83</f>
        <v>280.184082</v>
      </c>
      <c r="W99" s="52">
        <f>'AEO 2022 42 Raw'!Z83</f>
        <v>282.03299</v>
      </c>
      <c r="X99" s="52">
        <f>'AEO 2022 42 Raw'!AA83</f>
        <v>283.954742</v>
      </c>
      <c r="Y99" s="52">
        <f>'AEO 2022 42 Raw'!AB83</f>
        <v>285.666962</v>
      </c>
      <c r="Z99" s="52">
        <f>'AEO 2022 42 Raw'!AC83</f>
        <v>287.576813</v>
      </c>
      <c r="AA99" s="52">
        <f>'AEO 2022 42 Raw'!AD83</f>
        <v>289.636658</v>
      </c>
      <c r="AB99" s="52">
        <f>'AEO 2022 42 Raw'!AE83</f>
        <v>291.695892</v>
      </c>
      <c r="AC99" s="52">
        <f>'AEO 2022 42 Raw'!AF83</f>
        <v>293.837494</v>
      </c>
      <c r="AD99" s="52">
        <f>'AEO 2022 42 Raw'!AG83</f>
        <v>296.160156</v>
      </c>
      <c r="AE99" s="52">
        <f>'AEO 2022 42 Raw'!AH83</f>
        <v>298.474426</v>
      </c>
      <c r="AF99" s="52">
        <f>'AEO 2022 42 Raw'!AI83</f>
        <v>301.546844</v>
      </c>
      <c r="AG99" s="53">
        <f>'AEO 2022 42 Raw'!AJ83</f>
        <v>0.005</v>
      </c>
    </row>
    <row r="100" ht="15.0" customHeight="1">
      <c r="A100" s="45" t="s">
        <v>950</v>
      </c>
      <c r="B100" s="51" t="s">
        <v>921</v>
      </c>
      <c r="C100" s="52">
        <f>'AEO 2022 42 Raw'!F84</f>
        <v>183.976837</v>
      </c>
      <c r="D100" s="52">
        <f>'AEO 2022 42 Raw'!G84</f>
        <v>176.166901</v>
      </c>
      <c r="E100" s="52">
        <f>'AEO 2022 42 Raw'!H84</f>
        <v>178.604462</v>
      </c>
      <c r="F100" s="52">
        <f>'AEO 2022 42 Raw'!I84</f>
        <v>181.641296</v>
      </c>
      <c r="G100" s="52">
        <f>'AEO 2022 42 Raw'!J84</f>
        <v>184.507874</v>
      </c>
      <c r="H100" s="52">
        <f>'AEO 2022 42 Raw'!K84</f>
        <v>185.219025</v>
      </c>
      <c r="I100" s="52">
        <f>'AEO 2022 42 Raw'!L84</f>
        <v>185.406021</v>
      </c>
      <c r="J100" s="52">
        <f>'AEO 2022 42 Raw'!M84</f>
        <v>185.992065</v>
      </c>
      <c r="K100" s="52">
        <f>'AEO 2022 42 Raw'!N84</f>
        <v>186.628586</v>
      </c>
      <c r="L100" s="52">
        <f>'AEO 2022 42 Raw'!O84</f>
        <v>186.994263</v>
      </c>
      <c r="M100" s="52">
        <f>'AEO 2022 42 Raw'!P84</f>
        <v>187.529633</v>
      </c>
      <c r="N100" s="52">
        <f>'AEO 2022 42 Raw'!Q84</f>
        <v>187.190582</v>
      </c>
      <c r="O100" s="52">
        <f>'AEO 2022 42 Raw'!R84</f>
        <v>187.696533</v>
      </c>
      <c r="P100" s="52">
        <f>'AEO 2022 42 Raw'!S84</f>
        <v>189.398224</v>
      </c>
      <c r="Q100" s="52">
        <f>'AEO 2022 42 Raw'!T84</f>
        <v>191.025345</v>
      </c>
      <c r="R100" s="52">
        <f>'AEO 2022 42 Raw'!U84</f>
        <v>192.715393</v>
      </c>
      <c r="S100" s="52">
        <f>'AEO 2022 42 Raw'!V84</f>
        <v>194.359726</v>
      </c>
      <c r="T100" s="52">
        <f>'AEO 2022 42 Raw'!W84</f>
        <v>195.918945</v>
      </c>
      <c r="U100" s="52">
        <f>'AEO 2022 42 Raw'!X84</f>
        <v>197.830597</v>
      </c>
      <c r="V100" s="52">
        <f>'AEO 2022 42 Raw'!Y84</f>
        <v>199.246307</v>
      </c>
      <c r="W100" s="52">
        <f>'AEO 2022 42 Raw'!Z84</f>
        <v>200.74234</v>
      </c>
      <c r="X100" s="52">
        <f>'AEO 2022 42 Raw'!AA84</f>
        <v>202.259735</v>
      </c>
      <c r="Y100" s="52">
        <f>'AEO 2022 42 Raw'!AB84</f>
        <v>203.651855</v>
      </c>
      <c r="Z100" s="52">
        <f>'AEO 2022 42 Raw'!AC84</f>
        <v>205.200348</v>
      </c>
      <c r="AA100" s="52">
        <f>'AEO 2022 42 Raw'!AD84</f>
        <v>206.896484</v>
      </c>
      <c r="AB100" s="52">
        <f>'AEO 2022 42 Raw'!AE84</f>
        <v>208.583069</v>
      </c>
      <c r="AC100" s="52">
        <f>'AEO 2022 42 Raw'!AF84</f>
        <v>210.377441</v>
      </c>
      <c r="AD100" s="52">
        <f>'AEO 2022 42 Raw'!AG84</f>
        <v>212.229599</v>
      </c>
      <c r="AE100" s="52">
        <f>'AEO 2022 42 Raw'!AH84</f>
        <v>214.131882</v>
      </c>
      <c r="AF100" s="52">
        <f>'AEO 2022 42 Raw'!AI84</f>
        <v>216.647308</v>
      </c>
      <c r="AG100" s="53">
        <f>'AEO 2022 42 Raw'!AJ84</f>
        <v>0.006</v>
      </c>
    </row>
    <row r="101" ht="15.0" customHeight="1">
      <c r="A101" s="45" t="s">
        <v>951</v>
      </c>
      <c r="B101" s="51" t="s">
        <v>923</v>
      </c>
      <c r="C101" s="52">
        <f>'AEO 2022 42 Raw'!F85</f>
        <v>190.782562</v>
      </c>
      <c r="D101" s="52">
        <f>'AEO 2022 42 Raw'!G85</f>
        <v>182.825485</v>
      </c>
      <c r="E101" s="52">
        <f>'AEO 2022 42 Raw'!H85</f>
        <v>184.120728</v>
      </c>
      <c r="F101" s="52">
        <f>'AEO 2022 42 Raw'!I85</f>
        <v>185.930176</v>
      </c>
      <c r="G101" s="52">
        <f>'AEO 2022 42 Raw'!J85</f>
        <v>186.288544</v>
      </c>
      <c r="H101" s="52">
        <f>'AEO 2022 42 Raw'!K85</f>
        <v>186.519455</v>
      </c>
      <c r="I101" s="52">
        <f>'AEO 2022 42 Raw'!L85</f>
        <v>186.755417</v>
      </c>
      <c r="J101" s="52">
        <f>'AEO 2022 42 Raw'!M85</f>
        <v>188.420532</v>
      </c>
      <c r="K101" s="52">
        <f>'AEO 2022 42 Raw'!N85</f>
        <v>190.270157</v>
      </c>
      <c r="L101" s="52">
        <f>'AEO 2022 42 Raw'!O85</f>
        <v>191.865601</v>
      </c>
      <c r="M101" s="52">
        <f>'AEO 2022 42 Raw'!P85</f>
        <v>193.609772</v>
      </c>
      <c r="N101" s="52">
        <f>'AEO 2022 42 Raw'!Q85</f>
        <v>194.524048</v>
      </c>
      <c r="O101" s="52">
        <f>'AEO 2022 42 Raw'!R85</f>
        <v>196.248047</v>
      </c>
      <c r="P101" s="52">
        <f>'AEO 2022 42 Raw'!S85</f>
        <v>197.752853</v>
      </c>
      <c r="Q101" s="52">
        <f>'AEO 2022 42 Raw'!T85</f>
        <v>199.176926</v>
      </c>
      <c r="R101" s="52">
        <f>'AEO 2022 42 Raw'!U85</f>
        <v>200.659592</v>
      </c>
      <c r="S101" s="52">
        <f>'AEO 2022 42 Raw'!V85</f>
        <v>202.09198</v>
      </c>
      <c r="T101" s="52">
        <f>'AEO 2022 42 Raw'!W85</f>
        <v>203.44397</v>
      </c>
      <c r="U101" s="52">
        <f>'AEO 2022 42 Raw'!X85</f>
        <v>205.124527</v>
      </c>
      <c r="V101" s="52">
        <f>'AEO 2022 42 Raw'!Y85</f>
        <v>206.339157</v>
      </c>
      <c r="W101" s="52">
        <f>'AEO 2022 42 Raw'!Z85</f>
        <v>207.624191</v>
      </c>
      <c r="X101" s="52">
        <f>'AEO 2022 42 Raw'!AA85</f>
        <v>208.924759</v>
      </c>
      <c r="Y101" s="52">
        <f>'AEO 2022 42 Raw'!AB85</f>
        <v>210.106186</v>
      </c>
      <c r="Z101" s="52">
        <f>'AEO 2022 42 Raw'!AC85</f>
        <v>211.420837</v>
      </c>
      <c r="AA101" s="52">
        <f>'AEO 2022 42 Raw'!AD85</f>
        <v>212.897049</v>
      </c>
      <c r="AB101" s="52">
        <f>'AEO 2022 42 Raw'!AE85</f>
        <v>214.357758</v>
      </c>
      <c r="AC101" s="52">
        <f>'AEO 2022 42 Raw'!AF85</f>
        <v>215.922333</v>
      </c>
      <c r="AD101" s="52">
        <f>'AEO 2022 42 Raw'!AG85</f>
        <v>217.509521</v>
      </c>
      <c r="AE101" s="52">
        <f>'AEO 2022 42 Raw'!AH85</f>
        <v>219.155228</v>
      </c>
      <c r="AF101" s="52">
        <f>'AEO 2022 42 Raw'!AI85</f>
        <v>221.347427</v>
      </c>
      <c r="AG101" s="53">
        <f>'AEO 2022 42 Raw'!AJ85</f>
        <v>0.005</v>
      </c>
    </row>
    <row r="102" ht="15.0" customHeight="1">
      <c r="A102" s="45" t="s">
        <v>952</v>
      </c>
      <c r="B102" s="51" t="s">
        <v>925</v>
      </c>
      <c r="C102" s="52">
        <f>'AEO 2022 42 Raw'!F86</f>
        <v>235.629135</v>
      </c>
      <c r="D102" s="52">
        <f>'AEO 2022 42 Raw'!G86</f>
        <v>226.72435</v>
      </c>
      <c r="E102" s="52">
        <f>'AEO 2022 42 Raw'!H86</f>
        <v>228.675125</v>
      </c>
      <c r="F102" s="52">
        <f>'AEO 2022 42 Raw'!I86</f>
        <v>230.958771</v>
      </c>
      <c r="G102" s="52">
        <f>'AEO 2022 42 Raw'!J86</f>
        <v>231.910919</v>
      </c>
      <c r="H102" s="52">
        <f>'AEO 2022 42 Raw'!K86</f>
        <v>232.460098</v>
      </c>
      <c r="I102" s="52">
        <f>'AEO 2022 42 Raw'!L86</f>
        <v>233.777649</v>
      </c>
      <c r="J102" s="52">
        <f>'AEO 2022 42 Raw'!M86</f>
        <v>235.858124</v>
      </c>
      <c r="K102" s="52">
        <f>'AEO 2022 42 Raw'!N86</f>
        <v>237.633026</v>
      </c>
      <c r="L102" s="52">
        <f>'AEO 2022 42 Raw'!O86</f>
        <v>239.112961</v>
      </c>
      <c r="M102" s="52">
        <f>'AEO 2022 42 Raw'!P86</f>
        <v>240.74733</v>
      </c>
      <c r="N102" s="52">
        <f>'AEO 2022 42 Raw'!Q86</f>
        <v>241.459747</v>
      </c>
      <c r="O102" s="52">
        <f>'AEO 2022 42 Raw'!R86</f>
        <v>243.040237</v>
      </c>
      <c r="P102" s="52">
        <f>'AEO 2022 42 Raw'!S86</f>
        <v>244.384033</v>
      </c>
      <c r="Q102" s="52">
        <f>'AEO 2022 42 Raw'!T86</f>
        <v>246.084106</v>
      </c>
      <c r="R102" s="52">
        <f>'AEO 2022 42 Raw'!U86</f>
        <v>247.876694</v>
      </c>
      <c r="S102" s="52">
        <f>'AEO 2022 42 Raw'!V86</f>
        <v>249.603363</v>
      </c>
      <c r="T102" s="52">
        <f>'AEO 2022 42 Raw'!W86</f>
        <v>251.251205</v>
      </c>
      <c r="U102" s="52">
        <f>'AEO 2022 42 Raw'!X86</f>
        <v>253.268097</v>
      </c>
      <c r="V102" s="52">
        <f>'AEO 2022 42 Raw'!Y86</f>
        <v>254.805832</v>
      </c>
      <c r="W102" s="52">
        <f>'AEO 2022 42 Raw'!Z86</f>
        <v>256.403625</v>
      </c>
      <c r="X102" s="52">
        <f>'AEO 2022 42 Raw'!AA86</f>
        <v>258.032074</v>
      </c>
      <c r="Y102" s="52">
        <f>'AEO 2022 42 Raw'!AB86</f>
        <v>259.527008</v>
      </c>
      <c r="Z102" s="52">
        <f>'AEO 2022 42 Raw'!AC86</f>
        <v>261.175415</v>
      </c>
      <c r="AA102" s="52">
        <f>'AEO 2022 42 Raw'!AD86</f>
        <v>262.984467</v>
      </c>
      <c r="AB102" s="52">
        <f>'AEO 2022 42 Raw'!AE86</f>
        <v>264.790741</v>
      </c>
      <c r="AC102" s="52">
        <f>'AEO 2022 42 Raw'!AF86</f>
        <v>266.703827</v>
      </c>
      <c r="AD102" s="52">
        <f>'AEO 2022 42 Raw'!AG86</f>
        <v>268.641083</v>
      </c>
      <c r="AE102" s="52">
        <f>'AEO 2022 42 Raw'!AH86</f>
        <v>270.638153</v>
      </c>
      <c r="AF102" s="52">
        <f>'AEO 2022 42 Raw'!AI86</f>
        <v>273.22229</v>
      </c>
      <c r="AG102" s="53">
        <f>'AEO 2022 42 Raw'!AJ86</f>
        <v>0.005</v>
      </c>
    </row>
    <row r="103" ht="15.0" customHeight="1">
      <c r="A103" s="45" t="s">
        <v>953</v>
      </c>
      <c r="B103" s="51" t="s">
        <v>927</v>
      </c>
      <c r="C103" s="52">
        <f>'AEO 2022 42 Raw'!F87</f>
        <v>408.582977</v>
      </c>
      <c r="D103" s="52">
        <f>'AEO 2022 42 Raw'!G87</f>
        <v>398.534088</v>
      </c>
      <c r="E103" s="52">
        <f>'AEO 2022 42 Raw'!H87</f>
        <v>400.82135</v>
      </c>
      <c r="F103" s="52">
        <f>'AEO 2022 42 Raw'!I87</f>
        <v>403.570374</v>
      </c>
      <c r="G103" s="52">
        <f>'AEO 2022 42 Raw'!J87</f>
        <v>406.698914</v>
      </c>
      <c r="H103" s="52">
        <f>'AEO 2022 42 Raw'!K87</f>
        <v>408.83313</v>
      </c>
      <c r="I103" s="52">
        <f>'AEO 2022 42 Raw'!L87</f>
        <v>411.75885</v>
      </c>
      <c r="J103" s="52">
        <f>'AEO 2022 42 Raw'!M87</f>
        <v>414.425812</v>
      </c>
      <c r="K103" s="52">
        <f>'AEO 2022 42 Raw'!N87</f>
        <v>417.177856</v>
      </c>
      <c r="L103" s="52">
        <f>'AEO 2022 42 Raw'!O87</f>
        <v>419.556854</v>
      </c>
      <c r="M103" s="52">
        <f>'AEO 2022 42 Raw'!P87</f>
        <v>422.324646</v>
      </c>
      <c r="N103" s="52">
        <f>'AEO 2022 42 Raw'!Q87</f>
        <v>423.600281</v>
      </c>
      <c r="O103" s="52">
        <f>'AEO 2022 42 Raw'!R87</f>
        <v>426.169098</v>
      </c>
      <c r="P103" s="52">
        <f>'AEO 2022 42 Raw'!S87</f>
        <v>428.142029</v>
      </c>
      <c r="Q103" s="52">
        <f>'AEO 2022 42 Raw'!T87</f>
        <v>430.279053</v>
      </c>
      <c r="R103" s="52">
        <f>'AEO 2022 42 Raw'!U87</f>
        <v>432.611084</v>
      </c>
      <c r="S103" s="52">
        <f>'AEO 2022 42 Raw'!V87</f>
        <v>434.915497</v>
      </c>
      <c r="T103" s="52">
        <f>'AEO 2022 42 Raw'!W87</f>
        <v>437.068726</v>
      </c>
      <c r="U103" s="52">
        <f>'AEO 2022 42 Raw'!X87</f>
        <v>439.622772</v>
      </c>
      <c r="V103" s="52">
        <f>'AEO 2022 42 Raw'!Y87</f>
        <v>441.629669</v>
      </c>
      <c r="W103" s="52">
        <f>'AEO 2022 42 Raw'!Z87</f>
        <v>443.657318</v>
      </c>
      <c r="X103" s="52">
        <f>'AEO 2022 42 Raw'!AA87</f>
        <v>445.733429</v>
      </c>
      <c r="Y103" s="52">
        <f>'AEO 2022 42 Raw'!AB87</f>
        <v>447.463257</v>
      </c>
      <c r="Z103" s="52">
        <f>'AEO 2022 42 Raw'!AC87</f>
        <v>449.425812</v>
      </c>
      <c r="AA103" s="52">
        <f>'AEO 2022 42 Raw'!AD87</f>
        <v>451.604523</v>
      </c>
      <c r="AB103" s="52">
        <f>'AEO 2022 42 Raw'!AE87</f>
        <v>453.846558</v>
      </c>
      <c r="AC103" s="52">
        <f>'AEO 2022 42 Raw'!AF87</f>
        <v>456.251221</v>
      </c>
      <c r="AD103" s="52">
        <f>'AEO 2022 42 Raw'!AG87</f>
        <v>458.762695</v>
      </c>
      <c r="AE103" s="52">
        <f>'AEO 2022 42 Raw'!AH87</f>
        <v>461.310699</v>
      </c>
      <c r="AF103" s="52">
        <f>'AEO 2022 42 Raw'!AI87</f>
        <v>464.579224</v>
      </c>
      <c r="AG103" s="53">
        <f>'AEO 2022 42 Raw'!AJ87</f>
        <v>0.004</v>
      </c>
    </row>
    <row r="104" ht="15.0" customHeight="1">
      <c r="A104" s="45" t="s">
        <v>954</v>
      </c>
      <c r="B104" s="51" t="s">
        <v>929</v>
      </c>
      <c r="C104" s="52">
        <f>'AEO 2022 42 Raw'!F88</f>
        <v>175.160797</v>
      </c>
      <c r="D104" s="52">
        <f>'AEO 2022 42 Raw'!G88</f>
        <v>171.412384</v>
      </c>
      <c r="E104" s="52">
        <f>'AEO 2022 42 Raw'!H88</f>
        <v>172.886887</v>
      </c>
      <c r="F104" s="52">
        <f>'AEO 2022 42 Raw'!I88</f>
        <v>174.639618</v>
      </c>
      <c r="G104" s="52">
        <f>'AEO 2022 42 Raw'!J88</f>
        <v>174.386246</v>
      </c>
      <c r="H104" s="52">
        <f>'AEO 2022 42 Raw'!K88</f>
        <v>174.025406</v>
      </c>
      <c r="I104" s="52">
        <f>'AEO 2022 42 Raw'!L88</f>
        <v>174.466904</v>
      </c>
      <c r="J104" s="52">
        <f>'AEO 2022 42 Raw'!M88</f>
        <v>175.032333</v>
      </c>
      <c r="K104" s="52">
        <f>'AEO 2022 42 Raw'!N88</f>
        <v>175.869797</v>
      </c>
      <c r="L104" s="52">
        <f>'AEO 2022 42 Raw'!O88</f>
        <v>176.557327</v>
      </c>
      <c r="M104" s="52">
        <f>'AEO 2022 42 Raw'!P88</f>
        <v>177.324203</v>
      </c>
      <c r="N104" s="52">
        <f>'AEO 2022 42 Raw'!Q88</f>
        <v>177.623444</v>
      </c>
      <c r="O104" s="52">
        <f>'AEO 2022 42 Raw'!R88</f>
        <v>178.357788</v>
      </c>
      <c r="P104" s="52">
        <f>'AEO 2022 42 Raw'!S88</f>
        <v>178.999008</v>
      </c>
      <c r="Q104" s="52">
        <f>'AEO 2022 42 Raw'!T88</f>
        <v>179.597946</v>
      </c>
      <c r="R104" s="52">
        <f>'AEO 2022 42 Raw'!U88</f>
        <v>180.219559</v>
      </c>
      <c r="S104" s="52">
        <f>'AEO 2022 42 Raw'!V88</f>
        <v>180.809052</v>
      </c>
      <c r="T104" s="52">
        <f>'AEO 2022 42 Raw'!W88</f>
        <v>181.353317</v>
      </c>
      <c r="U104" s="52">
        <f>'AEO 2022 42 Raw'!X88</f>
        <v>182.077866</v>
      </c>
      <c r="V104" s="52">
        <f>'AEO 2022 42 Raw'!Y88</f>
        <v>182.544312</v>
      </c>
      <c r="W104" s="52">
        <f>'AEO 2022 42 Raw'!Z88</f>
        <v>183.049316</v>
      </c>
      <c r="X104" s="52">
        <f>'AEO 2022 42 Raw'!AA88</f>
        <v>183.563522</v>
      </c>
      <c r="Y104" s="52">
        <f>'AEO 2022 42 Raw'!AB88</f>
        <v>184.039703</v>
      </c>
      <c r="Z104" s="52">
        <f>'AEO 2022 42 Raw'!AC88</f>
        <v>184.544266</v>
      </c>
      <c r="AA104" s="52">
        <f>'AEO 2022 42 Raw'!AD88</f>
        <v>185.099396</v>
      </c>
      <c r="AB104" s="52">
        <f>'AEO 2022 42 Raw'!AE88</f>
        <v>185.645081</v>
      </c>
      <c r="AC104" s="52">
        <f>'AEO 2022 42 Raw'!AF88</f>
        <v>186.231049</v>
      </c>
      <c r="AD104" s="52">
        <f>'AEO 2022 42 Raw'!AG88</f>
        <v>186.858704</v>
      </c>
      <c r="AE104" s="52">
        <f>'AEO 2022 42 Raw'!AH88</f>
        <v>187.494247</v>
      </c>
      <c r="AF104" s="52">
        <f>'AEO 2022 42 Raw'!AI88</f>
        <v>188.418747</v>
      </c>
      <c r="AG104" s="53">
        <f>'AEO 2022 42 Raw'!AJ88</f>
        <v>0.003</v>
      </c>
    </row>
    <row r="105" ht="15.0" customHeight="1">
      <c r="A105" s="45" t="s">
        <v>955</v>
      </c>
      <c r="B105" s="51" t="s">
        <v>931</v>
      </c>
      <c r="C105" s="52">
        <f>'AEO 2022 42 Raw'!F89</f>
        <v>238.701309</v>
      </c>
      <c r="D105" s="52">
        <f>'AEO 2022 42 Raw'!G89</f>
        <v>234.80983</v>
      </c>
      <c r="E105" s="52">
        <f>'AEO 2022 42 Raw'!H89</f>
        <v>236.511505</v>
      </c>
      <c r="F105" s="52">
        <f>'AEO 2022 42 Raw'!I89</f>
        <v>238.013962</v>
      </c>
      <c r="G105" s="52">
        <f>'AEO 2022 42 Raw'!J89</f>
        <v>237.746811</v>
      </c>
      <c r="H105" s="52">
        <f>'AEO 2022 42 Raw'!K89</f>
        <v>236.487518</v>
      </c>
      <c r="I105" s="52">
        <f>'AEO 2022 42 Raw'!L89</f>
        <v>236.206238</v>
      </c>
      <c r="J105" s="52">
        <f>'AEO 2022 42 Raw'!M89</f>
        <v>237.289154</v>
      </c>
      <c r="K105" s="52">
        <f>'AEO 2022 42 Raw'!N89</f>
        <v>237.954987</v>
      </c>
      <c r="L105" s="52">
        <f>'AEO 2022 42 Raw'!O89</f>
        <v>238.468491</v>
      </c>
      <c r="M105" s="52">
        <f>'AEO 2022 42 Raw'!P89</f>
        <v>239.07756</v>
      </c>
      <c r="N105" s="52">
        <f>'AEO 2022 42 Raw'!Q89</f>
        <v>239.190155</v>
      </c>
      <c r="O105" s="52">
        <f>'AEO 2022 42 Raw'!R89</f>
        <v>239.77803</v>
      </c>
      <c r="P105" s="52">
        <f>'AEO 2022 42 Raw'!S89</f>
        <v>240.321198</v>
      </c>
      <c r="Q105" s="52">
        <f>'AEO 2022 42 Raw'!T89</f>
        <v>240.912109</v>
      </c>
      <c r="R105" s="52">
        <f>'AEO 2022 42 Raw'!U89</f>
        <v>241.51416</v>
      </c>
      <c r="S105" s="52">
        <f>'AEO 2022 42 Raw'!V89</f>
        <v>242.099777</v>
      </c>
      <c r="T105" s="52">
        <f>'AEO 2022 42 Raw'!W89</f>
        <v>242.587967</v>
      </c>
      <c r="U105" s="52">
        <f>'AEO 2022 42 Raw'!X89</f>
        <v>243.250839</v>
      </c>
      <c r="V105" s="52">
        <f>'AEO 2022 42 Raw'!Y89</f>
        <v>244.064438</v>
      </c>
      <c r="W105" s="52">
        <f>'AEO 2022 42 Raw'!Z89</f>
        <v>244.939651</v>
      </c>
      <c r="X105" s="52">
        <f>'AEO 2022 42 Raw'!AA89</f>
        <v>245.811859</v>
      </c>
      <c r="Y105" s="52">
        <f>'AEO 2022 42 Raw'!AB89</f>
        <v>246.658371</v>
      </c>
      <c r="Z105" s="52">
        <f>'AEO 2022 42 Raw'!AC89</f>
        <v>247.563278</v>
      </c>
      <c r="AA105" s="52">
        <f>'AEO 2022 42 Raw'!AD89</f>
        <v>248.524887</v>
      </c>
      <c r="AB105" s="52">
        <f>'AEO 2022 42 Raw'!AE89</f>
        <v>249.455933</v>
      </c>
      <c r="AC105" s="52">
        <f>'AEO 2022 42 Raw'!AF89</f>
        <v>250.416336</v>
      </c>
      <c r="AD105" s="52">
        <f>'AEO 2022 42 Raw'!AG89</f>
        <v>251.400711</v>
      </c>
      <c r="AE105" s="52">
        <f>'AEO 2022 42 Raw'!AH89</f>
        <v>252.404251</v>
      </c>
      <c r="AF105" s="52">
        <f>'AEO 2022 42 Raw'!AI89</f>
        <v>253.698608</v>
      </c>
      <c r="AG105" s="53">
        <f>'AEO 2022 42 Raw'!AJ89</f>
        <v>0.002</v>
      </c>
    </row>
    <row r="106" ht="15.0" customHeight="1">
      <c r="A106" s="45" t="s">
        <v>956</v>
      </c>
      <c r="B106" s="51" t="s">
        <v>957</v>
      </c>
      <c r="C106" s="52">
        <f>'AEO 2022 42 Raw'!F90</f>
        <v>198.282974</v>
      </c>
      <c r="D106" s="52">
        <f>'AEO 2022 42 Raw'!G90</f>
        <v>192.180939</v>
      </c>
      <c r="E106" s="52">
        <f>'AEO 2022 42 Raw'!H90</f>
        <v>194.247421</v>
      </c>
      <c r="F106" s="52">
        <f>'AEO 2022 42 Raw'!I90</f>
        <v>196.159897</v>
      </c>
      <c r="G106" s="52">
        <f>'AEO 2022 42 Raw'!J90</f>
        <v>196.500534</v>
      </c>
      <c r="H106" s="52">
        <f>'AEO 2022 42 Raw'!K90</f>
        <v>196.431793</v>
      </c>
      <c r="I106" s="52">
        <f>'AEO 2022 42 Raw'!L90</f>
        <v>196.770691</v>
      </c>
      <c r="J106" s="52">
        <f>'AEO 2022 42 Raw'!M90</f>
        <v>197.956482</v>
      </c>
      <c r="K106" s="52">
        <f>'AEO 2022 42 Raw'!N90</f>
        <v>199.200195</v>
      </c>
      <c r="L106" s="52">
        <f>'AEO 2022 42 Raw'!O90</f>
        <v>200.147141</v>
      </c>
      <c r="M106" s="52">
        <f>'AEO 2022 42 Raw'!P90</f>
        <v>201.354691</v>
      </c>
      <c r="N106" s="52">
        <f>'AEO 2022 42 Raw'!Q90</f>
        <v>201.552582</v>
      </c>
      <c r="O106" s="52">
        <f>'AEO 2022 42 Raw'!R90</f>
        <v>202.864777</v>
      </c>
      <c r="P106" s="52">
        <f>'AEO 2022 42 Raw'!S90</f>
        <v>203.975067</v>
      </c>
      <c r="Q106" s="52">
        <f>'AEO 2022 42 Raw'!T90</f>
        <v>205.044861</v>
      </c>
      <c r="R106" s="52">
        <f>'AEO 2022 42 Raw'!U90</f>
        <v>206.222961</v>
      </c>
      <c r="S106" s="52">
        <f>'AEO 2022 42 Raw'!V90</f>
        <v>207.319122</v>
      </c>
      <c r="T106" s="52">
        <f>'AEO 2022 42 Raw'!W90</f>
        <v>208.332611</v>
      </c>
      <c r="U106" s="52">
        <f>'AEO 2022 42 Raw'!X90</f>
        <v>209.711136</v>
      </c>
      <c r="V106" s="52">
        <f>'AEO 2022 42 Raw'!Y90</f>
        <v>210.541504</v>
      </c>
      <c r="W106" s="52">
        <f>'AEO 2022 42 Raw'!Z90</f>
        <v>211.615234</v>
      </c>
      <c r="X106" s="52">
        <f>'AEO 2022 42 Raw'!AA90</f>
        <v>212.632965</v>
      </c>
      <c r="Y106" s="52">
        <f>'AEO 2022 42 Raw'!AB90</f>
        <v>213.55249</v>
      </c>
      <c r="Z106" s="52">
        <f>'AEO 2022 42 Raw'!AC90</f>
        <v>214.631134</v>
      </c>
      <c r="AA106" s="52">
        <f>'AEO 2022 42 Raw'!AD90</f>
        <v>215.792267</v>
      </c>
      <c r="AB106" s="52">
        <f>'AEO 2022 42 Raw'!AE90</f>
        <v>216.901321</v>
      </c>
      <c r="AC106" s="52">
        <f>'AEO 2022 42 Raw'!AF90</f>
        <v>218.136993</v>
      </c>
      <c r="AD106" s="52">
        <f>'AEO 2022 42 Raw'!AG90</f>
        <v>219.400375</v>
      </c>
      <c r="AE106" s="52">
        <f>'AEO 2022 42 Raw'!AH90</f>
        <v>220.664154</v>
      </c>
      <c r="AF106" s="52">
        <f>'AEO 2022 42 Raw'!AI90</f>
        <v>222.504929</v>
      </c>
      <c r="AG106" s="53">
        <f>'AEO 2022 42 Raw'!AJ90</f>
        <v>0.004</v>
      </c>
    </row>
    <row r="107" ht="15.0" customHeight="1">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3"/>
    </row>
    <row r="108" ht="15.0" customHeight="1">
      <c r="B108" s="50" t="s">
        <v>958</v>
      </c>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3"/>
    </row>
    <row r="109" ht="15.0" customHeight="1">
      <c r="A109" s="45" t="s">
        <v>959</v>
      </c>
      <c r="B109" s="51" t="s">
        <v>934</v>
      </c>
      <c r="C109" s="52">
        <f>'AEO 2022 42 Raw'!F92</f>
        <v>266.425201</v>
      </c>
      <c r="D109" s="52">
        <f>'AEO 2022 42 Raw'!G92</f>
        <v>265.295044</v>
      </c>
      <c r="E109" s="52">
        <f>'AEO 2022 42 Raw'!H92</f>
        <v>266.037018</v>
      </c>
      <c r="F109" s="52">
        <f>'AEO 2022 42 Raw'!I92</f>
        <v>266.447937</v>
      </c>
      <c r="G109" s="52">
        <f>'AEO 2022 42 Raw'!J92</f>
        <v>267.067413</v>
      </c>
      <c r="H109" s="52">
        <f>'AEO 2022 42 Raw'!K92</f>
        <v>267.274811</v>
      </c>
      <c r="I109" s="52">
        <f>'AEO 2022 42 Raw'!L92</f>
        <v>267.375702</v>
      </c>
      <c r="J109" s="52">
        <f>'AEO 2022 42 Raw'!M92</f>
        <v>267.51004</v>
      </c>
      <c r="K109" s="52">
        <f>'AEO 2022 42 Raw'!N92</f>
        <v>267.64801</v>
      </c>
      <c r="L109" s="52">
        <f>'AEO 2022 42 Raw'!O92</f>
        <v>267.745178</v>
      </c>
      <c r="M109" s="52">
        <f>'AEO 2022 42 Raw'!P92</f>
        <v>267.836426</v>
      </c>
      <c r="N109" s="52">
        <f>'AEO 2022 42 Raw'!Q92</f>
        <v>267.822327</v>
      </c>
      <c r="O109" s="52">
        <f>'AEO 2022 42 Raw'!R92</f>
        <v>267.92395</v>
      </c>
      <c r="P109" s="52">
        <f>'AEO 2022 42 Raw'!S92</f>
        <v>267.987091</v>
      </c>
      <c r="Q109" s="52">
        <f>'AEO 2022 42 Raw'!T92</f>
        <v>267.820129</v>
      </c>
      <c r="R109" s="52">
        <f>'AEO 2022 42 Raw'!U92</f>
        <v>267.692657</v>
      </c>
      <c r="S109" s="52">
        <f>'AEO 2022 42 Raw'!V92</f>
        <v>267.608826</v>
      </c>
      <c r="T109" s="52">
        <f>'AEO 2022 42 Raw'!W92</f>
        <v>267.596069</v>
      </c>
      <c r="U109" s="52">
        <f>'AEO 2022 42 Raw'!X92</f>
        <v>267.652557</v>
      </c>
      <c r="V109" s="52">
        <f>'AEO 2022 42 Raw'!Y92</f>
        <v>267.844818</v>
      </c>
      <c r="W109" s="52">
        <f>'AEO 2022 42 Raw'!Z92</f>
        <v>267.943695</v>
      </c>
      <c r="X109" s="52">
        <f>'AEO 2022 42 Raw'!AA92</f>
        <v>268.105804</v>
      </c>
      <c r="Y109" s="52">
        <f>'AEO 2022 42 Raw'!AB92</f>
        <v>268.183807</v>
      </c>
      <c r="Z109" s="52">
        <f>'AEO 2022 42 Raw'!AC92</f>
        <v>268.310638</v>
      </c>
      <c r="AA109" s="52">
        <f>'AEO 2022 42 Raw'!AD92</f>
        <v>268.4664</v>
      </c>
      <c r="AB109" s="52">
        <f>'AEO 2022 42 Raw'!AE92</f>
        <v>268.614227</v>
      </c>
      <c r="AC109" s="52">
        <f>'AEO 2022 42 Raw'!AF92</f>
        <v>268.760773</v>
      </c>
      <c r="AD109" s="52">
        <f>'AEO 2022 42 Raw'!AG92</f>
        <v>268.980957</v>
      </c>
      <c r="AE109" s="52">
        <f>'AEO 2022 42 Raw'!AH92</f>
        <v>269.171387</v>
      </c>
      <c r="AF109" s="52">
        <f>'AEO 2022 42 Raw'!AI92</f>
        <v>269.440887</v>
      </c>
      <c r="AG109" s="53">
        <f>'AEO 2022 42 Raw'!AJ92</f>
        <v>0</v>
      </c>
    </row>
    <row r="110" ht="15.0" customHeight="1">
      <c r="A110" s="45" t="s">
        <v>960</v>
      </c>
      <c r="B110" s="51" t="s">
        <v>936</v>
      </c>
      <c r="C110" s="52">
        <f>'AEO 2022 42 Raw'!F93</f>
        <v>361.597504</v>
      </c>
      <c r="D110" s="52">
        <f>'AEO 2022 42 Raw'!G93</f>
        <v>355.728943</v>
      </c>
      <c r="E110" s="52">
        <f>'AEO 2022 42 Raw'!H93</f>
        <v>355.72226</v>
      </c>
      <c r="F110" s="52">
        <f>'AEO 2022 42 Raw'!I93</f>
        <v>356.379547</v>
      </c>
      <c r="G110" s="52">
        <f>'AEO 2022 42 Raw'!J93</f>
        <v>356.768219</v>
      </c>
      <c r="H110" s="52">
        <f>'AEO 2022 42 Raw'!K93</f>
        <v>356.907135</v>
      </c>
      <c r="I110" s="52">
        <f>'AEO 2022 42 Raw'!L93</f>
        <v>356.884399</v>
      </c>
      <c r="J110" s="52">
        <f>'AEO 2022 42 Raw'!M93</f>
        <v>356.992432</v>
      </c>
      <c r="K110" s="52">
        <f>'AEO 2022 42 Raw'!N93</f>
        <v>357.213684</v>
      </c>
      <c r="L110" s="52">
        <f>'AEO 2022 42 Raw'!O93</f>
        <v>357.398438</v>
      </c>
      <c r="M110" s="52">
        <f>'AEO 2022 42 Raw'!P93</f>
        <v>357.588684</v>
      </c>
      <c r="N110" s="52">
        <f>'AEO 2022 42 Raw'!Q93</f>
        <v>357.638672</v>
      </c>
      <c r="O110" s="52">
        <f>'AEO 2022 42 Raw'!R93</f>
        <v>357.963776</v>
      </c>
      <c r="P110" s="52">
        <f>'AEO 2022 42 Raw'!S93</f>
        <v>358.228607</v>
      </c>
      <c r="Q110" s="52">
        <f>'AEO 2022 42 Raw'!T93</f>
        <v>358.477173</v>
      </c>
      <c r="R110" s="52">
        <f>'AEO 2022 42 Raw'!U93</f>
        <v>358.73877</v>
      </c>
      <c r="S110" s="52">
        <f>'AEO 2022 42 Raw'!V93</f>
        <v>359.718567</v>
      </c>
      <c r="T110" s="52">
        <f>'AEO 2022 42 Raw'!W93</f>
        <v>360.671967</v>
      </c>
      <c r="U110" s="52">
        <f>'AEO 2022 42 Raw'!X93</f>
        <v>361.890442</v>
      </c>
      <c r="V110" s="52">
        <f>'AEO 2022 42 Raw'!Y93</f>
        <v>362.822937</v>
      </c>
      <c r="W110" s="52">
        <f>'AEO 2022 42 Raw'!Z93</f>
        <v>363.748169</v>
      </c>
      <c r="X110" s="52">
        <f>'AEO 2022 42 Raw'!AA93</f>
        <v>364.719757</v>
      </c>
      <c r="Y110" s="52">
        <f>'AEO 2022 42 Raw'!AB93</f>
        <v>365.626495</v>
      </c>
      <c r="Z110" s="52">
        <f>'AEO 2022 42 Raw'!AC93</f>
        <v>366.599579</v>
      </c>
      <c r="AA110" s="52">
        <f>'AEO 2022 42 Raw'!AD93</f>
        <v>367.657043</v>
      </c>
      <c r="AB110" s="52">
        <f>'AEO 2022 42 Raw'!AE93</f>
        <v>368.697571</v>
      </c>
      <c r="AC110" s="52">
        <f>'AEO 2022 42 Raw'!AF93</f>
        <v>369.790375</v>
      </c>
      <c r="AD110" s="52">
        <f>'AEO 2022 42 Raw'!AG93</f>
        <v>370.923309</v>
      </c>
      <c r="AE110" s="52">
        <f>'AEO 2022 42 Raw'!AH93</f>
        <v>372.063416</v>
      </c>
      <c r="AF110" s="52">
        <f>'AEO 2022 42 Raw'!AI93</f>
        <v>373.51297</v>
      </c>
      <c r="AG110" s="53">
        <f>'AEO 2022 42 Raw'!AJ93</f>
        <v>0.001</v>
      </c>
    </row>
    <row r="111" ht="15.0" customHeight="1">
      <c r="A111" s="45" t="s">
        <v>961</v>
      </c>
      <c r="B111" s="51" t="s">
        <v>938</v>
      </c>
      <c r="C111" s="52">
        <f>'AEO 2022 42 Raw'!F94</f>
        <v>166.952103</v>
      </c>
      <c r="D111" s="52">
        <f>'AEO 2022 42 Raw'!G94</f>
        <v>162.516266</v>
      </c>
      <c r="E111" s="52">
        <f>'AEO 2022 42 Raw'!H94</f>
        <v>161.082764</v>
      </c>
      <c r="F111" s="52">
        <f>'AEO 2022 42 Raw'!I94</f>
        <v>159.607742</v>
      </c>
      <c r="G111" s="52">
        <f>'AEO 2022 42 Raw'!J94</f>
        <v>159.016922</v>
      </c>
      <c r="H111" s="52">
        <f>'AEO 2022 42 Raw'!K94</f>
        <v>159.158112</v>
      </c>
      <c r="I111" s="52">
        <f>'AEO 2022 42 Raw'!L94</f>
        <v>158.838318</v>
      </c>
      <c r="J111" s="52">
        <f>'AEO 2022 42 Raw'!M94</f>
        <v>158.590118</v>
      </c>
      <c r="K111" s="52">
        <f>'AEO 2022 42 Raw'!N94</f>
        <v>158.57724</v>
      </c>
      <c r="L111" s="52">
        <f>'AEO 2022 42 Raw'!O94</f>
        <v>158.781189</v>
      </c>
      <c r="M111" s="52">
        <f>'AEO 2022 42 Raw'!P94</f>
        <v>159.11142</v>
      </c>
      <c r="N111" s="52">
        <f>'AEO 2022 42 Raw'!Q94</f>
        <v>159.26355</v>
      </c>
      <c r="O111" s="52">
        <f>'AEO 2022 42 Raw'!R94</f>
        <v>159.620773</v>
      </c>
      <c r="P111" s="52">
        <f>'AEO 2022 42 Raw'!S94</f>
        <v>160.007477</v>
      </c>
      <c r="Q111" s="52">
        <f>'AEO 2022 42 Raw'!T94</f>
        <v>160.37619</v>
      </c>
      <c r="R111" s="52">
        <f>'AEO 2022 42 Raw'!U94</f>
        <v>160.7603</v>
      </c>
      <c r="S111" s="52">
        <f>'AEO 2022 42 Raw'!V94</f>
        <v>161.596298</v>
      </c>
      <c r="T111" s="52">
        <f>'AEO 2022 42 Raw'!W94</f>
        <v>162.07251</v>
      </c>
      <c r="U111" s="52">
        <f>'AEO 2022 42 Raw'!X94</f>
        <v>162.642715</v>
      </c>
      <c r="V111" s="52">
        <f>'AEO 2022 42 Raw'!Y94</f>
        <v>163.053818</v>
      </c>
      <c r="W111" s="52">
        <f>'AEO 2022 42 Raw'!Z94</f>
        <v>163.485886</v>
      </c>
      <c r="X111" s="52">
        <f>'AEO 2022 42 Raw'!AA94</f>
        <v>163.921753</v>
      </c>
      <c r="Y111" s="52">
        <f>'AEO 2022 42 Raw'!AB94</f>
        <v>164.339737</v>
      </c>
      <c r="Z111" s="52">
        <f>'AEO 2022 42 Raw'!AC94</f>
        <v>164.792145</v>
      </c>
      <c r="AA111" s="52">
        <f>'AEO 2022 42 Raw'!AD94</f>
        <v>165.283081</v>
      </c>
      <c r="AB111" s="52">
        <f>'AEO 2022 42 Raw'!AE94</f>
        <v>165.769592</v>
      </c>
      <c r="AC111" s="52">
        <f>'AEO 2022 42 Raw'!AF94</f>
        <v>166.292557</v>
      </c>
      <c r="AD111" s="52">
        <f>'AEO 2022 42 Raw'!AG94</f>
        <v>166.799149</v>
      </c>
      <c r="AE111" s="52">
        <f>'AEO 2022 42 Raw'!AH94</f>
        <v>167.330475</v>
      </c>
      <c r="AF111" s="52">
        <f>'AEO 2022 42 Raw'!AI94</f>
        <v>167.987915</v>
      </c>
      <c r="AG111" s="53">
        <f>'AEO 2022 42 Raw'!AJ94</f>
        <v>0</v>
      </c>
    </row>
    <row r="112" ht="15.0" customHeight="1">
      <c r="A112" s="45" t="s">
        <v>962</v>
      </c>
      <c r="B112" s="51" t="s">
        <v>940</v>
      </c>
      <c r="C112" s="52">
        <f>'AEO 2022 42 Raw'!F95</f>
        <v>291.957184</v>
      </c>
      <c r="D112" s="52">
        <f>'AEO 2022 42 Raw'!G95</f>
        <v>292.215851</v>
      </c>
      <c r="E112" s="52">
        <f>'AEO 2022 42 Raw'!H95</f>
        <v>293.388977</v>
      </c>
      <c r="F112" s="52">
        <f>'AEO 2022 42 Raw'!I95</f>
        <v>294.514069</v>
      </c>
      <c r="G112" s="52">
        <f>'AEO 2022 42 Raw'!J95</f>
        <v>294.632477</v>
      </c>
      <c r="H112" s="52">
        <f>'AEO 2022 42 Raw'!K95</f>
        <v>294.702423</v>
      </c>
      <c r="I112" s="52">
        <f>'AEO 2022 42 Raw'!L95</f>
        <v>294.72934</v>
      </c>
      <c r="J112" s="52">
        <f>'AEO 2022 42 Raw'!M95</f>
        <v>294.800293</v>
      </c>
      <c r="K112" s="52">
        <f>'AEO 2022 42 Raw'!N95</f>
        <v>294.878113</v>
      </c>
      <c r="L112" s="52">
        <f>'AEO 2022 42 Raw'!O95</f>
        <v>294.934448</v>
      </c>
      <c r="M112" s="52">
        <f>'AEO 2022 42 Raw'!P95</f>
        <v>295.010834</v>
      </c>
      <c r="N112" s="52">
        <f>'AEO 2022 42 Raw'!Q95</f>
        <v>295.015259</v>
      </c>
      <c r="O112" s="52">
        <f>'AEO 2022 42 Raw'!R95</f>
        <v>295.160858</v>
      </c>
      <c r="P112" s="52">
        <f>'AEO 2022 42 Raw'!S95</f>
        <v>295.438599</v>
      </c>
      <c r="Q112" s="52">
        <f>'AEO 2022 42 Raw'!T95</f>
        <v>295.929047</v>
      </c>
      <c r="R112" s="52">
        <f>'AEO 2022 42 Raw'!U95</f>
        <v>296.247101</v>
      </c>
      <c r="S112" s="52">
        <f>'AEO 2022 42 Raw'!V95</f>
        <v>296.51474</v>
      </c>
      <c r="T112" s="52">
        <f>'AEO 2022 42 Raw'!W95</f>
        <v>296.658752</v>
      </c>
      <c r="U112" s="52">
        <f>'AEO 2022 42 Raw'!X95</f>
        <v>296.857208</v>
      </c>
      <c r="V112" s="52">
        <f>'AEO 2022 42 Raw'!Y95</f>
        <v>296.845032</v>
      </c>
      <c r="W112" s="52">
        <f>'AEO 2022 42 Raw'!Z95</f>
        <v>296.865356</v>
      </c>
      <c r="X112" s="52">
        <f>'AEO 2022 42 Raw'!AA95</f>
        <v>296.871887</v>
      </c>
      <c r="Y112" s="52">
        <f>'AEO 2022 42 Raw'!AB95</f>
        <v>296.955292</v>
      </c>
      <c r="Z112" s="52">
        <f>'AEO 2022 42 Raw'!AC95</f>
        <v>297.017792</v>
      </c>
      <c r="AA112" s="52">
        <f>'AEO 2022 42 Raw'!AD95</f>
        <v>297.062042</v>
      </c>
      <c r="AB112" s="52">
        <f>'AEO 2022 42 Raw'!AE95</f>
        <v>297.072296</v>
      </c>
      <c r="AC112" s="52">
        <f>'AEO 2022 42 Raw'!AF95</f>
        <v>297.079987</v>
      </c>
      <c r="AD112" s="52">
        <f>'AEO 2022 42 Raw'!AG95</f>
        <v>297.087799</v>
      </c>
      <c r="AE112" s="52">
        <f>'AEO 2022 42 Raw'!AH95</f>
        <v>297.100494</v>
      </c>
      <c r="AF112" s="52">
        <f>'AEO 2022 42 Raw'!AI95</f>
        <v>297.154327</v>
      </c>
      <c r="AG112" s="53">
        <f>'AEO 2022 42 Raw'!AJ95</f>
        <v>0.001</v>
      </c>
    </row>
    <row r="113" ht="12.0" customHeight="1">
      <c r="A113" s="45" t="s">
        <v>963</v>
      </c>
      <c r="B113" s="51" t="s">
        <v>942</v>
      </c>
      <c r="C113" s="52">
        <f>'AEO 2022 42 Raw'!F96</f>
        <v>270.96875</v>
      </c>
      <c r="D113" s="52">
        <f>'AEO 2022 42 Raw'!G96</f>
        <v>268.810059</v>
      </c>
      <c r="E113" s="52">
        <f>'AEO 2022 42 Raw'!H96</f>
        <v>268.997223</v>
      </c>
      <c r="F113" s="52">
        <f>'AEO 2022 42 Raw'!I96</f>
        <v>269.287231</v>
      </c>
      <c r="G113" s="52">
        <f>'AEO 2022 42 Raw'!J96</f>
        <v>270.163818</v>
      </c>
      <c r="H113" s="52">
        <f>'AEO 2022 42 Raw'!K96</f>
        <v>270.60907</v>
      </c>
      <c r="I113" s="52">
        <f>'AEO 2022 42 Raw'!L96</f>
        <v>270.921417</v>
      </c>
      <c r="J113" s="52">
        <f>'AEO 2022 42 Raw'!M96</f>
        <v>271.360107</v>
      </c>
      <c r="K113" s="52">
        <f>'AEO 2022 42 Raw'!N96</f>
        <v>271.735809</v>
      </c>
      <c r="L113" s="52">
        <f>'AEO 2022 42 Raw'!O96</f>
        <v>272.048431</v>
      </c>
      <c r="M113" s="52">
        <f>'AEO 2022 42 Raw'!P96</f>
        <v>272.405243</v>
      </c>
      <c r="N113" s="52">
        <f>'AEO 2022 42 Raw'!Q96</f>
        <v>272.566132</v>
      </c>
      <c r="O113" s="52">
        <f>'AEO 2022 42 Raw'!R96</f>
        <v>272.917084</v>
      </c>
      <c r="P113" s="52">
        <f>'AEO 2022 42 Raw'!S96</f>
        <v>273.225677</v>
      </c>
      <c r="Q113" s="52">
        <f>'AEO 2022 42 Raw'!T96</f>
        <v>273.609192</v>
      </c>
      <c r="R113" s="52">
        <f>'AEO 2022 42 Raw'!U96</f>
        <v>273.931915</v>
      </c>
      <c r="S113" s="52">
        <f>'AEO 2022 42 Raw'!V96</f>
        <v>274.226929</v>
      </c>
      <c r="T113" s="52">
        <f>'AEO 2022 42 Raw'!W96</f>
        <v>274.526245</v>
      </c>
      <c r="U113" s="52">
        <f>'AEO 2022 42 Raw'!X96</f>
        <v>274.886749</v>
      </c>
      <c r="V113" s="52">
        <f>'AEO 2022 42 Raw'!Y96</f>
        <v>275.19635</v>
      </c>
      <c r="W113" s="52">
        <f>'AEO 2022 42 Raw'!Z96</f>
        <v>275.486481</v>
      </c>
      <c r="X113" s="52">
        <f>'AEO 2022 42 Raw'!AA96</f>
        <v>275.795532</v>
      </c>
      <c r="Y113" s="52">
        <f>'AEO 2022 42 Raw'!AB96</f>
        <v>276.054291</v>
      </c>
      <c r="Z113" s="52">
        <f>'AEO 2022 42 Raw'!AC96</f>
        <v>276.349152</v>
      </c>
      <c r="AA113" s="52">
        <f>'AEO 2022 42 Raw'!AD96</f>
        <v>276.674683</v>
      </c>
      <c r="AB113" s="52">
        <f>'AEO 2022 42 Raw'!AE96</f>
        <v>276.992706</v>
      </c>
      <c r="AC113" s="52">
        <f>'AEO 2022 42 Raw'!AF96</f>
        <v>277.32016</v>
      </c>
      <c r="AD113" s="52">
        <f>'AEO 2022 42 Raw'!AG96</f>
        <v>277.677002</v>
      </c>
      <c r="AE113" s="52">
        <f>'AEO 2022 42 Raw'!AH96</f>
        <v>278.025574</v>
      </c>
      <c r="AF113" s="52">
        <f>'AEO 2022 42 Raw'!AI96</f>
        <v>278.473511</v>
      </c>
      <c r="AG113" s="53">
        <f>'AEO 2022 42 Raw'!AJ96</f>
        <v>0.001</v>
      </c>
    </row>
    <row r="114" ht="15.0" customHeight="1">
      <c r="A114" s="45" t="s">
        <v>964</v>
      </c>
      <c r="B114" s="51" t="s">
        <v>944</v>
      </c>
      <c r="C114" s="52">
        <f>'AEO 2022 42 Raw'!F97</f>
        <v>368.520752</v>
      </c>
      <c r="D114" s="52">
        <f>'AEO 2022 42 Raw'!G97</f>
        <v>366.023468</v>
      </c>
      <c r="E114" s="52">
        <f>'AEO 2022 42 Raw'!H97</f>
        <v>367.170135</v>
      </c>
      <c r="F114" s="52">
        <f>'AEO 2022 42 Raw'!I97</f>
        <v>368.358551</v>
      </c>
      <c r="G114" s="52">
        <f>'AEO 2022 42 Raw'!J97</f>
        <v>368.681274</v>
      </c>
      <c r="H114" s="52">
        <f>'AEO 2022 42 Raw'!K97</f>
        <v>369.016968</v>
      </c>
      <c r="I114" s="52">
        <f>'AEO 2022 42 Raw'!L97</f>
        <v>369.27124</v>
      </c>
      <c r="J114" s="52">
        <f>'AEO 2022 42 Raw'!M97</f>
        <v>369.638611</v>
      </c>
      <c r="K114" s="52">
        <f>'AEO 2022 42 Raw'!N97</f>
        <v>369.966034</v>
      </c>
      <c r="L114" s="52">
        <f>'AEO 2022 42 Raw'!O97</f>
        <v>370.210236</v>
      </c>
      <c r="M114" s="52">
        <f>'AEO 2022 42 Raw'!P97</f>
        <v>370.509003</v>
      </c>
      <c r="N114" s="52">
        <f>'AEO 2022 42 Raw'!Q97</f>
        <v>370.586182</v>
      </c>
      <c r="O114" s="52">
        <f>'AEO 2022 42 Raw'!R97</f>
        <v>371.077606</v>
      </c>
      <c r="P114" s="52">
        <f>'AEO 2022 42 Raw'!S97</f>
        <v>371.507294</v>
      </c>
      <c r="Q114" s="52">
        <f>'AEO 2022 42 Raw'!T97</f>
        <v>371.960541</v>
      </c>
      <c r="R114" s="52">
        <f>'AEO 2022 42 Raw'!U97</f>
        <v>372.424347</v>
      </c>
      <c r="S114" s="52">
        <f>'AEO 2022 42 Raw'!V97</f>
        <v>373.439209</v>
      </c>
      <c r="T114" s="52">
        <f>'AEO 2022 42 Raw'!W97</f>
        <v>374.080841</v>
      </c>
      <c r="U114" s="52">
        <f>'AEO 2022 42 Raw'!X97</f>
        <v>374.896515</v>
      </c>
      <c r="V114" s="52">
        <f>'AEO 2022 42 Raw'!Y97</f>
        <v>375.349731</v>
      </c>
      <c r="W114" s="52">
        <f>'AEO 2022 42 Raw'!Z97</f>
        <v>375.823364</v>
      </c>
      <c r="X114" s="52">
        <f>'AEO 2022 42 Raw'!AA97</f>
        <v>376.31131</v>
      </c>
      <c r="Y114" s="52">
        <f>'AEO 2022 42 Raw'!AB97</f>
        <v>376.872681</v>
      </c>
      <c r="Z114" s="52">
        <f>'AEO 2022 42 Raw'!AC97</f>
        <v>377.434967</v>
      </c>
      <c r="AA114" s="52">
        <f>'AEO 2022 42 Raw'!AD97</f>
        <v>378.047424</v>
      </c>
      <c r="AB114" s="52">
        <f>'AEO 2022 42 Raw'!AE97</f>
        <v>378.634064</v>
      </c>
      <c r="AC114" s="52">
        <f>'AEO 2022 42 Raw'!AF97</f>
        <v>379.252197</v>
      </c>
      <c r="AD114" s="52">
        <f>'AEO 2022 42 Raw'!AG97</f>
        <v>379.788391</v>
      </c>
      <c r="AE114" s="52">
        <f>'AEO 2022 42 Raw'!AH97</f>
        <v>380.373169</v>
      </c>
      <c r="AF114" s="52">
        <f>'AEO 2022 42 Raw'!AI97</f>
        <v>381.083221</v>
      </c>
      <c r="AG114" s="53">
        <f>'AEO 2022 42 Raw'!AJ97</f>
        <v>0.001</v>
      </c>
    </row>
    <row r="115" ht="15.0" customHeight="1">
      <c r="A115" s="45" t="s">
        <v>965</v>
      </c>
      <c r="B115" s="51" t="s">
        <v>929</v>
      </c>
      <c r="C115" s="52">
        <f>'AEO 2022 42 Raw'!F98</f>
        <v>191.904358</v>
      </c>
      <c r="D115" s="52">
        <f>'AEO 2022 42 Raw'!G98</f>
        <v>188.087616</v>
      </c>
      <c r="E115" s="52">
        <f>'AEO 2022 42 Raw'!H98</f>
        <v>189.089066</v>
      </c>
      <c r="F115" s="52">
        <f>'AEO 2022 42 Raw'!I98</f>
        <v>190.132645</v>
      </c>
      <c r="G115" s="52">
        <f>'AEO 2022 42 Raw'!J98</f>
        <v>191.038513</v>
      </c>
      <c r="H115" s="52">
        <f>'AEO 2022 42 Raw'!K98</f>
        <v>191.764725</v>
      </c>
      <c r="I115" s="52">
        <f>'AEO 2022 42 Raw'!L98</f>
        <v>192.304382</v>
      </c>
      <c r="J115" s="52">
        <f>'AEO 2022 42 Raw'!M98</f>
        <v>193.01535</v>
      </c>
      <c r="K115" s="52">
        <f>'AEO 2022 42 Raw'!N98</f>
        <v>193.766281</v>
      </c>
      <c r="L115" s="52">
        <f>'AEO 2022 42 Raw'!O98</f>
        <v>194.40744</v>
      </c>
      <c r="M115" s="52">
        <f>'AEO 2022 42 Raw'!P98</f>
        <v>195.13353</v>
      </c>
      <c r="N115" s="52">
        <f>'AEO 2022 42 Raw'!Q98</f>
        <v>195.467926</v>
      </c>
      <c r="O115" s="52">
        <f>'AEO 2022 42 Raw'!R98</f>
        <v>196.180893</v>
      </c>
      <c r="P115" s="52">
        <f>'AEO 2022 42 Raw'!S98</f>
        <v>196.873627</v>
      </c>
      <c r="Q115" s="52">
        <f>'AEO 2022 42 Raw'!T98</f>
        <v>197.494019</v>
      </c>
      <c r="R115" s="52">
        <f>'AEO 2022 42 Raw'!U98</f>
        <v>198.219772</v>
      </c>
      <c r="S115" s="52">
        <f>'AEO 2022 42 Raw'!V98</f>
        <v>199.047821</v>
      </c>
      <c r="T115" s="52">
        <f>'AEO 2022 42 Raw'!W98</f>
        <v>199.801041</v>
      </c>
      <c r="U115" s="52">
        <f>'AEO 2022 42 Raw'!X98</f>
        <v>200.71727</v>
      </c>
      <c r="V115" s="52">
        <f>'AEO 2022 42 Raw'!Y98</f>
        <v>201.426529</v>
      </c>
      <c r="W115" s="52">
        <f>'AEO 2022 42 Raw'!Z98</f>
        <v>202.154694</v>
      </c>
      <c r="X115" s="52">
        <f>'AEO 2022 42 Raw'!AA98</f>
        <v>202.89679</v>
      </c>
      <c r="Y115" s="52">
        <f>'AEO 2022 42 Raw'!AB98</f>
        <v>203.571411</v>
      </c>
      <c r="Z115" s="52">
        <f>'AEO 2022 42 Raw'!AC98</f>
        <v>204.311462</v>
      </c>
      <c r="AA115" s="52">
        <f>'AEO 2022 42 Raw'!AD98</f>
        <v>205.115295</v>
      </c>
      <c r="AB115" s="52">
        <f>'AEO 2022 42 Raw'!AE98</f>
        <v>205.907013</v>
      </c>
      <c r="AC115" s="52">
        <f>'AEO 2022 42 Raw'!AF98</f>
        <v>206.740326</v>
      </c>
      <c r="AD115" s="52">
        <f>'AEO 2022 42 Raw'!AG98</f>
        <v>207.597839</v>
      </c>
      <c r="AE115" s="52">
        <f>'AEO 2022 42 Raw'!AH98</f>
        <v>208.464828</v>
      </c>
      <c r="AF115" s="52">
        <f>'AEO 2022 42 Raw'!AI98</f>
        <v>209.562195</v>
      </c>
      <c r="AG115" s="53">
        <f>'AEO 2022 42 Raw'!AJ98</f>
        <v>0.003</v>
      </c>
    </row>
    <row r="116" ht="15.0" customHeight="1">
      <c r="A116" s="45" t="s">
        <v>966</v>
      </c>
      <c r="B116" s="51" t="s">
        <v>931</v>
      </c>
      <c r="C116" s="52">
        <f>'AEO 2022 42 Raw'!F99</f>
        <v>288.96228</v>
      </c>
      <c r="D116" s="52">
        <f>'AEO 2022 42 Raw'!G99</f>
        <v>282.918121</v>
      </c>
      <c r="E116" s="52">
        <f>'AEO 2022 42 Raw'!H99</f>
        <v>284.131866</v>
      </c>
      <c r="F116" s="52">
        <f>'AEO 2022 42 Raw'!I99</f>
        <v>285.698273</v>
      </c>
      <c r="G116" s="52">
        <f>'AEO 2022 42 Raw'!J99</f>
        <v>287.501404</v>
      </c>
      <c r="H116" s="52">
        <f>'AEO 2022 42 Raw'!K99</f>
        <v>288.831909</v>
      </c>
      <c r="I116" s="52">
        <f>'AEO 2022 42 Raw'!L99</f>
        <v>289.719849</v>
      </c>
      <c r="J116" s="52">
        <f>'AEO 2022 42 Raw'!M99</f>
        <v>290.914673</v>
      </c>
      <c r="K116" s="52">
        <f>'AEO 2022 42 Raw'!N99</f>
        <v>292.145813</v>
      </c>
      <c r="L116" s="52">
        <f>'AEO 2022 42 Raw'!O99</f>
        <v>293.174744</v>
      </c>
      <c r="M116" s="52">
        <f>'AEO 2022 42 Raw'!P99</f>
        <v>294.324066</v>
      </c>
      <c r="N116" s="52">
        <f>'AEO 2022 42 Raw'!Q99</f>
        <v>294.775848</v>
      </c>
      <c r="O116" s="52">
        <f>'AEO 2022 42 Raw'!R99</f>
        <v>295.965912</v>
      </c>
      <c r="P116" s="52">
        <f>'AEO 2022 42 Raw'!S99</f>
        <v>297.276825</v>
      </c>
      <c r="Q116" s="52">
        <f>'AEO 2022 42 Raw'!T99</f>
        <v>298.43515</v>
      </c>
      <c r="R116" s="52">
        <f>'AEO 2022 42 Raw'!U99</f>
        <v>299.430389</v>
      </c>
      <c r="S116" s="52">
        <f>'AEO 2022 42 Raw'!V99</f>
        <v>300.513763</v>
      </c>
      <c r="T116" s="52">
        <f>'AEO 2022 42 Raw'!W99</f>
        <v>301.616089</v>
      </c>
      <c r="U116" s="52">
        <f>'AEO 2022 42 Raw'!X99</f>
        <v>302.994354</v>
      </c>
      <c r="V116" s="52">
        <f>'AEO 2022 42 Raw'!Y99</f>
        <v>304.164978</v>
      </c>
      <c r="W116" s="52">
        <f>'AEO 2022 42 Raw'!Z99</f>
        <v>305.323517</v>
      </c>
      <c r="X116" s="52">
        <f>'AEO 2022 42 Raw'!AA99</f>
        <v>306.555786</v>
      </c>
      <c r="Y116" s="52">
        <f>'AEO 2022 42 Raw'!AB99</f>
        <v>307.629211</v>
      </c>
      <c r="Z116" s="52">
        <f>'AEO 2022 42 Raw'!AC99</f>
        <v>308.829529</v>
      </c>
      <c r="AA116" s="52">
        <f>'AEO 2022 42 Raw'!AD99</f>
        <v>310.126465</v>
      </c>
      <c r="AB116" s="52">
        <f>'AEO 2022 42 Raw'!AE99</f>
        <v>311.400696</v>
      </c>
      <c r="AC116" s="52">
        <f>'AEO 2022 42 Raw'!AF99</f>
        <v>312.72522</v>
      </c>
      <c r="AD116" s="52">
        <f>'AEO 2022 42 Raw'!AG99</f>
        <v>314.18161</v>
      </c>
      <c r="AE116" s="52">
        <f>'AEO 2022 42 Raw'!AH99</f>
        <v>315.618469</v>
      </c>
      <c r="AF116" s="52">
        <f>'AEO 2022 42 Raw'!AI99</f>
        <v>317.477722</v>
      </c>
      <c r="AG116" s="53">
        <f>'AEO 2022 42 Raw'!AJ99</f>
        <v>0.003</v>
      </c>
    </row>
    <row r="117" ht="15.0" customHeight="1">
      <c r="A117" s="45" t="s">
        <v>967</v>
      </c>
      <c r="B117" s="51" t="s">
        <v>968</v>
      </c>
      <c r="C117" s="52">
        <f>'AEO 2022 42 Raw'!F100</f>
        <v>291.601776</v>
      </c>
      <c r="D117" s="52">
        <f>'AEO 2022 42 Raw'!G100</f>
        <v>286.977753</v>
      </c>
      <c r="E117" s="52">
        <f>'AEO 2022 42 Raw'!H100</f>
        <v>287.264832</v>
      </c>
      <c r="F117" s="52">
        <f>'AEO 2022 42 Raw'!I100</f>
        <v>288.429047</v>
      </c>
      <c r="G117" s="52">
        <f>'AEO 2022 42 Raw'!J100</f>
        <v>289.544342</v>
      </c>
      <c r="H117" s="52">
        <f>'AEO 2022 42 Raw'!K100</f>
        <v>290.384644</v>
      </c>
      <c r="I117" s="52">
        <f>'AEO 2022 42 Raw'!L100</f>
        <v>290.941803</v>
      </c>
      <c r="J117" s="52">
        <f>'AEO 2022 42 Raw'!M100</f>
        <v>291.64386</v>
      </c>
      <c r="K117" s="52">
        <f>'AEO 2022 42 Raw'!N100</f>
        <v>292.403839</v>
      </c>
      <c r="L117" s="52">
        <f>'AEO 2022 42 Raw'!O100</f>
        <v>293.063904</v>
      </c>
      <c r="M117" s="52">
        <f>'AEO 2022 42 Raw'!P100</f>
        <v>293.760376</v>
      </c>
      <c r="N117" s="52">
        <f>'AEO 2022 42 Raw'!Q100</f>
        <v>294.118042</v>
      </c>
      <c r="O117" s="52">
        <f>'AEO 2022 42 Raw'!R100</f>
        <v>294.843445</v>
      </c>
      <c r="P117" s="52">
        <f>'AEO 2022 42 Raw'!S100</f>
        <v>295.651062</v>
      </c>
      <c r="Q117" s="52">
        <f>'AEO 2022 42 Raw'!T100</f>
        <v>296.383881</v>
      </c>
      <c r="R117" s="52">
        <f>'AEO 2022 42 Raw'!U100</f>
        <v>297.059387</v>
      </c>
      <c r="S117" s="52">
        <f>'AEO 2022 42 Raw'!V100</f>
        <v>297.993134</v>
      </c>
      <c r="T117" s="52">
        <f>'AEO 2022 42 Raw'!W100</f>
        <v>298.896301</v>
      </c>
      <c r="U117" s="52">
        <f>'AEO 2022 42 Raw'!X100</f>
        <v>300.000519</v>
      </c>
      <c r="V117" s="52">
        <f>'AEO 2022 42 Raw'!Y100</f>
        <v>300.94516</v>
      </c>
      <c r="W117" s="52">
        <f>'AEO 2022 42 Raw'!Z100</f>
        <v>301.84079</v>
      </c>
      <c r="X117" s="52">
        <f>'AEO 2022 42 Raw'!AA100</f>
        <v>302.792114</v>
      </c>
      <c r="Y117" s="52">
        <f>'AEO 2022 42 Raw'!AB100</f>
        <v>303.661041</v>
      </c>
      <c r="Z117" s="52">
        <f>'AEO 2022 42 Raw'!AC100</f>
        <v>304.591736</v>
      </c>
      <c r="AA117" s="52">
        <f>'AEO 2022 42 Raw'!AD100</f>
        <v>305.599823</v>
      </c>
      <c r="AB117" s="52">
        <f>'AEO 2022 42 Raw'!AE100</f>
        <v>306.602264</v>
      </c>
      <c r="AC117" s="52">
        <f>'AEO 2022 42 Raw'!AF100</f>
        <v>307.638611</v>
      </c>
      <c r="AD117" s="52">
        <f>'AEO 2022 42 Raw'!AG100</f>
        <v>308.745361</v>
      </c>
      <c r="AE117" s="52">
        <f>'AEO 2022 42 Raw'!AH100</f>
        <v>309.856934</v>
      </c>
      <c r="AF117" s="52">
        <f>'AEO 2022 42 Raw'!AI100</f>
        <v>311.239441</v>
      </c>
      <c r="AG117" s="53">
        <f>'AEO 2022 42 Raw'!AJ100</f>
        <v>0.002</v>
      </c>
    </row>
    <row r="118" ht="15.0" customHeight="1">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3"/>
    </row>
    <row r="119" ht="15.0" customHeight="1">
      <c r="B119" s="50" t="s">
        <v>792</v>
      </c>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3"/>
    </row>
    <row r="120" ht="15.0" customHeight="1">
      <c r="B120" s="50" t="s">
        <v>947</v>
      </c>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3"/>
    </row>
    <row r="121" ht="15.0" customHeight="1">
      <c r="A121" s="45" t="s">
        <v>969</v>
      </c>
      <c r="B121" s="51" t="s">
        <v>917</v>
      </c>
      <c r="C121" s="52">
        <f>'AEO 2022 42 Raw'!F103</f>
        <v>3093.306152</v>
      </c>
      <c r="D121" s="52">
        <f>'AEO 2022 42 Raw'!G103</f>
        <v>3101.908203</v>
      </c>
      <c r="E121" s="52">
        <f>'AEO 2022 42 Raw'!H103</f>
        <v>3106.801758</v>
      </c>
      <c r="F121" s="52">
        <f>'AEO 2022 42 Raw'!I103</f>
        <v>3107.721191</v>
      </c>
      <c r="G121" s="52">
        <f>'AEO 2022 42 Raw'!J103</f>
        <v>3085.816406</v>
      </c>
      <c r="H121" s="52">
        <f>'AEO 2022 42 Raw'!K103</f>
        <v>3074.549805</v>
      </c>
      <c r="I121" s="52">
        <f>'AEO 2022 42 Raw'!L103</f>
        <v>3074.433105</v>
      </c>
      <c r="J121" s="52">
        <f>'AEO 2022 42 Raw'!M103</f>
        <v>3074.002197</v>
      </c>
      <c r="K121" s="52">
        <f>'AEO 2022 42 Raw'!N103</f>
        <v>3073.57666</v>
      </c>
      <c r="L121" s="52">
        <f>'AEO 2022 42 Raw'!O103</f>
        <v>3073.011475</v>
      </c>
      <c r="M121" s="52">
        <f>'AEO 2022 42 Raw'!P103</f>
        <v>3073.632812</v>
      </c>
      <c r="N121" s="52">
        <f>'AEO 2022 42 Raw'!Q103</f>
        <v>3074.213867</v>
      </c>
      <c r="O121" s="52">
        <f>'AEO 2022 42 Raw'!R103</f>
        <v>3074.821533</v>
      </c>
      <c r="P121" s="52">
        <f>'AEO 2022 42 Raw'!S103</f>
        <v>3074.645264</v>
      </c>
      <c r="Q121" s="52">
        <f>'AEO 2022 42 Raw'!T103</f>
        <v>3074.170654</v>
      </c>
      <c r="R121" s="52">
        <f>'AEO 2022 42 Raw'!U103</f>
        <v>3073.908691</v>
      </c>
      <c r="S121" s="52">
        <f>'AEO 2022 42 Raw'!V103</f>
        <v>3073.34375</v>
      </c>
      <c r="T121" s="52">
        <f>'AEO 2022 42 Raw'!W103</f>
        <v>3072.988037</v>
      </c>
      <c r="U121" s="52">
        <f>'AEO 2022 42 Raw'!X103</f>
        <v>3072.726807</v>
      </c>
      <c r="V121" s="52">
        <f>'AEO 2022 42 Raw'!Y103</f>
        <v>3072.723145</v>
      </c>
      <c r="W121" s="52">
        <f>'AEO 2022 42 Raw'!Z103</f>
        <v>3072.647705</v>
      </c>
      <c r="X121" s="52">
        <f>'AEO 2022 42 Raw'!AA103</f>
        <v>3072.603027</v>
      </c>
      <c r="Y121" s="52">
        <f>'AEO 2022 42 Raw'!AB103</f>
        <v>3072.473145</v>
      </c>
      <c r="Z121" s="52">
        <f>'AEO 2022 42 Raw'!AC103</f>
        <v>3072.375977</v>
      </c>
      <c r="AA121" s="52">
        <f>'AEO 2022 42 Raw'!AD103</f>
        <v>3072.269775</v>
      </c>
      <c r="AB121" s="52">
        <f>'AEO 2022 42 Raw'!AE103</f>
        <v>3072.226318</v>
      </c>
      <c r="AC121" s="52">
        <f>'AEO 2022 42 Raw'!AF103</f>
        <v>3071.939209</v>
      </c>
      <c r="AD121" s="52">
        <f>'AEO 2022 42 Raw'!AG103</f>
        <v>3071.905029</v>
      </c>
      <c r="AE121" s="52">
        <f>'AEO 2022 42 Raw'!AH103</f>
        <v>3071.720459</v>
      </c>
      <c r="AF121" s="52">
        <f>'AEO 2022 42 Raw'!AI103</f>
        <v>3071.629883</v>
      </c>
      <c r="AG121" s="53">
        <f>'AEO 2022 42 Raw'!AJ103</f>
        <v>0</v>
      </c>
    </row>
    <row r="122" ht="15.0" customHeight="1">
      <c r="A122" s="45" t="s">
        <v>970</v>
      </c>
      <c r="B122" s="51" t="s">
        <v>919</v>
      </c>
      <c r="C122" s="52">
        <f>'AEO 2022 42 Raw'!F104</f>
        <v>3208.979736</v>
      </c>
      <c r="D122" s="52">
        <f>'AEO 2022 42 Raw'!G104</f>
        <v>3216.142822</v>
      </c>
      <c r="E122" s="52">
        <f>'AEO 2022 42 Raw'!H104</f>
        <v>3219.705322</v>
      </c>
      <c r="F122" s="52">
        <f>'AEO 2022 42 Raw'!I104</f>
        <v>3216.69751</v>
      </c>
      <c r="G122" s="52">
        <f>'AEO 2022 42 Raw'!J104</f>
        <v>3199.328857</v>
      </c>
      <c r="H122" s="52">
        <f>'AEO 2022 42 Raw'!K104</f>
        <v>3182.881348</v>
      </c>
      <c r="I122" s="52">
        <f>'AEO 2022 42 Raw'!L104</f>
        <v>3186.369629</v>
      </c>
      <c r="J122" s="52">
        <f>'AEO 2022 42 Raw'!M104</f>
        <v>3186.523193</v>
      </c>
      <c r="K122" s="52">
        <f>'AEO 2022 42 Raw'!N104</f>
        <v>3187.188477</v>
      </c>
      <c r="L122" s="52">
        <f>'AEO 2022 42 Raw'!O104</f>
        <v>3187.884277</v>
      </c>
      <c r="M122" s="52">
        <f>'AEO 2022 42 Raw'!P104</f>
        <v>3188.519775</v>
      </c>
      <c r="N122" s="52">
        <f>'AEO 2022 42 Raw'!Q104</f>
        <v>3189.13208</v>
      </c>
      <c r="O122" s="52">
        <f>'AEO 2022 42 Raw'!R104</f>
        <v>3189.884766</v>
      </c>
      <c r="P122" s="52">
        <f>'AEO 2022 42 Raw'!S104</f>
        <v>3190.14209</v>
      </c>
      <c r="Q122" s="52">
        <f>'AEO 2022 42 Raw'!T104</f>
        <v>3190.327637</v>
      </c>
      <c r="R122" s="52">
        <f>'AEO 2022 42 Raw'!U104</f>
        <v>3190.039307</v>
      </c>
      <c r="S122" s="52">
        <f>'AEO 2022 42 Raw'!V104</f>
        <v>3189.686035</v>
      </c>
      <c r="T122" s="52">
        <f>'AEO 2022 42 Raw'!W104</f>
        <v>3189.494629</v>
      </c>
      <c r="U122" s="52">
        <f>'AEO 2022 42 Raw'!X104</f>
        <v>3189.198242</v>
      </c>
      <c r="V122" s="52">
        <f>'AEO 2022 42 Raw'!Y104</f>
        <v>3189.174072</v>
      </c>
      <c r="W122" s="52">
        <f>'AEO 2022 42 Raw'!Z104</f>
        <v>3188.921875</v>
      </c>
      <c r="X122" s="52">
        <f>'AEO 2022 42 Raw'!AA104</f>
        <v>3188.788086</v>
      </c>
      <c r="Y122" s="52">
        <f>'AEO 2022 42 Raw'!AB104</f>
        <v>3188.519775</v>
      </c>
      <c r="Z122" s="52">
        <f>'AEO 2022 42 Raw'!AC104</f>
        <v>3188.279541</v>
      </c>
      <c r="AA122" s="52">
        <f>'AEO 2022 42 Raw'!AD104</f>
        <v>3187.990479</v>
      </c>
      <c r="AB122" s="52">
        <f>'AEO 2022 42 Raw'!AE104</f>
        <v>3187.742676</v>
      </c>
      <c r="AC122" s="52">
        <f>'AEO 2022 42 Raw'!AF104</f>
        <v>3187.371826</v>
      </c>
      <c r="AD122" s="52">
        <f>'AEO 2022 42 Raw'!AG104</f>
        <v>3187.302002</v>
      </c>
      <c r="AE122" s="52">
        <f>'AEO 2022 42 Raw'!AH104</f>
        <v>3187.060303</v>
      </c>
      <c r="AF122" s="52">
        <f>'AEO 2022 42 Raw'!AI104</f>
        <v>3186.928223</v>
      </c>
      <c r="AG122" s="53">
        <f>'AEO 2022 42 Raw'!AJ104</f>
        <v>0</v>
      </c>
    </row>
    <row r="123" ht="15.0" customHeight="1">
      <c r="A123" s="45" t="s">
        <v>971</v>
      </c>
      <c r="B123" s="51" t="s">
        <v>921</v>
      </c>
      <c r="C123" s="52">
        <f>'AEO 2022 42 Raw'!F105</f>
        <v>3281.594727</v>
      </c>
      <c r="D123" s="52">
        <f>'AEO 2022 42 Raw'!G105</f>
        <v>3284.039795</v>
      </c>
      <c r="E123" s="52">
        <f>'AEO 2022 42 Raw'!H105</f>
        <v>3287.023682</v>
      </c>
      <c r="F123" s="52">
        <f>'AEO 2022 42 Raw'!I105</f>
        <v>3293.74707</v>
      </c>
      <c r="G123" s="52">
        <f>'AEO 2022 42 Raw'!J105</f>
        <v>3302.553223</v>
      </c>
      <c r="H123" s="52">
        <f>'AEO 2022 42 Raw'!K105</f>
        <v>3304.557617</v>
      </c>
      <c r="I123" s="52">
        <f>'AEO 2022 42 Raw'!L105</f>
        <v>3305.133545</v>
      </c>
      <c r="J123" s="52">
        <f>'AEO 2022 42 Raw'!M105</f>
        <v>3305.723145</v>
      </c>
      <c r="K123" s="52">
        <f>'AEO 2022 42 Raw'!N105</f>
        <v>3306.292725</v>
      </c>
      <c r="L123" s="52">
        <f>'AEO 2022 42 Raw'!O105</f>
        <v>3306.74292</v>
      </c>
      <c r="M123" s="52">
        <f>'AEO 2022 42 Raw'!P105</f>
        <v>3307.224854</v>
      </c>
      <c r="N123" s="52">
        <f>'AEO 2022 42 Raw'!Q105</f>
        <v>3307.699463</v>
      </c>
      <c r="O123" s="52">
        <f>'AEO 2022 42 Raw'!R105</f>
        <v>3308.236816</v>
      </c>
      <c r="P123" s="52">
        <f>'AEO 2022 42 Raw'!S105</f>
        <v>3308.244385</v>
      </c>
      <c r="Q123" s="52">
        <f>'AEO 2022 42 Raw'!T105</f>
        <v>3308.210693</v>
      </c>
      <c r="R123" s="52">
        <f>'AEO 2022 42 Raw'!U105</f>
        <v>3308.207764</v>
      </c>
      <c r="S123" s="52">
        <f>'AEO 2022 42 Raw'!V105</f>
        <v>3308.215088</v>
      </c>
      <c r="T123" s="52">
        <f>'AEO 2022 42 Raw'!W105</f>
        <v>3308.233887</v>
      </c>
      <c r="U123" s="52">
        <f>'AEO 2022 42 Raw'!X105</f>
        <v>3308.290039</v>
      </c>
      <c r="V123" s="52">
        <f>'AEO 2022 42 Raw'!Y105</f>
        <v>3308.2854</v>
      </c>
      <c r="W123" s="52">
        <f>'AEO 2022 42 Raw'!Z105</f>
        <v>3308.328857</v>
      </c>
      <c r="X123" s="52">
        <f>'AEO 2022 42 Raw'!AA105</f>
        <v>3308.344971</v>
      </c>
      <c r="Y123" s="52">
        <f>'AEO 2022 42 Raw'!AB105</f>
        <v>3308.363281</v>
      </c>
      <c r="Z123" s="52">
        <f>'AEO 2022 42 Raw'!AC105</f>
        <v>3308.394043</v>
      </c>
      <c r="AA123" s="52">
        <f>'AEO 2022 42 Raw'!AD105</f>
        <v>3308.417725</v>
      </c>
      <c r="AB123" s="52">
        <f>'AEO 2022 42 Raw'!AE105</f>
        <v>3308.446289</v>
      </c>
      <c r="AC123" s="52">
        <f>'AEO 2022 42 Raw'!AF105</f>
        <v>3308.47583</v>
      </c>
      <c r="AD123" s="52">
        <f>'AEO 2022 42 Raw'!AG105</f>
        <v>3308.48584</v>
      </c>
      <c r="AE123" s="52">
        <f>'AEO 2022 42 Raw'!AH105</f>
        <v>3308.499756</v>
      </c>
      <c r="AF123" s="52">
        <f>'AEO 2022 42 Raw'!AI105</f>
        <v>3308.509521</v>
      </c>
      <c r="AG123" s="53">
        <f>'AEO 2022 42 Raw'!AJ105</f>
        <v>0</v>
      </c>
    </row>
    <row r="124" ht="15.0" customHeight="1">
      <c r="A124" s="45" t="s">
        <v>972</v>
      </c>
      <c r="B124" s="51" t="s">
        <v>923</v>
      </c>
      <c r="C124" s="52">
        <f>'AEO 2022 42 Raw'!F106</f>
        <v>3175.352051</v>
      </c>
      <c r="D124" s="52">
        <f>'AEO 2022 42 Raw'!G106</f>
        <v>3176.916748</v>
      </c>
      <c r="E124" s="52">
        <f>'AEO 2022 42 Raw'!H106</f>
        <v>3178.841309</v>
      </c>
      <c r="F124" s="52">
        <f>'AEO 2022 42 Raw'!I106</f>
        <v>3183.493896</v>
      </c>
      <c r="G124" s="52">
        <f>'AEO 2022 42 Raw'!J106</f>
        <v>3177.736328</v>
      </c>
      <c r="H124" s="52">
        <f>'AEO 2022 42 Raw'!K106</f>
        <v>3173.273926</v>
      </c>
      <c r="I124" s="52">
        <f>'AEO 2022 42 Raw'!L106</f>
        <v>3173.995605</v>
      </c>
      <c r="J124" s="52">
        <f>'AEO 2022 42 Raw'!M106</f>
        <v>3174.039795</v>
      </c>
      <c r="K124" s="52">
        <f>'AEO 2022 42 Raw'!N106</f>
        <v>3174.502441</v>
      </c>
      <c r="L124" s="52">
        <f>'AEO 2022 42 Raw'!O106</f>
        <v>3174.928467</v>
      </c>
      <c r="M124" s="52">
        <f>'AEO 2022 42 Raw'!P106</f>
        <v>3175.335205</v>
      </c>
      <c r="N124" s="52">
        <f>'AEO 2022 42 Raw'!Q106</f>
        <v>3175.753418</v>
      </c>
      <c r="O124" s="52">
        <f>'AEO 2022 42 Raw'!R106</f>
        <v>3176.213867</v>
      </c>
      <c r="P124" s="52">
        <f>'AEO 2022 42 Raw'!S106</f>
        <v>3176.019531</v>
      </c>
      <c r="Q124" s="52">
        <f>'AEO 2022 42 Raw'!T106</f>
        <v>3175.724609</v>
      </c>
      <c r="R124" s="52">
        <f>'AEO 2022 42 Raw'!U106</f>
        <v>3175.511719</v>
      </c>
      <c r="S124" s="52">
        <f>'AEO 2022 42 Raw'!V106</f>
        <v>3175.277344</v>
      </c>
      <c r="T124" s="52">
        <f>'AEO 2022 42 Raw'!W106</f>
        <v>3175.133057</v>
      </c>
      <c r="U124" s="52">
        <f>'AEO 2022 42 Raw'!X106</f>
        <v>3175.06665</v>
      </c>
      <c r="V124" s="52">
        <f>'AEO 2022 42 Raw'!Y106</f>
        <v>3175.013672</v>
      </c>
      <c r="W124" s="52">
        <f>'AEO 2022 42 Raw'!Z106</f>
        <v>3174.991943</v>
      </c>
      <c r="X124" s="52">
        <f>'AEO 2022 42 Raw'!AA106</f>
        <v>3174.964111</v>
      </c>
      <c r="Y124" s="52">
        <f>'AEO 2022 42 Raw'!AB106</f>
        <v>3174.929199</v>
      </c>
      <c r="Z124" s="52">
        <f>'AEO 2022 42 Raw'!AC106</f>
        <v>3174.897949</v>
      </c>
      <c r="AA124" s="52">
        <f>'AEO 2022 42 Raw'!AD106</f>
        <v>3174.862793</v>
      </c>
      <c r="AB124" s="52">
        <f>'AEO 2022 42 Raw'!AE106</f>
        <v>3174.856689</v>
      </c>
      <c r="AC124" s="52">
        <f>'AEO 2022 42 Raw'!AF106</f>
        <v>3174.841309</v>
      </c>
      <c r="AD124" s="52">
        <f>'AEO 2022 42 Raw'!AG106</f>
        <v>3174.845459</v>
      </c>
      <c r="AE124" s="52">
        <f>'AEO 2022 42 Raw'!AH106</f>
        <v>3174.834961</v>
      </c>
      <c r="AF124" s="52">
        <f>'AEO 2022 42 Raw'!AI106</f>
        <v>3174.835205</v>
      </c>
      <c r="AG124" s="53">
        <f>'AEO 2022 42 Raw'!AJ106</f>
        <v>0</v>
      </c>
    </row>
    <row r="125" ht="15.0" customHeight="1">
      <c r="A125" s="45" t="s">
        <v>973</v>
      </c>
      <c r="B125" s="51" t="s">
        <v>925</v>
      </c>
      <c r="C125" s="52">
        <f>'AEO 2022 42 Raw'!F107</f>
        <v>3466.565186</v>
      </c>
      <c r="D125" s="52">
        <f>'AEO 2022 42 Raw'!G107</f>
        <v>3469.34375</v>
      </c>
      <c r="E125" s="52">
        <f>'AEO 2022 42 Raw'!H107</f>
        <v>3472.094238</v>
      </c>
      <c r="F125" s="52">
        <f>'AEO 2022 42 Raw'!I107</f>
        <v>3473.104736</v>
      </c>
      <c r="G125" s="52">
        <f>'AEO 2022 42 Raw'!J107</f>
        <v>3464.41333</v>
      </c>
      <c r="H125" s="52">
        <f>'AEO 2022 42 Raw'!K107</f>
        <v>3453.546631</v>
      </c>
      <c r="I125" s="52">
        <f>'AEO 2022 42 Raw'!L107</f>
        <v>3454.637939</v>
      </c>
      <c r="J125" s="52">
        <f>'AEO 2022 42 Raw'!M107</f>
        <v>3454.530029</v>
      </c>
      <c r="K125" s="52">
        <f>'AEO 2022 42 Raw'!N107</f>
        <v>3455.002441</v>
      </c>
      <c r="L125" s="52">
        <f>'AEO 2022 42 Raw'!O107</f>
        <v>3455.432617</v>
      </c>
      <c r="M125" s="52">
        <f>'AEO 2022 42 Raw'!P107</f>
        <v>3455.799805</v>
      </c>
      <c r="N125" s="52">
        <f>'AEO 2022 42 Raw'!Q107</f>
        <v>3456.210693</v>
      </c>
      <c r="O125" s="52">
        <f>'AEO 2022 42 Raw'!R107</f>
        <v>3456.514404</v>
      </c>
      <c r="P125" s="52">
        <f>'AEO 2022 42 Raw'!S107</f>
        <v>3456.262939</v>
      </c>
      <c r="Q125" s="52">
        <f>'AEO 2022 42 Raw'!T107</f>
        <v>3455.85498</v>
      </c>
      <c r="R125" s="52">
        <f>'AEO 2022 42 Raw'!U107</f>
        <v>3455.498535</v>
      </c>
      <c r="S125" s="52">
        <f>'AEO 2022 42 Raw'!V107</f>
        <v>3455.103027</v>
      </c>
      <c r="T125" s="52">
        <f>'AEO 2022 42 Raw'!W107</f>
        <v>3454.780273</v>
      </c>
      <c r="U125" s="52">
        <f>'AEO 2022 42 Raw'!X107</f>
        <v>3454.442139</v>
      </c>
      <c r="V125" s="52">
        <f>'AEO 2022 42 Raw'!Y107</f>
        <v>3454.359863</v>
      </c>
      <c r="W125" s="52">
        <f>'AEO 2022 42 Raw'!Z107</f>
        <v>3454.193115</v>
      </c>
      <c r="X125" s="52">
        <f>'AEO 2022 42 Raw'!AA107</f>
        <v>3454.083496</v>
      </c>
      <c r="Y125" s="52">
        <f>'AEO 2022 42 Raw'!AB107</f>
        <v>3453.877197</v>
      </c>
      <c r="Z125" s="52">
        <f>'AEO 2022 42 Raw'!AC107</f>
        <v>3453.719482</v>
      </c>
      <c r="AA125" s="52">
        <f>'AEO 2022 42 Raw'!AD107</f>
        <v>3453.57373</v>
      </c>
      <c r="AB125" s="52">
        <f>'AEO 2022 42 Raw'!AE107</f>
        <v>3453.4729</v>
      </c>
      <c r="AC125" s="52">
        <f>'AEO 2022 42 Raw'!AF107</f>
        <v>3453.328613</v>
      </c>
      <c r="AD125" s="52">
        <f>'AEO 2022 42 Raw'!AG107</f>
        <v>3453.329346</v>
      </c>
      <c r="AE125" s="52">
        <f>'AEO 2022 42 Raw'!AH107</f>
        <v>3453.236816</v>
      </c>
      <c r="AF125" s="52">
        <f>'AEO 2022 42 Raw'!AI107</f>
        <v>3453.204834</v>
      </c>
      <c r="AG125" s="53">
        <f>'AEO 2022 42 Raw'!AJ107</f>
        <v>0</v>
      </c>
    </row>
    <row r="126" ht="15.0" customHeight="1">
      <c r="A126" s="45" t="s">
        <v>974</v>
      </c>
      <c r="B126" s="51" t="s">
        <v>927</v>
      </c>
      <c r="C126" s="52">
        <f>'AEO 2022 42 Raw'!F108</f>
        <v>3150.849609</v>
      </c>
      <c r="D126" s="52">
        <f>'AEO 2022 42 Raw'!G108</f>
        <v>3154.956787</v>
      </c>
      <c r="E126" s="52">
        <f>'AEO 2022 42 Raw'!H108</f>
        <v>3158.312744</v>
      </c>
      <c r="F126" s="52">
        <f>'AEO 2022 42 Raw'!I108</f>
        <v>3161.261475</v>
      </c>
      <c r="G126" s="52">
        <f>'AEO 2022 42 Raw'!J108</f>
        <v>3160.108154</v>
      </c>
      <c r="H126" s="52">
        <f>'AEO 2022 42 Raw'!K108</f>
        <v>3158.436768</v>
      </c>
      <c r="I126" s="52">
        <f>'AEO 2022 42 Raw'!L108</f>
        <v>3160.342285</v>
      </c>
      <c r="J126" s="52">
        <f>'AEO 2022 42 Raw'!M108</f>
        <v>3160.618408</v>
      </c>
      <c r="K126" s="52">
        <f>'AEO 2022 42 Raw'!N108</f>
        <v>3161.545166</v>
      </c>
      <c r="L126" s="52">
        <f>'AEO 2022 42 Raw'!O108</f>
        <v>3162.275146</v>
      </c>
      <c r="M126" s="52">
        <f>'AEO 2022 42 Raw'!P108</f>
        <v>3163.160156</v>
      </c>
      <c r="N126" s="52">
        <f>'AEO 2022 42 Raw'!Q108</f>
        <v>3163.312256</v>
      </c>
      <c r="O126" s="52">
        <f>'AEO 2022 42 Raw'!R108</f>
        <v>3163.696533</v>
      </c>
      <c r="P126" s="52">
        <f>'AEO 2022 42 Raw'!S108</f>
        <v>3163.202393</v>
      </c>
      <c r="Q126" s="52">
        <f>'AEO 2022 42 Raw'!T108</f>
        <v>3162.763184</v>
      </c>
      <c r="R126" s="52">
        <f>'AEO 2022 42 Raw'!U108</f>
        <v>3162.471924</v>
      </c>
      <c r="S126" s="52">
        <f>'AEO 2022 42 Raw'!V108</f>
        <v>3162.251221</v>
      </c>
      <c r="T126" s="52">
        <f>'AEO 2022 42 Raw'!W108</f>
        <v>3162.027344</v>
      </c>
      <c r="U126" s="52">
        <f>'AEO 2022 42 Raw'!X108</f>
        <v>3161.729248</v>
      </c>
      <c r="V126" s="52">
        <f>'AEO 2022 42 Raw'!Y108</f>
        <v>3161.696777</v>
      </c>
      <c r="W126" s="52">
        <f>'AEO 2022 42 Raw'!Z108</f>
        <v>3161.496338</v>
      </c>
      <c r="X126" s="52">
        <f>'AEO 2022 42 Raw'!AA108</f>
        <v>3161.359863</v>
      </c>
      <c r="Y126" s="52">
        <f>'AEO 2022 42 Raw'!AB108</f>
        <v>3160.871094</v>
      </c>
      <c r="Z126" s="52">
        <f>'AEO 2022 42 Raw'!AC108</f>
        <v>3160.480957</v>
      </c>
      <c r="AA126" s="52">
        <f>'AEO 2022 42 Raw'!AD108</f>
        <v>3160.159424</v>
      </c>
      <c r="AB126" s="52">
        <f>'AEO 2022 42 Raw'!AE108</f>
        <v>3159.985352</v>
      </c>
      <c r="AC126" s="52">
        <f>'AEO 2022 42 Raw'!AF108</f>
        <v>3159.84375</v>
      </c>
      <c r="AD126" s="52">
        <f>'AEO 2022 42 Raw'!AG108</f>
        <v>3159.819336</v>
      </c>
      <c r="AE126" s="52">
        <f>'AEO 2022 42 Raw'!AH108</f>
        <v>3159.742676</v>
      </c>
      <c r="AF126" s="52">
        <f>'AEO 2022 42 Raw'!AI108</f>
        <v>3159.710693</v>
      </c>
      <c r="AG126" s="53">
        <f>'AEO 2022 42 Raw'!AJ108</f>
        <v>0</v>
      </c>
    </row>
    <row r="127" ht="15.0" customHeight="1">
      <c r="A127" s="45" t="s">
        <v>975</v>
      </c>
      <c r="B127" s="51" t="s">
        <v>929</v>
      </c>
      <c r="C127" s="52">
        <f>'AEO 2022 42 Raw'!F109</f>
        <v>3310.828613</v>
      </c>
      <c r="D127" s="52">
        <f>'AEO 2022 42 Raw'!G109</f>
        <v>3313.930664</v>
      </c>
      <c r="E127" s="52">
        <f>'AEO 2022 42 Raw'!H109</f>
        <v>3317.472412</v>
      </c>
      <c r="F127" s="52">
        <f>'AEO 2022 42 Raw'!I109</f>
        <v>3324.60376</v>
      </c>
      <c r="G127" s="52">
        <f>'AEO 2022 42 Raw'!J109</f>
        <v>3311.031494</v>
      </c>
      <c r="H127" s="52">
        <f>'AEO 2022 42 Raw'!K109</f>
        <v>3297.722656</v>
      </c>
      <c r="I127" s="52">
        <f>'AEO 2022 42 Raw'!L109</f>
        <v>3298.64502</v>
      </c>
      <c r="J127" s="52">
        <f>'AEO 2022 42 Raw'!M109</f>
        <v>3299.146729</v>
      </c>
      <c r="K127" s="52">
        <f>'AEO 2022 42 Raw'!N109</f>
        <v>3299.666992</v>
      </c>
      <c r="L127" s="52">
        <f>'AEO 2022 42 Raw'!O109</f>
        <v>3300.183105</v>
      </c>
      <c r="M127" s="52">
        <f>'AEO 2022 42 Raw'!P109</f>
        <v>3300.72998</v>
      </c>
      <c r="N127" s="52">
        <f>'AEO 2022 42 Raw'!Q109</f>
        <v>3301.265869</v>
      </c>
      <c r="O127" s="52">
        <f>'AEO 2022 42 Raw'!R109</f>
        <v>3301.715576</v>
      </c>
      <c r="P127" s="52">
        <f>'AEO 2022 42 Raw'!S109</f>
        <v>3301.634766</v>
      </c>
      <c r="Q127" s="52">
        <f>'AEO 2022 42 Raw'!T109</f>
        <v>3301.520508</v>
      </c>
      <c r="R127" s="52">
        <f>'AEO 2022 42 Raw'!U109</f>
        <v>3301.413086</v>
      </c>
      <c r="S127" s="52">
        <f>'AEO 2022 42 Raw'!V109</f>
        <v>3301.282715</v>
      </c>
      <c r="T127" s="52">
        <f>'AEO 2022 42 Raw'!W109</f>
        <v>3301.226562</v>
      </c>
      <c r="U127" s="52">
        <f>'AEO 2022 42 Raw'!X109</f>
        <v>3301.225098</v>
      </c>
      <c r="V127" s="52">
        <f>'AEO 2022 42 Raw'!Y109</f>
        <v>3301.212891</v>
      </c>
      <c r="W127" s="52">
        <f>'AEO 2022 42 Raw'!Z109</f>
        <v>3301.229736</v>
      </c>
      <c r="X127" s="52">
        <f>'AEO 2022 42 Raw'!AA109</f>
        <v>3301.237793</v>
      </c>
      <c r="Y127" s="52">
        <f>'AEO 2022 42 Raw'!AB109</f>
        <v>3301.262451</v>
      </c>
      <c r="Z127" s="52">
        <f>'AEO 2022 42 Raw'!AC109</f>
        <v>3301.180664</v>
      </c>
      <c r="AA127" s="52">
        <f>'AEO 2022 42 Raw'!AD109</f>
        <v>3301.673828</v>
      </c>
      <c r="AB127" s="52">
        <f>'AEO 2022 42 Raw'!AE109</f>
        <v>3302.147705</v>
      </c>
      <c r="AC127" s="52">
        <f>'AEO 2022 42 Raw'!AF109</f>
        <v>3302.753418</v>
      </c>
      <c r="AD127" s="52">
        <f>'AEO 2022 42 Raw'!AG109</f>
        <v>3302.837402</v>
      </c>
      <c r="AE127" s="52">
        <f>'AEO 2022 42 Raw'!AH109</f>
        <v>3303.146484</v>
      </c>
      <c r="AF127" s="52">
        <f>'AEO 2022 42 Raw'!AI109</f>
        <v>3303.309814</v>
      </c>
      <c r="AG127" s="53">
        <f>'AEO 2022 42 Raw'!AJ109</f>
        <v>0</v>
      </c>
    </row>
    <row r="128" ht="12.0" customHeight="1">
      <c r="A128" s="45" t="s">
        <v>976</v>
      </c>
      <c r="B128" s="51" t="s">
        <v>931</v>
      </c>
      <c r="C128" s="52">
        <f>'AEO 2022 42 Raw'!F110</f>
        <v>3805.98584</v>
      </c>
      <c r="D128" s="52">
        <f>'AEO 2022 42 Raw'!G110</f>
        <v>3806.368896</v>
      </c>
      <c r="E128" s="52">
        <f>'AEO 2022 42 Raw'!H110</f>
        <v>3805.655273</v>
      </c>
      <c r="F128" s="52">
        <f>'AEO 2022 42 Raw'!I110</f>
        <v>3804.329346</v>
      </c>
      <c r="G128" s="52">
        <f>'AEO 2022 42 Raw'!J110</f>
        <v>3795.922607</v>
      </c>
      <c r="H128" s="52">
        <f>'AEO 2022 42 Raw'!K110</f>
        <v>3785.468018</v>
      </c>
      <c r="I128" s="52">
        <f>'AEO 2022 42 Raw'!L110</f>
        <v>3786.135254</v>
      </c>
      <c r="J128" s="52">
        <f>'AEO 2022 42 Raw'!M110</f>
        <v>3786.473145</v>
      </c>
      <c r="K128" s="52">
        <f>'AEO 2022 42 Raw'!N110</f>
        <v>3786.933105</v>
      </c>
      <c r="L128" s="52">
        <f>'AEO 2022 42 Raw'!O110</f>
        <v>3787.396484</v>
      </c>
      <c r="M128" s="52">
        <f>'AEO 2022 42 Raw'!P110</f>
        <v>3787.830566</v>
      </c>
      <c r="N128" s="52">
        <f>'AEO 2022 42 Raw'!Q110</f>
        <v>3788.25</v>
      </c>
      <c r="O128" s="52">
        <f>'AEO 2022 42 Raw'!R110</f>
        <v>3788.700439</v>
      </c>
      <c r="P128" s="52">
        <f>'AEO 2022 42 Raw'!S110</f>
        <v>3788.64624</v>
      </c>
      <c r="Q128" s="52">
        <f>'AEO 2022 42 Raw'!T110</f>
        <v>3788.559814</v>
      </c>
      <c r="R128" s="52">
        <f>'AEO 2022 42 Raw'!U110</f>
        <v>3788.493652</v>
      </c>
      <c r="S128" s="52">
        <f>'AEO 2022 42 Raw'!V110</f>
        <v>3788.57251</v>
      </c>
      <c r="T128" s="52">
        <f>'AEO 2022 42 Raw'!W110</f>
        <v>3788.439941</v>
      </c>
      <c r="U128" s="52">
        <f>'AEO 2022 42 Raw'!X110</f>
        <v>3788.198975</v>
      </c>
      <c r="V128" s="52">
        <f>'AEO 2022 42 Raw'!Y110</f>
        <v>3788.061768</v>
      </c>
      <c r="W128" s="52">
        <f>'AEO 2022 42 Raw'!Z110</f>
        <v>3787.8396</v>
      </c>
      <c r="X128" s="52">
        <f>'AEO 2022 42 Raw'!AA110</f>
        <v>3787.701904</v>
      </c>
      <c r="Y128" s="52">
        <f>'AEO 2022 42 Raw'!AB110</f>
        <v>3787.528809</v>
      </c>
      <c r="Z128" s="52">
        <f>'AEO 2022 42 Raw'!AC110</f>
        <v>3787.408691</v>
      </c>
      <c r="AA128" s="52">
        <f>'AEO 2022 42 Raw'!AD110</f>
        <v>3787.222168</v>
      </c>
      <c r="AB128" s="52">
        <f>'AEO 2022 42 Raw'!AE110</f>
        <v>3787.052734</v>
      </c>
      <c r="AC128" s="52">
        <f>'AEO 2022 42 Raw'!AF110</f>
        <v>3787.617188</v>
      </c>
      <c r="AD128" s="52">
        <f>'AEO 2022 42 Raw'!AG110</f>
        <v>3787.605713</v>
      </c>
      <c r="AE128" s="52">
        <f>'AEO 2022 42 Raw'!AH110</f>
        <v>3788.085449</v>
      </c>
      <c r="AF128" s="52">
        <f>'AEO 2022 42 Raw'!AI110</f>
        <v>3788.291748</v>
      </c>
      <c r="AG128" s="53">
        <f>'AEO 2022 42 Raw'!AJ110</f>
        <v>0</v>
      </c>
    </row>
    <row r="129" ht="12.0" customHeight="1">
      <c r="A129" s="45" t="s">
        <v>977</v>
      </c>
      <c r="B129" s="51" t="s">
        <v>957</v>
      </c>
      <c r="C129" s="52">
        <f>'AEO 2022 42 Raw'!F111</f>
        <v>3295.816406</v>
      </c>
      <c r="D129" s="52">
        <f>'AEO 2022 42 Raw'!G111</f>
        <v>3300.892578</v>
      </c>
      <c r="E129" s="52">
        <f>'AEO 2022 42 Raw'!H111</f>
        <v>3306.406494</v>
      </c>
      <c r="F129" s="52">
        <f>'AEO 2022 42 Raw'!I111</f>
        <v>3311.599609</v>
      </c>
      <c r="G129" s="52">
        <f>'AEO 2022 42 Raw'!J111</f>
        <v>3304.5625</v>
      </c>
      <c r="H129" s="52">
        <f>'AEO 2022 42 Raw'!K111</f>
        <v>3296.524658</v>
      </c>
      <c r="I129" s="52">
        <f>'AEO 2022 42 Raw'!L111</f>
        <v>3298.133545</v>
      </c>
      <c r="J129" s="52">
        <f>'AEO 2022 42 Raw'!M111</f>
        <v>3298.904297</v>
      </c>
      <c r="K129" s="52">
        <f>'AEO 2022 42 Raw'!N111</f>
        <v>3299.854004</v>
      </c>
      <c r="L129" s="52">
        <f>'AEO 2022 42 Raw'!O111</f>
        <v>3300.578613</v>
      </c>
      <c r="M129" s="52">
        <f>'AEO 2022 42 Raw'!P111</f>
        <v>3301.522705</v>
      </c>
      <c r="N129" s="52">
        <f>'AEO 2022 42 Raw'!Q111</f>
        <v>3301.89502</v>
      </c>
      <c r="O129" s="52">
        <f>'AEO 2022 42 Raw'!R111</f>
        <v>3303.030762</v>
      </c>
      <c r="P129" s="52">
        <f>'AEO 2022 42 Raw'!S111</f>
        <v>3303.26123</v>
      </c>
      <c r="Q129" s="52">
        <f>'AEO 2022 42 Raw'!T111</f>
        <v>3303.335938</v>
      </c>
      <c r="R129" s="52">
        <f>'AEO 2022 42 Raw'!U111</f>
        <v>3303.45874</v>
      </c>
      <c r="S129" s="52">
        <f>'AEO 2022 42 Raw'!V111</f>
        <v>3303.505859</v>
      </c>
      <c r="T129" s="52">
        <f>'AEO 2022 42 Raw'!W111</f>
        <v>3303.572021</v>
      </c>
      <c r="U129" s="52">
        <f>'AEO 2022 42 Raw'!X111</f>
        <v>3303.825928</v>
      </c>
      <c r="V129" s="52">
        <f>'AEO 2022 42 Raw'!Y111</f>
        <v>3303.787598</v>
      </c>
      <c r="W129" s="52">
        <f>'AEO 2022 42 Raw'!Z111</f>
        <v>3304.018799</v>
      </c>
      <c r="X129" s="52">
        <f>'AEO 2022 42 Raw'!AA111</f>
        <v>3304.165283</v>
      </c>
      <c r="Y129" s="52">
        <f>'AEO 2022 42 Raw'!AB111</f>
        <v>3304.251709</v>
      </c>
      <c r="Z129" s="52">
        <f>'AEO 2022 42 Raw'!AC111</f>
        <v>3304.424805</v>
      </c>
      <c r="AA129" s="52">
        <f>'AEO 2022 42 Raw'!AD111</f>
        <v>3304.761719</v>
      </c>
      <c r="AB129" s="52">
        <f>'AEO 2022 42 Raw'!AE111</f>
        <v>3305.035889</v>
      </c>
      <c r="AC129" s="52">
        <f>'AEO 2022 42 Raw'!AF111</f>
        <v>3305.475098</v>
      </c>
      <c r="AD129" s="52">
        <f>'AEO 2022 42 Raw'!AG111</f>
        <v>3305.672852</v>
      </c>
      <c r="AE129" s="52">
        <f>'AEO 2022 42 Raw'!AH111</f>
        <v>3305.937012</v>
      </c>
      <c r="AF129" s="52">
        <f>'AEO 2022 42 Raw'!AI111</f>
        <v>3306.367188</v>
      </c>
      <c r="AG129" s="53">
        <f>'AEO 2022 42 Raw'!AJ111</f>
        <v>0</v>
      </c>
    </row>
    <row r="130" ht="12.0" customHeight="1">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52"/>
      <c r="AF130" s="52"/>
      <c r="AG130" s="53"/>
    </row>
    <row r="131" ht="12.0" customHeight="1">
      <c r="B131" s="50" t="s">
        <v>958</v>
      </c>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3"/>
    </row>
    <row r="132" ht="12.0" customHeight="1">
      <c r="A132" s="45" t="s">
        <v>978</v>
      </c>
      <c r="B132" s="51" t="s">
        <v>934</v>
      </c>
      <c r="C132" s="52">
        <f>'AEO 2022 42 Raw'!F113</f>
        <v>3933.328857</v>
      </c>
      <c r="D132" s="52">
        <f>'AEO 2022 42 Raw'!G113</f>
        <v>3925.173828</v>
      </c>
      <c r="E132" s="52">
        <f>'AEO 2022 42 Raw'!H113</f>
        <v>3926.62085</v>
      </c>
      <c r="F132" s="52">
        <f>'AEO 2022 42 Raw'!I113</f>
        <v>3928.328857</v>
      </c>
      <c r="G132" s="52">
        <f>'AEO 2022 42 Raw'!J113</f>
        <v>3930.068848</v>
      </c>
      <c r="H132" s="52">
        <f>'AEO 2022 42 Raw'!K113</f>
        <v>3930.640137</v>
      </c>
      <c r="I132" s="52">
        <f>'AEO 2022 42 Raw'!L113</f>
        <v>3930.907715</v>
      </c>
      <c r="J132" s="52">
        <f>'AEO 2022 42 Raw'!M113</f>
        <v>3931.102783</v>
      </c>
      <c r="K132" s="52">
        <f>'AEO 2022 42 Raw'!N113</f>
        <v>3931.462646</v>
      </c>
      <c r="L132" s="52">
        <f>'AEO 2022 42 Raw'!O113</f>
        <v>3931.840088</v>
      </c>
      <c r="M132" s="52">
        <f>'AEO 2022 42 Raw'!P113</f>
        <v>3932.181641</v>
      </c>
      <c r="N132" s="52">
        <f>'AEO 2022 42 Raw'!Q113</f>
        <v>3932.252197</v>
      </c>
      <c r="O132" s="52">
        <f>'AEO 2022 42 Raw'!R113</f>
        <v>3932.906738</v>
      </c>
      <c r="P132" s="52">
        <f>'AEO 2022 42 Raw'!S113</f>
        <v>3933.62085</v>
      </c>
      <c r="Q132" s="52">
        <f>'AEO 2022 42 Raw'!T113</f>
        <v>3932.817139</v>
      </c>
      <c r="R132" s="52">
        <f>'AEO 2022 42 Raw'!U113</f>
        <v>3931.407715</v>
      </c>
      <c r="S132" s="52">
        <f>'AEO 2022 42 Raw'!V113</f>
        <v>3929.921143</v>
      </c>
      <c r="T132" s="52">
        <f>'AEO 2022 42 Raw'!W113</f>
        <v>3928.801025</v>
      </c>
      <c r="U132" s="52">
        <f>'AEO 2022 42 Raw'!X113</f>
        <v>3927.87085</v>
      </c>
      <c r="V132" s="52">
        <f>'AEO 2022 42 Raw'!Y113</f>
        <v>3927.827881</v>
      </c>
      <c r="W132" s="52">
        <f>'AEO 2022 42 Raw'!Z113</f>
        <v>3927.354248</v>
      </c>
      <c r="X132" s="52">
        <f>'AEO 2022 42 Raw'!AA113</f>
        <v>3927.157715</v>
      </c>
      <c r="Y132" s="52">
        <f>'AEO 2022 42 Raw'!AB113</f>
        <v>3926.687012</v>
      </c>
      <c r="Z132" s="52">
        <f>'AEO 2022 42 Raw'!AC113</f>
        <v>3926.365723</v>
      </c>
      <c r="AA132" s="52">
        <f>'AEO 2022 42 Raw'!AD113</f>
        <v>3926.127197</v>
      </c>
      <c r="AB132" s="52">
        <f>'AEO 2022 42 Raw'!AE113</f>
        <v>3925.869873</v>
      </c>
      <c r="AC132" s="52">
        <f>'AEO 2022 42 Raw'!AF113</f>
        <v>3925.537598</v>
      </c>
      <c r="AD132" s="52">
        <f>'AEO 2022 42 Raw'!AG113</f>
        <v>3925.521729</v>
      </c>
      <c r="AE132" s="52">
        <f>'AEO 2022 42 Raw'!AH113</f>
        <v>3925.351318</v>
      </c>
      <c r="AF132" s="52">
        <f>'AEO 2022 42 Raw'!AI113</f>
        <v>3925.291748</v>
      </c>
      <c r="AG132" s="53">
        <f>'AEO 2022 42 Raw'!AJ113</f>
        <v>0</v>
      </c>
    </row>
    <row r="133" ht="12.0" customHeight="1">
      <c r="A133" s="45" t="s">
        <v>979</v>
      </c>
      <c r="B133" s="51" t="s">
        <v>936</v>
      </c>
      <c r="C133" s="52">
        <f>'AEO 2022 42 Raw'!F114</f>
        <v>4524.07373</v>
      </c>
      <c r="D133" s="52">
        <f>'AEO 2022 42 Raw'!G114</f>
        <v>4514.574219</v>
      </c>
      <c r="E133" s="52">
        <f>'AEO 2022 42 Raw'!H114</f>
        <v>4506.674316</v>
      </c>
      <c r="F133" s="52">
        <f>'AEO 2022 42 Raw'!I114</f>
        <v>4507.40625</v>
      </c>
      <c r="G133" s="52">
        <f>'AEO 2022 42 Raw'!J114</f>
        <v>4508.76709</v>
      </c>
      <c r="H133" s="52">
        <f>'AEO 2022 42 Raw'!K114</f>
        <v>4509.90332</v>
      </c>
      <c r="I133" s="52">
        <f>'AEO 2022 42 Raw'!L114</f>
        <v>4510.558105</v>
      </c>
      <c r="J133" s="52">
        <f>'AEO 2022 42 Raw'!M114</f>
        <v>4511.444824</v>
      </c>
      <c r="K133" s="52">
        <f>'AEO 2022 42 Raw'!N114</f>
        <v>4512.285645</v>
      </c>
      <c r="L133" s="52">
        <f>'AEO 2022 42 Raw'!O114</f>
        <v>4512.90625</v>
      </c>
      <c r="M133" s="52">
        <f>'AEO 2022 42 Raw'!P114</f>
        <v>4513.412598</v>
      </c>
      <c r="N133" s="52">
        <f>'AEO 2022 42 Raw'!Q114</f>
        <v>4513.809082</v>
      </c>
      <c r="O133" s="52">
        <f>'AEO 2022 42 Raw'!R114</f>
        <v>4514.075684</v>
      </c>
      <c r="P133" s="52">
        <f>'AEO 2022 42 Raw'!S114</f>
        <v>4513.834473</v>
      </c>
      <c r="Q133" s="52">
        <f>'AEO 2022 42 Raw'!T114</f>
        <v>4513.583496</v>
      </c>
      <c r="R133" s="52">
        <f>'AEO 2022 42 Raw'!U114</f>
        <v>4513.708984</v>
      </c>
      <c r="S133" s="52">
        <f>'AEO 2022 42 Raw'!V114</f>
        <v>4513.243164</v>
      </c>
      <c r="T133" s="52">
        <f>'AEO 2022 42 Raw'!W114</f>
        <v>4512.921875</v>
      </c>
      <c r="U133" s="52">
        <f>'AEO 2022 42 Raw'!X114</f>
        <v>4512.71582</v>
      </c>
      <c r="V133" s="52">
        <f>'AEO 2022 42 Raw'!Y114</f>
        <v>4512.680176</v>
      </c>
      <c r="W133" s="52">
        <f>'AEO 2022 42 Raw'!Z114</f>
        <v>4512.536133</v>
      </c>
      <c r="X133" s="52">
        <f>'AEO 2022 42 Raw'!AA114</f>
        <v>4512.473145</v>
      </c>
      <c r="Y133" s="52">
        <f>'AEO 2022 42 Raw'!AB114</f>
        <v>4512.439453</v>
      </c>
      <c r="Z133" s="52">
        <f>'AEO 2022 42 Raw'!AC114</f>
        <v>4512.765625</v>
      </c>
      <c r="AA133" s="52">
        <f>'AEO 2022 42 Raw'!AD114</f>
        <v>4513.131348</v>
      </c>
      <c r="AB133" s="52">
        <f>'AEO 2022 42 Raw'!AE114</f>
        <v>4513.495605</v>
      </c>
      <c r="AC133" s="52">
        <f>'AEO 2022 42 Raw'!AF114</f>
        <v>4513.979492</v>
      </c>
      <c r="AD133" s="52">
        <f>'AEO 2022 42 Raw'!AG114</f>
        <v>4514.036133</v>
      </c>
      <c r="AE133" s="52">
        <f>'AEO 2022 42 Raw'!AH114</f>
        <v>4514.274902</v>
      </c>
      <c r="AF133" s="52">
        <f>'AEO 2022 42 Raw'!AI114</f>
        <v>4514.397949</v>
      </c>
      <c r="AG133" s="53">
        <f>'AEO 2022 42 Raw'!AJ114</f>
        <v>0</v>
      </c>
    </row>
    <row r="134" ht="12.0" customHeight="1">
      <c r="A134" s="45" t="s">
        <v>980</v>
      </c>
      <c r="B134" s="51" t="s">
        <v>938</v>
      </c>
      <c r="C134" s="52">
        <f>'AEO 2022 42 Raw'!F115</f>
        <v>3337.96582</v>
      </c>
      <c r="D134" s="52">
        <f>'AEO 2022 42 Raw'!G115</f>
        <v>3308.765137</v>
      </c>
      <c r="E134" s="52">
        <f>'AEO 2022 42 Raw'!H115</f>
        <v>3289.979248</v>
      </c>
      <c r="F134" s="52">
        <f>'AEO 2022 42 Raw'!I115</f>
        <v>3267.636719</v>
      </c>
      <c r="G134" s="52">
        <f>'AEO 2022 42 Raw'!J115</f>
        <v>3257.801758</v>
      </c>
      <c r="H134" s="52">
        <f>'AEO 2022 42 Raw'!K115</f>
        <v>3257.60083</v>
      </c>
      <c r="I134" s="52">
        <f>'AEO 2022 42 Raw'!L115</f>
        <v>3253.745605</v>
      </c>
      <c r="J134" s="52">
        <f>'AEO 2022 42 Raw'!M115</f>
        <v>3249.74707</v>
      </c>
      <c r="K134" s="52">
        <f>'AEO 2022 42 Raw'!N115</f>
        <v>3247.260498</v>
      </c>
      <c r="L134" s="52">
        <f>'AEO 2022 42 Raw'!O115</f>
        <v>3247.020996</v>
      </c>
      <c r="M134" s="52">
        <f>'AEO 2022 42 Raw'!P115</f>
        <v>3247.693604</v>
      </c>
      <c r="N134" s="52">
        <f>'AEO 2022 42 Raw'!Q115</f>
        <v>3248.309326</v>
      </c>
      <c r="O134" s="52">
        <f>'AEO 2022 42 Raw'!R115</f>
        <v>3248.880371</v>
      </c>
      <c r="P134" s="52">
        <f>'AEO 2022 42 Raw'!S115</f>
        <v>3248.908936</v>
      </c>
      <c r="Q134" s="52">
        <f>'AEO 2022 42 Raw'!T115</f>
        <v>3248.80127</v>
      </c>
      <c r="R134" s="52">
        <f>'AEO 2022 42 Raw'!U115</f>
        <v>3248.740234</v>
      </c>
      <c r="S134" s="52">
        <f>'AEO 2022 42 Raw'!V115</f>
        <v>3250.39917</v>
      </c>
      <c r="T134" s="52">
        <f>'AEO 2022 42 Raw'!W115</f>
        <v>3250.381348</v>
      </c>
      <c r="U134" s="52">
        <f>'AEO 2022 42 Raw'!X115</f>
        <v>3250.406006</v>
      </c>
      <c r="V134" s="52">
        <f>'AEO 2022 42 Raw'!Y115</f>
        <v>3250.377197</v>
      </c>
      <c r="W134" s="52">
        <f>'AEO 2022 42 Raw'!Z115</f>
        <v>3250.358398</v>
      </c>
      <c r="X134" s="52">
        <f>'AEO 2022 42 Raw'!AA115</f>
        <v>3250.34375</v>
      </c>
      <c r="Y134" s="52">
        <f>'AEO 2022 42 Raw'!AB115</f>
        <v>3250.375732</v>
      </c>
      <c r="Z134" s="52">
        <f>'AEO 2022 42 Raw'!AC115</f>
        <v>3250.411621</v>
      </c>
      <c r="AA134" s="52">
        <f>'AEO 2022 42 Raw'!AD115</f>
        <v>3250.46167</v>
      </c>
      <c r="AB134" s="52">
        <f>'AEO 2022 42 Raw'!AE115</f>
        <v>3250.516846</v>
      </c>
      <c r="AC134" s="52">
        <f>'AEO 2022 42 Raw'!AF115</f>
        <v>3250.646729</v>
      </c>
      <c r="AD134" s="52">
        <f>'AEO 2022 42 Raw'!AG115</f>
        <v>3250.68042</v>
      </c>
      <c r="AE134" s="52">
        <f>'AEO 2022 42 Raw'!AH115</f>
        <v>3250.769531</v>
      </c>
      <c r="AF134" s="52">
        <f>'AEO 2022 42 Raw'!AI115</f>
        <v>3250.82251</v>
      </c>
      <c r="AG134" s="53">
        <f>'AEO 2022 42 Raw'!AJ115</f>
        <v>-0.001</v>
      </c>
    </row>
    <row r="135" ht="12.0" customHeight="1">
      <c r="A135" s="45" t="s">
        <v>981</v>
      </c>
      <c r="B135" s="51" t="s">
        <v>940</v>
      </c>
      <c r="C135" s="52">
        <f>'AEO 2022 42 Raw'!F116</f>
        <v>4441.84668</v>
      </c>
      <c r="D135" s="52">
        <f>'AEO 2022 42 Raw'!G116</f>
        <v>4443.081543</v>
      </c>
      <c r="E135" s="52">
        <f>'AEO 2022 42 Raw'!H116</f>
        <v>4447.407715</v>
      </c>
      <c r="F135" s="52">
        <f>'AEO 2022 42 Raw'!I116</f>
        <v>4456.652832</v>
      </c>
      <c r="G135" s="52">
        <f>'AEO 2022 42 Raw'!J116</f>
        <v>4457.25293</v>
      </c>
      <c r="H135" s="52">
        <f>'AEO 2022 42 Raw'!K116</f>
        <v>4457.775391</v>
      </c>
      <c r="I135" s="52">
        <f>'AEO 2022 42 Raw'!L116</f>
        <v>4458.288574</v>
      </c>
      <c r="J135" s="52">
        <f>'AEO 2022 42 Raw'!M116</f>
        <v>4458.846191</v>
      </c>
      <c r="K135" s="52">
        <f>'AEO 2022 42 Raw'!N116</f>
        <v>4459.475098</v>
      </c>
      <c r="L135" s="52">
        <f>'AEO 2022 42 Raw'!O116</f>
        <v>4460.118652</v>
      </c>
      <c r="M135" s="52">
        <f>'AEO 2022 42 Raw'!P116</f>
        <v>4460.806152</v>
      </c>
      <c r="N135" s="52">
        <f>'AEO 2022 42 Raw'!Q116</f>
        <v>4461.505859</v>
      </c>
      <c r="O135" s="52">
        <f>'AEO 2022 42 Raw'!R116</f>
        <v>4462.873535</v>
      </c>
      <c r="P135" s="52">
        <f>'AEO 2022 42 Raw'!S116</f>
        <v>4465.405273</v>
      </c>
      <c r="Q135" s="52">
        <f>'AEO 2022 42 Raw'!T116</f>
        <v>4470.052734</v>
      </c>
      <c r="R135" s="52">
        <f>'AEO 2022 42 Raw'!U116</f>
        <v>4473.422363</v>
      </c>
      <c r="S135" s="52">
        <f>'AEO 2022 42 Raw'!V116</f>
        <v>4476.440918</v>
      </c>
      <c r="T135" s="52">
        <f>'AEO 2022 42 Raw'!W116</f>
        <v>4477.89209</v>
      </c>
      <c r="U135" s="52">
        <f>'AEO 2022 42 Raw'!X116</f>
        <v>4479.625</v>
      </c>
      <c r="V135" s="52">
        <f>'AEO 2022 42 Raw'!Y116</f>
        <v>4479.726074</v>
      </c>
      <c r="W135" s="52">
        <f>'AEO 2022 42 Raw'!Z116</f>
        <v>4480.098145</v>
      </c>
      <c r="X135" s="52">
        <f>'AEO 2022 42 Raw'!AA116</f>
        <v>4480.316895</v>
      </c>
      <c r="Y135" s="52">
        <f>'AEO 2022 42 Raw'!AB116</f>
        <v>4481.371582</v>
      </c>
      <c r="Z135" s="52">
        <f>'AEO 2022 42 Raw'!AC116</f>
        <v>4482.200195</v>
      </c>
      <c r="AA135" s="52">
        <f>'AEO 2022 42 Raw'!AD116</f>
        <v>4482.899414</v>
      </c>
      <c r="AB135" s="52">
        <f>'AEO 2022 42 Raw'!AE116</f>
        <v>4483.106934</v>
      </c>
      <c r="AC135" s="52">
        <f>'AEO 2022 42 Raw'!AF116</f>
        <v>4483.148438</v>
      </c>
      <c r="AD135" s="52">
        <f>'AEO 2022 42 Raw'!AG116</f>
        <v>4483.15625</v>
      </c>
      <c r="AE135" s="52">
        <f>'AEO 2022 42 Raw'!AH116</f>
        <v>4483.172363</v>
      </c>
      <c r="AF135" s="52">
        <f>'AEO 2022 42 Raw'!AI116</f>
        <v>4483.183594</v>
      </c>
      <c r="AG135" s="53">
        <f>'AEO 2022 42 Raw'!AJ116</f>
        <v>0</v>
      </c>
    </row>
    <row r="136" ht="12.0" customHeight="1">
      <c r="A136" s="45" t="s">
        <v>982</v>
      </c>
      <c r="B136" s="51" t="s">
        <v>942</v>
      </c>
      <c r="C136" s="52">
        <f>'AEO 2022 42 Raw'!F117</f>
        <v>4415.992676</v>
      </c>
      <c r="D136" s="52">
        <f>'AEO 2022 42 Raw'!G117</f>
        <v>4412.811523</v>
      </c>
      <c r="E136" s="52">
        <f>'AEO 2022 42 Raw'!H117</f>
        <v>4409.872559</v>
      </c>
      <c r="F136" s="52">
        <f>'AEO 2022 42 Raw'!I117</f>
        <v>4406.986328</v>
      </c>
      <c r="G136" s="52">
        <f>'AEO 2022 42 Raw'!J117</f>
        <v>4408.742188</v>
      </c>
      <c r="H136" s="52">
        <f>'AEO 2022 42 Raw'!K117</f>
        <v>4409.341309</v>
      </c>
      <c r="I136" s="52">
        <f>'AEO 2022 42 Raw'!L117</f>
        <v>4409.79834</v>
      </c>
      <c r="J136" s="52">
        <f>'AEO 2022 42 Raw'!M117</f>
        <v>4410.336426</v>
      </c>
      <c r="K136" s="52">
        <f>'AEO 2022 42 Raw'!N117</f>
        <v>4410.772949</v>
      </c>
      <c r="L136" s="52">
        <f>'AEO 2022 42 Raw'!O117</f>
        <v>4411.220215</v>
      </c>
      <c r="M136" s="52">
        <f>'AEO 2022 42 Raw'!P117</f>
        <v>4411.694824</v>
      </c>
      <c r="N136" s="52">
        <f>'AEO 2022 42 Raw'!Q117</f>
        <v>4412.178223</v>
      </c>
      <c r="O136" s="52">
        <f>'AEO 2022 42 Raw'!R117</f>
        <v>4412.644531</v>
      </c>
      <c r="P136" s="52">
        <f>'AEO 2022 42 Raw'!S117</f>
        <v>4412.594727</v>
      </c>
      <c r="Q136" s="52">
        <f>'AEO 2022 42 Raw'!T117</f>
        <v>4412.354492</v>
      </c>
      <c r="R136" s="52">
        <f>'AEO 2022 42 Raw'!U117</f>
        <v>4411.905273</v>
      </c>
      <c r="S136" s="52">
        <f>'AEO 2022 42 Raw'!V117</f>
        <v>4411.61377</v>
      </c>
      <c r="T136" s="52">
        <f>'AEO 2022 42 Raw'!W117</f>
        <v>4411.471191</v>
      </c>
      <c r="U136" s="52">
        <f>'AEO 2022 42 Raw'!X117</f>
        <v>4411.40332</v>
      </c>
      <c r="V136" s="52">
        <f>'AEO 2022 42 Raw'!Y117</f>
        <v>4411.334961</v>
      </c>
      <c r="W136" s="52">
        <f>'AEO 2022 42 Raw'!Z117</f>
        <v>4411.233398</v>
      </c>
      <c r="X136" s="52">
        <f>'AEO 2022 42 Raw'!AA117</f>
        <v>4411.167969</v>
      </c>
      <c r="Y136" s="52">
        <f>'AEO 2022 42 Raw'!AB117</f>
        <v>4411.077148</v>
      </c>
      <c r="Z136" s="52">
        <f>'AEO 2022 42 Raw'!AC117</f>
        <v>4410.971191</v>
      </c>
      <c r="AA136" s="52">
        <f>'AEO 2022 42 Raw'!AD117</f>
        <v>4410.875</v>
      </c>
      <c r="AB136" s="52">
        <f>'AEO 2022 42 Raw'!AE117</f>
        <v>4410.773926</v>
      </c>
      <c r="AC136" s="52">
        <f>'AEO 2022 42 Raw'!AF117</f>
        <v>4410.639648</v>
      </c>
      <c r="AD136" s="52">
        <f>'AEO 2022 42 Raw'!AG117</f>
        <v>4410.625977</v>
      </c>
      <c r="AE136" s="52">
        <f>'AEO 2022 42 Raw'!AH117</f>
        <v>4410.546387</v>
      </c>
      <c r="AF136" s="52">
        <f>'AEO 2022 42 Raw'!AI117</f>
        <v>4410.514648</v>
      </c>
      <c r="AG136" s="53">
        <f>'AEO 2022 42 Raw'!AJ117</f>
        <v>0</v>
      </c>
    </row>
    <row r="137" ht="12.0" customHeight="1">
      <c r="A137" s="45" t="s">
        <v>983</v>
      </c>
      <c r="B137" s="51" t="s">
        <v>944</v>
      </c>
      <c r="C137" s="52">
        <f>'AEO 2022 42 Raw'!F118</f>
        <v>5431.474121</v>
      </c>
      <c r="D137" s="52">
        <f>'AEO 2022 42 Raw'!G118</f>
        <v>5425.677246</v>
      </c>
      <c r="E137" s="52">
        <f>'AEO 2022 42 Raw'!H118</f>
        <v>5419.658691</v>
      </c>
      <c r="F137" s="52">
        <f>'AEO 2022 42 Raw'!I118</f>
        <v>5413.459473</v>
      </c>
      <c r="G137" s="52">
        <f>'AEO 2022 42 Raw'!J118</f>
        <v>5412.055664</v>
      </c>
      <c r="H137" s="52">
        <f>'AEO 2022 42 Raw'!K118</f>
        <v>5412.412598</v>
      </c>
      <c r="I137" s="52">
        <f>'AEO 2022 42 Raw'!L118</f>
        <v>5414.011719</v>
      </c>
      <c r="J137" s="52">
        <f>'AEO 2022 42 Raw'!M118</f>
        <v>5416.009277</v>
      </c>
      <c r="K137" s="52">
        <f>'AEO 2022 42 Raw'!N118</f>
        <v>5416.825684</v>
      </c>
      <c r="L137" s="52">
        <f>'AEO 2022 42 Raw'!O118</f>
        <v>5417.222656</v>
      </c>
      <c r="M137" s="52">
        <f>'AEO 2022 42 Raw'!P118</f>
        <v>5417.612305</v>
      </c>
      <c r="N137" s="52">
        <f>'AEO 2022 42 Raw'!Q118</f>
        <v>5417.993652</v>
      </c>
      <c r="O137" s="52">
        <f>'AEO 2022 42 Raw'!R118</f>
        <v>5418.124512</v>
      </c>
      <c r="P137" s="52">
        <f>'AEO 2022 42 Raw'!S118</f>
        <v>5418.022461</v>
      </c>
      <c r="Q137" s="52">
        <f>'AEO 2022 42 Raw'!T118</f>
        <v>5417.871094</v>
      </c>
      <c r="R137" s="52">
        <f>'AEO 2022 42 Raw'!U118</f>
        <v>5417.425293</v>
      </c>
      <c r="S137" s="52">
        <f>'AEO 2022 42 Raw'!V118</f>
        <v>5418.223633</v>
      </c>
      <c r="T137" s="52">
        <f>'AEO 2022 42 Raw'!W118</f>
        <v>5418.208008</v>
      </c>
      <c r="U137" s="52">
        <f>'AEO 2022 42 Raw'!X118</f>
        <v>5418.370117</v>
      </c>
      <c r="V137" s="52">
        <f>'AEO 2022 42 Raw'!Y118</f>
        <v>5418.243164</v>
      </c>
      <c r="W137" s="52">
        <f>'AEO 2022 42 Raw'!Z118</f>
        <v>5418.162598</v>
      </c>
      <c r="X137" s="52">
        <f>'AEO 2022 42 Raw'!AA118</f>
        <v>5418.09668</v>
      </c>
      <c r="Y137" s="52">
        <f>'AEO 2022 42 Raw'!AB118</f>
        <v>5418.286621</v>
      </c>
      <c r="Z137" s="52">
        <f>'AEO 2022 42 Raw'!AC118</f>
        <v>5418.463867</v>
      </c>
      <c r="AA137" s="52">
        <f>'AEO 2022 42 Raw'!AD118</f>
        <v>5418.650391</v>
      </c>
      <c r="AB137" s="52">
        <f>'AEO 2022 42 Raw'!AE118</f>
        <v>5418.565918</v>
      </c>
      <c r="AC137" s="52">
        <f>'AEO 2022 42 Raw'!AF118</f>
        <v>5419.235352</v>
      </c>
      <c r="AD137" s="52">
        <f>'AEO 2022 42 Raw'!AG118</f>
        <v>5419.255371</v>
      </c>
      <c r="AE137" s="52">
        <f>'AEO 2022 42 Raw'!AH118</f>
        <v>5419.920898</v>
      </c>
      <c r="AF137" s="52">
        <f>'AEO 2022 42 Raw'!AI118</f>
        <v>5420.242188</v>
      </c>
      <c r="AG137" s="53">
        <f>'AEO 2022 42 Raw'!AJ118</f>
        <v>0</v>
      </c>
    </row>
    <row r="138" ht="12.0" customHeight="1">
      <c r="A138" s="45" t="s">
        <v>984</v>
      </c>
      <c r="B138" s="51" t="s">
        <v>929</v>
      </c>
      <c r="C138" s="52">
        <f>'AEO 2022 42 Raw'!F119</f>
        <v>3414.434814</v>
      </c>
      <c r="D138" s="52">
        <f>'AEO 2022 42 Raw'!G119</f>
        <v>3412.179443</v>
      </c>
      <c r="E138" s="52">
        <f>'AEO 2022 42 Raw'!H119</f>
        <v>3409.379395</v>
      </c>
      <c r="F138" s="52">
        <f>'AEO 2022 42 Raw'!I119</f>
        <v>3405.579346</v>
      </c>
      <c r="G138" s="52">
        <f>'AEO 2022 42 Raw'!J119</f>
        <v>3404.605469</v>
      </c>
      <c r="H138" s="52">
        <f>'AEO 2022 42 Raw'!K119</f>
        <v>3404.388428</v>
      </c>
      <c r="I138" s="52">
        <f>'AEO 2022 42 Raw'!L119</f>
        <v>3404.192871</v>
      </c>
      <c r="J138" s="52">
        <f>'AEO 2022 42 Raw'!M119</f>
        <v>3403.990723</v>
      </c>
      <c r="K138" s="52">
        <f>'AEO 2022 42 Raw'!N119</f>
        <v>3403.974121</v>
      </c>
      <c r="L138" s="52">
        <f>'AEO 2022 42 Raw'!O119</f>
        <v>3404.119629</v>
      </c>
      <c r="M138" s="52">
        <f>'AEO 2022 42 Raw'!P119</f>
        <v>3404.394043</v>
      </c>
      <c r="N138" s="52">
        <f>'AEO 2022 42 Raw'!Q119</f>
        <v>3404.614258</v>
      </c>
      <c r="O138" s="52">
        <f>'AEO 2022 42 Raw'!R119</f>
        <v>3404.858154</v>
      </c>
      <c r="P138" s="52">
        <f>'AEO 2022 42 Raw'!S119</f>
        <v>3404.590576</v>
      </c>
      <c r="Q138" s="52">
        <f>'AEO 2022 42 Raw'!T119</f>
        <v>3403.848145</v>
      </c>
      <c r="R138" s="52">
        <f>'AEO 2022 42 Raw'!U119</f>
        <v>3403.101074</v>
      </c>
      <c r="S138" s="52">
        <f>'AEO 2022 42 Raw'!V119</f>
        <v>3402.666748</v>
      </c>
      <c r="T138" s="52">
        <f>'AEO 2022 42 Raw'!W119</f>
        <v>3402.162354</v>
      </c>
      <c r="U138" s="52">
        <f>'AEO 2022 42 Raw'!X119</f>
        <v>3401.782227</v>
      </c>
      <c r="V138" s="52">
        <f>'AEO 2022 42 Raw'!Y119</f>
        <v>3401.665771</v>
      </c>
      <c r="W138" s="52">
        <f>'AEO 2022 42 Raw'!Z119</f>
        <v>3401.4729</v>
      </c>
      <c r="X138" s="52">
        <f>'AEO 2022 42 Raw'!AA119</f>
        <v>3401.358887</v>
      </c>
      <c r="Y138" s="52">
        <f>'AEO 2022 42 Raw'!AB119</f>
        <v>3401.193604</v>
      </c>
      <c r="Z138" s="52">
        <f>'AEO 2022 42 Raw'!AC119</f>
        <v>3401.071533</v>
      </c>
      <c r="AA138" s="52">
        <f>'AEO 2022 42 Raw'!AD119</f>
        <v>3401.003174</v>
      </c>
      <c r="AB138" s="52">
        <f>'AEO 2022 42 Raw'!AE119</f>
        <v>3400.929688</v>
      </c>
      <c r="AC138" s="52">
        <f>'AEO 2022 42 Raw'!AF119</f>
        <v>3400.836426</v>
      </c>
      <c r="AD138" s="52">
        <f>'AEO 2022 42 Raw'!AG119</f>
        <v>3400.828369</v>
      </c>
      <c r="AE138" s="52">
        <f>'AEO 2022 42 Raw'!AH119</f>
        <v>3400.773438</v>
      </c>
      <c r="AF138" s="52">
        <f>'AEO 2022 42 Raw'!AI119</f>
        <v>3400.75415</v>
      </c>
      <c r="AG138" s="53">
        <f>'AEO 2022 42 Raw'!AJ119</f>
        <v>0</v>
      </c>
    </row>
    <row r="139" ht="12.0" customHeight="1">
      <c r="A139" s="45" t="s">
        <v>985</v>
      </c>
      <c r="B139" s="51" t="s">
        <v>931</v>
      </c>
      <c r="C139" s="52">
        <f>'AEO 2022 42 Raw'!F120</f>
        <v>4210.911621</v>
      </c>
      <c r="D139" s="52">
        <f>'AEO 2022 42 Raw'!G120</f>
        <v>4211.442383</v>
      </c>
      <c r="E139" s="52">
        <f>'AEO 2022 42 Raw'!H120</f>
        <v>4213.492676</v>
      </c>
      <c r="F139" s="52">
        <f>'AEO 2022 42 Raw'!I120</f>
        <v>4211.477051</v>
      </c>
      <c r="G139" s="52">
        <f>'AEO 2022 42 Raw'!J120</f>
        <v>4213.023926</v>
      </c>
      <c r="H139" s="52">
        <f>'AEO 2022 42 Raw'!K120</f>
        <v>4213.399414</v>
      </c>
      <c r="I139" s="52">
        <f>'AEO 2022 42 Raw'!L120</f>
        <v>4213.506348</v>
      </c>
      <c r="J139" s="52">
        <f>'AEO 2022 42 Raw'!M120</f>
        <v>4213.609375</v>
      </c>
      <c r="K139" s="52">
        <f>'AEO 2022 42 Raw'!N120</f>
        <v>4213.947266</v>
      </c>
      <c r="L139" s="52">
        <f>'AEO 2022 42 Raw'!O120</f>
        <v>4214.375488</v>
      </c>
      <c r="M139" s="52">
        <f>'AEO 2022 42 Raw'!P120</f>
        <v>4214.841309</v>
      </c>
      <c r="N139" s="52">
        <f>'AEO 2022 42 Raw'!Q120</f>
        <v>4215.174805</v>
      </c>
      <c r="O139" s="52">
        <f>'AEO 2022 42 Raw'!R120</f>
        <v>4215.399414</v>
      </c>
      <c r="P139" s="52">
        <f>'AEO 2022 42 Raw'!S120</f>
        <v>4215.223145</v>
      </c>
      <c r="Q139" s="52">
        <f>'AEO 2022 42 Raw'!T120</f>
        <v>4214.807129</v>
      </c>
      <c r="R139" s="52">
        <f>'AEO 2022 42 Raw'!U120</f>
        <v>4213.206543</v>
      </c>
      <c r="S139" s="52">
        <f>'AEO 2022 42 Raw'!V120</f>
        <v>4211.773926</v>
      </c>
      <c r="T139" s="52">
        <f>'AEO 2022 42 Raw'!W120</f>
        <v>4210.773438</v>
      </c>
      <c r="U139" s="52">
        <f>'AEO 2022 42 Raw'!X120</f>
        <v>4209.936035</v>
      </c>
      <c r="V139" s="52">
        <f>'AEO 2022 42 Raw'!Y120</f>
        <v>4209.868164</v>
      </c>
      <c r="W139" s="52">
        <f>'AEO 2022 42 Raw'!Z120</f>
        <v>4209.481934</v>
      </c>
      <c r="X139" s="52">
        <f>'AEO 2022 42 Raw'!AA120</f>
        <v>4209.308594</v>
      </c>
      <c r="Y139" s="52">
        <f>'AEO 2022 42 Raw'!AB120</f>
        <v>4208.903809</v>
      </c>
      <c r="Z139" s="52">
        <f>'AEO 2022 42 Raw'!AC120</f>
        <v>4208.575684</v>
      </c>
      <c r="AA139" s="52">
        <f>'AEO 2022 42 Raw'!AD120</f>
        <v>4208.244141</v>
      </c>
      <c r="AB139" s="52">
        <f>'AEO 2022 42 Raw'!AE120</f>
        <v>4207.885254</v>
      </c>
      <c r="AC139" s="52">
        <f>'AEO 2022 42 Raw'!AF120</f>
        <v>4207.418457</v>
      </c>
      <c r="AD139" s="52">
        <f>'AEO 2022 42 Raw'!AG120</f>
        <v>4207.369629</v>
      </c>
      <c r="AE139" s="52">
        <f>'AEO 2022 42 Raw'!AH120</f>
        <v>4207.115723</v>
      </c>
      <c r="AF139" s="52">
        <f>'AEO 2022 42 Raw'!AI120</f>
        <v>4207.010254</v>
      </c>
      <c r="AG139" s="53">
        <f>'AEO 2022 42 Raw'!AJ120</f>
        <v>0</v>
      </c>
    </row>
    <row r="140" ht="12.0" customHeight="1">
      <c r="A140" s="45" t="s">
        <v>986</v>
      </c>
      <c r="B140" s="51" t="s">
        <v>968</v>
      </c>
      <c r="C140" s="52">
        <f>'AEO 2022 42 Raw'!F121</f>
        <v>4205.227051</v>
      </c>
      <c r="D140" s="52">
        <f>'AEO 2022 42 Raw'!G121</f>
        <v>4200.927734</v>
      </c>
      <c r="E140" s="52">
        <f>'AEO 2022 42 Raw'!H121</f>
        <v>4194.918945</v>
      </c>
      <c r="F140" s="52">
        <f>'AEO 2022 42 Raw'!I121</f>
        <v>4192.976562</v>
      </c>
      <c r="G140" s="52">
        <f>'AEO 2022 42 Raw'!J121</f>
        <v>4193.273926</v>
      </c>
      <c r="H140" s="52">
        <f>'AEO 2022 42 Raw'!K121</f>
        <v>4193.650391</v>
      </c>
      <c r="I140" s="52">
        <f>'AEO 2022 42 Raw'!L121</f>
        <v>4193.828125</v>
      </c>
      <c r="J140" s="52">
        <f>'AEO 2022 42 Raw'!M121</f>
        <v>4193.78125</v>
      </c>
      <c r="K140" s="52">
        <f>'AEO 2022 42 Raw'!N121</f>
        <v>4193.895996</v>
      </c>
      <c r="L140" s="52">
        <f>'AEO 2022 42 Raw'!O121</f>
        <v>4194.243164</v>
      </c>
      <c r="M140" s="52">
        <f>'AEO 2022 42 Raw'!P121</f>
        <v>4194.324219</v>
      </c>
      <c r="N140" s="52">
        <f>'AEO 2022 42 Raw'!Q121</f>
        <v>4195.026367</v>
      </c>
      <c r="O140" s="52">
        <f>'AEO 2022 42 Raw'!R121</f>
        <v>4194.786133</v>
      </c>
      <c r="P140" s="52">
        <f>'AEO 2022 42 Raw'!S121</f>
        <v>4194.613281</v>
      </c>
      <c r="Q140" s="52">
        <f>'AEO 2022 42 Raw'!T121</f>
        <v>4194.330078</v>
      </c>
      <c r="R140" s="52">
        <f>'AEO 2022 42 Raw'!U121</f>
        <v>4193.520508</v>
      </c>
      <c r="S140" s="52">
        <f>'AEO 2022 42 Raw'!V121</f>
        <v>4192.745117</v>
      </c>
      <c r="T140" s="52">
        <f>'AEO 2022 42 Raw'!W121</f>
        <v>4192.050781</v>
      </c>
      <c r="U140" s="52">
        <f>'AEO 2022 42 Raw'!X121</f>
        <v>4191.345703</v>
      </c>
      <c r="V140" s="52">
        <f>'AEO 2022 42 Raw'!Y121</f>
        <v>4191.458984</v>
      </c>
      <c r="W140" s="52">
        <f>'AEO 2022 42 Raw'!Z121</f>
        <v>4191.033203</v>
      </c>
      <c r="X140" s="52">
        <f>'AEO 2022 42 Raw'!AA121</f>
        <v>4190.833984</v>
      </c>
      <c r="Y140" s="52">
        <f>'AEO 2022 42 Raw'!AB121</f>
        <v>4190.645508</v>
      </c>
      <c r="Z140" s="52">
        <f>'AEO 2022 42 Raw'!AC121</f>
        <v>4190.426758</v>
      </c>
      <c r="AA140" s="52">
        <f>'AEO 2022 42 Raw'!AD121</f>
        <v>4190.248047</v>
      </c>
      <c r="AB140" s="52">
        <f>'AEO 2022 42 Raw'!AE121</f>
        <v>4190.11377</v>
      </c>
      <c r="AC140" s="52">
        <f>'AEO 2022 42 Raw'!AF121</f>
        <v>4189.910156</v>
      </c>
      <c r="AD140" s="52">
        <f>'AEO 2022 42 Raw'!AG121</f>
        <v>4189.788086</v>
      </c>
      <c r="AE140" s="52">
        <f>'AEO 2022 42 Raw'!AH121</f>
        <v>4189.693848</v>
      </c>
      <c r="AF140" s="52">
        <f>'AEO 2022 42 Raw'!AI121</f>
        <v>4189.364258</v>
      </c>
      <c r="AG140" s="53">
        <f>'AEO 2022 42 Raw'!AJ121</f>
        <v>0</v>
      </c>
    </row>
    <row r="141" ht="12.0" customHeight="1">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3"/>
    </row>
    <row r="142" ht="12.0" customHeight="1">
      <c r="B142" s="50" t="s">
        <v>833</v>
      </c>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3"/>
    </row>
    <row r="143" ht="12.0" customHeight="1">
      <c r="A143" s="45" t="s">
        <v>987</v>
      </c>
      <c r="B143" s="51" t="s">
        <v>947</v>
      </c>
      <c r="C143" s="52">
        <f>'AEO 2022 42 Raw'!F123</f>
        <v>3359.326172</v>
      </c>
      <c r="D143" s="52">
        <f>'AEO 2022 42 Raw'!G123</f>
        <v>3357.232178</v>
      </c>
      <c r="E143" s="52">
        <f>'AEO 2022 42 Raw'!H123</f>
        <v>3355.385498</v>
      </c>
      <c r="F143" s="52">
        <f>'AEO 2022 42 Raw'!I123</f>
        <v>3353.493164</v>
      </c>
      <c r="G143" s="52">
        <f>'AEO 2022 42 Raw'!J123</f>
        <v>3351.476562</v>
      </c>
      <c r="H143" s="52">
        <f>'AEO 2022 42 Raw'!K123</f>
        <v>3349.050537</v>
      </c>
      <c r="I143" s="52">
        <f>'AEO 2022 42 Raw'!L123</f>
        <v>3346.347656</v>
      </c>
      <c r="J143" s="52">
        <f>'AEO 2022 42 Raw'!M123</f>
        <v>3343.515625</v>
      </c>
      <c r="K143" s="52">
        <f>'AEO 2022 42 Raw'!N123</f>
        <v>3340.44458</v>
      </c>
      <c r="L143" s="52">
        <f>'AEO 2022 42 Raw'!O123</f>
        <v>3337.019775</v>
      </c>
      <c r="M143" s="52">
        <f>'AEO 2022 42 Raw'!P123</f>
        <v>3333.490479</v>
      </c>
      <c r="N143" s="52">
        <f>'AEO 2022 42 Raw'!Q123</f>
        <v>3329.897461</v>
      </c>
      <c r="O143" s="52">
        <f>'AEO 2022 42 Raw'!R123</f>
        <v>3326.245361</v>
      </c>
      <c r="P143" s="52">
        <f>'AEO 2022 42 Raw'!S123</f>
        <v>3322.575195</v>
      </c>
      <c r="Q143" s="52">
        <f>'AEO 2022 42 Raw'!T123</f>
        <v>3321.047119</v>
      </c>
      <c r="R143" s="52">
        <f>'AEO 2022 42 Raw'!U123</f>
        <v>3319.458984</v>
      </c>
      <c r="S143" s="52">
        <f>'AEO 2022 42 Raw'!V123</f>
        <v>3317.918701</v>
      </c>
      <c r="T143" s="52">
        <f>'AEO 2022 42 Raw'!W123</f>
        <v>3316.759766</v>
      </c>
      <c r="U143" s="52">
        <f>'AEO 2022 42 Raw'!X123</f>
        <v>3315.799072</v>
      </c>
      <c r="V143" s="52">
        <f>'AEO 2022 42 Raw'!Y123</f>
        <v>3314.843506</v>
      </c>
      <c r="W143" s="52">
        <f>'AEO 2022 42 Raw'!Z123</f>
        <v>3314.057861</v>
      </c>
      <c r="X143" s="52">
        <f>'AEO 2022 42 Raw'!AA123</f>
        <v>3313.351562</v>
      </c>
      <c r="Y143" s="52">
        <f>'AEO 2022 42 Raw'!AB123</f>
        <v>3312.831055</v>
      </c>
      <c r="Z143" s="52">
        <f>'AEO 2022 42 Raw'!AC123</f>
        <v>3312.189697</v>
      </c>
      <c r="AA143" s="52">
        <f>'AEO 2022 42 Raw'!AD123</f>
        <v>3311.688232</v>
      </c>
      <c r="AB143" s="52">
        <f>'AEO 2022 42 Raw'!AE123</f>
        <v>3311.179688</v>
      </c>
      <c r="AC143" s="52">
        <f>'AEO 2022 42 Raw'!AF123</f>
        <v>3310.737549</v>
      </c>
      <c r="AD143" s="52">
        <f>'AEO 2022 42 Raw'!AG123</f>
        <v>3310.360107</v>
      </c>
      <c r="AE143" s="52">
        <f>'AEO 2022 42 Raw'!AH123</f>
        <v>3310.017334</v>
      </c>
      <c r="AF143" s="52">
        <f>'AEO 2022 42 Raw'!AI123</f>
        <v>3309.712402</v>
      </c>
      <c r="AG143" s="53">
        <f>'AEO 2022 42 Raw'!AJ123</f>
        <v>-0.001</v>
      </c>
    </row>
    <row r="144" ht="12.0" customHeight="1">
      <c r="A144" s="45" t="s">
        <v>988</v>
      </c>
      <c r="B144" s="51" t="s">
        <v>958</v>
      </c>
      <c r="C144" s="52">
        <f>'AEO 2022 42 Raw'!F124</f>
        <v>4454.607422</v>
      </c>
      <c r="D144" s="52">
        <f>'AEO 2022 42 Raw'!G124</f>
        <v>4436.685059</v>
      </c>
      <c r="E144" s="52">
        <f>'AEO 2022 42 Raw'!H124</f>
        <v>4418.169922</v>
      </c>
      <c r="F144" s="52">
        <f>'AEO 2022 42 Raw'!I124</f>
        <v>4399.747559</v>
      </c>
      <c r="G144" s="52">
        <f>'AEO 2022 42 Raw'!J124</f>
        <v>4382.284668</v>
      </c>
      <c r="H144" s="52">
        <f>'AEO 2022 42 Raw'!K124</f>
        <v>4365.384277</v>
      </c>
      <c r="I144" s="52">
        <f>'AEO 2022 42 Raw'!L124</f>
        <v>4349.95752</v>
      </c>
      <c r="J144" s="52">
        <f>'AEO 2022 42 Raw'!M124</f>
        <v>4335.010742</v>
      </c>
      <c r="K144" s="52">
        <f>'AEO 2022 42 Raw'!N124</f>
        <v>4321.259277</v>
      </c>
      <c r="L144" s="52">
        <f>'AEO 2022 42 Raw'!O124</f>
        <v>4309.129883</v>
      </c>
      <c r="M144" s="52">
        <f>'AEO 2022 42 Raw'!P124</f>
        <v>4297.785645</v>
      </c>
      <c r="N144" s="52">
        <f>'AEO 2022 42 Raw'!Q124</f>
        <v>4286.720703</v>
      </c>
      <c r="O144" s="52">
        <f>'AEO 2022 42 Raw'!R124</f>
        <v>4278.194824</v>
      </c>
      <c r="P144" s="52">
        <f>'AEO 2022 42 Raw'!S124</f>
        <v>4270.103516</v>
      </c>
      <c r="Q144" s="52">
        <f>'AEO 2022 42 Raw'!T124</f>
        <v>4262.746582</v>
      </c>
      <c r="R144" s="52">
        <f>'AEO 2022 42 Raw'!U124</f>
        <v>4256.590332</v>
      </c>
      <c r="S144" s="52">
        <f>'AEO 2022 42 Raw'!V124</f>
        <v>4251.165039</v>
      </c>
      <c r="T144" s="52">
        <f>'AEO 2022 42 Raw'!W124</f>
        <v>4245.958496</v>
      </c>
      <c r="U144" s="52">
        <f>'AEO 2022 42 Raw'!X124</f>
        <v>4241.226562</v>
      </c>
      <c r="V144" s="52">
        <f>'AEO 2022 42 Raw'!Y124</f>
        <v>4236.838379</v>
      </c>
      <c r="W144" s="52">
        <f>'AEO 2022 42 Raw'!Z124</f>
        <v>4232.994141</v>
      </c>
      <c r="X144" s="52">
        <f>'AEO 2022 42 Raw'!AA124</f>
        <v>4229.53418</v>
      </c>
      <c r="Y144" s="52">
        <f>'AEO 2022 42 Raw'!AB124</f>
        <v>4227.206055</v>
      </c>
      <c r="Z144" s="52">
        <f>'AEO 2022 42 Raw'!AC124</f>
        <v>4223.253418</v>
      </c>
      <c r="AA144" s="52">
        <f>'AEO 2022 42 Raw'!AD124</f>
        <v>4220.925293</v>
      </c>
      <c r="AB144" s="52">
        <f>'AEO 2022 42 Raw'!AE124</f>
        <v>4218.456543</v>
      </c>
      <c r="AC144" s="52">
        <f>'AEO 2022 42 Raw'!AF124</f>
        <v>4216.195801</v>
      </c>
      <c r="AD144" s="52">
        <f>'AEO 2022 42 Raw'!AG124</f>
        <v>4214.166016</v>
      </c>
      <c r="AE144" s="52">
        <f>'AEO 2022 42 Raw'!AH124</f>
        <v>4212.294434</v>
      </c>
      <c r="AF144" s="52">
        <f>'AEO 2022 42 Raw'!AI124</f>
        <v>4210.572754</v>
      </c>
      <c r="AG144" s="53">
        <f>'AEO 2022 42 Raw'!AJ124</f>
        <v>-0.002</v>
      </c>
    </row>
    <row r="145" ht="12.0" customHeight="1"/>
    <row r="146" ht="12.0" customHeight="1">
      <c r="B146" s="54" t="s">
        <v>989</v>
      </c>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6"/>
    </row>
    <row r="147" ht="12.0" customHeight="1">
      <c r="B147" s="57" t="s">
        <v>990</v>
      </c>
    </row>
    <row r="148" ht="12.0" customHeight="1">
      <c r="B148" s="57" t="s">
        <v>443</v>
      </c>
    </row>
    <row r="149" ht="12.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2.0" customHeight="1"/>
    <row r="164" ht="15.0" customHeight="1"/>
    <row r="165" ht="15.0" customHeight="1"/>
    <row r="166" ht="15.0" customHeight="1"/>
    <row r="167" ht="15.0" customHeight="1"/>
    <row r="168" ht="15.0" customHeight="1"/>
    <row r="169" ht="15.0" customHeight="1"/>
    <row r="170" ht="15.0" customHeight="1"/>
    <row r="171" ht="15.0" customHeight="1"/>
    <row r="172" ht="12.0" customHeight="1"/>
    <row r="173" ht="15.0" customHeight="1"/>
    <row r="174" ht="15.0" customHeight="1"/>
    <row r="175" ht="15.0" customHeight="1"/>
    <row r="176" ht="15.0" customHeight="1"/>
    <row r="177" ht="15.0" customHeight="1"/>
    <row r="178" ht="15.0" customHeight="1"/>
    <row r="179" ht="15.0" customHeight="1"/>
    <row r="180" ht="15.0" customHeight="1"/>
    <row r="181" ht="12.0" customHeight="1"/>
    <row r="182" ht="12.0" customHeight="1"/>
    <row r="183" ht="15.0" customHeight="1"/>
    <row r="184" ht="15.0" customHeight="1"/>
    <row r="185" ht="15.0" customHeight="1"/>
    <row r="186" ht="15.0" customHeight="1"/>
    <row r="187" ht="15.0" customHeight="1"/>
    <row r="188" ht="12.0" customHeight="1"/>
    <row r="189" ht="15.0" customHeight="1"/>
    <row r="190" ht="15.0" customHeight="1"/>
    <row r="191" ht="15.0" customHeight="1"/>
    <row r="192" ht="15.0" customHeight="1"/>
    <row r="193" ht="15.0" customHeight="1"/>
    <row r="194" ht="12.0" customHeight="1"/>
    <row r="195" ht="15.0" customHeight="1"/>
    <row r="196" ht="15.0" customHeight="1"/>
    <row r="197" ht="15.0" customHeight="1"/>
    <row r="198" ht="15.0" customHeight="1"/>
    <row r="199" ht="15.0" customHeight="1"/>
    <row r="200" ht="12.0" customHeight="1"/>
    <row r="201" ht="15.0" customHeight="1"/>
    <row r="202" ht="15.0" customHeight="1"/>
    <row r="203" ht="15.0" customHeight="1"/>
    <row r="204" ht="12.0" customHeight="1"/>
    <row r="205" ht="15.0" customHeight="1"/>
    <row r="206" ht="15.0" customHeight="1"/>
    <row r="207" ht="15.0" customHeight="1"/>
    <row r="208" ht="15.0" customHeight="1"/>
    <row r="209" ht="12.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2.0" customHeight="1"/>
    <row r="249" ht="15.0" customHeight="1"/>
    <row r="250" ht="15.0" customHeight="1"/>
    <row r="251" ht="15.0" customHeight="1"/>
    <row r="252" ht="12.0" customHeight="1"/>
    <row r="253" ht="15.0" customHeight="1"/>
    <row r="254" ht="15.0" customHeight="1"/>
    <row r="255" ht="12.0" customHeight="1"/>
    <row r="256" ht="15.0" customHeight="1"/>
    <row r="257" ht="15.0" customHeight="1"/>
    <row r="258" ht="15.0" customHeight="1">
      <c r="B258" s="58"/>
    </row>
    <row r="259" ht="15.0" customHeight="1"/>
    <row r="260" ht="15.0" customHeight="1"/>
    <row r="261" ht="15.0" customHeight="1"/>
    <row r="262" ht="15.0" customHeight="1"/>
    <row r="263" ht="15.0" customHeight="1"/>
    <row r="264" ht="15.0" customHeight="1"/>
    <row r="265" ht="15.0" customHeight="1"/>
    <row r="266" ht="15.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5.0" customHeight="1"/>
    <row r="301" ht="15.0" customHeight="1"/>
    <row r="302" ht="15.0" customHeight="1"/>
    <row r="303" ht="15.0" customHeight="1"/>
    <row r="304" ht="15.0" customHeight="1"/>
    <row r="305" ht="15.0" customHeight="1"/>
    <row r="306" ht="15.0" customHeight="1"/>
    <row r="307" ht="15.0" customHeight="1"/>
    <row r="308" ht="15.0" customHeight="1"/>
    <row r="309" ht="15.0" customHeight="1"/>
    <row r="310" ht="12.0" customHeight="1"/>
    <row r="311" ht="15.0" customHeight="1"/>
    <row r="312" ht="15.0" customHeight="1"/>
    <row r="313" ht="15.0" customHeight="1"/>
    <row r="314" ht="15.0" customHeight="1"/>
    <row r="315" ht="15.0" customHeight="1"/>
    <row r="316" ht="15.0" customHeight="1"/>
    <row r="317" ht="15.0" customHeight="1"/>
    <row r="318" ht="15.0" customHeight="1"/>
    <row r="319" ht="15.0" customHeight="1"/>
    <row r="320" ht="15.0" customHeight="1"/>
    <row r="321" ht="15.0" customHeight="1"/>
    <row r="322" ht="15.0" customHeight="1"/>
    <row r="323" ht="15.0" customHeight="1"/>
    <row r="324" ht="15.0" customHeight="1"/>
    <row r="325" ht="15.0" customHeight="1"/>
    <row r="326" ht="15.0" customHeight="1"/>
    <row r="327" ht="12.0" customHeight="1"/>
    <row r="328" ht="15.0" customHeight="1"/>
    <row r="329" ht="12.0" customHeight="1"/>
    <row r="330" ht="15.0" customHeight="1"/>
    <row r="331" ht="15.0" customHeight="1"/>
    <row r="332" ht="15.0" customHeight="1"/>
    <row r="333" ht="15.0" customHeight="1"/>
    <row r="334" ht="15.0" customHeight="1"/>
    <row r="335" ht="15.0" customHeight="1"/>
    <row r="336" ht="15.0" customHeight="1"/>
    <row r="337" ht="15.0" customHeight="1"/>
    <row r="338" ht="15.0" customHeight="1"/>
    <row r="339" ht="15.0" customHeight="1"/>
    <row r="340" ht="15.0" customHeight="1">
      <c r="B340" s="58"/>
    </row>
    <row r="341" ht="15.0" customHeight="1"/>
    <row r="342" ht="15.0" customHeight="1"/>
    <row r="343" ht="15.0" customHeight="1"/>
    <row r="344" ht="15.0" customHeight="1"/>
    <row r="345" ht="15.0" customHeight="1"/>
    <row r="346" ht="12.0" customHeight="1"/>
    <row r="347" ht="12.0" customHeight="1"/>
    <row r="348" ht="12.0"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146:AG146"/>
    <mergeCell ref="B258:AG258"/>
    <mergeCell ref="B340:AG340"/>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8.71"/>
  </cols>
  <sheetData>
    <row r="1" ht="14.25" customHeight="1">
      <c r="A1" s="3" t="s">
        <v>991</v>
      </c>
    </row>
    <row r="2" ht="14.25" customHeight="1">
      <c r="A2" s="3" t="s">
        <v>992</v>
      </c>
    </row>
    <row r="3" ht="14.25" customHeight="1">
      <c r="A3" s="3" t="s">
        <v>993</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160</v>
      </c>
      <c r="C6" s="3" t="s">
        <v>994</v>
      </c>
    </row>
    <row r="7" ht="14.25" customHeight="1">
      <c r="A7" s="3" t="s">
        <v>162</v>
      </c>
      <c r="C7" s="3" t="s">
        <v>995</v>
      </c>
      <c r="D7" s="3" t="s">
        <v>167</v>
      </c>
    </row>
    <row r="8" ht="14.25" customHeight="1">
      <c r="A8" s="3" t="s">
        <v>164</v>
      </c>
      <c r="B8" s="3" t="s">
        <v>996</v>
      </c>
      <c r="C8" s="3" t="s">
        <v>997</v>
      </c>
      <c r="D8" s="3" t="s">
        <v>167</v>
      </c>
      <c r="F8" s="3">
        <v>766.074829</v>
      </c>
      <c r="G8" s="3">
        <v>659.857483</v>
      </c>
      <c r="H8" s="3">
        <v>638.668152</v>
      </c>
      <c r="I8" s="3">
        <v>609.737732</v>
      </c>
      <c r="J8" s="3">
        <v>570.899536</v>
      </c>
      <c r="K8" s="3">
        <v>545.164124</v>
      </c>
      <c r="L8" s="3">
        <v>523.046753</v>
      </c>
      <c r="M8" s="3">
        <v>511.534821</v>
      </c>
      <c r="N8" s="3">
        <v>500.163177</v>
      </c>
      <c r="O8" s="3">
        <v>489.317535</v>
      </c>
      <c r="P8" s="3">
        <v>477.972839</v>
      </c>
      <c r="Q8" s="3">
        <v>478.702576</v>
      </c>
      <c r="R8" s="3">
        <v>476.967896</v>
      </c>
      <c r="S8" s="3">
        <v>461.474548</v>
      </c>
      <c r="T8" s="3">
        <v>446.367584</v>
      </c>
      <c r="U8" s="3">
        <v>436.138031</v>
      </c>
      <c r="V8" s="3">
        <v>430.227234</v>
      </c>
      <c r="W8" s="3">
        <v>428.623779</v>
      </c>
      <c r="X8" s="3">
        <v>427.006927</v>
      </c>
      <c r="Y8" s="3">
        <v>426.00058</v>
      </c>
      <c r="Z8" s="3">
        <v>421.460602</v>
      </c>
      <c r="AA8" s="3">
        <v>415.080688</v>
      </c>
      <c r="AB8" s="3">
        <v>409.388397</v>
      </c>
      <c r="AC8" s="3">
        <v>402.454895</v>
      </c>
      <c r="AD8" s="3">
        <v>393.942566</v>
      </c>
      <c r="AE8" s="3">
        <v>390.318817</v>
      </c>
      <c r="AF8" s="3">
        <v>384.495697</v>
      </c>
      <c r="AG8" s="3">
        <v>376.756134</v>
      </c>
      <c r="AH8" s="3">
        <v>372.731476</v>
      </c>
      <c r="AI8" s="3">
        <v>364.186218</v>
      </c>
      <c r="AJ8" s="40">
        <v>-0.025</v>
      </c>
    </row>
    <row r="9" ht="14.25" customHeight="1">
      <c r="A9" s="3" t="s">
        <v>168</v>
      </c>
      <c r="B9" s="3" t="s">
        <v>998</v>
      </c>
      <c r="C9" s="3" t="s">
        <v>999</v>
      </c>
      <c r="D9" s="3" t="s">
        <v>167</v>
      </c>
      <c r="F9" s="3">
        <v>0.0</v>
      </c>
      <c r="G9" s="3">
        <v>0.0</v>
      </c>
      <c r="H9" s="3">
        <v>0.0</v>
      </c>
      <c r="I9" s="3">
        <v>0.0</v>
      </c>
      <c r="J9" s="3">
        <v>0.0</v>
      </c>
      <c r="K9" s="3">
        <v>0.0</v>
      </c>
      <c r="L9" s="3">
        <v>0.0</v>
      </c>
      <c r="M9" s="3">
        <v>0.0</v>
      </c>
      <c r="N9" s="3">
        <v>0.0</v>
      </c>
      <c r="O9" s="3">
        <v>0.0</v>
      </c>
      <c r="P9" s="3">
        <v>0.0</v>
      </c>
      <c r="Q9" s="3">
        <v>0.0</v>
      </c>
      <c r="R9" s="3">
        <v>0.0</v>
      </c>
      <c r="S9" s="3">
        <v>0.0</v>
      </c>
      <c r="T9" s="3">
        <v>0.0</v>
      </c>
      <c r="U9" s="3">
        <v>0.0</v>
      </c>
      <c r="V9" s="3">
        <v>0.0</v>
      </c>
      <c r="W9" s="3">
        <v>0.0</v>
      </c>
      <c r="X9" s="3">
        <v>0.0</v>
      </c>
      <c r="Y9" s="3">
        <v>0.0</v>
      </c>
      <c r="Z9" s="3">
        <v>0.0</v>
      </c>
      <c r="AA9" s="3">
        <v>0.0</v>
      </c>
      <c r="AB9" s="3">
        <v>0.0</v>
      </c>
      <c r="AC9" s="3">
        <v>0.0</v>
      </c>
      <c r="AD9" s="3">
        <v>0.0</v>
      </c>
      <c r="AE9" s="3">
        <v>0.0</v>
      </c>
      <c r="AF9" s="3">
        <v>0.0</v>
      </c>
      <c r="AG9" s="3">
        <v>0.0</v>
      </c>
      <c r="AH9" s="3">
        <v>0.0</v>
      </c>
      <c r="AI9" s="3">
        <v>0.0</v>
      </c>
      <c r="AJ9" s="3" t="s">
        <v>197</v>
      </c>
    </row>
    <row r="10" ht="14.25" customHeight="1">
      <c r="A10" s="3" t="s">
        <v>171</v>
      </c>
      <c r="B10" s="3" t="s">
        <v>1000</v>
      </c>
      <c r="C10" s="3" t="s">
        <v>1001</v>
      </c>
      <c r="D10" s="3" t="s">
        <v>167</v>
      </c>
      <c r="F10" s="3">
        <v>766.074829</v>
      </c>
      <c r="G10" s="3">
        <v>659.857483</v>
      </c>
      <c r="H10" s="3">
        <v>638.668152</v>
      </c>
      <c r="I10" s="3">
        <v>609.737732</v>
      </c>
      <c r="J10" s="3">
        <v>570.899536</v>
      </c>
      <c r="K10" s="3">
        <v>545.164124</v>
      </c>
      <c r="L10" s="3">
        <v>523.046753</v>
      </c>
      <c r="M10" s="3">
        <v>511.534821</v>
      </c>
      <c r="N10" s="3">
        <v>500.163177</v>
      </c>
      <c r="O10" s="3">
        <v>489.317535</v>
      </c>
      <c r="P10" s="3">
        <v>477.972839</v>
      </c>
      <c r="Q10" s="3">
        <v>478.702576</v>
      </c>
      <c r="R10" s="3">
        <v>476.967896</v>
      </c>
      <c r="S10" s="3">
        <v>461.474548</v>
      </c>
      <c r="T10" s="3">
        <v>446.367584</v>
      </c>
      <c r="U10" s="3">
        <v>436.138031</v>
      </c>
      <c r="V10" s="3">
        <v>430.227234</v>
      </c>
      <c r="W10" s="3">
        <v>428.623779</v>
      </c>
      <c r="X10" s="3">
        <v>427.006927</v>
      </c>
      <c r="Y10" s="3">
        <v>426.00058</v>
      </c>
      <c r="Z10" s="3">
        <v>421.460602</v>
      </c>
      <c r="AA10" s="3">
        <v>415.080688</v>
      </c>
      <c r="AB10" s="3">
        <v>409.388397</v>
      </c>
      <c r="AC10" s="3">
        <v>402.454895</v>
      </c>
      <c r="AD10" s="3">
        <v>393.942566</v>
      </c>
      <c r="AE10" s="3">
        <v>390.318817</v>
      </c>
      <c r="AF10" s="3">
        <v>384.495697</v>
      </c>
      <c r="AG10" s="3">
        <v>376.756134</v>
      </c>
      <c r="AH10" s="3">
        <v>372.731476</v>
      </c>
      <c r="AI10" s="3">
        <v>364.186218</v>
      </c>
      <c r="AJ10" s="40">
        <v>-0.025</v>
      </c>
    </row>
    <row r="11" ht="14.25" customHeight="1">
      <c r="A11" s="3" t="s">
        <v>174</v>
      </c>
      <c r="C11" s="3" t="s">
        <v>1002</v>
      </c>
    </row>
    <row r="12" ht="14.25" customHeight="1">
      <c r="A12" s="3" t="s">
        <v>176</v>
      </c>
      <c r="B12" s="3" t="s">
        <v>1003</v>
      </c>
      <c r="C12" s="3" t="s">
        <v>1004</v>
      </c>
      <c r="D12" s="3" t="s">
        <v>167</v>
      </c>
      <c r="F12" s="3">
        <v>26.468018</v>
      </c>
      <c r="G12" s="3">
        <v>22.920055</v>
      </c>
      <c r="H12" s="3">
        <v>22.337774</v>
      </c>
      <c r="I12" s="3">
        <v>21.471071</v>
      </c>
      <c r="J12" s="3">
        <v>20.253969</v>
      </c>
      <c r="K12" s="3">
        <v>19.500566</v>
      </c>
      <c r="L12" s="3">
        <v>18.872934</v>
      </c>
      <c r="M12" s="3">
        <v>18.626791</v>
      </c>
      <c r="N12" s="3">
        <v>18.385279</v>
      </c>
      <c r="O12" s="3">
        <v>18.166285</v>
      </c>
      <c r="P12" s="3">
        <v>17.923693</v>
      </c>
      <c r="Q12" s="3">
        <v>18.119112</v>
      </c>
      <c r="R12" s="3">
        <v>18.239588</v>
      </c>
      <c r="S12" s="3">
        <v>17.832626</v>
      </c>
      <c r="T12" s="3">
        <v>17.429148</v>
      </c>
      <c r="U12" s="3">
        <v>17.213226</v>
      </c>
      <c r="V12" s="3">
        <v>17.166054</v>
      </c>
      <c r="W12" s="3">
        <v>17.291641</v>
      </c>
      <c r="X12" s="3">
        <v>17.417856</v>
      </c>
      <c r="Y12" s="3">
        <v>17.574841</v>
      </c>
      <c r="Z12" s="3">
        <v>17.587317</v>
      </c>
      <c r="AA12" s="3">
        <v>17.522018</v>
      </c>
      <c r="AB12" s="3">
        <v>17.48493</v>
      </c>
      <c r="AC12" s="3">
        <v>17.392786</v>
      </c>
      <c r="AD12" s="3">
        <v>17.228718</v>
      </c>
      <c r="AE12" s="3">
        <v>17.277369</v>
      </c>
      <c r="AF12" s="3">
        <v>17.228588</v>
      </c>
      <c r="AG12" s="3">
        <v>17.090782</v>
      </c>
      <c r="AH12" s="3">
        <v>17.119125</v>
      </c>
      <c r="AI12" s="3">
        <v>16.742367</v>
      </c>
      <c r="AJ12" s="40">
        <v>-0.016</v>
      </c>
    </row>
    <row r="13" ht="14.25" customHeight="1">
      <c r="A13" s="3" t="s">
        <v>179</v>
      </c>
      <c r="B13" s="3" t="s">
        <v>1005</v>
      </c>
      <c r="C13" s="3" t="s">
        <v>1006</v>
      </c>
      <c r="D13" s="3" t="s">
        <v>167</v>
      </c>
      <c r="F13" s="3">
        <v>1.887328</v>
      </c>
      <c r="G13" s="3">
        <v>1.851971</v>
      </c>
      <c r="H13" s="3">
        <v>2.009616</v>
      </c>
      <c r="I13" s="3">
        <v>2.129668</v>
      </c>
      <c r="J13" s="3">
        <v>2.193173</v>
      </c>
      <c r="K13" s="3">
        <v>2.285925</v>
      </c>
      <c r="L13" s="3">
        <v>2.379298</v>
      </c>
      <c r="M13" s="3">
        <v>2.511509</v>
      </c>
      <c r="N13" s="3">
        <v>2.639075</v>
      </c>
      <c r="O13" s="3">
        <v>2.763883</v>
      </c>
      <c r="P13" s="3">
        <v>2.881139</v>
      </c>
      <c r="Q13" s="3">
        <v>3.071937</v>
      </c>
      <c r="R13" s="3">
        <v>3.248886</v>
      </c>
      <c r="S13" s="3">
        <v>3.328886</v>
      </c>
      <c r="T13" s="3">
        <v>3.403281</v>
      </c>
      <c r="U13" s="3">
        <v>3.507887</v>
      </c>
      <c r="V13" s="3">
        <v>3.644192</v>
      </c>
      <c r="W13" s="3">
        <v>3.817678</v>
      </c>
      <c r="X13" s="3">
        <v>3.993773</v>
      </c>
      <c r="Y13" s="3">
        <v>4.17839</v>
      </c>
      <c r="Z13" s="3">
        <v>4.330102</v>
      </c>
      <c r="AA13" s="3">
        <v>4.462177</v>
      </c>
      <c r="AB13" s="3">
        <v>4.600279</v>
      </c>
      <c r="AC13" s="3">
        <v>4.722792</v>
      </c>
      <c r="AD13" s="3">
        <v>4.823642</v>
      </c>
      <c r="AE13" s="3">
        <v>4.982797</v>
      </c>
      <c r="AF13" s="3">
        <v>5.113712</v>
      </c>
      <c r="AG13" s="3">
        <v>5.21673</v>
      </c>
      <c r="AH13" s="3">
        <v>5.3697</v>
      </c>
      <c r="AI13" s="3">
        <v>5.45275</v>
      </c>
      <c r="AJ13" s="40">
        <v>0.037</v>
      </c>
    </row>
    <row r="14" ht="14.25" customHeight="1">
      <c r="A14" s="3" t="s">
        <v>182</v>
      </c>
      <c r="B14" s="3" t="s">
        <v>1007</v>
      </c>
      <c r="C14" s="3" t="s">
        <v>1008</v>
      </c>
      <c r="D14" s="3" t="s">
        <v>167</v>
      </c>
      <c r="F14" s="3">
        <v>0.475352</v>
      </c>
      <c r="G14" s="3">
        <v>2.198292</v>
      </c>
      <c r="H14" s="3">
        <v>3.890067</v>
      </c>
      <c r="I14" s="3">
        <v>5.427952</v>
      </c>
      <c r="J14" s="3">
        <v>6.716568</v>
      </c>
      <c r="K14" s="3">
        <v>8.00289</v>
      </c>
      <c r="L14" s="3">
        <v>9.230944</v>
      </c>
      <c r="M14" s="3">
        <v>10.574539</v>
      </c>
      <c r="N14" s="3">
        <v>11.880265</v>
      </c>
      <c r="O14" s="3">
        <v>13.158191</v>
      </c>
      <c r="P14" s="3">
        <v>14.382023</v>
      </c>
      <c r="Q14" s="3">
        <v>15.966377</v>
      </c>
      <c r="R14" s="3">
        <v>17.494495</v>
      </c>
      <c r="S14" s="3">
        <v>18.490988</v>
      </c>
      <c r="T14" s="3">
        <v>19.429916</v>
      </c>
      <c r="U14" s="3">
        <v>20.523621</v>
      </c>
      <c r="V14" s="3">
        <v>21.794535</v>
      </c>
      <c r="W14" s="3">
        <v>23.288519</v>
      </c>
      <c r="X14" s="3">
        <v>24.803034</v>
      </c>
      <c r="Y14" s="3">
        <v>26.376541</v>
      </c>
      <c r="Z14" s="3">
        <v>27.744616</v>
      </c>
      <c r="AA14" s="3">
        <v>28.984045</v>
      </c>
      <c r="AB14" s="3">
        <v>30.258923</v>
      </c>
      <c r="AC14" s="3">
        <v>31.426929</v>
      </c>
      <c r="AD14" s="3">
        <v>32.444077</v>
      </c>
      <c r="AE14" s="3">
        <v>33.849648</v>
      </c>
      <c r="AF14" s="3">
        <v>35.061764</v>
      </c>
      <c r="AG14" s="3">
        <v>36.077728</v>
      </c>
      <c r="AH14" s="3">
        <v>37.435863</v>
      </c>
      <c r="AI14" s="3">
        <v>38.302933</v>
      </c>
      <c r="AJ14" s="40">
        <v>0.163</v>
      </c>
    </row>
    <row r="15" ht="14.25" customHeight="1">
      <c r="A15" s="3" t="s">
        <v>185</v>
      </c>
      <c r="B15" s="3" t="s">
        <v>1009</v>
      </c>
      <c r="C15" s="3" t="s">
        <v>1010</v>
      </c>
      <c r="D15" s="3" t="s">
        <v>167</v>
      </c>
      <c r="F15" s="3">
        <v>17.607927</v>
      </c>
      <c r="G15" s="3">
        <v>17.465931</v>
      </c>
      <c r="H15" s="3">
        <v>19.113348</v>
      </c>
      <c r="I15" s="3">
        <v>20.395311</v>
      </c>
      <c r="J15" s="3">
        <v>21.123156</v>
      </c>
      <c r="K15" s="3">
        <v>22.121824</v>
      </c>
      <c r="L15" s="3">
        <v>23.1196</v>
      </c>
      <c r="M15" s="3">
        <v>24.490559</v>
      </c>
      <c r="N15" s="3">
        <v>25.814054</v>
      </c>
      <c r="O15" s="3">
        <v>27.108419</v>
      </c>
      <c r="P15" s="3">
        <v>28.327047</v>
      </c>
      <c r="Q15" s="3">
        <v>30.270079</v>
      </c>
      <c r="R15" s="3">
        <v>32.076397</v>
      </c>
      <c r="S15" s="3">
        <v>32.924427</v>
      </c>
      <c r="T15" s="3">
        <v>33.71463</v>
      </c>
      <c r="U15" s="3">
        <v>34.802063</v>
      </c>
      <c r="V15" s="3">
        <v>36.203094</v>
      </c>
      <c r="W15" s="3">
        <v>37.973621</v>
      </c>
      <c r="X15" s="3">
        <v>39.770672</v>
      </c>
      <c r="Y15" s="3">
        <v>41.653137</v>
      </c>
      <c r="Z15" s="3">
        <v>43.207901</v>
      </c>
      <c r="AA15" s="3">
        <v>44.566479</v>
      </c>
      <c r="AB15" s="3">
        <v>45.984928</v>
      </c>
      <c r="AC15" s="3">
        <v>47.247173</v>
      </c>
      <c r="AD15" s="3">
        <v>48.292065</v>
      </c>
      <c r="AE15" s="3">
        <v>49.920364</v>
      </c>
      <c r="AF15" s="3">
        <v>51.265614</v>
      </c>
      <c r="AG15" s="3">
        <v>52.330746</v>
      </c>
      <c r="AH15" s="3">
        <v>53.896732</v>
      </c>
      <c r="AI15" s="3">
        <v>54.760605</v>
      </c>
      <c r="AJ15" s="40">
        <v>0.04</v>
      </c>
    </row>
    <row r="16" ht="14.25" customHeight="1">
      <c r="A16" s="3" t="s">
        <v>188</v>
      </c>
      <c r="B16" s="3" t="s">
        <v>1011</v>
      </c>
      <c r="C16" s="3" t="s">
        <v>1012</v>
      </c>
      <c r="D16" s="3" t="s">
        <v>167</v>
      </c>
      <c r="F16" s="3">
        <v>2.692027</v>
      </c>
      <c r="G16" s="3">
        <v>2.621258</v>
      </c>
      <c r="H16" s="3">
        <v>2.827887</v>
      </c>
      <c r="I16" s="3">
        <v>2.983355</v>
      </c>
      <c r="J16" s="3">
        <v>3.061226</v>
      </c>
      <c r="K16" s="3">
        <v>3.180943</v>
      </c>
      <c r="L16" s="3">
        <v>3.302105</v>
      </c>
      <c r="M16" s="3">
        <v>3.477368</v>
      </c>
      <c r="N16" s="3">
        <v>3.646211</v>
      </c>
      <c r="O16" s="3">
        <v>3.810862</v>
      </c>
      <c r="P16" s="3">
        <v>3.965184</v>
      </c>
      <c r="Q16" s="3">
        <v>4.221854</v>
      </c>
      <c r="R16" s="3">
        <v>4.458034</v>
      </c>
      <c r="S16" s="3">
        <v>4.560963</v>
      </c>
      <c r="T16" s="3">
        <v>4.656678</v>
      </c>
      <c r="U16" s="3">
        <v>4.793355</v>
      </c>
      <c r="V16" s="3">
        <v>4.97309</v>
      </c>
      <c r="W16" s="3">
        <v>5.203308</v>
      </c>
      <c r="X16" s="3">
        <v>5.437014</v>
      </c>
      <c r="Y16" s="3">
        <v>5.681566</v>
      </c>
      <c r="Z16" s="3">
        <v>5.881157</v>
      </c>
      <c r="AA16" s="3">
        <v>6.053907</v>
      </c>
      <c r="AB16" s="3">
        <v>6.234538</v>
      </c>
      <c r="AC16" s="3">
        <v>6.393922</v>
      </c>
      <c r="AD16" s="3">
        <v>6.523938</v>
      </c>
      <c r="AE16" s="3">
        <v>6.732521</v>
      </c>
      <c r="AF16" s="3">
        <v>6.902692</v>
      </c>
      <c r="AG16" s="3">
        <v>7.035197</v>
      </c>
      <c r="AH16" s="3">
        <v>7.235085</v>
      </c>
      <c r="AI16" s="3">
        <v>7.34137</v>
      </c>
      <c r="AJ16" s="40">
        <v>0.035</v>
      </c>
    </row>
    <row r="17" ht="14.25" customHeight="1">
      <c r="A17" s="3" t="s">
        <v>191</v>
      </c>
      <c r="B17" s="3" t="s">
        <v>1013</v>
      </c>
      <c r="C17" s="3" t="s">
        <v>1014</v>
      </c>
      <c r="D17" s="3" t="s">
        <v>167</v>
      </c>
      <c r="F17" s="3">
        <v>0.625228</v>
      </c>
      <c r="G17" s="3">
        <v>0.873303</v>
      </c>
      <c r="H17" s="3">
        <v>1.174246</v>
      </c>
      <c r="I17" s="3">
        <v>1.44181</v>
      </c>
      <c r="J17" s="3">
        <v>1.65559</v>
      </c>
      <c r="K17" s="3">
        <v>1.877567</v>
      </c>
      <c r="L17" s="3">
        <v>2.090852</v>
      </c>
      <c r="M17" s="3">
        <v>2.332786</v>
      </c>
      <c r="N17" s="3">
        <v>2.567469</v>
      </c>
      <c r="O17" s="3">
        <v>2.796634</v>
      </c>
      <c r="P17" s="3">
        <v>3.015341</v>
      </c>
      <c r="Q17" s="3">
        <v>3.311084</v>
      </c>
      <c r="R17" s="3">
        <v>3.593023</v>
      </c>
      <c r="S17" s="3">
        <v>3.766007</v>
      </c>
      <c r="T17" s="3">
        <v>3.928848</v>
      </c>
      <c r="U17" s="3">
        <v>4.123386</v>
      </c>
      <c r="V17" s="3">
        <v>4.353635</v>
      </c>
      <c r="W17" s="3">
        <v>4.628189</v>
      </c>
      <c r="X17" s="3">
        <v>4.906593</v>
      </c>
      <c r="Y17" s="3">
        <v>5.195763</v>
      </c>
      <c r="Z17" s="3">
        <v>5.444192</v>
      </c>
      <c r="AA17" s="3">
        <v>5.667336</v>
      </c>
      <c r="AB17" s="3">
        <v>5.897281</v>
      </c>
      <c r="AC17" s="3">
        <v>6.106447</v>
      </c>
      <c r="AD17" s="3">
        <v>6.286498</v>
      </c>
      <c r="AE17" s="3">
        <v>6.541682</v>
      </c>
      <c r="AF17" s="3">
        <v>6.759315</v>
      </c>
      <c r="AG17" s="3">
        <v>6.939287</v>
      </c>
      <c r="AH17" s="3">
        <v>7.1852</v>
      </c>
      <c r="AI17" s="3">
        <v>7.337519</v>
      </c>
      <c r="AJ17" s="40">
        <v>0.089</v>
      </c>
    </row>
    <row r="18" ht="14.25" customHeight="1">
      <c r="A18" s="3" t="s">
        <v>194</v>
      </c>
      <c r="B18" s="3" t="s">
        <v>1015</v>
      </c>
      <c r="C18" s="3" t="s">
        <v>1016</v>
      </c>
      <c r="D18" s="3" t="s">
        <v>167</v>
      </c>
      <c r="F18" s="3">
        <v>0.0</v>
      </c>
      <c r="G18" s="3">
        <v>0.0</v>
      </c>
      <c r="H18" s="3">
        <v>0.0</v>
      </c>
      <c r="I18" s="3">
        <v>0.0</v>
      </c>
      <c r="J18" s="3">
        <v>0.0</v>
      </c>
      <c r="K18" s="3">
        <v>0.0</v>
      </c>
      <c r="L18" s="3">
        <v>0.0</v>
      </c>
      <c r="M18" s="3">
        <v>0.0</v>
      </c>
      <c r="N18" s="3">
        <v>0.0</v>
      </c>
      <c r="O18" s="3">
        <v>0.0</v>
      </c>
      <c r="P18" s="3">
        <v>0.0</v>
      </c>
      <c r="Q18" s="3">
        <v>0.0</v>
      </c>
      <c r="R18" s="3">
        <v>0.0</v>
      </c>
      <c r="S18" s="3">
        <v>0.0</v>
      </c>
      <c r="T18" s="3">
        <v>0.0</v>
      </c>
      <c r="U18" s="3">
        <v>0.0</v>
      </c>
      <c r="V18" s="3">
        <v>0.0</v>
      </c>
      <c r="W18" s="3">
        <v>0.0</v>
      </c>
      <c r="X18" s="3">
        <v>0.0</v>
      </c>
      <c r="Y18" s="3">
        <v>0.0</v>
      </c>
      <c r="Z18" s="3">
        <v>0.0</v>
      </c>
      <c r="AA18" s="3">
        <v>0.0</v>
      </c>
      <c r="AB18" s="3">
        <v>0.0</v>
      </c>
      <c r="AC18" s="3">
        <v>0.0</v>
      </c>
      <c r="AD18" s="3">
        <v>0.0</v>
      </c>
      <c r="AE18" s="3">
        <v>0.0</v>
      </c>
      <c r="AF18" s="3">
        <v>0.0</v>
      </c>
      <c r="AG18" s="3">
        <v>0.0</v>
      </c>
      <c r="AH18" s="3">
        <v>0.0</v>
      </c>
      <c r="AI18" s="3">
        <v>0.0</v>
      </c>
      <c r="AJ18" s="3" t="s">
        <v>197</v>
      </c>
    </row>
    <row r="19" ht="14.25" customHeight="1">
      <c r="A19" s="3" t="s">
        <v>198</v>
      </c>
      <c r="B19" s="3" t="s">
        <v>1017</v>
      </c>
      <c r="C19" s="3" t="s">
        <v>1018</v>
      </c>
      <c r="D19" s="3" t="s">
        <v>167</v>
      </c>
      <c r="F19" s="3">
        <v>34.409771</v>
      </c>
      <c r="G19" s="3">
        <v>31.24118</v>
      </c>
      <c r="H19" s="3">
        <v>31.772614</v>
      </c>
      <c r="I19" s="3">
        <v>31.82785</v>
      </c>
      <c r="J19" s="3">
        <v>31.209753</v>
      </c>
      <c r="K19" s="3">
        <v>31.157005</v>
      </c>
      <c r="L19" s="3">
        <v>31.207079</v>
      </c>
      <c r="M19" s="3">
        <v>31.822258</v>
      </c>
      <c r="N19" s="3">
        <v>32.407597</v>
      </c>
      <c r="O19" s="3">
        <v>32.985775</v>
      </c>
      <c r="P19" s="3">
        <v>33.496861</v>
      </c>
      <c r="Q19" s="3">
        <v>34.863972</v>
      </c>
      <c r="R19" s="3">
        <v>36.06039</v>
      </c>
      <c r="S19" s="3">
        <v>36.19294</v>
      </c>
      <c r="T19" s="3">
        <v>36.297554</v>
      </c>
      <c r="U19" s="3">
        <v>36.748009</v>
      </c>
      <c r="V19" s="3">
        <v>37.540085</v>
      </c>
      <c r="W19" s="3">
        <v>38.712395</v>
      </c>
      <c r="X19" s="3">
        <v>39.902836</v>
      </c>
      <c r="Y19" s="3">
        <v>41.168297</v>
      </c>
      <c r="Z19" s="3">
        <v>42.104275</v>
      </c>
      <c r="AA19" s="3">
        <v>42.850906</v>
      </c>
      <c r="AB19" s="3">
        <v>43.658188</v>
      </c>
      <c r="AC19" s="3">
        <v>44.321281</v>
      </c>
      <c r="AD19" s="3">
        <v>44.788311</v>
      </c>
      <c r="AE19" s="3">
        <v>45.7995</v>
      </c>
      <c r="AF19" s="3">
        <v>46.550888</v>
      </c>
      <c r="AG19" s="3">
        <v>47.053299</v>
      </c>
      <c r="AH19" s="3">
        <v>48.009315</v>
      </c>
      <c r="AI19" s="3">
        <v>48.345875</v>
      </c>
      <c r="AJ19" s="40">
        <v>0.012</v>
      </c>
    </row>
    <row r="20" ht="14.25" customHeight="1">
      <c r="A20" s="3" t="s">
        <v>201</v>
      </c>
      <c r="B20" s="3" t="s">
        <v>1019</v>
      </c>
      <c r="C20" s="3" t="s">
        <v>1020</v>
      </c>
      <c r="D20" s="3" t="s">
        <v>167</v>
      </c>
      <c r="F20" s="3">
        <v>0.0</v>
      </c>
      <c r="G20" s="3">
        <v>0.0</v>
      </c>
      <c r="H20" s="3">
        <v>0.0</v>
      </c>
      <c r="I20" s="3">
        <v>0.0</v>
      </c>
      <c r="J20" s="3">
        <v>0.0</v>
      </c>
      <c r="K20" s="3">
        <v>0.0</v>
      </c>
      <c r="L20" s="3">
        <v>0.0</v>
      </c>
      <c r="M20" s="3">
        <v>0.0</v>
      </c>
      <c r="N20" s="3">
        <v>0.0</v>
      </c>
      <c r="O20" s="3">
        <v>0.0</v>
      </c>
      <c r="P20" s="3">
        <v>0.0</v>
      </c>
      <c r="Q20" s="3">
        <v>0.0</v>
      </c>
      <c r="R20" s="3">
        <v>0.0</v>
      </c>
      <c r="S20" s="3">
        <v>0.0</v>
      </c>
      <c r="T20" s="3">
        <v>0.0</v>
      </c>
      <c r="U20" s="3">
        <v>0.0</v>
      </c>
      <c r="V20" s="3">
        <v>0.0</v>
      </c>
      <c r="W20" s="3">
        <v>0.0</v>
      </c>
      <c r="X20" s="3">
        <v>0.0</v>
      </c>
      <c r="Y20" s="3">
        <v>0.0</v>
      </c>
      <c r="Z20" s="3">
        <v>0.0</v>
      </c>
      <c r="AA20" s="3">
        <v>0.0</v>
      </c>
      <c r="AB20" s="3">
        <v>0.0</v>
      </c>
      <c r="AC20" s="3">
        <v>0.0</v>
      </c>
      <c r="AD20" s="3">
        <v>0.0</v>
      </c>
      <c r="AE20" s="3">
        <v>0.0</v>
      </c>
      <c r="AF20" s="3">
        <v>0.0</v>
      </c>
      <c r="AG20" s="3">
        <v>0.0</v>
      </c>
      <c r="AH20" s="3">
        <v>0.0</v>
      </c>
      <c r="AI20" s="3">
        <v>0.0</v>
      </c>
      <c r="AJ20" s="3" t="s">
        <v>197</v>
      </c>
    </row>
    <row r="21" ht="14.25" customHeight="1">
      <c r="A21" s="3" t="s">
        <v>204</v>
      </c>
      <c r="B21" s="3" t="s">
        <v>1021</v>
      </c>
      <c r="C21" s="3" t="s">
        <v>1022</v>
      </c>
      <c r="D21" s="3" t="s">
        <v>167</v>
      </c>
      <c r="F21" s="3">
        <v>0.0</v>
      </c>
      <c r="G21" s="3">
        <v>0.0</v>
      </c>
      <c r="H21" s="3">
        <v>0.0</v>
      </c>
      <c r="I21" s="3">
        <v>0.0</v>
      </c>
      <c r="J21" s="3">
        <v>0.0</v>
      </c>
      <c r="K21" s="3">
        <v>0.0</v>
      </c>
      <c r="L21" s="3">
        <v>0.0</v>
      </c>
      <c r="M21" s="3">
        <v>0.0</v>
      </c>
      <c r="N21" s="3">
        <v>0.0</v>
      </c>
      <c r="O21" s="3">
        <v>0.0</v>
      </c>
      <c r="P21" s="3">
        <v>0.0</v>
      </c>
      <c r="Q21" s="3">
        <v>0.0</v>
      </c>
      <c r="R21" s="3">
        <v>0.0</v>
      </c>
      <c r="S21" s="3">
        <v>0.0</v>
      </c>
      <c r="T21" s="3">
        <v>0.0</v>
      </c>
      <c r="U21" s="3">
        <v>0.0</v>
      </c>
      <c r="V21" s="3">
        <v>0.0</v>
      </c>
      <c r="W21" s="3">
        <v>0.0</v>
      </c>
      <c r="X21" s="3">
        <v>0.0</v>
      </c>
      <c r="Y21" s="3">
        <v>0.0</v>
      </c>
      <c r="Z21" s="3">
        <v>0.0</v>
      </c>
      <c r="AA21" s="3">
        <v>0.0</v>
      </c>
      <c r="AB21" s="3">
        <v>0.0</v>
      </c>
      <c r="AC21" s="3">
        <v>0.0</v>
      </c>
      <c r="AD21" s="3">
        <v>0.0</v>
      </c>
      <c r="AE21" s="3">
        <v>0.0</v>
      </c>
      <c r="AF21" s="3">
        <v>0.0</v>
      </c>
      <c r="AG21" s="3">
        <v>0.0</v>
      </c>
      <c r="AH21" s="3">
        <v>0.0</v>
      </c>
      <c r="AI21" s="3">
        <v>0.0</v>
      </c>
      <c r="AJ21" s="3" t="s">
        <v>197</v>
      </c>
    </row>
    <row r="22" ht="14.25" customHeight="1">
      <c r="A22" s="3" t="s">
        <v>207</v>
      </c>
      <c r="B22" s="3" t="s">
        <v>1023</v>
      </c>
      <c r="C22" s="3" t="s">
        <v>1024</v>
      </c>
      <c r="D22" s="3" t="s">
        <v>167</v>
      </c>
      <c r="F22" s="3">
        <v>0.0</v>
      </c>
      <c r="G22" s="3">
        <v>0.0</v>
      </c>
      <c r="H22" s="3">
        <v>0.0</v>
      </c>
      <c r="I22" s="3">
        <v>0.0</v>
      </c>
      <c r="J22" s="3">
        <v>0.0</v>
      </c>
      <c r="K22" s="3">
        <v>0.0</v>
      </c>
      <c r="L22" s="3">
        <v>0.0</v>
      </c>
      <c r="M22" s="3">
        <v>0.0</v>
      </c>
      <c r="N22" s="3">
        <v>0.0</v>
      </c>
      <c r="O22" s="3">
        <v>0.0</v>
      </c>
      <c r="P22" s="3">
        <v>0.0</v>
      </c>
      <c r="Q22" s="3">
        <v>0.0</v>
      </c>
      <c r="R22" s="3">
        <v>0.0</v>
      </c>
      <c r="S22" s="3">
        <v>0.0</v>
      </c>
      <c r="T22" s="3">
        <v>0.0</v>
      </c>
      <c r="U22" s="3">
        <v>0.0</v>
      </c>
      <c r="V22" s="3">
        <v>0.0</v>
      </c>
      <c r="W22" s="3">
        <v>0.0</v>
      </c>
      <c r="X22" s="3">
        <v>0.0</v>
      </c>
      <c r="Y22" s="3">
        <v>0.0</v>
      </c>
      <c r="Z22" s="3">
        <v>0.0</v>
      </c>
      <c r="AA22" s="3">
        <v>0.0</v>
      </c>
      <c r="AB22" s="3">
        <v>0.0</v>
      </c>
      <c r="AC22" s="3">
        <v>0.0</v>
      </c>
      <c r="AD22" s="3">
        <v>0.0</v>
      </c>
      <c r="AE22" s="3">
        <v>0.0</v>
      </c>
      <c r="AF22" s="3">
        <v>0.0</v>
      </c>
      <c r="AG22" s="3">
        <v>0.0</v>
      </c>
      <c r="AH22" s="3">
        <v>0.0</v>
      </c>
      <c r="AI22" s="3">
        <v>0.0</v>
      </c>
      <c r="AJ22" s="3" t="s">
        <v>197</v>
      </c>
    </row>
    <row r="23" ht="14.25" customHeight="1">
      <c r="A23" s="3" t="s">
        <v>210</v>
      </c>
      <c r="B23" s="3" t="s">
        <v>1025</v>
      </c>
      <c r="C23" s="3" t="s">
        <v>1026</v>
      </c>
      <c r="D23" s="3" t="s">
        <v>167</v>
      </c>
      <c r="F23" s="3">
        <v>0.0</v>
      </c>
      <c r="G23" s="3">
        <v>0.0</v>
      </c>
      <c r="H23" s="3">
        <v>0.0</v>
      </c>
      <c r="I23" s="3">
        <v>0.0</v>
      </c>
      <c r="J23" s="3">
        <v>0.0</v>
      </c>
      <c r="K23" s="3">
        <v>0.0</v>
      </c>
      <c r="L23" s="3">
        <v>0.0</v>
      </c>
      <c r="M23" s="3">
        <v>0.0</v>
      </c>
      <c r="N23" s="3">
        <v>0.0</v>
      </c>
      <c r="O23" s="3">
        <v>0.0</v>
      </c>
      <c r="P23" s="3">
        <v>0.0</v>
      </c>
      <c r="Q23" s="3">
        <v>0.0</v>
      </c>
      <c r="R23" s="3">
        <v>0.0</v>
      </c>
      <c r="S23" s="3">
        <v>0.0</v>
      </c>
      <c r="T23" s="3">
        <v>0.0</v>
      </c>
      <c r="U23" s="3">
        <v>0.0</v>
      </c>
      <c r="V23" s="3">
        <v>0.0</v>
      </c>
      <c r="W23" s="3">
        <v>0.0</v>
      </c>
      <c r="X23" s="3">
        <v>0.0</v>
      </c>
      <c r="Y23" s="3">
        <v>0.0</v>
      </c>
      <c r="Z23" s="3">
        <v>0.0</v>
      </c>
      <c r="AA23" s="3">
        <v>0.0</v>
      </c>
      <c r="AB23" s="3">
        <v>0.0</v>
      </c>
      <c r="AC23" s="3">
        <v>0.0</v>
      </c>
      <c r="AD23" s="3">
        <v>0.0</v>
      </c>
      <c r="AE23" s="3">
        <v>0.0</v>
      </c>
      <c r="AF23" s="3">
        <v>0.0</v>
      </c>
      <c r="AG23" s="3">
        <v>0.0</v>
      </c>
      <c r="AH23" s="3">
        <v>0.0</v>
      </c>
      <c r="AI23" s="3">
        <v>0.0</v>
      </c>
      <c r="AJ23" s="3" t="s">
        <v>197</v>
      </c>
    </row>
    <row r="24" ht="14.25" customHeight="1">
      <c r="A24" s="3" t="s">
        <v>212</v>
      </c>
      <c r="B24" s="3" t="s">
        <v>1027</v>
      </c>
      <c r="C24" s="3" t="s">
        <v>1028</v>
      </c>
      <c r="D24" s="3" t="s">
        <v>167</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215</v>
      </c>
      <c r="B25" s="3" t="s">
        <v>1029</v>
      </c>
      <c r="C25" s="3" t="s">
        <v>1030</v>
      </c>
      <c r="D25" s="3" t="s">
        <v>167</v>
      </c>
      <c r="F25" s="3">
        <v>0.008036</v>
      </c>
      <c r="G25" s="3">
        <v>0.05196</v>
      </c>
      <c r="H25" s="3">
        <v>0.09507</v>
      </c>
      <c r="I25" s="3">
        <v>0.134757</v>
      </c>
      <c r="J25" s="3">
        <v>0.168307</v>
      </c>
      <c r="K25" s="3">
        <v>0.201683</v>
      </c>
      <c r="L25" s="3">
        <v>0.233492</v>
      </c>
      <c r="M25" s="3">
        <v>0.268094</v>
      </c>
      <c r="N25" s="3">
        <v>0.301627</v>
      </c>
      <c r="O25" s="3">
        <v>0.334156</v>
      </c>
      <c r="P25" s="3">
        <v>0.365265</v>
      </c>
      <c r="Q25" s="3">
        <v>0.406132</v>
      </c>
      <c r="R25" s="3">
        <v>0.444866</v>
      </c>
      <c r="S25" s="3">
        <v>0.469918</v>
      </c>
      <c r="T25" s="3">
        <v>0.493606</v>
      </c>
      <c r="U25" s="3">
        <v>0.52094</v>
      </c>
      <c r="V25" s="3">
        <v>0.552604</v>
      </c>
      <c r="W25" s="3">
        <v>0.589806</v>
      </c>
      <c r="X25" s="3">
        <v>0.627528</v>
      </c>
      <c r="Y25" s="3">
        <v>0.666409</v>
      </c>
      <c r="Z25" s="3">
        <v>0.700012</v>
      </c>
      <c r="AA25" s="3">
        <v>0.730277</v>
      </c>
      <c r="AB25" s="3">
        <v>0.761275</v>
      </c>
      <c r="AC25" s="3">
        <v>0.789507</v>
      </c>
      <c r="AD25" s="3">
        <v>0.813896</v>
      </c>
      <c r="AE25" s="3">
        <v>0.847872</v>
      </c>
      <c r="AF25" s="3">
        <v>0.876876</v>
      </c>
      <c r="AG25" s="3">
        <v>0.900946</v>
      </c>
      <c r="AH25" s="3">
        <v>0.933555</v>
      </c>
      <c r="AI25" s="3">
        <v>0.954193</v>
      </c>
      <c r="AJ25" s="40">
        <v>0.179</v>
      </c>
    </row>
    <row r="26" ht="14.25" customHeight="1">
      <c r="A26" s="3" t="s">
        <v>218</v>
      </c>
      <c r="B26" s="3" t="s">
        <v>1031</v>
      </c>
      <c r="C26" s="3" t="s">
        <v>1032</v>
      </c>
      <c r="D26" s="3" t="s">
        <v>167</v>
      </c>
      <c r="F26" s="3">
        <v>84.173683</v>
      </c>
      <c r="G26" s="3">
        <v>79.223953</v>
      </c>
      <c r="H26" s="3">
        <v>83.220627</v>
      </c>
      <c r="I26" s="3">
        <v>85.811775</v>
      </c>
      <c r="J26" s="3">
        <v>86.381737</v>
      </c>
      <c r="K26" s="3">
        <v>88.328407</v>
      </c>
      <c r="L26" s="3">
        <v>90.436302</v>
      </c>
      <c r="M26" s="3">
        <v>94.103897</v>
      </c>
      <c r="N26" s="3">
        <v>97.641579</v>
      </c>
      <c r="O26" s="3">
        <v>101.124214</v>
      </c>
      <c r="P26" s="3">
        <v>104.356552</v>
      </c>
      <c r="Q26" s="3">
        <v>110.230553</v>
      </c>
      <c r="R26" s="3">
        <v>115.615685</v>
      </c>
      <c r="S26" s="3">
        <v>117.56675</v>
      </c>
      <c r="T26" s="3">
        <v>119.353661</v>
      </c>
      <c r="U26" s="3">
        <v>122.232491</v>
      </c>
      <c r="V26" s="3">
        <v>126.227287</v>
      </c>
      <c r="W26" s="3">
        <v>131.505157</v>
      </c>
      <c r="X26" s="3">
        <v>136.859314</v>
      </c>
      <c r="Y26" s="3">
        <v>142.494949</v>
      </c>
      <c r="Z26" s="3">
        <v>146.999573</v>
      </c>
      <c r="AA26" s="3">
        <v>150.837143</v>
      </c>
      <c r="AB26" s="3">
        <v>154.880341</v>
      </c>
      <c r="AC26" s="3">
        <v>158.400833</v>
      </c>
      <c r="AD26" s="3">
        <v>161.201141</v>
      </c>
      <c r="AE26" s="3">
        <v>165.951752</v>
      </c>
      <c r="AF26" s="3">
        <v>169.759445</v>
      </c>
      <c r="AG26" s="3">
        <v>172.644699</v>
      </c>
      <c r="AH26" s="3">
        <v>177.18457</v>
      </c>
      <c r="AI26" s="3">
        <v>179.23761</v>
      </c>
      <c r="AJ26" s="40">
        <v>0.026</v>
      </c>
    </row>
    <row r="27" ht="14.25" customHeight="1">
      <c r="A27" s="3" t="s">
        <v>221</v>
      </c>
      <c r="B27" s="3" t="s">
        <v>1033</v>
      </c>
      <c r="C27" s="3" t="s">
        <v>1034</v>
      </c>
      <c r="D27" s="3" t="s">
        <v>224</v>
      </c>
      <c r="F27" s="3">
        <v>9.899892</v>
      </c>
      <c r="G27" s="3">
        <v>10.719246</v>
      </c>
      <c r="H27" s="3">
        <v>11.528178</v>
      </c>
      <c r="I27" s="3">
        <v>12.337264</v>
      </c>
      <c r="J27" s="3">
        <v>13.142279</v>
      </c>
      <c r="K27" s="3">
        <v>13.943085</v>
      </c>
      <c r="L27" s="3">
        <v>14.74145</v>
      </c>
      <c r="M27" s="3">
        <v>15.537959</v>
      </c>
      <c r="N27" s="3">
        <v>16.333357</v>
      </c>
      <c r="O27" s="3">
        <v>17.126873</v>
      </c>
      <c r="P27" s="3">
        <v>17.920536</v>
      </c>
      <c r="Q27" s="3">
        <v>18.716991</v>
      </c>
      <c r="R27" s="3">
        <v>19.510443</v>
      </c>
      <c r="S27" s="3">
        <v>20.303688</v>
      </c>
      <c r="T27" s="3">
        <v>21.097609</v>
      </c>
      <c r="U27" s="3">
        <v>21.890928</v>
      </c>
      <c r="V27" s="3">
        <v>22.684204</v>
      </c>
      <c r="W27" s="3">
        <v>23.477659</v>
      </c>
      <c r="X27" s="3">
        <v>24.271593</v>
      </c>
      <c r="Y27" s="3">
        <v>25.065269</v>
      </c>
      <c r="Z27" s="3">
        <v>25.859255</v>
      </c>
      <c r="AA27" s="3">
        <v>26.65354</v>
      </c>
      <c r="AB27" s="3">
        <v>27.447975</v>
      </c>
      <c r="AC27" s="3">
        <v>28.242706</v>
      </c>
      <c r="AD27" s="3">
        <v>29.037735</v>
      </c>
      <c r="AE27" s="3">
        <v>29.83292</v>
      </c>
      <c r="AF27" s="3">
        <v>30.628395</v>
      </c>
      <c r="AG27" s="3">
        <v>31.424179</v>
      </c>
      <c r="AH27" s="3">
        <v>32.220295</v>
      </c>
      <c r="AI27" s="3">
        <v>32.983025</v>
      </c>
      <c r="AJ27" s="40">
        <v>0.042</v>
      </c>
    </row>
    <row r="28" ht="14.25" customHeight="1">
      <c r="A28" s="3" t="s">
        <v>225</v>
      </c>
      <c r="B28" s="3" t="s">
        <v>1035</v>
      </c>
      <c r="C28" s="3" t="s">
        <v>1036</v>
      </c>
      <c r="D28" s="3" t="s">
        <v>167</v>
      </c>
      <c r="F28" s="3">
        <v>850.248535</v>
      </c>
      <c r="G28" s="3">
        <v>739.081421</v>
      </c>
      <c r="H28" s="3">
        <v>721.888794</v>
      </c>
      <c r="I28" s="3">
        <v>695.5495</v>
      </c>
      <c r="J28" s="3">
        <v>657.28125</v>
      </c>
      <c r="K28" s="3">
        <v>633.492554</v>
      </c>
      <c r="L28" s="3">
        <v>613.483032</v>
      </c>
      <c r="M28" s="3">
        <v>605.638733</v>
      </c>
      <c r="N28" s="3">
        <v>597.804749</v>
      </c>
      <c r="O28" s="3">
        <v>590.441772</v>
      </c>
      <c r="P28" s="3">
        <v>582.329407</v>
      </c>
      <c r="Q28" s="3">
        <v>588.933105</v>
      </c>
      <c r="R28" s="3">
        <v>592.583557</v>
      </c>
      <c r="S28" s="3">
        <v>579.041321</v>
      </c>
      <c r="T28" s="3">
        <v>565.721252</v>
      </c>
      <c r="U28" s="3">
        <v>558.370544</v>
      </c>
      <c r="V28" s="3">
        <v>556.454529</v>
      </c>
      <c r="W28" s="3">
        <v>560.128906</v>
      </c>
      <c r="X28" s="3">
        <v>563.866211</v>
      </c>
      <c r="Y28" s="3">
        <v>568.495544</v>
      </c>
      <c r="Z28" s="3">
        <v>568.460205</v>
      </c>
      <c r="AA28" s="3">
        <v>565.917847</v>
      </c>
      <c r="AB28" s="3">
        <v>564.268738</v>
      </c>
      <c r="AC28" s="3">
        <v>560.855713</v>
      </c>
      <c r="AD28" s="3">
        <v>555.143677</v>
      </c>
      <c r="AE28" s="3">
        <v>556.270569</v>
      </c>
      <c r="AF28" s="3">
        <v>554.255127</v>
      </c>
      <c r="AG28" s="3">
        <v>549.400818</v>
      </c>
      <c r="AH28" s="3">
        <v>549.916016</v>
      </c>
      <c r="AI28" s="3">
        <v>543.423828</v>
      </c>
      <c r="AJ28" s="40">
        <v>-0.015</v>
      </c>
    </row>
    <row r="29" ht="14.25" customHeight="1">
      <c r="A29" s="3" t="s">
        <v>228</v>
      </c>
      <c r="C29" s="3" t="s">
        <v>1037</v>
      </c>
    </row>
    <row r="30" ht="14.25" customHeight="1">
      <c r="A30" s="3" t="s">
        <v>230</v>
      </c>
      <c r="C30" s="3" t="s">
        <v>1038</v>
      </c>
    </row>
    <row r="31" ht="14.25" customHeight="1">
      <c r="A31" s="3" t="s">
        <v>164</v>
      </c>
      <c r="B31" s="3" t="s">
        <v>1039</v>
      </c>
      <c r="C31" s="3" t="s">
        <v>1040</v>
      </c>
      <c r="D31" s="3" t="s">
        <v>167</v>
      </c>
      <c r="F31" s="3">
        <v>1532.069458</v>
      </c>
      <c r="G31" s="3">
        <v>1431.589111</v>
      </c>
      <c r="H31" s="3">
        <v>1470.698853</v>
      </c>
      <c r="I31" s="3">
        <v>1507.98938</v>
      </c>
      <c r="J31" s="3">
        <v>1506.522827</v>
      </c>
      <c r="K31" s="3">
        <v>1503.361206</v>
      </c>
      <c r="L31" s="3">
        <v>1481.67334</v>
      </c>
      <c r="M31" s="3">
        <v>1473.967773</v>
      </c>
      <c r="N31" s="3">
        <v>1466.331421</v>
      </c>
      <c r="O31" s="3">
        <v>1446.932495</v>
      </c>
      <c r="P31" s="3">
        <v>1431.155151</v>
      </c>
      <c r="Q31" s="3">
        <v>1424.011963</v>
      </c>
      <c r="R31" s="3">
        <v>1421.709839</v>
      </c>
      <c r="S31" s="3">
        <v>1385.870361</v>
      </c>
      <c r="T31" s="3">
        <v>1351.897217</v>
      </c>
      <c r="U31" s="3">
        <v>1335.102417</v>
      </c>
      <c r="V31" s="3">
        <v>1330.670776</v>
      </c>
      <c r="W31" s="3">
        <v>1338.204712</v>
      </c>
      <c r="X31" s="3">
        <v>1353.763672</v>
      </c>
      <c r="Y31" s="3">
        <v>1359.877441</v>
      </c>
      <c r="Z31" s="3">
        <v>1356.809448</v>
      </c>
      <c r="AA31" s="3">
        <v>1347.353882</v>
      </c>
      <c r="AB31" s="3">
        <v>1336.785645</v>
      </c>
      <c r="AC31" s="3">
        <v>1325.78894</v>
      </c>
      <c r="AD31" s="3">
        <v>1312.172241</v>
      </c>
      <c r="AE31" s="3">
        <v>1313.186157</v>
      </c>
      <c r="AF31" s="3">
        <v>1309.644775</v>
      </c>
      <c r="AG31" s="3">
        <v>1301.867432</v>
      </c>
      <c r="AH31" s="3">
        <v>1306.324829</v>
      </c>
      <c r="AI31" s="3">
        <v>1304.916016</v>
      </c>
      <c r="AJ31" s="40">
        <v>-0.006</v>
      </c>
    </row>
    <row r="32" ht="14.25" customHeight="1">
      <c r="A32" s="3" t="s">
        <v>168</v>
      </c>
      <c r="B32" s="3" t="s">
        <v>1041</v>
      </c>
      <c r="C32" s="3" t="s">
        <v>1042</v>
      </c>
      <c r="D32" s="3" t="s">
        <v>167</v>
      </c>
      <c r="F32" s="3">
        <v>0.07034</v>
      </c>
      <c r="G32" s="3">
        <v>0.066447</v>
      </c>
      <c r="H32" s="3">
        <v>0.068849</v>
      </c>
      <c r="I32" s="3">
        <v>0.071171</v>
      </c>
      <c r="J32" s="3">
        <v>0.071617</v>
      </c>
      <c r="K32" s="3">
        <v>0.071931</v>
      </c>
      <c r="L32" s="3">
        <v>0.071329</v>
      </c>
      <c r="M32" s="3">
        <v>0.071381</v>
      </c>
      <c r="N32" s="3">
        <v>0.071429</v>
      </c>
      <c r="O32" s="3">
        <v>0.070898</v>
      </c>
      <c r="P32" s="3">
        <v>0.07054</v>
      </c>
      <c r="Q32" s="3">
        <v>0.070639</v>
      </c>
      <c r="R32" s="3">
        <v>0.070947</v>
      </c>
      <c r="S32" s="3">
        <v>0.069563</v>
      </c>
      <c r="T32" s="3">
        <v>0.068262</v>
      </c>
      <c r="U32" s="3">
        <v>0.067812</v>
      </c>
      <c r="V32" s="3">
        <v>0.067987</v>
      </c>
      <c r="W32" s="3">
        <v>0.068777</v>
      </c>
      <c r="X32" s="3">
        <v>0.069991</v>
      </c>
      <c r="Y32" s="3">
        <v>0.070726</v>
      </c>
      <c r="Z32" s="3">
        <v>0.070983</v>
      </c>
      <c r="AA32" s="3">
        <v>0.070908</v>
      </c>
      <c r="AB32" s="3">
        <v>0.070772</v>
      </c>
      <c r="AC32" s="3">
        <v>0.070611</v>
      </c>
      <c r="AD32" s="3">
        <v>0.070312</v>
      </c>
      <c r="AE32" s="3">
        <v>0.070799</v>
      </c>
      <c r="AF32" s="3">
        <v>0.071047</v>
      </c>
      <c r="AG32" s="3">
        <v>0.071063</v>
      </c>
      <c r="AH32" s="3">
        <v>0.071742</v>
      </c>
      <c r="AI32" s="3">
        <v>0.072101</v>
      </c>
      <c r="AJ32" s="40">
        <v>0.001</v>
      </c>
    </row>
    <row r="33" ht="14.25" customHeight="1">
      <c r="A33" s="3" t="s">
        <v>236</v>
      </c>
      <c r="B33" s="3" t="s">
        <v>1043</v>
      </c>
      <c r="C33" s="3" t="s">
        <v>1044</v>
      </c>
      <c r="D33" s="3" t="s">
        <v>167</v>
      </c>
      <c r="F33" s="3">
        <v>1532.139771</v>
      </c>
      <c r="G33" s="3">
        <v>1431.655518</v>
      </c>
      <c r="H33" s="3">
        <v>1470.7677</v>
      </c>
      <c r="I33" s="3">
        <v>1508.060547</v>
      </c>
      <c r="J33" s="3">
        <v>1506.594482</v>
      </c>
      <c r="K33" s="3">
        <v>1503.433105</v>
      </c>
      <c r="L33" s="3">
        <v>1481.744629</v>
      </c>
      <c r="M33" s="3">
        <v>1474.039185</v>
      </c>
      <c r="N33" s="3">
        <v>1466.402832</v>
      </c>
      <c r="O33" s="3">
        <v>1447.003418</v>
      </c>
      <c r="P33" s="3">
        <v>1431.225708</v>
      </c>
      <c r="Q33" s="3">
        <v>1424.082642</v>
      </c>
      <c r="R33" s="3">
        <v>1421.780762</v>
      </c>
      <c r="S33" s="3">
        <v>1385.939941</v>
      </c>
      <c r="T33" s="3">
        <v>1351.965454</v>
      </c>
      <c r="U33" s="3">
        <v>1335.170288</v>
      </c>
      <c r="V33" s="3">
        <v>1330.73877</v>
      </c>
      <c r="W33" s="3">
        <v>1338.273438</v>
      </c>
      <c r="X33" s="3">
        <v>1353.833618</v>
      </c>
      <c r="Y33" s="3">
        <v>1359.94812</v>
      </c>
      <c r="Z33" s="3">
        <v>1356.880371</v>
      </c>
      <c r="AA33" s="3">
        <v>1347.424805</v>
      </c>
      <c r="AB33" s="3">
        <v>1336.856445</v>
      </c>
      <c r="AC33" s="3">
        <v>1325.859497</v>
      </c>
      <c r="AD33" s="3">
        <v>1312.242554</v>
      </c>
      <c r="AE33" s="3">
        <v>1313.256958</v>
      </c>
      <c r="AF33" s="3">
        <v>1309.71582</v>
      </c>
      <c r="AG33" s="3">
        <v>1301.938477</v>
      </c>
      <c r="AH33" s="3">
        <v>1306.396606</v>
      </c>
      <c r="AI33" s="3">
        <v>1304.988159</v>
      </c>
      <c r="AJ33" s="40">
        <v>-0.006</v>
      </c>
    </row>
    <row r="34" ht="14.25" customHeight="1">
      <c r="A34" s="3" t="s">
        <v>239</v>
      </c>
      <c r="C34" s="3" t="s">
        <v>1045</v>
      </c>
    </row>
    <row r="35" ht="14.25" customHeight="1">
      <c r="A35" s="3" t="s">
        <v>176</v>
      </c>
      <c r="B35" s="3" t="s">
        <v>1046</v>
      </c>
      <c r="C35" s="3" t="s">
        <v>1047</v>
      </c>
      <c r="D35" s="3" t="s">
        <v>167</v>
      </c>
      <c r="F35" s="3">
        <v>159.008438</v>
      </c>
      <c r="G35" s="3">
        <v>150.135818</v>
      </c>
      <c r="H35" s="3">
        <v>155.514435</v>
      </c>
      <c r="I35" s="3">
        <v>160.713699</v>
      </c>
      <c r="J35" s="3">
        <v>161.684341</v>
      </c>
      <c r="K35" s="3">
        <v>162.366806</v>
      </c>
      <c r="L35" s="3">
        <v>160.984741</v>
      </c>
      <c r="M35" s="3">
        <v>161.08197</v>
      </c>
      <c r="N35" s="3">
        <v>161.172211</v>
      </c>
      <c r="O35" s="3">
        <v>159.956116</v>
      </c>
      <c r="P35" s="3">
        <v>159.129852</v>
      </c>
      <c r="Q35" s="3">
        <v>159.325134</v>
      </c>
      <c r="R35" s="3">
        <v>160.000183</v>
      </c>
      <c r="S35" s="3">
        <v>156.863449</v>
      </c>
      <c r="T35" s="3">
        <v>153.910858</v>
      </c>
      <c r="U35" s="3">
        <v>152.87944</v>
      </c>
      <c r="V35" s="3">
        <v>153.258469</v>
      </c>
      <c r="W35" s="3">
        <v>155.022827</v>
      </c>
      <c r="X35" s="3">
        <v>157.741852</v>
      </c>
      <c r="Y35" s="3">
        <v>159.381195</v>
      </c>
      <c r="Z35" s="3">
        <v>159.94545</v>
      </c>
      <c r="AA35" s="3">
        <v>159.760727</v>
      </c>
      <c r="AB35" s="3">
        <v>159.437637</v>
      </c>
      <c r="AC35" s="3">
        <v>159.059784</v>
      </c>
      <c r="AD35" s="3">
        <v>158.368256</v>
      </c>
      <c r="AE35" s="3">
        <v>159.44722</v>
      </c>
      <c r="AF35" s="3">
        <v>159.987244</v>
      </c>
      <c r="AG35" s="3">
        <v>160.005798</v>
      </c>
      <c r="AH35" s="3">
        <v>161.518692</v>
      </c>
      <c r="AI35" s="3">
        <v>162.311981</v>
      </c>
      <c r="AJ35" s="40">
        <v>0.001</v>
      </c>
    </row>
    <row r="36" ht="14.25" customHeight="1">
      <c r="A36" s="3" t="s">
        <v>179</v>
      </c>
      <c r="B36" s="3" t="s">
        <v>1048</v>
      </c>
      <c r="C36" s="3" t="s">
        <v>1049</v>
      </c>
      <c r="D36" s="3" t="s">
        <v>167</v>
      </c>
      <c r="F36" s="3">
        <v>0.093778</v>
      </c>
      <c r="G36" s="3">
        <v>0.084562</v>
      </c>
      <c r="H36" s="3">
        <v>0.083867</v>
      </c>
      <c r="I36" s="3">
        <v>0.082934</v>
      </c>
      <c r="J36" s="3">
        <v>0.079843</v>
      </c>
      <c r="K36" s="3">
        <v>0.076699</v>
      </c>
      <c r="L36" s="3">
        <v>0.072665</v>
      </c>
      <c r="M36" s="3">
        <v>0.069366</v>
      </c>
      <c r="N36" s="3">
        <v>0.066088</v>
      </c>
      <c r="O36" s="3">
        <v>0.062316</v>
      </c>
      <c r="P36" s="3">
        <v>0.05875</v>
      </c>
      <c r="Q36" s="3">
        <v>0.05555</v>
      </c>
      <c r="R36" s="3">
        <v>0.052556</v>
      </c>
      <c r="S36" s="3">
        <v>0.048386</v>
      </c>
      <c r="T36" s="3">
        <v>0.044404</v>
      </c>
      <c r="U36" s="3">
        <v>0.041074</v>
      </c>
      <c r="V36" s="3">
        <v>0.038148</v>
      </c>
      <c r="W36" s="3">
        <v>0.035541</v>
      </c>
      <c r="X36" s="3">
        <v>0.033077</v>
      </c>
      <c r="Y36" s="3">
        <v>0.030316</v>
      </c>
      <c r="Z36" s="3">
        <v>0.027324</v>
      </c>
      <c r="AA36" s="3">
        <v>0.024208</v>
      </c>
      <c r="AB36" s="3">
        <v>0.021095</v>
      </c>
      <c r="AC36" s="3">
        <v>0.018</v>
      </c>
      <c r="AD36" s="3">
        <v>0.014901</v>
      </c>
      <c r="AE36" s="3">
        <v>0.011975</v>
      </c>
      <c r="AF36" s="3">
        <v>0.008991</v>
      </c>
      <c r="AG36" s="3">
        <v>0.005981</v>
      </c>
      <c r="AH36" s="3">
        <v>0.003012</v>
      </c>
      <c r="AI36" s="3">
        <v>0.0</v>
      </c>
      <c r="AJ36" s="3" t="s">
        <v>197</v>
      </c>
    </row>
    <row r="37" ht="14.25" customHeight="1">
      <c r="A37" s="3" t="s">
        <v>182</v>
      </c>
      <c r="B37" s="3" t="s">
        <v>1050</v>
      </c>
      <c r="C37" s="3" t="s">
        <v>1051</v>
      </c>
      <c r="D37" s="3" t="s">
        <v>167</v>
      </c>
      <c r="F37" s="3">
        <v>0.475295</v>
      </c>
      <c r="G37" s="3">
        <v>4.562552</v>
      </c>
      <c r="H37" s="3">
        <v>8.956791</v>
      </c>
      <c r="I37" s="3">
        <v>13.600924</v>
      </c>
      <c r="J37" s="3">
        <v>18.039476</v>
      </c>
      <c r="K37" s="3">
        <v>22.483076</v>
      </c>
      <c r="L37" s="3">
        <v>26.614363</v>
      </c>
      <c r="M37" s="3">
        <v>30.947538</v>
      </c>
      <c r="N37" s="3">
        <v>35.275135</v>
      </c>
      <c r="O37" s="3">
        <v>39.27663</v>
      </c>
      <c r="P37" s="3">
        <v>43.307579</v>
      </c>
      <c r="Q37" s="3">
        <v>47.568695</v>
      </c>
      <c r="R37" s="3">
        <v>52.002075</v>
      </c>
      <c r="S37" s="3">
        <v>55.127583</v>
      </c>
      <c r="T37" s="3">
        <v>58.143501</v>
      </c>
      <c r="U37" s="3">
        <v>61.77372</v>
      </c>
      <c r="V37" s="3">
        <v>65.946892</v>
      </c>
      <c r="W37" s="3">
        <v>70.76413</v>
      </c>
      <c r="X37" s="3">
        <v>76.124397</v>
      </c>
      <c r="Y37" s="3">
        <v>81.068901</v>
      </c>
      <c r="Z37" s="3">
        <v>85.519341</v>
      </c>
      <c r="AA37" s="3">
        <v>89.568108</v>
      </c>
      <c r="AB37" s="3">
        <v>93.51767</v>
      </c>
      <c r="AC37" s="3">
        <v>97.406403</v>
      </c>
      <c r="AD37" s="3">
        <v>101.060745</v>
      </c>
      <c r="AE37" s="3">
        <v>105.842323</v>
      </c>
      <c r="AF37" s="3">
        <v>110.293434</v>
      </c>
      <c r="AG37" s="3">
        <v>114.392647</v>
      </c>
      <c r="AH37" s="3">
        <v>119.601067</v>
      </c>
      <c r="AI37" s="3">
        <v>124.331017</v>
      </c>
      <c r="AJ37" s="40">
        <v>0.212</v>
      </c>
    </row>
    <row r="38" ht="14.25" customHeight="1">
      <c r="A38" s="3" t="s">
        <v>185</v>
      </c>
      <c r="B38" s="3" t="s">
        <v>1052</v>
      </c>
      <c r="C38" s="3" t="s">
        <v>1053</v>
      </c>
      <c r="D38" s="3" t="s">
        <v>167</v>
      </c>
      <c r="F38" s="3">
        <v>1.286398</v>
      </c>
      <c r="G38" s="3">
        <v>1.784742</v>
      </c>
      <c r="H38" s="3">
        <v>2.440145</v>
      </c>
      <c r="I38" s="3">
        <v>3.130457</v>
      </c>
      <c r="J38" s="3">
        <v>3.761847</v>
      </c>
      <c r="K38" s="3">
        <v>4.393392</v>
      </c>
      <c r="L38" s="3">
        <v>4.966199</v>
      </c>
      <c r="M38" s="3">
        <v>5.57912</v>
      </c>
      <c r="N38" s="3">
        <v>6.191509</v>
      </c>
      <c r="O38" s="3">
        <v>6.748247</v>
      </c>
      <c r="P38" s="3">
        <v>7.31219</v>
      </c>
      <c r="Q38" s="3">
        <v>7.915636</v>
      </c>
      <c r="R38" s="3">
        <v>8.547929</v>
      </c>
      <c r="S38" s="3">
        <v>8.967178</v>
      </c>
      <c r="T38" s="3">
        <v>9.372295</v>
      </c>
      <c r="U38" s="3">
        <v>9.878829</v>
      </c>
      <c r="V38" s="3">
        <v>10.472823</v>
      </c>
      <c r="W38" s="3">
        <v>11.168439</v>
      </c>
      <c r="X38" s="3">
        <v>11.948179</v>
      </c>
      <c r="Y38" s="3">
        <v>12.661205</v>
      </c>
      <c r="Z38" s="3">
        <v>13.296535</v>
      </c>
      <c r="AA38" s="3">
        <v>13.869541</v>
      </c>
      <c r="AB38" s="3">
        <v>14.427606</v>
      </c>
      <c r="AC38" s="3">
        <v>14.976755</v>
      </c>
      <c r="AD38" s="3">
        <v>15.490432</v>
      </c>
      <c r="AE38" s="3">
        <v>16.177021</v>
      </c>
      <c r="AF38" s="3">
        <v>16.81287</v>
      </c>
      <c r="AG38" s="3">
        <v>17.395157</v>
      </c>
      <c r="AH38" s="3">
        <v>18.145948</v>
      </c>
      <c r="AI38" s="3">
        <v>18.823828</v>
      </c>
      <c r="AJ38" s="40">
        <v>0.097</v>
      </c>
    </row>
    <row r="39" ht="14.25" customHeight="1">
      <c r="A39" s="3" t="s">
        <v>188</v>
      </c>
      <c r="B39" s="3" t="s">
        <v>1054</v>
      </c>
      <c r="C39" s="3" t="s">
        <v>1055</v>
      </c>
      <c r="D39" s="3" t="s">
        <v>167</v>
      </c>
      <c r="F39" s="3">
        <v>5.520238</v>
      </c>
      <c r="G39" s="3">
        <v>5.323646</v>
      </c>
      <c r="H39" s="3">
        <v>5.647635</v>
      </c>
      <c r="I39" s="3">
        <v>5.976447</v>
      </c>
      <c r="J39" s="3">
        <v>6.160539</v>
      </c>
      <c r="K39" s="3">
        <v>6.341162</v>
      </c>
      <c r="L39" s="3">
        <v>6.443199</v>
      </c>
      <c r="M39" s="3">
        <v>6.604366</v>
      </c>
      <c r="N39" s="3">
        <v>6.765624</v>
      </c>
      <c r="O39" s="3">
        <v>6.870611</v>
      </c>
      <c r="P39" s="3">
        <v>6.98945</v>
      </c>
      <c r="Q39" s="3">
        <v>7.146677</v>
      </c>
      <c r="R39" s="3">
        <v>7.330356</v>
      </c>
      <c r="S39" s="3">
        <v>7.338004</v>
      </c>
      <c r="T39" s="3">
        <v>7.346984</v>
      </c>
      <c r="U39" s="3">
        <v>7.443986</v>
      </c>
      <c r="V39" s="3">
        <v>7.608426</v>
      </c>
      <c r="W39" s="3">
        <v>7.843364</v>
      </c>
      <c r="X39" s="3">
        <v>8.130209</v>
      </c>
      <c r="Y39" s="3">
        <v>8.365152</v>
      </c>
      <c r="Z39" s="3">
        <v>8.546037</v>
      </c>
      <c r="AA39" s="3">
        <v>8.686385</v>
      </c>
      <c r="AB39" s="3">
        <v>8.818301</v>
      </c>
      <c r="AC39" s="3">
        <v>8.945752</v>
      </c>
      <c r="AD39" s="3">
        <v>9.053152</v>
      </c>
      <c r="AE39" s="3">
        <v>9.261092</v>
      </c>
      <c r="AF39" s="3">
        <v>9.437937</v>
      </c>
      <c r="AG39" s="3">
        <v>9.584406</v>
      </c>
      <c r="AH39" s="3">
        <v>9.822852</v>
      </c>
      <c r="AI39" s="3">
        <v>10.019754</v>
      </c>
      <c r="AJ39" s="40">
        <v>0.021</v>
      </c>
    </row>
    <row r="40" ht="14.25" customHeight="1">
      <c r="A40" s="3" t="s">
        <v>191</v>
      </c>
      <c r="B40" s="3" t="s">
        <v>1056</v>
      </c>
      <c r="C40" s="3" t="s">
        <v>1057</v>
      </c>
      <c r="D40" s="3" t="s">
        <v>167</v>
      </c>
      <c r="F40" s="3">
        <v>0.051245</v>
      </c>
      <c r="G40" s="3">
        <v>0.420956</v>
      </c>
      <c r="H40" s="3">
        <v>0.817414</v>
      </c>
      <c r="I40" s="3">
        <v>1.234844</v>
      </c>
      <c r="J40" s="3">
        <v>1.632553</v>
      </c>
      <c r="K40" s="3">
        <v>2.030197</v>
      </c>
      <c r="L40" s="3">
        <v>2.399179</v>
      </c>
      <c r="M40" s="3">
        <v>2.785903</v>
      </c>
      <c r="N40" s="3">
        <v>3.171597</v>
      </c>
      <c r="O40" s="3">
        <v>3.527437</v>
      </c>
      <c r="P40" s="3">
        <v>3.885319</v>
      </c>
      <c r="Q40" s="3">
        <v>4.261899</v>
      </c>
      <c r="R40" s="3">
        <v>4.654357</v>
      </c>
      <c r="S40" s="3">
        <v>4.929631</v>
      </c>
      <c r="T40" s="3">
        <v>5.194462</v>
      </c>
      <c r="U40" s="3">
        <v>5.513911</v>
      </c>
      <c r="V40" s="3">
        <v>5.881295</v>
      </c>
      <c r="W40" s="3">
        <v>6.305583</v>
      </c>
      <c r="X40" s="3">
        <v>6.777561</v>
      </c>
      <c r="Y40" s="3">
        <v>7.211871</v>
      </c>
      <c r="Z40" s="3">
        <v>7.601914</v>
      </c>
      <c r="AA40" s="3">
        <v>7.955615</v>
      </c>
      <c r="AB40" s="3">
        <v>8.300033</v>
      </c>
      <c r="AC40" s="3">
        <v>8.638471</v>
      </c>
      <c r="AD40" s="3">
        <v>8.9553</v>
      </c>
      <c r="AE40" s="3">
        <v>9.371258</v>
      </c>
      <c r="AF40" s="3">
        <v>9.756998</v>
      </c>
      <c r="AG40" s="3">
        <v>10.111188</v>
      </c>
      <c r="AH40" s="3">
        <v>10.563502</v>
      </c>
      <c r="AI40" s="3">
        <v>10.973234</v>
      </c>
      <c r="AJ40" s="40">
        <v>0.203</v>
      </c>
    </row>
    <row r="41" ht="14.25" customHeight="1">
      <c r="A41" s="3" t="s">
        <v>194</v>
      </c>
      <c r="B41" s="3" t="s">
        <v>1058</v>
      </c>
      <c r="C41" s="3" t="s">
        <v>1059</v>
      </c>
      <c r="D41" s="3" t="s">
        <v>167</v>
      </c>
      <c r="F41" s="3">
        <v>0.0</v>
      </c>
      <c r="G41" s="3">
        <v>0.0</v>
      </c>
      <c r="H41" s="3">
        <v>0.0</v>
      </c>
      <c r="I41" s="3">
        <v>0.0</v>
      </c>
      <c r="J41" s="3">
        <v>0.0</v>
      </c>
      <c r="K41" s="3">
        <v>0.0</v>
      </c>
      <c r="L41" s="3">
        <v>0.0</v>
      </c>
      <c r="M41" s="3">
        <v>0.0</v>
      </c>
      <c r="N41" s="3">
        <v>0.0</v>
      </c>
      <c r="O41" s="3">
        <v>0.0</v>
      </c>
      <c r="P41" s="3">
        <v>0.0</v>
      </c>
      <c r="Q41" s="3">
        <v>0.0</v>
      </c>
      <c r="R41" s="3">
        <v>0.0</v>
      </c>
      <c r="S41" s="3">
        <v>0.0</v>
      </c>
      <c r="T41" s="3">
        <v>0.0</v>
      </c>
      <c r="U41" s="3">
        <v>0.0</v>
      </c>
      <c r="V41" s="3">
        <v>0.0</v>
      </c>
      <c r="W41" s="3">
        <v>0.0</v>
      </c>
      <c r="X41" s="3">
        <v>0.0</v>
      </c>
      <c r="Y41" s="3">
        <v>0.0</v>
      </c>
      <c r="Z41" s="3">
        <v>0.0</v>
      </c>
      <c r="AA41" s="3">
        <v>0.0</v>
      </c>
      <c r="AB41" s="3">
        <v>0.0</v>
      </c>
      <c r="AC41" s="3">
        <v>0.0</v>
      </c>
      <c r="AD41" s="3">
        <v>0.0</v>
      </c>
      <c r="AE41" s="3">
        <v>0.0</v>
      </c>
      <c r="AF41" s="3">
        <v>0.0</v>
      </c>
      <c r="AG41" s="3">
        <v>0.0</v>
      </c>
      <c r="AH41" s="3">
        <v>0.0</v>
      </c>
      <c r="AI41" s="3">
        <v>0.0</v>
      </c>
      <c r="AJ41" s="3" t="s">
        <v>197</v>
      </c>
    </row>
    <row r="42" ht="14.25" customHeight="1">
      <c r="A42" s="3" t="s">
        <v>198</v>
      </c>
      <c r="B42" s="3" t="s">
        <v>1060</v>
      </c>
      <c r="C42" s="3" t="s">
        <v>1061</v>
      </c>
      <c r="D42" s="3" t="s">
        <v>167</v>
      </c>
      <c r="F42" s="3">
        <v>46.813301</v>
      </c>
      <c r="G42" s="3">
        <v>44.627243</v>
      </c>
      <c r="H42" s="3">
        <v>46.813892</v>
      </c>
      <c r="I42" s="3">
        <v>49.011944</v>
      </c>
      <c r="J42" s="3">
        <v>50.004189</v>
      </c>
      <c r="K42" s="3">
        <v>50.962864</v>
      </c>
      <c r="L42" s="3">
        <v>51.293766</v>
      </c>
      <c r="M42" s="3">
        <v>52.102406</v>
      </c>
      <c r="N42" s="3">
        <v>52.915661</v>
      </c>
      <c r="O42" s="3">
        <v>53.297123</v>
      </c>
      <c r="P42" s="3">
        <v>53.797497</v>
      </c>
      <c r="Q42" s="3">
        <v>54.606621</v>
      </c>
      <c r="R42" s="3">
        <v>55.615826</v>
      </c>
      <c r="S42" s="3">
        <v>55.298012</v>
      </c>
      <c r="T42" s="3">
        <v>55.010441</v>
      </c>
      <c r="U42" s="3">
        <v>55.394264</v>
      </c>
      <c r="V42" s="3">
        <v>56.286217</v>
      </c>
      <c r="W42" s="3">
        <v>57.699341</v>
      </c>
      <c r="X42" s="3">
        <v>59.490089</v>
      </c>
      <c r="Y42" s="3">
        <v>60.896488</v>
      </c>
      <c r="Z42" s="3">
        <v>61.907803</v>
      </c>
      <c r="AA42" s="3">
        <v>62.629967</v>
      </c>
      <c r="AB42" s="3">
        <v>63.296219</v>
      </c>
      <c r="AC42" s="3">
        <v>63.936508</v>
      </c>
      <c r="AD42" s="3">
        <v>64.441719</v>
      </c>
      <c r="AE42" s="3">
        <v>65.667488</v>
      </c>
      <c r="AF42" s="3">
        <v>66.676338</v>
      </c>
      <c r="AG42" s="3">
        <v>67.47303</v>
      </c>
      <c r="AH42" s="3">
        <v>68.915253</v>
      </c>
      <c r="AI42" s="3">
        <v>70.065323</v>
      </c>
      <c r="AJ42" s="40">
        <v>0.014</v>
      </c>
    </row>
    <row r="43" ht="14.25" customHeight="1">
      <c r="A43" s="3" t="s">
        <v>201</v>
      </c>
      <c r="B43" s="3" t="s">
        <v>1062</v>
      </c>
      <c r="C43" s="3" t="s">
        <v>1063</v>
      </c>
      <c r="D43" s="3" t="s">
        <v>167</v>
      </c>
      <c r="F43" s="3">
        <v>0.0</v>
      </c>
      <c r="G43" s="3">
        <v>0.0</v>
      </c>
      <c r="H43" s="3">
        <v>0.0</v>
      </c>
      <c r="I43" s="3">
        <v>0.0</v>
      </c>
      <c r="J43" s="3">
        <v>0.0</v>
      </c>
      <c r="K43" s="3">
        <v>0.0</v>
      </c>
      <c r="L43" s="3">
        <v>0.0</v>
      </c>
      <c r="M43" s="3">
        <v>0.0</v>
      </c>
      <c r="N43" s="3">
        <v>0.0</v>
      </c>
      <c r="O43" s="3">
        <v>0.0</v>
      </c>
      <c r="P43" s="3">
        <v>0.0</v>
      </c>
      <c r="Q43" s="3">
        <v>0.0</v>
      </c>
      <c r="R43" s="3">
        <v>0.0</v>
      </c>
      <c r="S43" s="3">
        <v>0.0</v>
      </c>
      <c r="T43" s="3">
        <v>0.0</v>
      </c>
      <c r="U43" s="3">
        <v>0.0</v>
      </c>
      <c r="V43" s="3">
        <v>0.0</v>
      </c>
      <c r="W43" s="3">
        <v>0.0</v>
      </c>
      <c r="X43" s="3">
        <v>0.0</v>
      </c>
      <c r="Y43" s="3">
        <v>0.0</v>
      </c>
      <c r="Z43" s="3">
        <v>0.0</v>
      </c>
      <c r="AA43" s="3">
        <v>0.0</v>
      </c>
      <c r="AB43" s="3">
        <v>0.0</v>
      </c>
      <c r="AC43" s="3">
        <v>0.0</v>
      </c>
      <c r="AD43" s="3">
        <v>0.0</v>
      </c>
      <c r="AE43" s="3">
        <v>0.0</v>
      </c>
      <c r="AF43" s="3">
        <v>0.0</v>
      </c>
      <c r="AG43" s="3">
        <v>0.0</v>
      </c>
      <c r="AH43" s="3">
        <v>0.0</v>
      </c>
      <c r="AI43" s="3">
        <v>0.0</v>
      </c>
      <c r="AJ43" s="3" t="s">
        <v>197</v>
      </c>
    </row>
    <row r="44" ht="14.25" customHeight="1">
      <c r="A44" s="3" t="s">
        <v>204</v>
      </c>
      <c r="B44" s="3" t="s">
        <v>1064</v>
      </c>
      <c r="C44" s="3" t="s">
        <v>1065</v>
      </c>
      <c r="D44" s="3" t="s">
        <v>167</v>
      </c>
      <c r="F44" s="3">
        <v>0.0</v>
      </c>
      <c r="G44" s="3">
        <v>0.0</v>
      </c>
      <c r="H44" s="3">
        <v>0.0</v>
      </c>
      <c r="I44" s="3">
        <v>0.0</v>
      </c>
      <c r="J44" s="3">
        <v>0.0</v>
      </c>
      <c r="K44" s="3">
        <v>0.0</v>
      </c>
      <c r="L44" s="3">
        <v>0.0</v>
      </c>
      <c r="M44" s="3">
        <v>0.0</v>
      </c>
      <c r="N44" s="3">
        <v>0.0</v>
      </c>
      <c r="O44" s="3">
        <v>0.0</v>
      </c>
      <c r="P44" s="3">
        <v>0.0</v>
      </c>
      <c r="Q44" s="3">
        <v>0.0</v>
      </c>
      <c r="R44" s="3">
        <v>0.0</v>
      </c>
      <c r="S44" s="3">
        <v>0.0</v>
      </c>
      <c r="T44" s="3">
        <v>0.0</v>
      </c>
      <c r="U44" s="3">
        <v>0.0</v>
      </c>
      <c r="V44" s="3">
        <v>0.0</v>
      </c>
      <c r="W44" s="3">
        <v>0.0</v>
      </c>
      <c r="X44" s="3">
        <v>0.0</v>
      </c>
      <c r="Y44" s="3">
        <v>0.0</v>
      </c>
      <c r="Z44" s="3">
        <v>0.0</v>
      </c>
      <c r="AA44" s="3">
        <v>0.0</v>
      </c>
      <c r="AB44" s="3">
        <v>0.0</v>
      </c>
      <c r="AC44" s="3">
        <v>0.0</v>
      </c>
      <c r="AD44" s="3">
        <v>0.0</v>
      </c>
      <c r="AE44" s="3">
        <v>0.0</v>
      </c>
      <c r="AF44" s="3">
        <v>0.0</v>
      </c>
      <c r="AG44" s="3">
        <v>0.0</v>
      </c>
      <c r="AH44" s="3">
        <v>0.0</v>
      </c>
      <c r="AI44" s="3">
        <v>0.0</v>
      </c>
      <c r="AJ44" s="3" t="s">
        <v>197</v>
      </c>
    </row>
    <row r="45" ht="14.25" customHeight="1">
      <c r="A45" s="3" t="s">
        <v>207</v>
      </c>
      <c r="B45" s="3" t="s">
        <v>1066</v>
      </c>
      <c r="C45" s="3" t="s">
        <v>1067</v>
      </c>
      <c r="D45" s="3" t="s">
        <v>167</v>
      </c>
      <c r="F45" s="3">
        <v>0.0</v>
      </c>
      <c r="G45" s="3">
        <v>0.0</v>
      </c>
      <c r="H45" s="3">
        <v>0.0</v>
      </c>
      <c r="I45" s="3">
        <v>0.0</v>
      </c>
      <c r="J45" s="3">
        <v>0.0</v>
      </c>
      <c r="K45" s="3">
        <v>0.0</v>
      </c>
      <c r="L45" s="3">
        <v>0.0</v>
      </c>
      <c r="M45" s="3">
        <v>0.0</v>
      </c>
      <c r="N45" s="3">
        <v>0.0</v>
      </c>
      <c r="O45" s="3">
        <v>0.0</v>
      </c>
      <c r="P45" s="3">
        <v>0.0</v>
      </c>
      <c r="Q45" s="3">
        <v>0.0</v>
      </c>
      <c r="R45" s="3">
        <v>0.0</v>
      </c>
      <c r="S45" s="3">
        <v>0.0</v>
      </c>
      <c r="T45" s="3">
        <v>0.0</v>
      </c>
      <c r="U45" s="3">
        <v>0.0</v>
      </c>
      <c r="V45" s="3">
        <v>0.0</v>
      </c>
      <c r="W45" s="3">
        <v>0.0</v>
      </c>
      <c r="X45" s="3">
        <v>0.0</v>
      </c>
      <c r="Y45" s="3">
        <v>0.0</v>
      </c>
      <c r="Z45" s="3">
        <v>0.0</v>
      </c>
      <c r="AA45" s="3">
        <v>0.0</v>
      </c>
      <c r="AB45" s="3">
        <v>0.0</v>
      </c>
      <c r="AC45" s="3">
        <v>0.0</v>
      </c>
      <c r="AD45" s="3">
        <v>0.0</v>
      </c>
      <c r="AE45" s="3">
        <v>0.0</v>
      </c>
      <c r="AF45" s="3">
        <v>0.0</v>
      </c>
      <c r="AG45" s="3">
        <v>0.0</v>
      </c>
      <c r="AH45" s="3">
        <v>0.0</v>
      </c>
      <c r="AI45" s="3">
        <v>0.0</v>
      </c>
      <c r="AJ45" s="3" t="s">
        <v>197</v>
      </c>
    </row>
    <row r="46" ht="14.25" customHeight="1">
      <c r="A46" s="3" t="s">
        <v>210</v>
      </c>
      <c r="B46" s="3" t="s">
        <v>1068</v>
      </c>
      <c r="C46" s="3" t="s">
        <v>1069</v>
      </c>
      <c r="D46" s="3" t="s">
        <v>167</v>
      </c>
      <c r="F46" s="3">
        <v>0.0</v>
      </c>
      <c r="G46" s="3">
        <v>0.0</v>
      </c>
      <c r="H46" s="3">
        <v>0.0</v>
      </c>
      <c r="I46" s="3">
        <v>0.0</v>
      </c>
      <c r="J46" s="3">
        <v>0.0</v>
      </c>
      <c r="K46" s="3">
        <v>0.0</v>
      </c>
      <c r="L46" s="3">
        <v>0.0</v>
      </c>
      <c r="M46" s="3">
        <v>0.0</v>
      </c>
      <c r="N46" s="3">
        <v>0.0</v>
      </c>
      <c r="O46" s="3">
        <v>0.0</v>
      </c>
      <c r="P46" s="3">
        <v>0.0</v>
      </c>
      <c r="Q46" s="3">
        <v>0.0</v>
      </c>
      <c r="R46" s="3">
        <v>0.0</v>
      </c>
      <c r="S46" s="3">
        <v>0.0</v>
      </c>
      <c r="T46" s="3">
        <v>0.0</v>
      </c>
      <c r="U46" s="3">
        <v>0.0</v>
      </c>
      <c r="V46" s="3">
        <v>0.0</v>
      </c>
      <c r="W46" s="3">
        <v>0.0</v>
      </c>
      <c r="X46" s="3">
        <v>0.0</v>
      </c>
      <c r="Y46" s="3">
        <v>0.0</v>
      </c>
      <c r="Z46" s="3">
        <v>0.0</v>
      </c>
      <c r="AA46" s="3">
        <v>0.0</v>
      </c>
      <c r="AB46" s="3">
        <v>0.0</v>
      </c>
      <c r="AC46" s="3">
        <v>0.0</v>
      </c>
      <c r="AD46" s="3">
        <v>0.0</v>
      </c>
      <c r="AE46" s="3">
        <v>0.0</v>
      </c>
      <c r="AF46" s="3">
        <v>0.0</v>
      </c>
      <c r="AG46" s="3">
        <v>0.0</v>
      </c>
      <c r="AH46" s="3">
        <v>0.0</v>
      </c>
      <c r="AI46" s="3">
        <v>0.0</v>
      </c>
      <c r="AJ46" s="3" t="s">
        <v>197</v>
      </c>
    </row>
    <row r="47" ht="14.25" customHeight="1">
      <c r="A47" s="3" t="s">
        <v>212</v>
      </c>
      <c r="B47" s="3" t="s">
        <v>1070</v>
      </c>
      <c r="C47" s="3" t="s">
        <v>1071</v>
      </c>
      <c r="D47" s="3" t="s">
        <v>167</v>
      </c>
      <c r="F47" s="3">
        <v>0.0</v>
      </c>
      <c r="G47" s="3">
        <v>0.0</v>
      </c>
      <c r="H47" s="3">
        <v>0.0</v>
      </c>
      <c r="I47" s="3">
        <v>0.0</v>
      </c>
      <c r="J47" s="3">
        <v>0.0</v>
      </c>
      <c r="K47" s="3">
        <v>0.0</v>
      </c>
      <c r="L47" s="3">
        <v>0.0</v>
      </c>
      <c r="M47" s="3">
        <v>0.0</v>
      </c>
      <c r="N47" s="3">
        <v>0.0</v>
      </c>
      <c r="O47" s="3">
        <v>0.0</v>
      </c>
      <c r="P47" s="3">
        <v>0.0</v>
      </c>
      <c r="Q47" s="3">
        <v>0.0</v>
      </c>
      <c r="R47" s="3">
        <v>0.0</v>
      </c>
      <c r="S47" s="3">
        <v>0.0</v>
      </c>
      <c r="T47" s="3">
        <v>0.0</v>
      </c>
      <c r="U47" s="3">
        <v>0.0</v>
      </c>
      <c r="V47" s="3">
        <v>0.0</v>
      </c>
      <c r="W47" s="3">
        <v>0.0</v>
      </c>
      <c r="X47" s="3">
        <v>0.0</v>
      </c>
      <c r="Y47" s="3">
        <v>0.0</v>
      </c>
      <c r="Z47" s="3">
        <v>0.0</v>
      </c>
      <c r="AA47" s="3">
        <v>0.0</v>
      </c>
      <c r="AB47" s="3">
        <v>0.0</v>
      </c>
      <c r="AC47" s="3">
        <v>0.0</v>
      </c>
      <c r="AD47" s="3">
        <v>0.0</v>
      </c>
      <c r="AE47" s="3">
        <v>0.0</v>
      </c>
      <c r="AF47" s="3">
        <v>0.0</v>
      </c>
      <c r="AG47" s="3">
        <v>0.0</v>
      </c>
      <c r="AH47" s="3">
        <v>0.0</v>
      </c>
      <c r="AI47" s="3">
        <v>0.0</v>
      </c>
      <c r="AJ47" s="3" t="s">
        <v>197</v>
      </c>
    </row>
    <row r="48" ht="14.25" customHeight="1">
      <c r="A48" s="3" t="s">
        <v>215</v>
      </c>
      <c r="B48" s="3" t="s">
        <v>1072</v>
      </c>
      <c r="C48" s="3" t="s">
        <v>1073</v>
      </c>
      <c r="D48" s="3" t="s">
        <v>167</v>
      </c>
      <c r="F48" s="3">
        <v>0.0</v>
      </c>
      <c r="G48" s="3">
        <v>0.003129</v>
      </c>
      <c r="H48" s="3">
        <v>0.006469</v>
      </c>
      <c r="I48" s="3">
        <v>0.010003</v>
      </c>
      <c r="J48" s="3">
        <v>0.013392</v>
      </c>
      <c r="K48" s="3">
        <v>0.016785</v>
      </c>
      <c r="L48" s="3">
        <v>0.019945</v>
      </c>
      <c r="M48" s="3">
        <v>0.023256</v>
      </c>
      <c r="N48" s="3">
        <v>0.026563</v>
      </c>
      <c r="O48" s="3">
        <v>0.029625</v>
      </c>
      <c r="P48" s="3">
        <v>0.03271</v>
      </c>
      <c r="Q48" s="3">
        <v>0.035957</v>
      </c>
      <c r="R48" s="3">
        <v>0.039343</v>
      </c>
      <c r="S48" s="3">
        <v>0.041741</v>
      </c>
      <c r="T48" s="3">
        <v>0.044053</v>
      </c>
      <c r="U48" s="3">
        <v>0.04683</v>
      </c>
      <c r="V48" s="3">
        <v>0.05002</v>
      </c>
      <c r="W48" s="3">
        <v>0.053699</v>
      </c>
      <c r="X48" s="3">
        <v>0.057792</v>
      </c>
      <c r="Y48" s="3">
        <v>0.061571</v>
      </c>
      <c r="Z48" s="3">
        <v>0.064976</v>
      </c>
      <c r="AA48" s="3">
        <v>0.068078</v>
      </c>
      <c r="AB48" s="3">
        <v>0.071104</v>
      </c>
      <c r="AC48" s="3">
        <v>0.074084</v>
      </c>
      <c r="AD48" s="3">
        <v>0.076885</v>
      </c>
      <c r="AE48" s="3">
        <v>0.080543</v>
      </c>
      <c r="AF48" s="3">
        <v>0.083947</v>
      </c>
      <c r="AG48" s="3">
        <v>0.087083</v>
      </c>
      <c r="AH48" s="3">
        <v>0.091067</v>
      </c>
      <c r="AI48" s="3">
        <v>0.094691</v>
      </c>
      <c r="AJ48" s="3" t="s">
        <v>197</v>
      </c>
    </row>
    <row r="49" ht="14.25" customHeight="1">
      <c r="A49" s="3" t="s">
        <v>269</v>
      </c>
      <c r="B49" s="3" t="s">
        <v>1074</v>
      </c>
      <c r="C49" s="3" t="s">
        <v>1075</v>
      </c>
      <c r="D49" s="3" t="s">
        <v>167</v>
      </c>
      <c r="F49" s="3">
        <v>213.248672</v>
      </c>
      <c r="G49" s="3">
        <v>206.942642</v>
      </c>
      <c r="H49" s="3">
        <v>220.280624</v>
      </c>
      <c r="I49" s="3">
        <v>233.761261</v>
      </c>
      <c r="J49" s="3">
        <v>241.37619</v>
      </c>
      <c r="K49" s="3">
        <v>248.670975</v>
      </c>
      <c r="L49" s="3">
        <v>252.794052</v>
      </c>
      <c r="M49" s="3">
        <v>259.193939</v>
      </c>
      <c r="N49" s="3">
        <v>265.584351</v>
      </c>
      <c r="O49" s="3">
        <v>269.768127</v>
      </c>
      <c r="P49" s="3">
        <v>274.513367</v>
      </c>
      <c r="Q49" s="3">
        <v>280.916199</v>
      </c>
      <c r="R49" s="3">
        <v>288.242615</v>
      </c>
      <c r="S49" s="3">
        <v>288.613953</v>
      </c>
      <c r="T49" s="3">
        <v>289.066986</v>
      </c>
      <c r="U49" s="3">
        <v>292.972076</v>
      </c>
      <c r="V49" s="3">
        <v>299.542297</v>
      </c>
      <c r="W49" s="3">
        <v>308.892914</v>
      </c>
      <c r="X49" s="3">
        <v>320.303162</v>
      </c>
      <c r="Y49" s="3">
        <v>329.676697</v>
      </c>
      <c r="Z49" s="3">
        <v>336.909393</v>
      </c>
      <c r="AA49" s="3">
        <v>342.562622</v>
      </c>
      <c r="AB49" s="3">
        <v>347.889648</v>
      </c>
      <c r="AC49" s="3">
        <v>353.055786</v>
      </c>
      <c r="AD49" s="3">
        <v>357.461395</v>
      </c>
      <c r="AE49" s="3">
        <v>365.858917</v>
      </c>
      <c r="AF49" s="3">
        <v>373.057739</v>
      </c>
      <c r="AG49" s="3">
        <v>379.055298</v>
      </c>
      <c r="AH49" s="3">
        <v>388.661377</v>
      </c>
      <c r="AI49" s="3">
        <v>396.619812</v>
      </c>
      <c r="AJ49" s="40">
        <v>0.022</v>
      </c>
    </row>
    <row r="50" ht="14.25" customHeight="1">
      <c r="A50" s="3" t="s">
        <v>272</v>
      </c>
      <c r="B50" s="3" t="s">
        <v>1076</v>
      </c>
      <c r="C50" s="3" t="s">
        <v>1077</v>
      </c>
      <c r="D50" s="3" t="s">
        <v>224</v>
      </c>
      <c r="F50" s="3">
        <v>12.217834</v>
      </c>
      <c r="G50" s="3">
        <v>12.62925</v>
      </c>
      <c r="H50" s="3">
        <v>13.026277</v>
      </c>
      <c r="I50" s="3">
        <v>13.420505</v>
      </c>
      <c r="J50" s="3">
        <v>13.808937</v>
      </c>
      <c r="K50" s="3">
        <v>14.192705</v>
      </c>
      <c r="L50" s="3">
        <v>14.574138</v>
      </c>
      <c r="M50" s="3">
        <v>14.954361</v>
      </c>
      <c r="N50" s="3">
        <v>15.334084</v>
      </c>
      <c r="O50" s="3">
        <v>15.713689</v>
      </c>
      <c r="P50" s="3">
        <v>16.093515</v>
      </c>
      <c r="Q50" s="3">
        <v>16.476036</v>
      </c>
      <c r="R50" s="3">
        <v>16.856062</v>
      </c>
      <c r="S50" s="3">
        <v>17.235273</v>
      </c>
      <c r="T50" s="3">
        <v>17.614946</v>
      </c>
      <c r="U50" s="3">
        <v>17.994255</v>
      </c>
      <c r="V50" s="3">
        <v>18.373661</v>
      </c>
      <c r="W50" s="3">
        <v>18.752987</v>
      </c>
      <c r="X50" s="3">
        <v>19.132437</v>
      </c>
      <c r="Y50" s="3">
        <v>19.511829</v>
      </c>
      <c r="Z50" s="3">
        <v>19.890863</v>
      </c>
      <c r="AA50" s="3">
        <v>20.270128</v>
      </c>
      <c r="AB50" s="3">
        <v>20.649382</v>
      </c>
      <c r="AC50" s="3">
        <v>21.028803</v>
      </c>
      <c r="AD50" s="3">
        <v>21.408669</v>
      </c>
      <c r="AE50" s="3">
        <v>21.788784</v>
      </c>
      <c r="AF50" s="3">
        <v>22.169218</v>
      </c>
      <c r="AG50" s="3">
        <v>22.549477</v>
      </c>
      <c r="AH50" s="3">
        <v>22.92909</v>
      </c>
      <c r="AI50" s="3">
        <v>23.308533</v>
      </c>
      <c r="AJ50" s="40">
        <v>0.023</v>
      </c>
    </row>
    <row r="51" ht="14.25" customHeight="1">
      <c r="A51" s="3" t="s">
        <v>275</v>
      </c>
      <c r="B51" s="3" t="s">
        <v>1078</v>
      </c>
      <c r="C51" s="3" t="s">
        <v>1079</v>
      </c>
      <c r="D51" s="3" t="s">
        <v>167</v>
      </c>
      <c r="F51" s="3">
        <v>1745.388428</v>
      </c>
      <c r="G51" s="3">
        <v>1638.598145</v>
      </c>
      <c r="H51" s="3">
        <v>1691.04834</v>
      </c>
      <c r="I51" s="3">
        <v>1741.821777</v>
      </c>
      <c r="J51" s="3">
        <v>1747.970703</v>
      </c>
      <c r="K51" s="3">
        <v>1752.104126</v>
      </c>
      <c r="L51" s="3">
        <v>1734.538696</v>
      </c>
      <c r="M51" s="3">
        <v>1733.233154</v>
      </c>
      <c r="N51" s="3">
        <v>1731.987183</v>
      </c>
      <c r="O51" s="3">
        <v>1716.771484</v>
      </c>
      <c r="P51" s="3">
        <v>1705.739014</v>
      </c>
      <c r="Q51" s="3">
        <v>1704.998779</v>
      </c>
      <c r="R51" s="3">
        <v>1710.023438</v>
      </c>
      <c r="S51" s="3">
        <v>1674.553955</v>
      </c>
      <c r="T51" s="3">
        <v>1641.032471</v>
      </c>
      <c r="U51" s="3">
        <v>1628.142334</v>
      </c>
      <c r="V51" s="3">
        <v>1630.281006</v>
      </c>
      <c r="W51" s="3">
        <v>1647.166382</v>
      </c>
      <c r="X51" s="3">
        <v>1674.136719</v>
      </c>
      <c r="Y51" s="3">
        <v>1689.624756</v>
      </c>
      <c r="Z51" s="3">
        <v>1693.789795</v>
      </c>
      <c r="AA51" s="3">
        <v>1689.987427</v>
      </c>
      <c r="AB51" s="3">
        <v>1684.746094</v>
      </c>
      <c r="AC51" s="3">
        <v>1678.915283</v>
      </c>
      <c r="AD51" s="3">
        <v>1669.703979</v>
      </c>
      <c r="AE51" s="3">
        <v>1679.115845</v>
      </c>
      <c r="AF51" s="3">
        <v>1682.77356</v>
      </c>
      <c r="AG51" s="3">
        <v>1680.993774</v>
      </c>
      <c r="AH51" s="3">
        <v>1695.057983</v>
      </c>
      <c r="AI51" s="3">
        <v>1701.60791</v>
      </c>
      <c r="AJ51" s="40">
        <v>-0.001</v>
      </c>
    </row>
    <row r="52" ht="14.25" customHeight="1">
      <c r="A52" s="3" t="s">
        <v>1080</v>
      </c>
      <c r="B52" s="3" t="s">
        <v>1081</v>
      </c>
      <c r="C52" s="3" t="s">
        <v>1082</v>
      </c>
      <c r="D52" s="3" t="s">
        <v>167</v>
      </c>
      <c r="F52" s="3">
        <v>2595.636963</v>
      </c>
      <c r="G52" s="3">
        <v>2377.679688</v>
      </c>
      <c r="H52" s="3">
        <v>2412.937012</v>
      </c>
      <c r="I52" s="3">
        <v>2437.371338</v>
      </c>
      <c r="J52" s="3">
        <v>2405.251953</v>
      </c>
      <c r="K52" s="3">
        <v>2385.59668</v>
      </c>
      <c r="L52" s="3">
        <v>2348.021729</v>
      </c>
      <c r="M52" s="3">
        <v>2338.871826</v>
      </c>
      <c r="N52" s="3">
        <v>2329.791992</v>
      </c>
      <c r="O52" s="3">
        <v>2307.213379</v>
      </c>
      <c r="P52" s="3">
        <v>2288.068359</v>
      </c>
      <c r="Q52" s="3">
        <v>2293.931885</v>
      </c>
      <c r="R52" s="3">
        <v>2302.606934</v>
      </c>
      <c r="S52" s="3">
        <v>2253.595215</v>
      </c>
      <c r="T52" s="3">
        <v>2206.753662</v>
      </c>
      <c r="U52" s="3">
        <v>2186.512939</v>
      </c>
      <c r="V52" s="3">
        <v>2186.735596</v>
      </c>
      <c r="W52" s="3">
        <v>2207.29541</v>
      </c>
      <c r="X52" s="3">
        <v>2238.00293</v>
      </c>
      <c r="Y52" s="3">
        <v>2258.120361</v>
      </c>
      <c r="Z52" s="3">
        <v>2262.25</v>
      </c>
      <c r="AA52" s="3">
        <v>2255.905273</v>
      </c>
      <c r="AB52" s="3">
        <v>2249.014893</v>
      </c>
      <c r="AC52" s="3">
        <v>2239.770996</v>
      </c>
      <c r="AD52" s="3">
        <v>2224.847656</v>
      </c>
      <c r="AE52" s="3">
        <v>2235.386475</v>
      </c>
      <c r="AF52" s="3">
        <v>2237.028809</v>
      </c>
      <c r="AG52" s="3">
        <v>2230.394531</v>
      </c>
      <c r="AH52" s="3">
        <v>2244.974121</v>
      </c>
      <c r="AI52" s="3">
        <v>2245.031738</v>
      </c>
      <c r="AJ52" s="40">
        <v>-0.005</v>
      </c>
    </row>
    <row r="53" ht="14.25" customHeight="1">
      <c r="A53" s="3" t="s">
        <v>1083</v>
      </c>
      <c r="C53" s="3" t="s">
        <v>1084</v>
      </c>
    </row>
    <row r="54" ht="14.25" customHeight="1">
      <c r="A54" s="3" t="s">
        <v>1085</v>
      </c>
      <c r="B54" s="3" t="s">
        <v>1086</v>
      </c>
      <c r="C54" s="3" t="s">
        <v>1087</v>
      </c>
      <c r="D54" s="3" t="s">
        <v>167</v>
      </c>
      <c r="F54" s="3">
        <v>533.98175</v>
      </c>
      <c r="G54" s="3">
        <v>480.522461</v>
      </c>
      <c r="H54" s="3">
        <v>485.540527</v>
      </c>
      <c r="I54" s="3">
        <v>484.929169</v>
      </c>
      <c r="J54" s="3">
        <v>474.773926</v>
      </c>
      <c r="K54" s="3">
        <v>465.855591</v>
      </c>
      <c r="L54" s="3">
        <v>450.466339</v>
      </c>
      <c r="M54" s="3">
        <v>441.295105</v>
      </c>
      <c r="N54" s="3">
        <v>435.658112</v>
      </c>
      <c r="O54" s="3">
        <v>420.601349</v>
      </c>
      <c r="P54" s="3">
        <v>404.599579</v>
      </c>
      <c r="Q54" s="3">
        <v>395.600006</v>
      </c>
      <c r="R54" s="3">
        <v>382.017517</v>
      </c>
      <c r="S54" s="3">
        <v>364.804932</v>
      </c>
      <c r="T54" s="3">
        <v>348.286255</v>
      </c>
      <c r="U54" s="3">
        <v>336.203857</v>
      </c>
      <c r="V54" s="3">
        <v>326.921265</v>
      </c>
      <c r="W54" s="3">
        <v>320.964111</v>
      </c>
      <c r="X54" s="3">
        <v>316.072815</v>
      </c>
      <c r="Y54" s="3">
        <v>309.281372</v>
      </c>
      <c r="Z54" s="3">
        <v>299.969208</v>
      </c>
      <c r="AA54" s="3">
        <v>288.521149</v>
      </c>
      <c r="AB54" s="3">
        <v>277.559235</v>
      </c>
      <c r="AC54" s="3">
        <v>266.85791</v>
      </c>
      <c r="AD54" s="3">
        <v>255.40892</v>
      </c>
      <c r="AE54" s="3">
        <v>246.588821</v>
      </c>
      <c r="AF54" s="3">
        <v>237.572021</v>
      </c>
      <c r="AG54" s="3">
        <v>227.435135</v>
      </c>
      <c r="AH54" s="3">
        <v>219.693161</v>
      </c>
      <c r="AI54" s="3">
        <v>210.549103</v>
      </c>
      <c r="AJ54" s="40">
        <v>-0.032</v>
      </c>
    </row>
    <row r="55" ht="14.25" customHeight="1">
      <c r="A55" s="3" t="s">
        <v>1088</v>
      </c>
      <c r="B55" s="3" t="s">
        <v>1089</v>
      </c>
      <c r="C55" s="3" t="s">
        <v>1090</v>
      </c>
      <c r="D55" s="3" t="s">
        <v>167</v>
      </c>
      <c r="F55" s="3">
        <v>248.975922</v>
      </c>
      <c r="G55" s="3">
        <v>230.27948</v>
      </c>
      <c r="H55" s="3">
        <v>238.93515</v>
      </c>
      <c r="I55" s="3">
        <v>245.773819</v>
      </c>
      <c r="J55" s="3">
        <v>247.162872</v>
      </c>
      <c r="K55" s="3">
        <v>252.067474</v>
      </c>
      <c r="L55" s="3">
        <v>253.694092</v>
      </c>
      <c r="M55" s="3">
        <v>257.742218</v>
      </c>
      <c r="N55" s="3">
        <v>264.961823</v>
      </c>
      <c r="O55" s="3">
        <v>265.467346</v>
      </c>
      <c r="P55" s="3">
        <v>267.192688</v>
      </c>
      <c r="Q55" s="3">
        <v>271.812042</v>
      </c>
      <c r="R55" s="3">
        <v>280.990509</v>
      </c>
      <c r="S55" s="3">
        <v>277.090149</v>
      </c>
      <c r="T55" s="3">
        <v>273.264496</v>
      </c>
      <c r="U55" s="3">
        <v>272.453369</v>
      </c>
      <c r="V55" s="3">
        <v>274.403229</v>
      </c>
      <c r="W55" s="3">
        <v>278.38501</v>
      </c>
      <c r="X55" s="3">
        <v>283.634918</v>
      </c>
      <c r="Y55" s="3">
        <v>287.619202</v>
      </c>
      <c r="Z55" s="3">
        <v>289.608856</v>
      </c>
      <c r="AA55" s="3">
        <v>290.792328</v>
      </c>
      <c r="AB55" s="3">
        <v>291.199615</v>
      </c>
      <c r="AC55" s="3">
        <v>290.554382</v>
      </c>
      <c r="AD55" s="3">
        <v>289.079193</v>
      </c>
      <c r="AE55" s="3">
        <v>290.979431</v>
      </c>
      <c r="AF55" s="3">
        <v>290.871033</v>
      </c>
      <c r="AG55" s="3">
        <v>289.611176</v>
      </c>
      <c r="AH55" s="3">
        <v>290.800171</v>
      </c>
      <c r="AI55" s="3">
        <v>289.792145</v>
      </c>
      <c r="AJ55" s="40">
        <v>0.005</v>
      </c>
    </row>
    <row r="56" ht="14.25" customHeight="1">
      <c r="A56" s="3" t="s">
        <v>1091</v>
      </c>
      <c r="B56" s="3" t="s">
        <v>1092</v>
      </c>
      <c r="C56" s="3" t="s">
        <v>1093</v>
      </c>
      <c r="D56" s="3" t="s">
        <v>167</v>
      </c>
      <c r="F56" s="3">
        <v>1.386827</v>
      </c>
      <c r="G56" s="3">
        <v>1.301203</v>
      </c>
      <c r="H56" s="3">
        <v>1.369135</v>
      </c>
      <c r="I56" s="3">
        <v>1.429269</v>
      </c>
      <c r="J56" s="3">
        <v>1.461383</v>
      </c>
      <c r="K56" s="3">
        <v>1.505204</v>
      </c>
      <c r="L56" s="3">
        <v>1.530211</v>
      </c>
      <c r="M56" s="3">
        <v>1.576794</v>
      </c>
      <c r="N56" s="3">
        <v>1.640019</v>
      </c>
      <c r="O56" s="3">
        <v>1.667383</v>
      </c>
      <c r="P56" s="3">
        <v>1.702903</v>
      </c>
      <c r="Q56" s="3">
        <v>1.758115</v>
      </c>
      <c r="R56" s="3">
        <v>1.81603</v>
      </c>
      <c r="S56" s="3">
        <v>1.828877</v>
      </c>
      <c r="T56" s="3">
        <v>1.842836</v>
      </c>
      <c r="U56" s="3">
        <v>1.878691</v>
      </c>
      <c r="V56" s="3">
        <v>1.933105</v>
      </c>
      <c r="W56" s="3">
        <v>2.007672</v>
      </c>
      <c r="X56" s="3">
        <v>2.094267</v>
      </c>
      <c r="Y56" s="3">
        <v>2.174194</v>
      </c>
      <c r="Z56" s="3">
        <v>2.241192</v>
      </c>
      <c r="AA56" s="3">
        <v>2.299562</v>
      </c>
      <c r="AB56" s="3">
        <v>2.358953</v>
      </c>
      <c r="AC56" s="3">
        <v>2.417191</v>
      </c>
      <c r="AD56" s="3">
        <v>2.470389</v>
      </c>
      <c r="AE56" s="3">
        <v>2.553706</v>
      </c>
      <c r="AF56" s="3">
        <v>2.62919</v>
      </c>
      <c r="AG56" s="3">
        <v>2.69692</v>
      </c>
      <c r="AH56" s="3">
        <v>2.792953</v>
      </c>
      <c r="AI56" s="3">
        <v>2.873536</v>
      </c>
      <c r="AJ56" s="40">
        <v>0.025</v>
      </c>
    </row>
    <row r="57" ht="14.25" customHeight="1">
      <c r="A57" s="3" t="s">
        <v>1094</v>
      </c>
      <c r="B57" s="3" t="s">
        <v>1095</v>
      </c>
      <c r="C57" s="3" t="s">
        <v>1096</v>
      </c>
      <c r="D57" s="3" t="s">
        <v>167</v>
      </c>
      <c r="F57" s="3">
        <v>0.987284</v>
      </c>
      <c r="G57" s="3">
        <v>0.825812</v>
      </c>
      <c r="H57" s="3">
        <v>0.776007</v>
      </c>
      <c r="I57" s="3">
        <v>0.7253</v>
      </c>
      <c r="J57" s="3">
        <v>0.671385</v>
      </c>
      <c r="K57" s="3">
        <v>0.634456</v>
      </c>
      <c r="L57" s="3">
        <v>0.596532</v>
      </c>
      <c r="M57" s="3">
        <v>0.570384</v>
      </c>
      <c r="N57" s="3">
        <v>0.551979</v>
      </c>
      <c r="O57" s="3">
        <v>0.528741</v>
      </c>
      <c r="P57" s="3">
        <v>0.513472</v>
      </c>
      <c r="Q57" s="3">
        <v>0.505029</v>
      </c>
      <c r="R57" s="3">
        <v>0.497929</v>
      </c>
      <c r="S57" s="3">
        <v>0.47933</v>
      </c>
      <c r="T57" s="3">
        <v>0.462303</v>
      </c>
      <c r="U57" s="3">
        <v>0.451675</v>
      </c>
      <c r="V57" s="3">
        <v>0.445921</v>
      </c>
      <c r="W57" s="3">
        <v>0.444915</v>
      </c>
      <c r="X57" s="3">
        <v>0.446628</v>
      </c>
      <c r="Y57" s="3">
        <v>0.446577</v>
      </c>
      <c r="Z57" s="3">
        <v>0.44373</v>
      </c>
      <c r="AA57" s="3">
        <v>0.441469</v>
      </c>
      <c r="AB57" s="3">
        <v>0.43965</v>
      </c>
      <c r="AC57" s="3">
        <v>0.440544</v>
      </c>
      <c r="AD57" s="3">
        <v>0.440928</v>
      </c>
      <c r="AE57" s="3">
        <v>0.447163</v>
      </c>
      <c r="AF57" s="3">
        <v>0.452445</v>
      </c>
      <c r="AG57" s="3">
        <v>0.456969</v>
      </c>
      <c r="AH57" s="3">
        <v>0.472059</v>
      </c>
      <c r="AI57" s="3">
        <v>0.485538</v>
      </c>
      <c r="AJ57" s="40">
        <v>-0.024</v>
      </c>
    </row>
    <row r="58" ht="14.25" customHeight="1">
      <c r="A58" s="3" t="s">
        <v>1097</v>
      </c>
      <c r="B58" s="3" t="s">
        <v>1098</v>
      </c>
      <c r="C58" s="3" t="s">
        <v>1099</v>
      </c>
      <c r="D58" s="3" t="s">
        <v>167</v>
      </c>
      <c r="F58" s="3">
        <v>170.147339</v>
      </c>
      <c r="G58" s="3">
        <v>157.360916</v>
      </c>
      <c r="H58" s="3">
        <v>162.342163</v>
      </c>
      <c r="I58" s="3">
        <v>168.026169</v>
      </c>
      <c r="J58" s="3">
        <v>170.130722</v>
      </c>
      <c r="K58" s="3">
        <v>174.025665</v>
      </c>
      <c r="L58" s="3">
        <v>176.080292</v>
      </c>
      <c r="M58" s="3">
        <v>181.457855</v>
      </c>
      <c r="N58" s="3">
        <v>188.375076</v>
      </c>
      <c r="O58" s="3">
        <v>191.291214</v>
      </c>
      <c r="P58" s="3">
        <v>198.008209</v>
      </c>
      <c r="Q58" s="3">
        <v>204.276443</v>
      </c>
      <c r="R58" s="3">
        <v>211.0056</v>
      </c>
      <c r="S58" s="3">
        <v>212.498367</v>
      </c>
      <c r="T58" s="3">
        <v>214.120331</v>
      </c>
      <c r="U58" s="3">
        <v>218.286255</v>
      </c>
      <c r="V58" s="3">
        <v>224.608734</v>
      </c>
      <c r="W58" s="3">
        <v>233.272614</v>
      </c>
      <c r="X58" s="3">
        <v>243.334152</v>
      </c>
      <c r="Y58" s="3">
        <v>252.620972</v>
      </c>
      <c r="Z58" s="3">
        <v>260.405426</v>
      </c>
      <c r="AA58" s="3">
        <v>267.187531</v>
      </c>
      <c r="AB58" s="3">
        <v>274.088165</v>
      </c>
      <c r="AC58" s="3">
        <v>280.854919</v>
      </c>
      <c r="AD58" s="3">
        <v>287.03598</v>
      </c>
      <c r="AE58" s="3">
        <v>296.716705</v>
      </c>
      <c r="AF58" s="3">
        <v>305.228699</v>
      </c>
      <c r="AG58" s="3">
        <v>312.931244</v>
      </c>
      <c r="AH58" s="3">
        <v>323.72522</v>
      </c>
      <c r="AI58" s="3">
        <v>332.660278</v>
      </c>
      <c r="AJ58" s="40">
        <v>0.023</v>
      </c>
    </row>
    <row r="59" ht="14.25" customHeight="1">
      <c r="A59" s="3" t="s">
        <v>299</v>
      </c>
      <c r="B59" s="3" t="s">
        <v>1100</v>
      </c>
      <c r="C59" s="3" t="s">
        <v>1101</v>
      </c>
      <c r="D59" s="3" t="s">
        <v>167</v>
      </c>
      <c r="F59" s="3">
        <v>0.009586</v>
      </c>
      <c r="G59" s="3">
        <v>0.008732</v>
      </c>
      <c r="H59" s="3">
        <v>0.008921</v>
      </c>
      <c r="I59" s="3">
        <v>0.009041</v>
      </c>
      <c r="J59" s="3">
        <v>0.008975</v>
      </c>
      <c r="K59" s="3">
        <v>0.008975</v>
      </c>
      <c r="L59" s="3">
        <v>0.008858</v>
      </c>
      <c r="M59" s="3">
        <v>0.008862</v>
      </c>
      <c r="N59" s="3">
        <v>0.008949</v>
      </c>
      <c r="O59" s="3">
        <v>0.008833</v>
      </c>
      <c r="P59" s="3">
        <v>0.008759</v>
      </c>
      <c r="Q59" s="3">
        <v>0.008779</v>
      </c>
      <c r="R59" s="3">
        <v>0.008805</v>
      </c>
      <c r="S59" s="3">
        <v>0.008609</v>
      </c>
      <c r="T59" s="3">
        <v>0.008422</v>
      </c>
      <c r="U59" s="3">
        <v>0.008335</v>
      </c>
      <c r="V59" s="3">
        <v>0.008327</v>
      </c>
      <c r="W59" s="3">
        <v>0.008396</v>
      </c>
      <c r="X59" s="3">
        <v>0.008503</v>
      </c>
      <c r="Y59" s="3">
        <v>0.008571</v>
      </c>
      <c r="Z59" s="3">
        <v>0.008578</v>
      </c>
      <c r="AA59" s="3">
        <v>0.008545</v>
      </c>
      <c r="AB59" s="3">
        <v>0.00851</v>
      </c>
      <c r="AC59" s="3">
        <v>0.008466</v>
      </c>
      <c r="AD59" s="3">
        <v>0.0084</v>
      </c>
      <c r="AE59" s="3">
        <v>0.008431</v>
      </c>
      <c r="AF59" s="3">
        <v>0.008427</v>
      </c>
      <c r="AG59" s="3">
        <v>0.008393</v>
      </c>
      <c r="AH59" s="3">
        <v>0.008438</v>
      </c>
      <c r="AI59" s="3">
        <v>0.008429</v>
      </c>
      <c r="AJ59" s="40">
        <v>-0.004</v>
      </c>
    </row>
    <row r="60" ht="14.25" customHeight="1">
      <c r="A60" s="3" t="s">
        <v>1102</v>
      </c>
      <c r="B60" s="3" t="s">
        <v>1103</v>
      </c>
      <c r="C60" s="3" t="s">
        <v>1104</v>
      </c>
      <c r="D60" s="3" t="s">
        <v>167</v>
      </c>
      <c r="F60" s="3">
        <v>1.5156</v>
      </c>
      <c r="G60" s="3">
        <v>1.422025</v>
      </c>
      <c r="H60" s="3">
        <v>1.496265</v>
      </c>
      <c r="I60" s="3">
        <v>1.561983</v>
      </c>
      <c r="J60" s="3">
        <v>1.597079</v>
      </c>
      <c r="K60" s="3">
        <v>1.644968</v>
      </c>
      <c r="L60" s="3">
        <v>1.672297</v>
      </c>
      <c r="M60" s="3">
        <v>1.723206</v>
      </c>
      <c r="N60" s="3">
        <v>1.792302</v>
      </c>
      <c r="O60" s="3">
        <v>1.822206</v>
      </c>
      <c r="P60" s="3">
        <v>1.861024</v>
      </c>
      <c r="Q60" s="3">
        <v>1.921363</v>
      </c>
      <c r="R60" s="3">
        <v>1.984656</v>
      </c>
      <c r="S60" s="3">
        <v>1.998696</v>
      </c>
      <c r="T60" s="3">
        <v>2.013952</v>
      </c>
      <c r="U60" s="3">
        <v>2.053135</v>
      </c>
      <c r="V60" s="3">
        <v>2.112602</v>
      </c>
      <c r="W60" s="3">
        <v>2.194093</v>
      </c>
      <c r="X60" s="3">
        <v>2.288728</v>
      </c>
      <c r="Y60" s="3">
        <v>2.376077</v>
      </c>
      <c r="Z60" s="3">
        <v>2.449295</v>
      </c>
      <c r="AA60" s="3">
        <v>2.513086</v>
      </c>
      <c r="AB60" s="3">
        <v>2.577991</v>
      </c>
      <c r="AC60" s="3">
        <v>2.641637</v>
      </c>
      <c r="AD60" s="3">
        <v>2.699774</v>
      </c>
      <c r="AE60" s="3">
        <v>2.790828</v>
      </c>
      <c r="AF60" s="3">
        <v>2.873321</v>
      </c>
      <c r="AG60" s="3">
        <v>2.94734</v>
      </c>
      <c r="AH60" s="3">
        <v>3.05229</v>
      </c>
      <c r="AI60" s="3">
        <v>3.140356</v>
      </c>
      <c r="AJ60" s="40">
        <v>0.025</v>
      </c>
    </row>
    <row r="61" ht="14.25" customHeight="1">
      <c r="A61" s="3" t="s">
        <v>1105</v>
      </c>
      <c r="B61" s="3" t="s">
        <v>1106</v>
      </c>
      <c r="C61" s="3" t="s">
        <v>1107</v>
      </c>
      <c r="D61" s="3" t="s">
        <v>167</v>
      </c>
      <c r="F61" s="3">
        <v>1.628246</v>
      </c>
      <c r="G61" s="3">
        <v>1.527717</v>
      </c>
      <c r="H61" s="3">
        <v>1.607474</v>
      </c>
      <c r="I61" s="3">
        <v>1.678076</v>
      </c>
      <c r="J61" s="3">
        <v>1.715781</v>
      </c>
      <c r="K61" s="3">
        <v>1.76723</v>
      </c>
      <c r="L61" s="3">
        <v>1.79659</v>
      </c>
      <c r="M61" s="3">
        <v>1.851282</v>
      </c>
      <c r="N61" s="3">
        <v>1.925514</v>
      </c>
      <c r="O61" s="3">
        <v>1.957641</v>
      </c>
      <c r="P61" s="3">
        <v>1.999344</v>
      </c>
      <c r="Q61" s="3">
        <v>2.064167</v>
      </c>
      <c r="R61" s="3">
        <v>2.132164</v>
      </c>
      <c r="S61" s="3">
        <v>2.147248</v>
      </c>
      <c r="T61" s="3">
        <v>2.163638</v>
      </c>
      <c r="U61" s="3">
        <v>2.205733</v>
      </c>
      <c r="V61" s="3">
        <v>2.26962</v>
      </c>
      <c r="W61" s="3">
        <v>2.357167</v>
      </c>
      <c r="X61" s="3">
        <v>2.458837</v>
      </c>
      <c r="Y61" s="3">
        <v>2.552678</v>
      </c>
      <c r="Z61" s="3">
        <v>2.631338</v>
      </c>
      <c r="AA61" s="3">
        <v>2.69987</v>
      </c>
      <c r="AB61" s="3">
        <v>2.769599</v>
      </c>
      <c r="AC61" s="3">
        <v>2.837976</v>
      </c>
      <c r="AD61" s="3">
        <v>2.900434</v>
      </c>
      <c r="AE61" s="3">
        <v>2.998255</v>
      </c>
      <c r="AF61" s="3">
        <v>3.08688</v>
      </c>
      <c r="AG61" s="3">
        <v>3.1664</v>
      </c>
      <c r="AH61" s="3">
        <v>3.27915</v>
      </c>
      <c r="AI61" s="3">
        <v>3.373761</v>
      </c>
      <c r="AJ61" s="40">
        <v>0.025</v>
      </c>
    </row>
    <row r="62" ht="14.25" customHeight="1">
      <c r="A62" s="3" t="s">
        <v>311</v>
      </c>
      <c r="B62" s="3" t="s">
        <v>1108</v>
      </c>
      <c r="C62" s="3" t="s">
        <v>1109</v>
      </c>
      <c r="D62" s="3" t="s">
        <v>167</v>
      </c>
      <c r="F62" s="3">
        <v>0.0</v>
      </c>
      <c r="G62" s="3">
        <v>0.0</v>
      </c>
      <c r="H62" s="3">
        <v>0.0</v>
      </c>
      <c r="I62" s="3">
        <v>0.0</v>
      </c>
      <c r="J62" s="3">
        <v>0.0</v>
      </c>
      <c r="K62" s="3">
        <v>0.0</v>
      </c>
      <c r="L62" s="3">
        <v>0.0</v>
      </c>
      <c r="M62" s="3">
        <v>0.0</v>
      </c>
      <c r="N62" s="3">
        <v>0.0</v>
      </c>
      <c r="O62" s="3">
        <v>0.0</v>
      </c>
      <c r="P62" s="3">
        <v>0.0</v>
      </c>
      <c r="Q62" s="3">
        <v>0.0</v>
      </c>
      <c r="R62" s="3">
        <v>0.0</v>
      </c>
      <c r="S62" s="3">
        <v>0.0</v>
      </c>
      <c r="T62" s="3">
        <v>0.0</v>
      </c>
      <c r="U62" s="3">
        <v>0.0</v>
      </c>
      <c r="V62" s="3">
        <v>0.0</v>
      </c>
      <c r="W62" s="3">
        <v>0.0</v>
      </c>
      <c r="X62" s="3">
        <v>0.0</v>
      </c>
      <c r="Y62" s="3">
        <v>0.0</v>
      </c>
      <c r="Z62" s="3">
        <v>0.0</v>
      </c>
      <c r="AA62" s="3">
        <v>0.0</v>
      </c>
      <c r="AB62" s="3">
        <v>0.0</v>
      </c>
      <c r="AC62" s="3">
        <v>0.0</v>
      </c>
      <c r="AD62" s="3">
        <v>0.0</v>
      </c>
      <c r="AE62" s="3">
        <v>0.0</v>
      </c>
      <c r="AF62" s="3">
        <v>0.0</v>
      </c>
      <c r="AG62" s="3">
        <v>0.0</v>
      </c>
      <c r="AH62" s="3">
        <v>0.0</v>
      </c>
      <c r="AI62" s="3">
        <v>0.0</v>
      </c>
      <c r="AJ62" s="3" t="s">
        <v>197</v>
      </c>
    </row>
    <row r="63" ht="14.25" customHeight="1">
      <c r="A63" s="3" t="s">
        <v>1110</v>
      </c>
      <c r="B63" s="3" t="s">
        <v>1111</v>
      </c>
      <c r="C63" s="3" t="s">
        <v>1112</v>
      </c>
      <c r="D63" s="3" t="s">
        <v>167</v>
      </c>
      <c r="F63" s="3">
        <v>958.632568</v>
      </c>
      <c r="G63" s="3">
        <v>873.24823</v>
      </c>
      <c r="H63" s="3">
        <v>892.075623</v>
      </c>
      <c r="I63" s="3">
        <v>904.132935</v>
      </c>
      <c r="J63" s="3">
        <v>897.522095</v>
      </c>
      <c r="K63" s="3">
        <v>897.50946</v>
      </c>
      <c r="L63" s="3">
        <v>885.845154</v>
      </c>
      <c r="M63" s="3">
        <v>886.225769</v>
      </c>
      <c r="N63" s="3">
        <v>894.913757</v>
      </c>
      <c r="O63" s="3">
        <v>883.344666</v>
      </c>
      <c r="P63" s="3">
        <v>875.885986</v>
      </c>
      <c r="Q63" s="3">
        <v>877.945923</v>
      </c>
      <c r="R63" s="3">
        <v>880.453186</v>
      </c>
      <c r="S63" s="3">
        <v>860.85614</v>
      </c>
      <c r="T63" s="3">
        <v>842.162231</v>
      </c>
      <c r="U63" s="3">
        <v>833.541016</v>
      </c>
      <c r="V63" s="3">
        <v>832.702881</v>
      </c>
      <c r="W63" s="3">
        <v>839.634033</v>
      </c>
      <c r="X63" s="3">
        <v>850.338867</v>
      </c>
      <c r="Y63" s="3">
        <v>857.079529</v>
      </c>
      <c r="Z63" s="3">
        <v>857.757629</v>
      </c>
      <c r="AA63" s="3">
        <v>854.463562</v>
      </c>
      <c r="AB63" s="3">
        <v>851.001648</v>
      </c>
      <c r="AC63" s="3">
        <v>846.612976</v>
      </c>
      <c r="AD63" s="3">
        <v>840.044006</v>
      </c>
      <c r="AE63" s="3">
        <v>843.083374</v>
      </c>
      <c r="AF63" s="3">
        <v>842.722046</v>
      </c>
      <c r="AG63" s="3">
        <v>839.253479</v>
      </c>
      <c r="AH63" s="3">
        <v>843.823425</v>
      </c>
      <c r="AI63" s="3">
        <v>842.883118</v>
      </c>
      <c r="AJ63" s="40">
        <v>-0.004</v>
      </c>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1113</v>
      </c>
      <c r="B10" s="46" t="s">
        <v>1114</v>
      </c>
      <c r="AG10" s="47" t="s">
        <v>338</v>
      </c>
    </row>
    <row r="11" ht="15.0" customHeight="1">
      <c r="B11" s="41" t="s">
        <v>339</v>
      </c>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342</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344</v>
      </c>
    </row>
    <row r="16" ht="15.0" customHeight="1">
      <c r="B16" s="50" t="s">
        <v>345</v>
      </c>
    </row>
    <row r="17" ht="15.0" customHeight="1">
      <c r="A17" s="45" t="s">
        <v>1115</v>
      </c>
      <c r="B17" s="51" t="s">
        <v>347</v>
      </c>
      <c r="C17" s="52">
        <f>'AEO 2022 44 Raw'!F8</f>
        <v>766.074829</v>
      </c>
      <c r="D17" s="52">
        <f>'AEO 2022 44 Raw'!G8</f>
        <v>659.857483</v>
      </c>
      <c r="E17" s="52">
        <f>'AEO 2022 44 Raw'!H8</f>
        <v>638.668152</v>
      </c>
      <c r="F17" s="52">
        <f>'AEO 2022 44 Raw'!I8</f>
        <v>609.737732</v>
      </c>
      <c r="G17" s="52">
        <f>'AEO 2022 44 Raw'!J8</f>
        <v>570.899536</v>
      </c>
      <c r="H17" s="52">
        <f>'AEO 2022 44 Raw'!K8</f>
        <v>545.164124</v>
      </c>
      <c r="I17" s="52">
        <f>'AEO 2022 44 Raw'!L8</f>
        <v>523.046753</v>
      </c>
      <c r="J17" s="52">
        <f>'AEO 2022 44 Raw'!M8</f>
        <v>511.534821</v>
      </c>
      <c r="K17" s="52">
        <f>'AEO 2022 44 Raw'!N8</f>
        <v>500.163177</v>
      </c>
      <c r="L17" s="52">
        <f>'AEO 2022 44 Raw'!O8</f>
        <v>489.317535</v>
      </c>
      <c r="M17" s="52">
        <f>'AEO 2022 44 Raw'!P8</f>
        <v>477.972839</v>
      </c>
      <c r="N17" s="52">
        <f>'AEO 2022 44 Raw'!Q8</f>
        <v>478.702576</v>
      </c>
      <c r="O17" s="52">
        <f>'AEO 2022 44 Raw'!R8</f>
        <v>476.967896</v>
      </c>
      <c r="P17" s="52">
        <f>'AEO 2022 44 Raw'!S8</f>
        <v>461.474548</v>
      </c>
      <c r="Q17" s="52">
        <f>'AEO 2022 44 Raw'!T8</f>
        <v>446.367584</v>
      </c>
      <c r="R17" s="52">
        <f>'AEO 2022 44 Raw'!U8</f>
        <v>436.138031</v>
      </c>
      <c r="S17" s="52">
        <f>'AEO 2022 44 Raw'!V8</f>
        <v>430.227234</v>
      </c>
      <c r="T17" s="52">
        <f>'AEO 2022 44 Raw'!W8</f>
        <v>428.623779</v>
      </c>
      <c r="U17" s="52">
        <f>'AEO 2022 44 Raw'!X8</f>
        <v>427.006927</v>
      </c>
      <c r="V17" s="52">
        <f>'AEO 2022 44 Raw'!Y8</f>
        <v>426.00058</v>
      </c>
      <c r="W17" s="52">
        <f>'AEO 2022 44 Raw'!Z8</f>
        <v>421.460602</v>
      </c>
      <c r="X17" s="52">
        <f>'AEO 2022 44 Raw'!AA8</f>
        <v>415.080688</v>
      </c>
      <c r="Y17" s="52">
        <f>'AEO 2022 44 Raw'!AB8</f>
        <v>409.388397</v>
      </c>
      <c r="Z17" s="52">
        <f>'AEO 2022 44 Raw'!AC8</f>
        <v>402.454895</v>
      </c>
      <c r="AA17" s="52">
        <f>'AEO 2022 44 Raw'!AD8</f>
        <v>393.942566</v>
      </c>
      <c r="AB17" s="52">
        <f>'AEO 2022 44 Raw'!AE8</f>
        <v>390.318817</v>
      </c>
      <c r="AC17" s="52">
        <f>'AEO 2022 44 Raw'!AF8</f>
        <v>384.495697</v>
      </c>
      <c r="AD17" s="52">
        <f>'AEO 2022 44 Raw'!AG8</f>
        <v>376.756134</v>
      </c>
      <c r="AE17" s="52">
        <f>'AEO 2022 44 Raw'!AH8</f>
        <v>372.731476</v>
      </c>
      <c r="AF17" s="52">
        <f>'AEO 2022 44 Raw'!AI8</f>
        <v>364.186218</v>
      </c>
      <c r="AG17" s="53">
        <f>'AEO 2022 44 Raw'!AJ8</f>
        <v>-0.025</v>
      </c>
    </row>
    <row r="18" ht="15.0" customHeight="1">
      <c r="A18" s="45" t="s">
        <v>1116</v>
      </c>
      <c r="B18" s="51" t="s">
        <v>349</v>
      </c>
      <c r="C18" s="52">
        <f>'AEO 2022 44 Raw'!F9</f>
        <v>0</v>
      </c>
      <c r="D18" s="52">
        <f>'AEO 2022 44 Raw'!G9</f>
        <v>0</v>
      </c>
      <c r="E18" s="52">
        <f>'AEO 2022 44 Raw'!H9</f>
        <v>0</v>
      </c>
      <c r="F18" s="52">
        <f>'AEO 2022 44 Raw'!I9</f>
        <v>0</v>
      </c>
      <c r="G18" s="52">
        <f>'AEO 2022 44 Raw'!J9</f>
        <v>0</v>
      </c>
      <c r="H18" s="52">
        <f>'AEO 2022 44 Raw'!K9</f>
        <v>0</v>
      </c>
      <c r="I18" s="52">
        <f>'AEO 2022 44 Raw'!L9</f>
        <v>0</v>
      </c>
      <c r="J18" s="52">
        <f>'AEO 2022 44 Raw'!M9</f>
        <v>0</v>
      </c>
      <c r="K18" s="52">
        <f>'AEO 2022 44 Raw'!N9</f>
        <v>0</v>
      </c>
      <c r="L18" s="52">
        <f>'AEO 2022 44 Raw'!O9</f>
        <v>0</v>
      </c>
      <c r="M18" s="52">
        <f>'AEO 2022 44 Raw'!P9</f>
        <v>0</v>
      </c>
      <c r="N18" s="52">
        <f>'AEO 2022 44 Raw'!Q9</f>
        <v>0</v>
      </c>
      <c r="O18" s="52">
        <f>'AEO 2022 44 Raw'!R9</f>
        <v>0</v>
      </c>
      <c r="P18" s="52">
        <f>'AEO 2022 44 Raw'!S9</f>
        <v>0</v>
      </c>
      <c r="Q18" s="52">
        <f>'AEO 2022 44 Raw'!T9</f>
        <v>0</v>
      </c>
      <c r="R18" s="52">
        <f>'AEO 2022 44 Raw'!U9</f>
        <v>0</v>
      </c>
      <c r="S18" s="52">
        <f>'AEO 2022 44 Raw'!V9</f>
        <v>0</v>
      </c>
      <c r="T18" s="52">
        <f>'AEO 2022 44 Raw'!W9</f>
        <v>0</v>
      </c>
      <c r="U18" s="52">
        <f>'AEO 2022 44 Raw'!X9</f>
        <v>0</v>
      </c>
      <c r="V18" s="52">
        <f>'AEO 2022 44 Raw'!Y9</f>
        <v>0</v>
      </c>
      <c r="W18" s="52">
        <f>'AEO 2022 44 Raw'!Z9</f>
        <v>0</v>
      </c>
      <c r="X18" s="52">
        <f>'AEO 2022 44 Raw'!AA9</f>
        <v>0</v>
      </c>
      <c r="Y18" s="52">
        <f>'AEO 2022 44 Raw'!AB9</f>
        <v>0</v>
      </c>
      <c r="Z18" s="52">
        <f>'AEO 2022 44 Raw'!AC9</f>
        <v>0</v>
      </c>
      <c r="AA18" s="52">
        <f>'AEO 2022 44 Raw'!AD9</f>
        <v>0</v>
      </c>
      <c r="AB18" s="52">
        <f>'AEO 2022 44 Raw'!AE9</f>
        <v>0</v>
      </c>
      <c r="AC18" s="52">
        <f>'AEO 2022 44 Raw'!AF9</f>
        <v>0</v>
      </c>
      <c r="AD18" s="52">
        <f>'AEO 2022 44 Raw'!AG9</f>
        <v>0</v>
      </c>
      <c r="AE18" s="52">
        <f>'AEO 2022 44 Raw'!AH9</f>
        <v>0</v>
      </c>
      <c r="AF18" s="52">
        <f>'AEO 2022 44 Raw'!AI9</f>
        <v>0</v>
      </c>
      <c r="AG18" s="53" t="str">
        <f>'AEO 2022 44 Raw'!AJ9</f>
        <v>- -</v>
      </c>
    </row>
    <row r="19" ht="15.0" customHeight="1">
      <c r="A19" s="45" t="s">
        <v>1117</v>
      </c>
      <c r="B19" s="51" t="s">
        <v>351</v>
      </c>
      <c r="C19" s="52">
        <f>'AEO 2022 44 Raw'!F10</f>
        <v>766.074829</v>
      </c>
      <c r="D19" s="52">
        <f>'AEO 2022 44 Raw'!G10</f>
        <v>659.857483</v>
      </c>
      <c r="E19" s="52">
        <f>'AEO 2022 44 Raw'!H10</f>
        <v>638.668152</v>
      </c>
      <c r="F19" s="52">
        <f>'AEO 2022 44 Raw'!I10</f>
        <v>609.737732</v>
      </c>
      <c r="G19" s="52">
        <f>'AEO 2022 44 Raw'!J10</f>
        <v>570.899536</v>
      </c>
      <c r="H19" s="52">
        <f>'AEO 2022 44 Raw'!K10</f>
        <v>545.164124</v>
      </c>
      <c r="I19" s="52">
        <f>'AEO 2022 44 Raw'!L10</f>
        <v>523.046753</v>
      </c>
      <c r="J19" s="52">
        <f>'AEO 2022 44 Raw'!M10</f>
        <v>511.534821</v>
      </c>
      <c r="K19" s="52">
        <f>'AEO 2022 44 Raw'!N10</f>
        <v>500.163177</v>
      </c>
      <c r="L19" s="52">
        <f>'AEO 2022 44 Raw'!O10</f>
        <v>489.317535</v>
      </c>
      <c r="M19" s="52">
        <f>'AEO 2022 44 Raw'!P10</f>
        <v>477.972839</v>
      </c>
      <c r="N19" s="52">
        <f>'AEO 2022 44 Raw'!Q10</f>
        <v>478.702576</v>
      </c>
      <c r="O19" s="52">
        <f>'AEO 2022 44 Raw'!R10</f>
        <v>476.967896</v>
      </c>
      <c r="P19" s="52">
        <f>'AEO 2022 44 Raw'!S10</f>
        <v>461.474548</v>
      </c>
      <c r="Q19" s="52">
        <f>'AEO 2022 44 Raw'!T10</f>
        <v>446.367584</v>
      </c>
      <c r="R19" s="52">
        <f>'AEO 2022 44 Raw'!U10</f>
        <v>436.138031</v>
      </c>
      <c r="S19" s="52">
        <f>'AEO 2022 44 Raw'!V10</f>
        <v>430.227234</v>
      </c>
      <c r="T19" s="52">
        <f>'AEO 2022 44 Raw'!W10</f>
        <v>428.623779</v>
      </c>
      <c r="U19" s="52">
        <f>'AEO 2022 44 Raw'!X10</f>
        <v>427.006927</v>
      </c>
      <c r="V19" s="52">
        <f>'AEO 2022 44 Raw'!Y10</f>
        <v>426.00058</v>
      </c>
      <c r="W19" s="52">
        <f>'AEO 2022 44 Raw'!Z10</f>
        <v>421.460602</v>
      </c>
      <c r="X19" s="52">
        <f>'AEO 2022 44 Raw'!AA10</f>
        <v>415.080688</v>
      </c>
      <c r="Y19" s="52">
        <f>'AEO 2022 44 Raw'!AB10</f>
        <v>409.388397</v>
      </c>
      <c r="Z19" s="52">
        <f>'AEO 2022 44 Raw'!AC10</f>
        <v>402.454895</v>
      </c>
      <c r="AA19" s="52">
        <f>'AEO 2022 44 Raw'!AD10</f>
        <v>393.942566</v>
      </c>
      <c r="AB19" s="52">
        <f>'AEO 2022 44 Raw'!AE10</f>
        <v>390.318817</v>
      </c>
      <c r="AC19" s="52">
        <f>'AEO 2022 44 Raw'!AF10</f>
        <v>384.495697</v>
      </c>
      <c r="AD19" s="52">
        <f>'AEO 2022 44 Raw'!AG10</f>
        <v>376.756134</v>
      </c>
      <c r="AE19" s="52">
        <f>'AEO 2022 44 Raw'!AH10</f>
        <v>372.731476</v>
      </c>
      <c r="AF19" s="52">
        <f>'AEO 2022 44 Raw'!AI10</f>
        <v>364.186218</v>
      </c>
      <c r="AG19" s="53">
        <f>'AEO 2022 44 Raw'!AJ10</f>
        <v>-0.025</v>
      </c>
    </row>
    <row r="20" ht="15.0" customHeight="1">
      <c r="C20" s="52"/>
      <c r="D20" s="52"/>
      <c r="E20" s="52"/>
      <c r="F20" s="52"/>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3"/>
    </row>
    <row r="21" ht="15.0" customHeight="1">
      <c r="B21" s="50" t="s">
        <v>352</v>
      </c>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3"/>
    </row>
    <row r="22" ht="15.0" customHeight="1">
      <c r="A22" s="45" t="s">
        <v>1118</v>
      </c>
      <c r="B22" s="51" t="s">
        <v>354</v>
      </c>
      <c r="C22" s="52">
        <f>'AEO 2022 44 Raw'!F12</f>
        <v>26.468018</v>
      </c>
      <c r="D22" s="52">
        <f>'AEO 2022 44 Raw'!G12</f>
        <v>22.920055</v>
      </c>
      <c r="E22" s="52">
        <f>'AEO 2022 44 Raw'!H12</f>
        <v>22.337774</v>
      </c>
      <c r="F22" s="52">
        <f>'AEO 2022 44 Raw'!I12</f>
        <v>21.471071</v>
      </c>
      <c r="G22" s="52">
        <f>'AEO 2022 44 Raw'!J12</f>
        <v>20.253969</v>
      </c>
      <c r="H22" s="52">
        <f>'AEO 2022 44 Raw'!K12</f>
        <v>19.500566</v>
      </c>
      <c r="I22" s="52">
        <f>'AEO 2022 44 Raw'!L12</f>
        <v>18.872934</v>
      </c>
      <c r="J22" s="52">
        <f>'AEO 2022 44 Raw'!M12</f>
        <v>18.626791</v>
      </c>
      <c r="K22" s="52">
        <f>'AEO 2022 44 Raw'!N12</f>
        <v>18.385279</v>
      </c>
      <c r="L22" s="52">
        <f>'AEO 2022 44 Raw'!O12</f>
        <v>18.166285</v>
      </c>
      <c r="M22" s="52">
        <f>'AEO 2022 44 Raw'!P12</f>
        <v>17.923693</v>
      </c>
      <c r="N22" s="52">
        <f>'AEO 2022 44 Raw'!Q12</f>
        <v>18.119112</v>
      </c>
      <c r="O22" s="52">
        <f>'AEO 2022 44 Raw'!R12</f>
        <v>18.239588</v>
      </c>
      <c r="P22" s="52">
        <f>'AEO 2022 44 Raw'!S12</f>
        <v>17.832626</v>
      </c>
      <c r="Q22" s="52">
        <f>'AEO 2022 44 Raw'!T12</f>
        <v>17.429148</v>
      </c>
      <c r="R22" s="52">
        <f>'AEO 2022 44 Raw'!U12</f>
        <v>17.213226</v>
      </c>
      <c r="S22" s="52">
        <f>'AEO 2022 44 Raw'!V12</f>
        <v>17.166054</v>
      </c>
      <c r="T22" s="52">
        <f>'AEO 2022 44 Raw'!W12</f>
        <v>17.291641</v>
      </c>
      <c r="U22" s="52">
        <f>'AEO 2022 44 Raw'!X12</f>
        <v>17.417856</v>
      </c>
      <c r="V22" s="52">
        <f>'AEO 2022 44 Raw'!Y12</f>
        <v>17.574841</v>
      </c>
      <c r="W22" s="52">
        <f>'AEO 2022 44 Raw'!Z12</f>
        <v>17.587317</v>
      </c>
      <c r="X22" s="52">
        <f>'AEO 2022 44 Raw'!AA12</f>
        <v>17.522018</v>
      </c>
      <c r="Y22" s="52">
        <f>'AEO 2022 44 Raw'!AB12</f>
        <v>17.48493</v>
      </c>
      <c r="Z22" s="52">
        <f>'AEO 2022 44 Raw'!AC12</f>
        <v>17.392786</v>
      </c>
      <c r="AA22" s="52">
        <f>'AEO 2022 44 Raw'!AD12</f>
        <v>17.228718</v>
      </c>
      <c r="AB22" s="52">
        <f>'AEO 2022 44 Raw'!AE12</f>
        <v>17.277369</v>
      </c>
      <c r="AC22" s="52">
        <f>'AEO 2022 44 Raw'!AF12</f>
        <v>17.228588</v>
      </c>
      <c r="AD22" s="52">
        <f>'AEO 2022 44 Raw'!AG12</f>
        <v>17.090782</v>
      </c>
      <c r="AE22" s="52">
        <f>'AEO 2022 44 Raw'!AH12</f>
        <v>17.119125</v>
      </c>
      <c r="AF22" s="52">
        <f>'AEO 2022 44 Raw'!AI12</f>
        <v>16.742367</v>
      </c>
      <c r="AG22" s="53">
        <f>'AEO 2022 44 Raw'!AJ12</f>
        <v>-0.016</v>
      </c>
    </row>
    <row r="23" ht="15.0" customHeight="1">
      <c r="A23" s="45" t="s">
        <v>1119</v>
      </c>
      <c r="B23" s="51" t="s">
        <v>356</v>
      </c>
      <c r="C23" s="52">
        <f>'AEO 2022 44 Raw'!F13</f>
        <v>1.887328</v>
      </c>
      <c r="D23" s="52">
        <f>'AEO 2022 44 Raw'!G13</f>
        <v>1.851971</v>
      </c>
      <c r="E23" s="52">
        <f>'AEO 2022 44 Raw'!H13</f>
        <v>2.009616</v>
      </c>
      <c r="F23" s="52">
        <f>'AEO 2022 44 Raw'!I13</f>
        <v>2.129668</v>
      </c>
      <c r="G23" s="52">
        <f>'AEO 2022 44 Raw'!J13</f>
        <v>2.193173</v>
      </c>
      <c r="H23" s="52">
        <f>'AEO 2022 44 Raw'!K13</f>
        <v>2.285925</v>
      </c>
      <c r="I23" s="52">
        <f>'AEO 2022 44 Raw'!L13</f>
        <v>2.379298</v>
      </c>
      <c r="J23" s="52">
        <f>'AEO 2022 44 Raw'!M13</f>
        <v>2.511509</v>
      </c>
      <c r="K23" s="52">
        <f>'AEO 2022 44 Raw'!N13</f>
        <v>2.639075</v>
      </c>
      <c r="L23" s="52">
        <f>'AEO 2022 44 Raw'!O13</f>
        <v>2.763883</v>
      </c>
      <c r="M23" s="52">
        <f>'AEO 2022 44 Raw'!P13</f>
        <v>2.881139</v>
      </c>
      <c r="N23" s="52">
        <f>'AEO 2022 44 Raw'!Q13</f>
        <v>3.071937</v>
      </c>
      <c r="O23" s="52">
        <f>'AEO 2022 44 Raw'!R13</f>
        <v>3.248886</v>
      </c>
      <c r="P23" s="52">
        <f>'AEO 2022 44 Raw'!S13</f>
        <v>3.328886</v>
      </c>
      <c r="Q23" s="52">
        <f>'AEO 2022 44 Raw'!T13</f>
        <v>3.403281</v>
      </c>
      <c r="R23" s="52">
        <f>'AEO 2022 44 Raw'!U13</f>
        <v>3.507887</v>
      </c>
      <c r="S23" s="52">
        <f>'AEO 2022 44 Raw'!V13</f>
        <v>3.644192</v>
      </c>
      <c r="T23" s="52">
        <f>'AEO 2022 44 Raw'!W13</f>
        <v>3.817678</v>
      </c>
      <c r="U23" s="52">
        <f>'AEO 2022 44 Raw'!X13</f>
        <v>3.993773</v>
      </c>
      <c r="V23" s="52">
        <f>'AEO 2022 44 Raw'!Y13</f>
        <v>4.17839</v>
      </c>
      <c r="W23" s="52">
        <f>'AEO 2022 44 Raw'!Z13</f>
        <v>4.330102</v>
      </c>
      <c r="X23" s="52">
        <f>'AEO 2022 44 Raw'!AA13</f>
        <v>4.462177</v>
      </c>
      <c r="Y23" s="52">
        <f>'AEO 2022 44 Raw'!AB13</f>
        <v>4.600279</v>
      </c>
      <c r="Z23" s="52">
        <f>'AEO 2022 44 Raw'!AC13</f>
        <v>4.722792</v>
      </c>
      <c r="AA23" s="52">
        <f>'AEO 2022 44 Raw'!AD13</f>
        <v>4.823642</v>
      </c>
      <c r="AB23" s="52">
        <f>'AEO 2022 44 Raw'!AE13</f>
        <v>4.982797</v>
      </c>
      <c r="AC23" s="52">
        <f>'AEO 2022 44 Raw'!AF13</f>
        <v>5.113712</v>
      </c>
      <c r="AD23" s="52">
        <f>'AEO 2022 44 Raw'!AG13</f>
        <v>5.21673</v>
      </c>
      <c r="AE23" s="52">
        <f>'AEO 2022 44 Raw'!AH13</f>
        <v>5.3697</v>
      </c>
      <c r="AF23" s="52">
        <f>'AEO 2022 44 Raw'!AI13</f>
        <v>5.45275</v>
      </c>
      <c r="AG23" s="53">
        <f>'AEO 2022 44 Raw'!AJ13</f>
        <v>0.037</v>
      </c>
    </row>
    <row r="24" ht="15.0" customHeight="1">
      <c r="A24" s="45" t="s">
        <v>1120</v>
      </c>
      <c r="B24" s="51" t="s">
        <v>358</v>
      </c>
      <c r="C24" s="52">
        <f>'AEO 2022 44 Raw'!F14</f>
        <v>0.475352</v>
      </c>
      <c r="D24" s="52">
        <f>'AEO 2022 44 Raw'!G14</f>
        <v>2.198292</v>
      </c>
      <c r="E24" s="52">
        <f>'AEO 2022 44 Raw'!H14</f>
        <v>3.890067</v>
      </c>
      <c r="F24" s="52">
        <f>'AEO 2022 44 Raw'!I14</f>
        <v>5.427952</v>
      </c>
      <c r="G24" s="52">
        <f>'AEO 2022 44 Raw'!J14</f>
        <v>6.716568</v>
      </c>
      <c r="H24" s="52">
        <f>'AEO 2022 44 Raw'!K14</f>
        <v>8.00289</v>
      </c>
      <c r="I24" s="52">
        <f>'AEO 2022 44 Raw'!L14</f>
        <v>9.230944</v>
      </c>
      <c r="J24" s="52">
        <f>'AEO 2022 44 Raw'!M14</f>
        <v>10.574539</v>
      </c>
      <c r="K24" s="52">
        <f>'AEO 2022 44 Raw'!N14</f>
        <v>11.880265</v>
      </c>
      <c r="L24" s="52">
        <f>'AEO 2022 44 Raw'!O14</f>
        <v>13.158191</v>
      </c>
      <c r="M24" s="52">
        <f>'AEO 2022 44 Raw'!P14</f>
        <v>14.382023</v>
      </c>
      <c r="N24" s="52">
        <f>'AEO 2022 44 Raw'!Q14</f>
        <v>15.966377</v>
      </c>
      <c r="O24" s="52">
        <f>'AEO 2022 44 Raw'!R14</f>
        <v>17.494495</v>
      </c>
      <c r="P24" s="52">
        <f>'AEO 2022 44 Raw'!S14</f>
        <v>18.490988</v>
      </c>
      <c r="Q24" s="52">
        <f>'AEO 2022 44 Raw'!T14</f>
        <v>19.429916</v>
      </c>
      <c r="R24" s="52">
        <f>'AEO 2022 44 Raw'!U14</f>
        <v>20.523621</v>
      </c>
      <c r="S24" s="52">
        <f>'AEO 2022 44 Raw'!V14</f>
        <v>21.794535</v>
      </c>
      <c r="T24" s="52">
        <f>'AEO 2022 44 Raw'!W14</f>
        <v>23.288519</v>
      </c>
      <c r="U24" s="52">
        <f>'AEO 2022 44 Raw'!X14</f>
        <v>24.803034</v>
      </c>
      <c r="V24" s="52">
        <f>'AEO 2022 44 Raw'!Y14</f>
        <v>26.376541</v>
      </c>
      <c r="W24" s="52">
        <f>'AEO 2022 44 Raw'!Z14</f>
        <v>27.744616</v>
      </c>
      <c r="X24" s="52">
        <f>'AEO 2022 44 Raw'!AA14</f>
        <v>28.984045</v>
      </c>
      <c r="Y24" s="52">
        <f>'AEO 2022 44 Raw'!AB14</f>
        <v>30.258923</v>
      </c>
      <c r="Z24" s="52">
        <f>'AEO 2022 44 Raw'!AC14</f>
        <v>31.426929</v>
      </c>
      <c r="AA24" s="52">
        <f>'AEO 2022 44 Raw'!AD14</f>
        <v>32.444077</v>
      </c>
      <c r="AB24" s="52">
        <f>'AEO 2022 44 Raw'!AE14</f>
        <v>33.849648</v>
      </c>
      <c r="AC24" s="52">
        <f>'AEO 2022 44 Raw'!AF14</f>
        <v>35.061764</v>
      </c>
      <c r="AD24" s="52">
        <f>'AEO 2022 44 Raw'!AG14</f>
        <v>36.077728</v>
      </c>
      <c r="AE24" s="52">
        <f>'AEO 2022 44 Raw'!AH14</f>
        <v>37.435863</v>
      </c>
      <c r="AF24" s="52">
        <f>'AEO 2022 44 Raw'!AI14</f>
        <v>38.302933</v>
      </c>
      <c r="AG24" s="53">
        <f>'AEO 2022 44 Raw'!AJ14</f>
        <v>0.163</v>
      </c>
    </row>
    <row r="25" ht="15.0" customHeight="1">
      <c r="A25" s="45" t="s">
        <v>1121</v>
      </c>
      <c r="B25" s="51" t="s">
        <v>360</v>
      </c>
      <c r="C25" s="52">
        <f>'AEO 2022 44 Raw'!F15</f>
        <v>17.607927</v>
      </c>
      <c r="D25" s="52">
        <f>'AEO 2022 44 Raw'!G15</f>
        <v>17.465931</v>
      </c>
      <c r="E25" s="52">
        <f>'AEO 2022 44 Raw'!H15</f>
        <v>19.113348</v>
      </c>
      <c r="F25" s="52">
        <f>'AEO 2022 44 Raw'!I15</f>
        <v>20.395311</v>
      </c>
      <c r="G25" s="52">
        <f>'AEO 2022 44 Raw'!J15</f>
        <v>21.123156</v>
      </c>
      <c r="H25" s="52">
        <f>'AEO 2022 44 Raw'!K15</f>
        <v>22.121824</v>
      </c>
      <c r="I25" s="52">
        <f>'AEO 2022 44 Raw'!L15</f>
        <v>23.1196</v>
      </c>
      <c r="J25" s="52">
        <f>'AEO 2022 44 Raw'!M15</f>
        <v>24.490559</v>
      </c>
      <c r="K25" s="52">
        <f>'AEO 2022 44 Raw'!N15</f>
        <v>25.814054</v>
      </c>
      <c r="L25" s="52">
        <f>'AEO 2022 44 Raw'!O15</f>
        <v>27.108419</v>
      </c>
      <c r="M25" s="52">
        <f>'AEO 2022 44 Raw'!P15</f>
        <v>28.327047</v>
      </c>
      <c r="N25" s="52">
        <f>'AEO 2022 44 Raw'!Q15</f>
        <v>30.270079</v>
      </c>
      <c r="O25" s="52">
        <f>'AEO 2022 44 Raw'!R15</f>
        <v>32.076397</v>
      </c>
      <c r="P25" s="52">
        <f>'AEO 2022 44 Raw'!S15</f>
        <v>32.924427</v>
      </c>
      <c r="Q25" s="52">
        <f>'AEO 2022 44 Raw'!T15</f>
        <v>33.71463</v>
      </c>
      <c r="R25" s="52">
        <f>'AEO 2022 44 Raw'!U15</f>
        <v>34.802063</v>
      </c>
      <c r="S25" s="52">
        <f>'AEO 2022 44 Raw'!V15</f>
        <v>36.203094</v>
      </c>
      <c r="T25" s="52">
        <f>'AEO 2022 44 Raw'!W15</f>
        <v>37.973621</v>
      </c>
      <c r="U25" s="52">
        <f>'AEO 2022 44 Raw'!X15</f>
        <v>39.770672</v>
      </c>
      <c r="V25" s="52">
        <f>'AEO 2022 44 Raw'!Y15</f>
        <v>41.653137</v>
      </c>
      <c r="W25" s="52">
        <f>'AEO 2022 44 Raw'!Z15</f>
        <v>43.207901</v>
      </c>
      <c r="X25" s="52">
        <f>'AEO 2022 44 Raw'!AA15</f>
        <v>44.566479</v>
      </c>
      <c r="Y25" s="52">
        <f>'AEO 2022 44 Raw'!AB15</f>
        <v>45.984928</v>
      </c>
      <c r="Z25" s="52">
        <f>'AEO 2022 44 Raw'!AC15</f>
        <v>47.247173</v>
      </c>
      <c r="AA25" s="52">
        <f>'AEO 2022 44 Raw'!AD15</f>
        <v>48.292065</v>
      </c>
      <c r="AB25" s="52">
        <f>'AEO 2022 44 Raw'!AE15</f>
        <v>49.920364</v>
      </c>
      <c r="AC25" s="52">
        <f>'AEO 2022 44 Raw'!AF15</f>
        <v>51.265614</v>
      </c>
      <c r="AD25" s="52">
        <f>'AEO 2022 44 Raw'!AG15</f>
        <v>52.330746</v>
      </c>
      <c r="AE25" s="52">
        <f>'AEO 2022 44 Raw'!AH15</f>
        <v>53.896732</v>
      </c>
      <c r="AF25" s="52">
        <f>'AEO 2022 44 Raw'!AI15</f>
        <v>54.760605</v>
      </c>
      <c r="AG25" s="53">
        <f>'AEO 2022 44 Raw'!AJ15</f>
        <v>0.04</v>
      </c>
    </row>
    <row r="26" ht="15.0" customHeight="1">
      <c r="A26" s="45" t="s">
        <v>1122</v>
      </c>
      <c r="B26" s="51" t="s">
        <v>362</v>
      </c>
      <c r="C26" s="52">
        <f>'AEO 2022 44 Raw'!F16</f>
        <v>2.692027</v>
      </c>
      <c r="D26" s="52">
        <f>'AEO 2022 44 Raw'!G16</f>
        <v>2.621258</v>
      </c>
      <c r="E26" s="52">
        <f>'AEO 2022 44 Raw'!H16</f>
        <v>2.827887</v>
      </c>
      <c r="F26" s="52">
        <f>'AEO 2022 44 Raw'!I16</f>
        <v>2.983355</v>
      </c>
      <c r="G26" s="52">
        <f>'AEO 2022 44 Raw'!J16</f>
        <v>3.061226</v>
      </c>
      <c r="H26" s="52">
        <f>'AEO 2022 44 Raw'!K16</f>
        <v>3.180943</v>
      </c>
      <c r="I26" s="52">
        <f>'AEO 2022 44 Raw'!L16</f>
        <v>3.302105</v>
      </c>
      <c r="J26" s="52">
        <f>'AEO 2022 44 Raw'!M16</f>
        <v>3.477368</v>
      </c>
      <c r="K26" s="52">
        <f>'AEO 2022 44 Raw'!N16</f>
        <v>3.646211</v>
      </c>
      <c r="L26" s="52">
        <f>'AEO 2022 44 Raw'!O16</f>
        <v>3.810862</v>
      </c>
      <c r="M26" s="52">
        <f>'AEO 2022 44 Raw'!P16</f>
        <v>3.965184</v>
      </c>
      <c r="N26" s="52">
        <f>'AEO 2022 44 Raw'!Q16</f>
        <v>4.221854</v>
      </c>
      <c r="O26" s="52">
        <f>'AEO 2022 44 Raw'!R16</f>
        <v>4.458034</v>
      </c>
      <c r="P26" s="52">
        <f>'AEO 2022 44 Raw'!S16</f>
        <v>4.560963</v>
      </c>
      <c r="Q26" s="52">
        <f>'AEO 2022 44 Raw'!T16</f>
        <v>4.656678</v>
      </c>
      <c r="R26" s="52">
        <f>'AEO 2022 44 Raw'!U16</f>
        <v>4.793355</v>
      </c>
      <c r="S26" s="52">
        <f>'AEO 2022 44 Raw'!V16</f>
        <v>4.97309</v>
      </c>
      <c r="T26" s="52">
        <f>'AEO 2022 44 Raw'!W16</f>
        <v>5.203308</v>
      </c>
      <c r="U26" s="52">
        <f>'AEO 2022 44 Raw'!X16</f>
        <v>5.437014</v>
      </c>
      <c r="V26" s="52">
        <f>'AEO 2022 44 Raw'!Y16</f>
        <v>5.681566</v>
      </c>
      <c r="W26" s="52">
        <f>'AEO 2022 44 Raw'!Z16</f>
        <v>5.881157</v>
      </c>
      <c r="X26" s="52">
        <f>'AEO 2022 44 Raw'!AA16</f>
        <v>6.053907</v>
      </c>
      <c r="Y26" s="52">
        <f>'AEO 2022 44 Raw'!AB16</f>
        <v>6.234538</v>
      </c>
      <c r="Z26" s="52">
        <f>'AEO 2022 44 Raw'!AC16</f>
        <v>6.393922</v>
      </c>
      <c r="AA26" s="52">
        <f>'AEO 2022 44 Raw'!AD16</f>
        <v>6.523938</v>
      </c>
      <c r="AB26" s="52">
        <f>'AEO 2022 44 Raw'!AE16</f>
        <v>6.732521</v>
      </c>
      <c r="AC26" s="52">
        <f>'AEO 2022 44 Raw'!AF16</f>
        <v>6.902692</v>
      </c>
      <c r="AD26" s="52">
        <f>'AEO 2022 44 Raw'!AG16</f>
        <v>7.035197</v>
      </c>
      <c r="AE26" s="52">
        <f>'AEO 2022 44 Raw'!AH16</f>
        <v>7.235085</v>
      </c>
      <c r="AF26" s="52">
        <f>'AEO 2022 44 Raw'!AI16</f>
        <v>7.34137</v>
      </c>
      <c r="AG26" s="53">
        <f>'AEO 2022 44 Raw'!AJ16</f>
        <v>0.035</v>
      </c>
    </row>
    <row r="27" ht="15.0" customHeight="1">
      <c r="A27" s="45" t="s">
        <v>1123</v>
      </c>
      <c r="B27" s="51" t="s">
        <v>364</v>
      </c>
      <c r="C27" s="52">
        <f>'AEO 2022 44 Raw'!F17</f>
        <v>0.625228</v>
      </c>
      <c r="D27" s="52">
        <f>'AEO 2022 44 Raw'!G17</f>
        <v>0.873303</v>
      </c>
      <c r="E27" s="52">
        <f>'AEO 2022 44 Raw'!H17</f>
        <v>1.174246</v>
      </c>
      <c r="F27" s="52">
        <f>'AEO 2022 44 Raw'!I17</f>
        <v>1.44181</v>
      </c>
      <c r="G27" s="52">
        <f>'AEO 2022 44 Raw'!J17</f>
        <v>1.65559</v>
      </c>
      <c r="H27" s="52">
        <f>'AEO 2022 44 Raw'!K17</f>
        <v>1.877567</v>
      </c>
      <c r="I27" s="52">
        <f>'AEO 2022 44 Raw'!L17</f>
        <v>2.090852</v>
      </c>
      <c r="J27" s="52">
        <f>'AEO 2022 44 Raw'!M17</f>
        <v>2.332786</v>
      </c>
      <c r="K27" s="52">
        <f>'AEO 2022 44 Raw'!N17</f>
        <v>2.567469</v>
      </c>
      <c r="L27" s="52">
        <f>'AEO 2022 44 Raw'!O17</f>
        <v>2.796634</v>
      </c>
      <c r="M27" s="52">
        <f>'AEO 2022 44 Raw'!P17</f>
        <v>3.015341</v>
      </c>
      <c r="N27" s="52">
        <f>'AEO 2022 44 Raw'!Q17</f>
        <v>3.311084</v>
      </c>
      <c r="O27" s="52">
        <f>'AEO 2022 44 Raw'!R17</f>
        <v>3.593023</v>
      </c>
      <c r="P27" s="52">
        <f>'AEO 2022 44 Raw'!S17</f>
        <v>3.766007</v>
      </c>
      <c r="Q27" s="52">
        <f>'AEO 2022 44 Raw'!T17</f>
        <v>3.928848</v>
      </c>
      <c r="R27" s="52">
        <f>'AEO 2022 44 Raw'!U17</f>
        <v>4.123386</v>
      </c>
      <c r="S27" s="52">
        <f>'AEO 2022 44 Raw'!V17</f>
        <v>4.353635</v>
      </c>
      <c r="T27" s="52">
        <f>'AEO 2022 44 Raw'!W17</f>
        <v>4.628189</v>
      </c>
      <c r="U27" s="52">
        <f>'AEO 2022 44 Raw'!X17</f>
        <v>4.906593</v>
      </c>
      <c r="V27" s="52">
        <f>'AEO 2022 44 Raw'!Y17</f>
        <v>5.195763</v>
      </c>
      <c r="W27" s="52">
        <f>'AEO 2022 44 Raw'!Z17</f>
        <v>5.444192</v>
      </c>
      <c r="X27" s="52">
        <f>'AEO 2022 44 Raw'!AA17</f>
        <v>5.667336</v>
      </c>
      <c r="Y27" s="52">
        <f>'AEO 2022 44 Raw'!AB17</f>
        <v>5.897281</v>
      </c>
      <c r="Z27" s="52">
        <f>'AEO 2022 44 Raw'!AC17</f>
        <v>6.106447</v>
      </c>
      <c r="AA27" s="52">
        <f>'AEO 2022 44 Raw'!AD17</f>
        <v>6.286498</v>
      </c>
      <c r="AB27" s="52">
        <f>'AEO 2022 44 Raw'!AE17</f>
        <v>6.541682</v>
      </c>
      <c r="AC27" s="52">
        <f>'AEO 2022 44 Raw'!AF17</f>
        <v>6.759315</v>
      </c>
      <c r="AD27" s="52">
        <f>'AEO 2022 44 Raw'!AG17</f>
        <v>6.939287</v>
      </c>
      <c r="AE27" s="52">
        <f>'AEO 2022 44 Raw'!AH17</f>
        <v>7.1852</v>
      </c>
      <c r="AF27" s="52">
        <f>'AEO 2022 44 Raw'!AI17</f>
        <v>7.337519</v>
      </c>
      <c r="AG27" s="53">
        <f>'AEO 2022 44 Raw'!AJ17</f>
        <v>0.089</v>
      </c>
    </row>
    <row r="28" ht="15.0" customHeight="1">
      <c r="A28" s="45" t="s">
        <v>1124</v>
      </c>
      <c r="B28" s="51" t="s">
        <v>366</v>
      </c>
      <c r="C28" s="52">
        <f>'AEO 2022 44 Raw'!F18</f>
        <v>0</v>
      </c>
      <c r="D28" s="52">
        <f>'AEO 2022 44 Raw'!G18</f>
        <v>0</v>
      </c>
      <c r="E28" s="52">
        <f>'AEO 2022 44 Raw'!H18</f>
        <v>0</v>
      </c>
      <c r="F28" s="52">
        <f>'AEO 2022 44 Raw'!I18</f>
        <v>0</v>
      </c>
      <c r="G28" s="52">
        <f>'AEO 2022 44 Raw'!J18</f>
        <v>0</v>
      </c>
      <c r="H28" s="52">
        <f>'AEO 2022 44 Raw'!K18</f>
        <v>0</v>
      </c>
      <c r="I28" s="52">
        <f>'AEO 2022 44 Raw'!L18</f>
        <v>0</v>
      </c>
      <c r="J28" s="52">
        <f>'AEO 2022 44 Raw'!M18</f>
        <v>0</v>
      </c>
      <c r="K28" s="52">
        <f>'AEO 2022 44 Raw'!N18</f>
        <v>0</v>
      </c>
      <c r="L28" s="52">
        <f>'AEO 2022 44 Raw'!O18</f>
        <v>0</v>
      </c>
      <c r="M28" s="52">
        <f>'AEO 2022 44 Raw'!P18</f>
        <v>0</v>
      </c>
      <c r="N28" s="52">
        <f>'AEO 2022 44 Raw'!Q18</f>
        <v>0</v>
      </c>
      <c r="O28" s="52">
        <f>'AEO 2022 44 Raw'!R18</f>
        <v>0</v>
      </c>
      <c r="P28" s="52">
        <f>'AEO 2022 44 Raw'!S18</f>
        <v>0</v>
      </c>
      <c r="Q28" s="52">
        <f>'AEO 2022 44 Raw'!T18</f>
        <v>0</v>
      </c>
      <c r="R28" s="52">
        <f>'AEO 2022 44 Raw'!U18</f>
        <v>0</v>
      </c>
      <c r="S28" s="52">
        <f>'AEO 2022 44 Raw'!V18</f>
        <v>0</v>
      </c>
      <c r="T28" s="52">
        <f>'AEO 2022 44 Raw'!W18</f>
        <v>0</v>
      </c>
      <c r="U28" s="52">
        <f>'AEO 2022 44 Raw'!X18</f>
        <v>0</v>
      </c>
      <c r="V28" s="52">
        <f>'AEO 2022 44 Raw'!Y18</f>
        <v>0</v>
      </c>
      <c r="W28" s="52">
        <f>'AEO 2022 44 Raw'!Z18</f>
        <v>0</v>
      </c>
      <c r="X28" s="52">
        <f>'AEO 2022 44 Raw'!AA18</f>
        <v>0</v>
      </c>
      <c r="Y28" s="52">
        <f>'AEO 2022 44 Raw'!AB18</f>
        <v>0</v>
      </c>
      <c r="Z28" s="52">
        <f>'AEO 2022 44 Raw'!AC18</f>
        <v>0</v>
      </c>
      <c r="AA28" s="52">
        <f>'AEO 2022 44 Raw'!AD18</f>
        <v>0</v>
      </c>
      <c r="AB28" s="52">
        <f>'AEO 2022 44 Raw'!AE18</f>
        <v>0</v>
      </c>
      <c r="AC28" s="52">
        <f>'AEO 2022 44 Raw'!AF18</f>
        <v>0</v>
      </c>
      <c r="AD28" s="52">
        <f>'AEO 2022 44 Raw'!AG18</f>
        <v>0</v>
      </c>
      <c r="AE28" s="52">
        <f>'AEO 2022 44 Raw'!AH18</f>
        <v>0</v>
      </c>
      <c r="AF28" s="52">
        <f>'AEO 2022 44 Raw'!AI18</f>
        <v>0</v>
      </c>
      <c r="AG28" s="53" t="str">
        <f>'AEO 2022 44 Raw'!AJ18</f>
        <v>- -</v>
      </c>
    </row>
    <row r="29" ht="15.0" customHeight="1">
      <c r="A29" s="45" t="s">
        <v>1125</v>
      </c>
      <c r="B29" s="51" t="s">
        <v>368</v>
      </c>
      <c r="C29" s="52">
        <f>'AEO 2022 44 Raw'!F19</f>
        <v>34.409771</v>
      </c>
      <c r="D29" s="52">
        <f>'AEO 2022 44 Raw'!G19</f>
        <v>31.24118</v>
      </c>
      <c r="E29" s="52">
        <f>'AEO 2022 44 Raw'!H19</f>
        <v>31.772614</v>
      </c>
      <c r="F29" s="52">
        <f>'AEO 2022 44 Raw'!I19</f>
        <v>31.82785</v>
      </c>
      <c r="G29" s="52">
        <f>'AEO 2022 44 Raw'!J19</f>
        <v>31.209753</v>
      </c>
      <c r="H29" s="52">
        <f>'AEO 2022 44 Raw'!K19</f>
        <v>31.157005</v>
      </c>
      <c r="I29" s="52">
        <f>'AEO 2022 44 Raw'!L19</f>
        <v>31.207079</v>
      </c>
      <c r="J29" s="52">
        <f>'AEO 2022 44 Raw'!M19</f>
        <v>31.822258</v>
      </c>
      <c r="K29" s="52">
        <f>'AEO 2022 44 Raw'!N19</f>
        <v>32.407597</v>
      </c>
      <c r="L29" s="52">
        <f>'AEO 2022 44 Raw'!O19</f>
        <v>32.985775</v>
      </c>
      <c r="M29" s="52">
        <f>'AEO 2022 44 Raw'!P19</f>
        <v>33.496861</v>
      </c>
      <c r="N29" s="52">
        <f>'AEO 2022 44 Raw'!Q19</f>
        <v>34.863972</v>
      </c>
      <c r="O29" s="52">
        <f>'AEO 2022 44 Raw'!R19</f>
        <v>36.06039</v>
      </c>
      <c r="P29" s="52">
        <f>'AEO 2022 44 Raw'!S19</f>
        <v>36.19294</v>
      </c>
      <c r="Q29" s="52">
        <f>'AEO 2022 44 Raw'!T19</f>
        <v>36.297554</v>
      </c>
      <c r="R29" s="52">
        <f>'AEO 2022 44 Raw'!U19</f>
        <v>36.748009</v>
      </c>
      <c r="S29" s="52">
        <f>'AEO 2022 44 Raw'!V19</f>
        <v>37.540085</v>
      </c>
      <c r="T29" s="52">
        <f>'AEO 2022 44 Raw'!W19</f>
        <v>38.712395</v>
      </c>
      <c r="U29" s="52">
        <f>'AEO 2022 44 Raw'!X19</f>
        <v>39.902836</v>
      </c>
      <c r="V29" s="52">
        <f>'AEO 2022 44 Raw'!Y19</f>
        <v>41.168297</v>
      </c>
      <c r="W29" s="52">
        <f>'AEO 2022 44 Raw'!Z19</f>
        <v>42.104275</v>
      </c>
      <c r="X29" s="52">
        <f>'AEO 2022 44 Raw'!AA19</f>
        <v>42.850906</v>
      </c>
      <c r="Y29" s="52">
        <f>'AEO 2022 44 Raw'!AB19</f>
        <v>43.658188</v>
      </c>
      <c r="Z29" s="52">
        <f>'AEO 2022 44 Raw'!AC19</f>
        <v>44.321281</v>
      </c>
      <c r="AA29" s="52">
        <f>'AEO 2022 44 Raw'!AD19</f>
        <v>44.788311</v>
      </c>
      <c r="AB29" s="52">
        <f>'AEO 2022 44 Raw'!AE19</f>
        <v>45.7995</v>
      </c>
      <c r="AC29" s="52">
        <f>'AEO 2022 44 Raw'!AF19</f>
        <v>46.550888</v>
      </c>
      <c r="AD29" s="52">
        <f>'AEO 2022 44 Raw'!AG19</f>
        <v>47.053299</v>
      </c>
      <c r="AE29" s="52">
        <f>'AEO 2022 44 Raw'!AH19</f>
        <v>48.009315</v>
      </c>
      <c r="AF29" s="52">
        <f>'AEO 2022 44 Raw'!AI19</f>
        <v>48.345875</v>
      </c>
      <c r="AG29" s="53">
        <f>'AEO 2022 44 Raw'!AJ19</f>
        <v>0.012</v>
      </c>
    </row>
    <row r="30" ht="15.0" customHeight="1">
      <c r="A30" s="45" t="s">
        <v>1126</v>
      </c>
      <c r="B30" s="51" t="s">
        <v>370</v>
      </c>
      <c r="C30" s="52">
        <f>'AEO 2022 44 Raw'!F20</f>
        <v>0</v>
      </c>
      <c r="D30" s="52">
        <f>'AEO 2022 44 Raw'!G20</f>
        <v>0</v>
      </c>
      <c r="E30" s="52">
        <f>'AEO 2022 44 Raw'!H20</f>
        <v>0</v>
      </c>
      <c r="F30" s="52">
        <f>'AEO 2022 44 Raw'!I20</f>
        <v>0</v>
      </c>
      <c r="G30" s="52">
        <f>'AEO 2022 44 Raw'!J20</f>
        <v>0</v>
      </c>
      <c r="H30" s="52">
        <f>'AEO 2022 44 Raw'!K20</f>
        <v>0</v>
      </c>
      <c r="I30" s="52">
        <f>'AEO 2022 44 Raw'!L20</f>
        <v>0</v>
      </c>
      <c r="J30" s="52">
        <f>'AEO 2022 44 Raw'!M20</f>
        <v>0</v>
      </c>
      <c r="K30" s="52">
        <f>'AEO 2022 44 Raw'!N20</f>
        <v>0</v>
      </c>
      <c r="L30" s="52">
        <f>'AEO 2022 44 Raw'!O20</f>
        <v>0</v>
      </c>
      <c r="M30" s="52">
        <f>'AEO 2022 44 Raw'!P20</f>
        <v>0</v>
      </c>
      <c r="N30" s="52">
        <f>'AEO 2022 44 Raw'!Q20</f>
        <v>0</v>
      </c>
      <c r="O30" s="52">
        <f>'AEO 2022 44 Raw'!R20</f>
        <v>0</v>
      </c>
      <c r="P30" s="52">
        <f>'AEO 2022 44 Raw'!S20</f>
        <v>0</v>
      </c>
      <c r="Q30" s="52">
        <f>'AEO 2022 44 Raw'!T20</f>
        <v>0</v>
      </c>
      <c r="R30" s="52">
        <f>'AEO 2022 44 Raw'!U20</f>
        <v>0</v>
      </c>
      <c r="S30" s="52">
        <f>'AEO 2022 44 Raw'!V20</f>
        <v>0</v>
      </c>
      <c r="T30" s="52">
        <f>'AEO 2022 44 Raw'!W20</f>
        <v>0</v>
      </c>
      <c r="U30" s="52">
        <f>'AEO 2022 44 Raw'!X20</f>
        <v>0</v>
      </c>
      <c r="V30" s="52">
        <f>'AEO 2022 44 Raw'!Y20</f>
        <v>0</v>
      </c>
      <c r="W30" s="52">
        <f>'AEO 2022 44 Raw'!Z20</f>
        <v>0</v>
      </c>
      <c r="X30" s="52">
        <f>'AEO 2022 44 Raw'!AA20</f>
        <v>0</v>
      </c>
      <c r="Y30" s="52">
        <f>'AEO 2022 44 Raw'!AB20</f>
        <v>0</v>
      </c>
      <c r="Z30" s="52">
        <f>'AEO 2022 44 Raw'!AC20</f>
        <v>0</v>
      </c>
      <c r="AA30" s="52">
        <f>'AEO 2022 44 Raw'!AD20</f>
        <v>0</v>
      </c>
      <c r="AB30" s="52">
        <f>'AEO 2022 44 Raw'!AE20</f>
        <v>0</v>
      </c>
      <c r="AC30" s="52">
        <f>'AEO 2022 44 Raw'!AF20</f>
        <v>0</v>
      </c>
      <c r="AD30" s="52">
        <f>'AEO 2022 44 Raw'!AG20</f>
        <v>0</v>
      </c>
      <c r="AE30" s="52">
        <f>'AEO 2022 44 Raw'!AH20</f>
        <v>0</v>
      </c>
      <c r="AF30" s="52">
        <f>'AEO 2022 44 Raw'!AI20</f>
        <v>0</v>
      </c>
      <c r="AG30" s="53" t="str">
        <f>'AEO 2022 44 Raw'!AJ20</f>
        <v>- -</v>
      </c>
    </row>
    <row r="31" ht="15.0" customHeight="1">
      <c r="A31" s="45" t="s">
        <v>1127</v>
      </c>
      <c r="B31" s="51" t="s">
        <v>372</v>
      </c>
      <c r="C31" s="52">
        <f>'AEO 2022 44 Raw'!F21</f>
        <v>0</v>
      </c>
      <c r="D31" s="52">
        <f>'AEO 2022 44 Raw'!G21</f>
        <v>0</v>
      </c>
      <c r="E31" s="52">
        <f>'AEO 2022 44 Raw'!H21</f>
        <v>0</v>
      </c>
      <c r="F31" s="52">
        <f>'AEO 2022 44 Raw'!I21</f>
        <v>0</v>
      </c>
      <c r="G31" s="52">
        <f>'AEO 2022 44 Raw'!J21</f>
        <v>0</v>
      </c>
      <c r="H31" s="52">
        <f>'AEO 2022 44 Raw'!K21</f>
        <v>0</v>
      </c>
      <c r="I31" s="52">
        <f>'AEO 2022 44 Raw'!L21</f>
        <v>0</v>
      </c>
      <c r="J31" s="52">
        <f>'AEO 2022 44 Raw'!M21</f>
        <v>0</v>
      </c>
      <c r="K31" s="52">
        <f>'AEO 2022 44 Raw'!N21</f>
        <v>0</v>
      </c>
      <c r="L31" s="52">
        <f>'AEO 2022 44 Raw'!O21</f>
        <v>0</v>
      </c>
      <c r="M31" s="52">
        <f>'AEO 2022 44 Raw'!P21</f>
        <v>0</v>
      </c>
      <c r="N31" s="52">
        <f>'AEO 2022 44 Raw'!Q21</f>
        <v>0</v>
      </c>
      <c r="O31" s="52">
        <f>'AEO 2022 44 Raw'!R21</f>
        <v>0</v>
      </c>
      <c r="P31" s="52">
        <f>'AEO 2022 44 Raw'!S21</f>
        <v>0</v>
      </c>
      <c r="Q31" s="52">
        <f>'AEO 2022 44 Raw'!T21</f>
        <v>0</v>
      </c>
      <c r="R31" s="52">
        <f>'AEO 2022 44 Raw'!U21</f>
        <v>0</v>
      </c>
      <c r="S31" s="52">
        <f>'AEO 2022 44 Raw'!V21</f>
        <v>0</v>
      </c>
      <c r="T31" s="52">
        <f>'AEO 2022 44 Raw'!W21</f>
        <v>0</v>
      </c>
      <c r="U31" s="52">
        <f>'AEO 2022 44 Raw'!X21</f>
        <v>0</v>
      </c>
      <c r="V31" s="52">
        <f>'AEO 2022 44 Raw'!Y21</f>
        <v>0</v>
      </c>
      <c r="W31" s="52">
        <f>'AEO 2022 44 Raw'!Z21</f>
        <v>0</v>
      </c>
      <c r="X31" s="52">
        <f>'AEO 2022 44 Raw'!AA21</f>
        <v>0</v>
      </c>
      <c r="Y31" s="52">
        <f>'AEO 2022 44 Raw'!AB21</f>
        <v>0</v>
      </c>
      <c r="Z31" s="52">
        <f>'AEO 2022 44 Raw'!AC21</f>
        <v>0</v>
      </c>
      <c r="AA31" s="52">
        <f>'AEO 2022 44 Raw'!AD21</f>
        <v>0</v>
      </c>
      <c r="AB31" s="52">
        <f>'AEO 2022 44 Raw'!AE21</f>
        <v>0</v>
      </c>
      <c r="AC31" s="52">
        <f>'AEO 2022 44 Raw'!AF21</f>
        <v>0</v>
      </c>
      <c r="AD31" s="52">
        <f>'AEO 2022 44 Raw'!AG21</f>
        <v>0</v>
      </c>
      <c r="AE31" s="52">
        <f>'AEO 2022 44 Raw'!AH21</f>
        <v>0</v>
      </c>
      <c r="AF31" s="52">
        <f>'AEO 2022 44 Raw'!AI21</f>
        <v>0</v>
      </c>
      <c r="AG31" s="53" t="str">
        <f>'AEO 2022 44 Raw'!AJ21</f>
        <v>- -</v>
      </c>
    </row>
    <row r="32" ht="15.0" customHeight="1">
      <c r="A32" s="45" t="s">
        <v>1128</v>
      </c>
      <c r="B32" s="51" t="s">
        <v>374</v>
      </c>
      <c r="C32" s="52">
        <f>'AEO 2022 44 Raw'!F22</f>
        <v>0</v>
      </c>
      <c r="D32" s="52">
        <f>'AEO 2022 44 Raw'!G22</f>
        <v>0</v>
      </c>
      <c r="E32" s="52">
        <f>'AEO 2022 44 Raw'!H22</f>
        <v>0</v>
      </c>
      <c r="F32" s="52">
        <f>'AEO 2022 44 Raw'!I22</f>
        <v>0</v>
      </c>
      <c r="G32" s="52">
        <f>'AEO 2022 44 Raw'!J22</f>
        <v>0</v>
      </c>
      <c r="H32" s="52">
        <f>'AEO 2022 44 Raw'!K22</f>
        <v>0</v>
      </c>
      <c r="I32" s="52">
        <f>'AEO 2022 44 Raw'!L22</f>
        <v>0</v>
      </c>
      <c r="J32" s="52">
        <f>'AEO 2022 44 Raw'!M22</f>
        <v>0</v>
      </c>
      <c r="K32" s="52">
        <f>'AEO 2022 44 Raw'!N22</f>
        <v>0</v>
      </c>
      <c r="L32" s="52">
        <f>'AEO 2022 44 Raw'!O22</f>
        <v>0</v>
      </c>
      <c r="M32" s="52">
        <f>'AEO 2022 44 Raw'!P22</f>
        <v>0</v>
      </c>
      <c r="N32" s="52">
        <f>'AEO 2022 44 Raw'!Q22</f>
        <v>0</v>
      </c>
      <c r="O32" s="52">
        <f>'AEO 2022 44 Raw'!R22</f>
        <v>0</v>
      </c>
      <c r="P32" s="52">
        <f>'AEO 2022 44 Raw'!S22</f>
        <v>0</v>
      </c>
      <c r="Q32" s="52">
        <f>'AEO 2022 44 Raw'!T22</f>
        <v>0</v>
      </c>
      <c r="R32" s="52">
        <f>'AEO 2022 44 Raw'!U22</f>
        <v>0</v>
      </c>
      <c r="S32" s="52">
        <f>'AEO 2022 44 Raw'!V22</f>
        <v>0</v>
      </c>
      <c r="T32" s="52">
        <f>'AEO 2022 44 Raw'!W22</f>
        <v>0</v>
      </c>
      <c r="U32" s="52">
        <f>'AEO 2022 44 Raw'!X22</f>
        <v>0</v>
      </c>
      <c r="V32" s="52">
        <f>'AEO 2022 44 Raw'!Y22</f>
        <v>0</v>
      </c>
      <c r="W32" s="52">
        <f>'AEO 2022 44 Raw'!Z22</f>
        <v>0</v>
      </c>
      <c r="X32" s="52">
        <f>'AEO 2022 44 Raw'!AA22</f>
        <v>0</v>
      </c>
      <c r="Y32" s="52">
        <f>'AEO 2022 44 Raw'!AB22</f>
        <v>0</v>
      </c>
      <c r="Z32" s="52">
        <f>'AEO 2022 44 Raw'!AC22</f>
        <v>0</v>
      </c>
      <c r="AA32" s="52">
        <f>'AEO 2022 44 Raw'!AD22</f>
        <v>0</v>
      </c>
      <c r="AB32" s="52">
        <f>'AEO 2022 44 Raw'!AE22</f>
        <v>0</v>
      </c>
      <c r="AC32" s="52">
        <f>'AEO 2022 44 Raw'!AF22</f>
        <v>0</v>
      </c>
      <c r="AD32" s="52">
        <f>'AEO 2022 44 Raw'!AG22</f>
        <v>0</v>
      </c>
      <c r="AE32" s="52">
        <f>'AEO 2022 44 Raw'!AH22</f>
        <v>0</v>
      </c>
      <c r="AF32" s="52">
        <f>'AEO 2022 44 Raw'!AI22</f>
        <v>0</v>
      </c>
      <c r="AG32" s="53" t="str">
        <f>'AEO 2022 44 Raw'!AJ22</f>
        <v>- -</v>
      </c>
    </row>
    <row r="33" ht="15.0" customHeight="1">
      <c r="A33" s="45" t="s">
        <v>1129</v>
      </c>
      <c r="B33" s="51" t="s">
        <v>376</v>
      </c>
      <c r="C33" s="52">
        <f>'AEO 2022 44 Raw'!F23</f>
        <v>0</v>
      </c>
      <c r="D33" s="52">
        <f>'AEO 2022 44 Raw'!G23</f>
        <v>0</v>
      </c>
      <c r="E33" s="52">
        <f>'AEO 2022 44 Raw'!H23</f>
        <v>0</v>
      </c>
      <c r="F33" s="52">
        <f>'AEO 2022 44 Raw'!I23</f>
        <v>0</v>
      </c>
      <c r="G33" s="52">
        <f>'AEO 2022 44 Raw'!J23</f>
        <v>0</v>
      </c>
      <c r="H33" s="52">
        <f>'AEO 2022 44 Raw'!K23</f>
        <v>0</v>
      </c>
      <c r="I33" s="52">
        <f>'AEO 2022 44 Raw'!L23</f>
        <v>0</v>
      </c>
      <c r="J33" s="52">
        <f>'AEO 2022 44 Raw'!M23</f>
        <v>0</v>
      </c>
      <c r="K33" s="52">
        <f>'AEO 2022 44 Raw'!N23</f>
        <v>0</v>
      </c>
      <c r="L33" s="52">
        <f>'AEO 2022 44 Raw'!O23</f>
        <v>0</v>
      </c>
      <c r="M33" s="52">
        <f>'AEO 2022 44 Raw'!P23</f>
        <v>0</v>
      </c>
      <c r="N33" s="52">
        <f>'AEO 2022 44 Raw'!Q23</f>
        <v>0</v>
      </c>
      <c r="O33" s="52">
        <f>'AEO 2022 44 Raw'!R23</f>
        <v>0</v>
      </c>
      <c r="P33" s="52">
        <f>'AEO 2022 44 Raw'!S23</f>
        <v>0</v>
      </c>
      <c r="Q33" s="52">
        <f>'AEO 2022 44 Raw'!T23</f>
        <v>0</v>
      </c>
      <c r="R33" s="52">
        <f>'AEO 2022 44 Raw'!U23</f>
        <v>0</v>
      </c>
      <c r="S33" s="52">
        <f>'AEO 2022 44 Raw'!V23</f>
        <v>0</v>
      </c>
      <c r="T33" s="52">
        <f>'AEO 2022 44 Raw'!W23</f>
        <v>0</v>
      </c>
      <c r="U33" s="52">
        <f>'AEO 2022 44 Raw'!X23</f>
        <v>0</v>
      </c>
      <c r="V33" s="52">
        <f>'AEO 2022 44 Raw'!Y23</f>
        <v>0</v>
      </c>
      <c r="W33" s="52">
        <f>'AEO 2022 44 Raw'!Z23</f>
        <v>0</v>
      </c>
      <c r="X33" s="52">
        <f>'AEO 2022 44 Raw'!AA23</f>
        <v>0</v>
      </c>
      <c r="Y33" s="52">
        <f>'AEO 2022 44 Raw'!AB23</f>
        <v>0</v>
      </c>
      <c r="Z33" s="52">
        <f>'AEO 2022 44 Raw'!AC23</f>
        <v>0</v>
      </c>
      <c r="AA33" s="52">
        <f>'AEO 2022 44 Raw'!AD23</f>
        <v>0</v>
      </c>
      <c r="AB33" s="52">
        <f>'AEO 2022 44 Raw'!AE23</f>
        <v>0</v>
      </c>
      <c r="AC33" s="52">
        <f>'AEO 2022 44 Raw'!AF23</f>
        <v>0</v>
      </c>
      <c r="AD33" s="52">
        <f>'AEO 2022 44 Raw'!AG23</f>
        <v>0</v>
      </c>
      <c r="AE33" s="52">
        <f>'AEO 2022 44 Raw'!AH23</f>
        <v>0</v>
      </c>
      <c r="AF33" s="52">
        <f>'AEO 2022 44 Raw'!AI23</f>
        <v>0</v>
      </c>
      <c r="AG33" s="53" t="str">
        <f>'AEO 2022 44 Raw'!AJ23</f>
        <v>- -</v>
      </c>
    </row>
    <row r="34" ht="15.0" customHeight="1">
      <c r="A34" s="45" t="s">
        <v>1130</v>
      </c>
      <c r="B34" s="51" t="s">
        <v>378</v>
      </c>
      <c r="C34" s="52">
        <f>'AEO 2022 44 Raw'!F24</f>
        <v>0</v>
      </c>
      <c r="D34" s="52">
        <f>'AEO 2022 44 Raw'!G24</f>
        <v>0</v>
      </c>
      <c r="E34" s="52">
        <f>'AEO 2022 44 Raw'!H24</f>
        <v>0</v>
      </c>
      <c r="F34" s="52">
        <f>'AEO 2022 44 Raw'!I24</f>
        <v>0</v>
      </c>
      <c r="G34" s="52">
        <f>'AEO 2022 44 Raw'!J24</f>
        <v>0</v>
      </c>
      <c r="H34" s="52">
        <f>'AEO 2022 44 Raw'!K24</f>
        <v>0</v>
      </c>
      <c r="I34" s="52">
        <f>'AEO 2022 44 Raw'!L24</f>
        <v>0</v>
      </c>
      <c r="J34" s="52">
        <f>'AEO 2022 44 Raw'!M24</f>
        <v>0</v>
      </c>
      <c r="K34" s="52">
        <f>'AEO 2022 44 Raw'!N24</f>
        <v>0</v>
      </c>
      <c r="L34" s="52">
        <f>'AEO 2022 44 Raw'!O24</f>
        <v>0</v>
      </c>
      <c r="M34" s="52">
        <f>'AEO 2022 44 Raw'!P24</f>
        <v>0</v>
      </c>
      <c r="N34" s="52">
        <f>'AEO 2022 44 Raw'!Q24</f>
        <v>0</v>
      </c>
      <c r="O34" s="52">
        <f>'AEO 2022 44 Raw'!R24</f>
        <v>0</v>
      </c>
      <c r="P34" s="52">
        <f>'AEO 2022 44 Raw'!S24</f>
        <v>0</v>
      </c>
      <c r="Q34" s="52">
        <f>'AEO 2022 44 Raw'!T24</f>
        <v>0</v>
      </c>
      <c r="R34" s="52">
        <f>'AEO 2022 44 Raw'!U24</f>
        <v>0</v>
      </c>
      <c r="S34" s="52">
        <f>'AEO 2022 44 Raw'!V24</f>
        <v>0</v>
      </c>
      <c r="T34" s="52">
        <f>'AEO 2022 44 Raw'!W24</f>
        <v>0</v>
      </c>
      <c r="U34" s="52">
        <f>'AEO 2022 44 Raw'!X24</f>
        <v>0</v>
      </c>
      <c r="V34" s="52">
        <f>'AEO 2022 44 Raw'!Y24</f>
        <v>0</v>
      </c>
      <c r="W34" s="52">
        <f>'AEO 2022 44 Raw'!Z24</f>
        <v>0</v>
      </c>
      <c r="X34" s="52">
        <f>'AEO 2022 44 Raw'!AA24</f>
        <v>0</v>
      </c>
      <c r="Y34" s="52">
        <f>'AEO 2022 44 Raw'!AB24</f>
        <v>0</v>
      </c>
      <c r="Z34" s="52">
        <f>'AEO 2022 44 Raw'!AC24</f>
        <v>0</v>
      </c>
      <c r="AA34" s="52">
        <f>'AEO 2022 44 Raw'!AD24</f>
        <v>0</v>
      </c>
      <c r="AB34" s="52">
        <f>'AEO 2022 44 Raw'!AE24</f>
        <v>0</v>
      </c>
      <c r="AC34" s="52">
        <f>'AEO 2022 44 Raw'!AF24</f>
        <v>0</v>
      </c>
      <c r="AD34" s="52">
        <f>'AEO 2022 44 Raw'!AG24</f>
        <v>0</v>
      </c>
      <c r="AE34" s="52">
        <f>'AEO 2022 44 Raw'!AH24</f>
        <v>0</v>
      </c>
      <c r="AF34" s="52">
        <f>'AEO 2022 44 Raw'!AI24</f>
        <v>0</v>
      </c>
      <c r="AG34" s="53" t="str">
        <f>'AEO 2022 44 Raw'!AJ24</f>
        <v>- -</v>
      </c>
    </row>
    <row r="35" ht="15.0" customHeight="1">
      <c r="A35" s="45" t="s">
        <v>1131</v>
      </c>
      <c r="B35" s="51" t="s">
        <v>380</v>
      </c>
      <c r="C35" s="52">
        <f>'AEO 2022 44 Raw'!F25</f>
        <v>0.008036</v>
      </c>
      <c r="D35" s="52">
        <f>'AEO 2022 44 Raw'!G25</f>
        <v>0.05196</v>
      </c>
      <c r="E35" s="52">
        <f>'AEO 2022 44 Raw'!H25</f>
        <v>0.09507</v>
      </c>
      <c r="F35" s="52">
        <f>'AEO 2022 44 Raw'!I25</f>
        <v>0.134757</v>
      </c>
      <c r="G35" s="52">
        <f>'AEO 2022 44 Raw'!J25</f>
        <v>0.168307</v>
      </c>
      <c r="H35" s="52">
        <f>'AEO 2022 44 Raw'!K25</f>
        <v>0.201683</v>
      </c>
      <c r="I35" s="52">
        <f>'AEO 2022 44 Raw'!L25</f>
        <v>0.233492</v>
      </c>
      <c r="J35" s="52">
        <f>'AEO 2022 44 Raw'!M25</f>
        <v>0.268094</v>
      </c>
      <c r="K35" s="52">
        <f>'AEO 2022 44 Raw'!N25</f>
        <v>0.301627</v>
      </c>
      <c r="L35" s="52">
        <f>'AEO 2022 44 Raw'!O25</f>
        <v>0.334156</v>
      </c>
      <c r="M35" s="52">
        <f>'AEO 2022 44 Raw'!P25</f>
        <v>0.365265</v>
      </c>
      <c r="N35" s="52">
        <f>'AEO 2022 44 Raw'!Q25</f>
        <v>0.406132</v>
      </c>
      <c r="O35" s="52">
        <f>'AEO 2022 44 Raw'!R25</f>
        <v>0.444866</v>
      </c>
      <c r="P35" s="52">
        <f>'AEO 2022 44 Raw'!S25</f>
        <v>0.469918</v>
      </c>
      <c r="Q35" s="52">
        <f>'AEO 2022 44 Raw'!T25</f>
        <v>0.493606</v>
      </c>
      <c r="R35" s="52">
        <f>'AEO 2022 44 Raw'!U25</f>
        <v>0.52094</v>
      </c>
      <c r="S35" s="52">
        <f>'AEO 2022 44 Raw'!V25</f>
        <v>0.552604</v>
      </c>
      <c r="T35" s="52">
        <f>'AEO 2022 44 Raw'!W25</f>
        <v>0.589806</v>
      </c>
      <c r="U35" s="52">
        <f>'AEO 2022 44 Raw'!X25</f>
        <v>0.627528</v>
      </c>
      <c r="V35" s="52">
        <f>'AEO 2022 44 Raw'!Y25</f>
        <v>0.666409</v>
      </c>
      <c r="W35" s="52">
        <f>'AEO 2022 44 Raw'!Z25</f>
        <v>0.700012</v>
      </c>
      <c r="X35" s="52">
        <f>'AEO 2022 44 Raw'!AA25</f>
        <v>0.730277</v>
      </c>
      <c r="Y35" s="52">
        <f>'AEO 2022 44 Raw'!AB25</f>
        <v>0.761275</v>
      </c>
      <c r="Z35" s="52">
        <f>'AEO 2022 44 Raw'!AC25</f>
        <v>0.789507</v>
      </c>
      <c r="AA35" s="52">
        <f>'AEO 2022 44 Raw'!AD25</f>
        <v>0.813896</v>
      </c>
      <c r="AB35" s="52">
        <f>'AEO 2022 44 Raw'!AE25</f>
        <v>0.847872</v>
      </c>
      <c r="AC35" s="52">
        <f>'AEO 2022 44 Raw'!AF25</f>
        <v>0.876876</v>
      </c>
      <c r="AD35" s="52">
        <f>'AEO 2022 44 Raw'!AG25</f>
        <v>0.900946</v>
      </c>
      <c r="AE35" s="52">
        <f>'AEO 2022 44 Raw'!AH25</f>
        <v>0.933555</v>
      </c>
      <c r="AF35" s="52">
        <f>'AEO 2022 44 Raw'!AI25</f>
        <v>0.954193</v>
      </c>
      <c r="AG35" s="53">
        <f>'AEO 2022 44 Raw'!AJ25</f>
        <v>0.179</v>
      </c>
    </row>
    <row r="36" ht="15.0" customHeight="1">
      <c r="A36" s="45" t="s">
        <v>1132</v>
      </c>
      <c r="B36" s="51" t="s">
        <v>382</v>
      </c>
      <c r="C36" s="52">
        <f>'AEO 2022 44 Raw'!F26</f>
        <v>84.173683</v>
      </c>
      <c r="D36" s="52">
        <f>'AEO 2022 44 Raw'!G26</f>
        <v>79.223953</v>
      </c>
      <c r="E36" s="52">
        <f>'AEO 2022 44 Raw'!H26</f>
        <v>83.220627</v>
      </c>
      <c r="F36" s="52">
        <f>'AEO 2022 44 Raw'!I26</f>
        <v>85.811775</v>
      </c>
      <c r="G36" s="52">
        <f>'AEO 2022 44 Raw'!J26</f>
        <v>86.381737</v>
      </c>
      <c r="H36" s="52">
        <f>'AEO 2022 44 Raw'!K26</f>
        <v>88.328407</v>
      </c>
      <c r="I36" s="52">
        <f>'AEO 2022 44 Raw'!L26</f>
        <v>90.436302</v>
      </c>
      <c r="J36" s="52">
        <f>'AEO 2022 44 Raw'!M26</f>
        <v>94.103897</v>
      </c>
      <c r="K36" s="52">
        <f>'AEO 2022 44 Raw'!N26</f>
        <v>97.641579</v>
      </c>
      <c r="L36" s="52">
        <f>'AEO 2022 44 Raw'!O26</f>
        <v>101.124214</v>
      </c>
      <c r="M36" s="52">
        <f>'AEO 2022 44 Raw'!P26</f>
        <v>104.356552</v>
      </c>
      <c r="N36" s="52">
        <f>'AEO 2022 44 Raw'!Q26</f>
        <v>110.230553</v>
      </c>
      <c r="O36" s="52">
        <f>'AEO 2022 44 Raw'!R26</f>
        <v>115.615685</v>
      </c>
      <c r="P36" s="52">
        <f>'AEO 2022 44 Raw'!S26</f>
        <v>117.56675</v>
      </c>
      <c r="Q36" s="52">
        <f>'AEO 2022 44 Raw'!T26</f>
        <v>119.353661</v>
      </c>
      <c r="R36" s="52">
        <f>'AEO 2022 44 Raw'!U26</f>
        <v>122.232491</v>
      </c>
      <c r="S36" s="52">
        <f>'AEO 2022 44 Raw'!V26</f>
        <v>126.227287</v>
      </c>
      <c r="T36" s="52">
        <f>'AEO 2022 44 Raw'!W26</f>
        <v>131.505157</v>
      </c>
      <c r="U36" s="52">
        <f>'AEO 2022 44 Raw'!X26</f>
        <v>136.859314</v>
      </c>
      <c r="V36" s="52">
        <f>'AEO 2022 44 Raw'!Y26</f>
        <v>142.494949</v>
      </c>
      <c r="W36" s="52">
        <f>'AEO 2022 44 Raw'!Z26</f>
        <v>146.999573</v>
      </c>
      <c r="X36" s="52">
        <f>'AEO 2022 44 Raw'!AA26</f>
        <v>150.837143</v>
      </c>
      <c r="Y36" s="52">
        <f>'AEO 2022 44 Raw'!AB26</f>
        <v>154.880341</v>
      </c>
      <c r="Z36" s="52">
        <f>'AEO 2022 44 Raw'!AC26</f>
        <v>158.400833</v>
      </c>
      <c r="AA36" s="52">
        <f>'AEO 2022 44 Raw'!AD26</f>
        <v>161.201141</v>
      </c>
      <c r="AB36" s="52">
        <f>'AEO 2022 44 Raw'!AE26</f>
        <v>165.951752</v>
      </c>
      <c r="AC36" s="52">
        <f>'AEO 2022 44 Raw'!AF26</f>
        <v>169.759445</v>
      </c>
      <c r="AD36" s="52">
        <f>'AEO 2022 44 Raw'!AG26</f>
        <v>172.644699</v>
      </c>
      <c r="AE36" s="52">
        <f>'AEO 2022 44 Raw'!AH26</f>
        <v>177.18457</v>
      </c>
      <c r="AF36" s="52">
        <f>'AEO 2022 44 Raw'!AI26</f>
        <v>179.23761</v>
      </c>
      <c r="AG36" s="53">
        <f>'AEO 2022 44 Raw'!AJ26</f>
        <v>0.026</v>
      </c>
    </row>
    <row r="37" ht="15.0" customHeight="1">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3"/>
    </row>
    <row r="38" ht="15.0" customHeight="1">
      <c r="A38" s="45" t="s">
        <v>1133</v>
      </c>
      <c r="B38" s="51" t="s">
        <v>1134</v>
      </c>
      <c r="C38" s="52">
        <f>'AEO 2022 44 Raw'!F27</f>
        <v>9.899892</v>
      </c>
      <c r="D38" s="52">
        <f>'AEO 2022 44 Raw'!G27</f>
        <v>10.719246</v>
      </c>
      <c r="E38" s="52">
        <f>'AEO 2022 44 Raw'!H27</f>
        <v>11.528178</v>
      </c>
      <c r="F38" s="52">
        <f>'AEO 2022 44 Raw'!I27</f>
        <v>12.337264</v>
      </c>
      <c r="G38" s="52">
        <f>'AEO 2022 44 Raw'!J27</f>
        <v>13.142279</v>
      </c>
      <c r="H38" s="52">
        <f>'AEO 2022 44 Raw'!K27</f>
        <v>13.943085</v>
      </c>
      <c r="I38" s="52">
        <f>'AEO 2022 44 Raw'!L27</f>
        <v>14.74145</v>
      </c>
      <c r="J38" s="52">
        <f>'AEO 2022 44 Raw'!M27</f>
        <v>15.537959</v>
      </c>
      <c r="K38" s="52">
        <f>'AEO 2022 44 Raw'!N27</f>
        <v>16.333357</v>
      </c>
      <c r="L38" s="52">
        <f>'AEO 2022 44 Raw'!O27</f>
        <v>17.126873</v>
      </c>
      <c r="M38" s="52">
        <f>'AEO 2022 44 Raw'!P27</f>
        <v>17.920536</v>
      </c>
      <c r="N38" s="52">
        <f>'AEO 2022 44 Raw'!Q27</f>
        <v>18.716991</v>
      </c>
      <c r="O38" s="52">
        <f>'AEO 2022 44 Raw'!R27</f>
        <v>19.510443</v>
      </c>
      <c r="P38" s="52">
        <f>'AEO 2022 44 Raw'!S27</f>
        <v>20.303688</v>
      </c>
      <c r="Q38" s="52">
        <f>'AEO 2022 44 Raw'!T27</f>
        <v>21.097609</v>
      </c>
      <c r="R38" s="52">
        <f>'AEO 2022 44 Raw'!U27</f>
        <v>21.890928</v>
      </c>
      <c r="S38" s="52">
        <f>'AEO 2022 44 Raw'!V27</f>
        <v>22.684204</v>
      </c>
      <c r="T38" s="52">
        <f>'AEO 2022 44 Raw'!W27</f>
        <v>23.477659</v>
      </c>
      <c r="U38" s="52">
        <f>'AEO 2022 44 Raw'!X27</f>
        <v>24.271593</v>
      </c>
      <c r="V38" s="52">
        <f>'AEO 2022 44 Raw'!Y27</f>
        <v>25.065269</v>
      </c>
      <c r="W38" s="52">
        <f>'AEO 2022 44 Raw'!Z27</f>
        <v>25.859255</v>
      </c>
      <c r="X38" s="52">
        <f>'AEO 2022 44 Raw'!AA27</f>
        <v>26.65354</v>
      </c>
      <c r="Y38" s="52">
        <f>'AEO 2022 44 Raw'!AB27</f>
        <v>27.447975</v>
      </c>
      <c r="Z38" s="52">
        <f>'AEO 2022 44 Raw'!AC27</f>
        <v>28.242706</v>
      </c>
      <c r="AA38" s="52">
        <f>'AEO 2022 44 Raw'!AD27</f>
        <v>29.037735</v>
      </c>
      <c r="AB38" s="52">
        <f>'AEO 2022 44 Raw'!AE27</f>
        <v>29.83292</v>
      </c>
      <c r="AC38" s="52">
        <f>'AEO 2022 44 Raw'!AF27</f>
        <v>30.628395</v>
      </c>
      <c r="AD38" s="52">
        <f>'AEO 2022 44 Raw'!AG27</f>
        <v>31.424179</v>
      </c>
      <c r="AE38" s="52">
        <f>'AEO 2022 44 Raw'!AH27</f>
        <v>32.220295</v>
      </c>
      <c r="AF38" s="52">
        <f>'AEO 2022 44 Raw'!AI27</f>
        <v>32.983025</v>
      </c>
      <c r="AG38" s="53">
        <f>'AEO 2022 44 Raw'!AJ27</f>
        <v>0.042</v>
      </c>
    </row>
    <row r="39" ht="12.0" customHeight="1">
      <c r="A39" s="45" t="s">
        <v>1135</v>
      </c>
      <c r="B39" s="51" t="s">
        <v>1136</v>
      </c>
      <c r="C39" s="52">
        <f>'AEO 2022 44 Raw'!F28</f>
        <v>850.248535</v>
      </c>
      <c r="D39" s="52">
        <f>'AEO 2022 44 Raw'!G28</f>
        <v>739.081421</v>
      </c>
      <c r="E39" s="52">
        <f>'AEO 2022 44 Raw'!H28</f>
        <v>721.888794</v>
      </c>
      <c r="F39" s="52">
        <f>'AEO 2022 44 Raw'!I28</f>
        <v>695.5495</v>
      </c>
      <c r="G39" s="52">
        <f>'AEO 2022 44 Raw'!J28</f>
        <v>657.28125</v>
      </c>
      <c r="H39" s="52">
        <f>'AEO 2022 44 Raw'!K28</f>
        <v>633.492554</v>
      </c>
      <c r="I39" s="52">
        <f>'AEO 2022 44 Raw'!L28</f>
        <v>613.483032</v>
      </c>
      <c r="J39" s="52">
        <f>'AEO 2022 44 Raw'!M28</f>
        <v>605.638733</v>
      </c>
      <c r="K39" s="52">
        <f>'AEO 2022 44 Raw'!N28</f>
        <v>597.804749</v>
      </c>
      <c r="L39" s="52">
        <f>'AEO 2022 44 Raw'!O28</f>
        <v>590.441772</v>
      </c>
      <c r="M39" s="52">
        <f>'AEO 2022 44 Raw'!P28</f>
        <v>582.329407</v>
      </c>
      <c r="N39" s="52">
        <f>'AEO 2022 44 Raw'!Q28</f>
        <v>588.933105</v>
      </c>
      <c r="O39" s="52">
        <f>'AEO 2022 44 Raw'!R28</f>
        <v>592.583557</v>
      </c>
      <c r="P39" s="52">
        <f>'AEO 2022 44 Raw'!S28</f>
        <v>579.041321</v>
      </c>
      <c r="Q39" s="52">
        <f>'AEO 2022 44 Raw'!T28</f>
        <v>565.721252</v>
      </c>
      <c r="R39" s="52">
        <f>'AEO 2022 44 Raw'!U28</f>
        <v>558.370544</v>
      </c>
      <c r="S39" s="52">
        <f>'AEO 2022 44 Raw'!V28</f>
        <v>556.454529</v>
      </c>
      <c r="T39" s="52">
        <f>'AEO 2022 44 Raw'!W28</f>
        <v>560.128906</v>
      </c>
      <c r="U39" s="52">
        <f>'AEO 2022 44 Raw'!X28</f>
        <v>563.866211</v>
      </c>
      <c r="V39" s="52">
        <f>'AEO 2022 44 Raw'!Y28</f>
        <v>568.495544</v>
      </c>
      <c r="W39" s="52">
        <f>'AEO 2022 44 Raw'!Z28</f>
        <v>568.460205</v>
      </c>
      <c r="X39" s="52">
        <f>'AEO 2022 44 Raw'!AA28</f>
        <v>565.917847</v>
      </c>
      <c r="Y39" s="52">
        <f>'AEO 2022 44 Raw'!AB28</f>
        <v>564.268738</v>
      </c>
      <c r="Z39" s="52">
        <f>'AEO 2022 44 Raw'!AC28</f>
        <v>560.855713</v>
      </c>
      <c r="AA39" s="52">
        <f>'AEO 2022 44 Raw'!AD28</f>
        <v>555.143677</v>
      </c>
      <c r="AB39" s="52">
        <f>'AEO 2022 44 Raw'!AE28</f>
        <v>556.270569</v>
      </c>
      <c r="AC39" s="52">
        <f>'AEO 2022 44 Raw'!AF28</f>
        <v>554.255127</v>
      </c>
      <c r="AD39" s="52">
        <f>'AEO 2022 44 Raw'!AG28</f>
        <v>549.400818</v>
      </c>
      <c r="AE39" s="52">
        <f>'AEO 2022 44 Raw'!AH28</f>
        <v>549.916016</v>
      </c>
      <c r="AF39" s="52">
        <f>'AEO 2022 44 Raw'!AI28</f>
        <v>543.423828</v>
      </c>
      <c r="AG39" s="53">
        <f>'AEO 2022 44 Raw'!AJ28</f>
        <v>-0.015</v>
      </c>
    </row>
    <row r="40" ht="12.0" customHeight="1">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3"/>
    </row>
    <row r="41" ht="12.0" customHeight="1">
      <c r="B41" s="50" t="s">
        <v>1137</v>
      </c>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3"/>
    </row>
    <row r="42" ht="12.0" customHeight="1">
      <c r="B42" s="50" t="s">
        <v>386</v>
      </c>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3"/>
    </row>
    <row r="43" ht="12.0" customHeight="1">
      <c r="A43" s="45" t="s">
        <v>1138</v>
      </c>
      <c r="B43" s="51" t="s">
        <v>347</v>
      </c>
      <c r="C43" s="52">
        <f>'AEO 2022 44 Raw'!F31</f>
        <v>1532.069458</v>
      </c>
      <c r="D43" s="52">
        <f>'AEO 2022 44 Raw'!G31</f>
        <v>1431.589111</v>
      </c>
      <c r="E43" s="52">
        <f>'AEO 2022 44 Raw'!H31</f>
        <v>1470.698853</v>
      </c>
      <c r="F43" s="52">
        <f>'AEO 2022 44 Raw'!I31</f>
        <v>1507.98938</v>
      </c>
      <c r="G43" s="52">
        <f>'AEO 2022 44 Raw'!J31</f>
        <v>1506.522827</v>
      </c>
      <c r="H43" s="52">
        <f>'AEO 2022 44 Raw'!K31</f>
        <v>1503.361206</v>
      </c>
      <c r="I43" s="52">
        <f>'AEO 2022 44 Raw'!L31</f>
        <v>1481.67334</v>
      </c>
      <c r="J43" s="52">
        <f>'AEO 2022 44 Raw'!M31</f>
        <v>1473.967773</v>
      </c>
      <c r="K43" s="52">
        <f>'AEO 2022 44 Raw'!N31</f>
        <v>1466.331421</v>
      </c>
      <c r="L43" s="52">
        <f>'AEO 2022 44 Raw'!O31</f>
        <v>1446.932495</v>
      </c>
      <c r="M43" s="52">
        <f>'AEO 2022 44 Raw'!P31</f>
        <v>1431.155151</v>
      </c>
      <c r="N43" s="52">
        <f>'AEO 2022 44 Raw'!Q31</f>
        <v>1424.011963</v>
      </c>
      <c r="O43" s="52">
        <f>'AEO 2022 44 Raw'!R31</f>
        <v>1421.709839</v>
      </c>
      <c r="P43" s="52">
        <f>'AEO 2022 44 Raw'!S31</f>
        <v>1385.870361</v>
      </c>
      <c r="Q43" s="52">
        <f>'AEO 2022 44 Raw'!T31</f>
        <v>1351.897217</v>
      </c>
      <c r="R43" s="52">
        <f>'AEO 2022 44 Raw'!U31</f>
        <v>1335.102417</v>
      </c>
      <c r="S43" s="52">
        <f>'AEO 2022 44 Raw'!V31</f>
        <v>1330.670776</v>
      </c>
      <c r="T43" s="52">
        <f>'AEO 2022 44 Raw'!W31</f>
        <v>1338.204712</v>
      </c>
      <c r="U43" s="52">
        <f>'AEO 2022 44 Raw'!X31</f>
        <v>1353.763672</v>
      </c>
      <c r="V43" s="52">
        <f>'AEO 2022 44 Raw'!Y31</f>
        <v>1359.877441</v>
      </c>
      <c r="W43" s="52">
        <f>'AEO 2022 44 Raw'!Z31</f>
        <v>1356.809448</v>
      </c>
      <c r="X43" s="52">
        <f>'AEO 2022 44 Raw'!AA31</f>
        <v>1347.353882</v>
      </c>
      <c r="Y43" s="52">
        <f>'AEO 2022 44 Raw'!AB31</f>
        <v>1336.785645</v>
      </c>
      <c r="Z43" s="52">
        <f>'AEO 2022 44 Raw'!AC31</f>
        <v>1325.78894</v>
      </c>
      <c r="AA43" s="52">
        <f>'AEO 2022 44 Raw'!AD31</f>
        <v>1312.172241</v>
      </c>
      <c r="AB43" s="52">
        <f>'AEO 2022 44 Raw'!AE31</f>
        <v>1313.186157</v>
      </c>
      <c r="AC43" s="52">
        <f>'AEO 2022 44 Raw'!AF31</f>
        <v>1309.644775</v>
      </c>
      <c r="AD43" s="52">
        <f>'AEO 2022 44 Raw'!AG31</f>
        <v>1301.867432</v>
      </c>
      <c r="AE43" s="52">
        <f>'AEO 2022 44 Raw'!AH31</f>
        <v>1306.324829</v>
      </c>
      <c r="AF43" s="52">
        <f>'AEO 2022 44 Raw'!AI31</f>
        <v>1304.916016</v>
      </c>
      <c r="AG43" s="53">
        <f>'AEO 2022 44 Raw'!AJ31</f>
        <v>-0.006</v>
      </c>
    </row>
    <row r="44" ht="12.0" customHeight="1">
      <c r="A44" s="45" t="s">
        <v>1139</v>
      </c>
      <c r="B44" s="51" t="s">
        <v>349</v>
      </c>
      <c r="C44" s="52">
        <f>'AEO 2022 44 Raw'!F32</f>
        <v>0.07034</v>
      </c>
      <c r="D44" s="52">
        <f>'AEO 2022 44 Raw'!G32</f>
        <v>0.066447</v>
      </c>
      <c r="E44" s="52">
        <f>'AEO 2022 44 Raw'!H32</f>
        <v>0.068849</v>
      </c>
      <c r="F44" s="52">
        <f>'AEO 2022 44 Raw'!I32</f>
        <v>0.071171</v>
      </c>
      <c r="G44" s="52">
        <f>'AEO 2022 44 Raw'!J32</f>
        <v>0.071617</v>
      </c>
      <c r="H44" s="52">
        <f>'AEO 2022 44 Raw'!K32</f>
        <v>0.071931</v>
      </c>
      <c r="I44" s="52">
        <f>'AEO 2022 44 Raw'!L32</f>
        <v>0.071329</v>
      </c>
      <c r="J44" s="52">
        <f>'AEO 2022 44 Raw'!M32</f>
        <v>0.071381</v>
      </c>
      <c r="K44" s="52">
        <f>'AEO 2022 44 Raw'!N32</f>
        <v>0.071429</v>
      </c>
      <c r="L44" s="52">
        <f>'AEO 2022 44 Raw'!O32</f>
        <v>0.070898</v>
      </c>
      <c r="M44" s="52">
        <f>'AEO 2022 44 Raw'!P32</f>
        <v>0.07054</v>
      </c>
      <c r="N44" s="52">
        <f>'AEO 2022 44 Raw'!Q32</f>
        <v>0.070639</v>
      </c>
      <c r="O44" s="52">
        <f>'AEO 2022 44 Raw'!R32</f>
        <v>0.070947</v>
      </c>
      <c r="P44" s="52">
        <f>'AEO 2022 44 Raw'!S32</f>
        <v>0.069563</v>
      </c>
      <c r="Q44" s="52">
        <f>'AEO 2022 44 Raw'!T32</f>
        <v>0.068262</v>
      </c>
      <c r="R44" s="52">
        <f>'AEO 2022 44 Raw'!U32</f>
        <v>0.067812</v>
      </c>
      <c r="S44" s="52">
        <f>'AEO 2022 44 Raw'!V32</f>
        <v>0.067987</v>
      </c>
      <c r="T44" s="52">
        <f>'AEO 2022 44 Raw'!W32</f>
        <v>0.068777</v>
      </c>
      <c r="U44" s="52">
        <f>'AEO 2022 44 Raw'!X32</f>
        <v>0.069991</v>
      </c>
      <c r="V44" s="52">
        <f>'AEO 2022 44 Raw'!Y32</f>
        <v>0.070726</v>
      </c>
      <c r="W44" s="52">
        <f>'AEO 2022 44 Raw'!Z32</f>
        <v>0.070983</v>
      </c>
      <c r="X44" s="52">
        <f>'AEO 2022 44 Raw'!AA32</f>
        <v>0.070908</v>
      </c>
      <c r="Y44" s="52">
        <f>'AEO 2022 44 Raw'!AB32</f>
        <v>0.070772</v>
      </c>
      <c r="Z44" s="52">
        <f>'AEO 2022 44 Raw'!AC32</f>
        <v>0.070611</v>
      </c>
      <c r="AA44" s="52">
        <f>'AEO 2022 44 Raw'!AD32</f>
        <v>0.070312</v>
      </c>
      <c r="AB44" s="52">
        <f>'AEO 2022 44 Raw'!AE32</f>
        <v>0.070799</v>
      </c>
      <c r="AC44" s="52">
        <f>'AEO 2022 44 Raw'!AF32</f>
        <v>0.071047</v>
      </c>
      <c r="AD44" s="52">
        <f>'AEO 2022 44 Raw'!AG32</f>
        <v>0.071063</v>
      </c>
      <c r="AE44" s="52">
        <f>'AEO 2022 44 Raw'!AH32</f>
        <v>0.071742</v>
      </c>
      <c r="AF44" s="52">
        <f>'AEO 2022 44 Raw'!AI32</f>
        <v>0.072101</v>
      </c>
      <c r="AG44" s="53">
        <f>'AEO 2022 44 Raw'!AJ32</f>
        <v>0.001</v>
      </c>
    </row>
    <row r="45" ht="12.0" customHeight="1">
      <c r="A45" s="45" t="s">
        <v>1140</v>
      </c>
      <c r="B45" s="51" t="s">
        <v>390</v>
      </c>
      <c r="C45" s="52">
        <f>'AEO 2022 44 Raw'!F33</f>
        <v>1532.139771</v>
      </c>
      <c r="D45" s="52">
        <f>'AEO 2022 44 Raw'!G33</f>
        <v>1431.655518</v>
      </c>
      <c r="E45" s="52">
        <f>'AEO 2022 44 Raw'!H33</f>
        <v>1470.7677</v>
      </c>
      <c r="F45" s="52">
        <f>'AEO 2022 44 Raw'!I33</f>
        <v>1508.060547</v>
      </c>
      <c r="G45" s="52">
        <f>'AEO 2022 44 Raw'!J33</f>
        <v>1506.594482</v>
      </c>
      <c r="H45" s="52">
        <f>'AEO 2022 44 Raw'!K33</f>
        <v>1503.433105</v>
      </c>
      <c r="I45" s="52">
        <f>'AEO 2022 44 Raw'!L33</f>
        <v>1481.744629</v>
      </c>
      <c r="J45" s="52">
        <f>'AEO 2022 44 Raw'!M33</f>
        <v>1474.039185</v>
      </c>
      <c r="K45" s="52">
        <f>'AEO 2022 44 Raw'!N33</f>
        <v>1466.402832</v>
      </c>
      <c r="L45" s="52">
        <f>'AEO 2022 44 Raw'!O33</f>
        <v>1447.003418</v>
      </c>
      <c r="M45" s="52">
        <f>'AEO 2022 44 Raw'!P33</f>
        <v>1431.225708</v>
      </c>
      <c r="N45" s="52">
        <f>'AEO 2022 44 Raw'!Q33</f>
        <v>1424.082642</v>
      </c>
      <c r="O45" s="52">
        <f>'AEO 2022 44 Raw'!R33</f>
        <v>1421.780762</v>
      </c>
      <c r="P45" s="52">
        <f>'AEO 2022 44 Raw'!S33</f>
        <v>1385.939941</v>
      </c>
      <c r="Q45" s="52">
        <f>'AEO 2022 44 Raw'!T33</f>
        <v>1351.965454</v>
      </c>
      <c r="R45" s="52">
        <f>'AEO 2022 44 Raw'!U33</f>
        <v>1335.170288</v>
      </c>
      <c r="S45" s="52">
        <f>'AEO 2022 44 Raw'!V33</f>
        <v>1330.73877</v>
      </c>
      <c r="T45" s="52">
        <f>'AEO 2022 44 Raw'!W33</f>
        <v>1338.273438</v>
      </c>
      <c r="U45" s="52">
        <f>'AEO 2022 44 Raw'!X33</f>
        <v>1353.833618</v>
      </c>
      <c r="V45" s="52">
        <f>'AEO 2022 44 Raw'!Y33</f>
        <v>1359.94812</v>
      </c>
      <c r="W45" s="52">
        <f>'AEO 2022 44 Raw'!Z33</f>
        <v>1356.880371</v>
      </c>
      <c r="X45" s="52">
        <f>'AEO 2022 44 Raw'!AA33</f>
        <v>1347.424805</v>
      </c>
      <c r="Y45" s="52">
        <f>'AEO 2022 44 Raw'!AB33</f>
        <v>1336.856445</v>
      </c>
      <c r="Z45" s="52">
        <f>'AEO 2022 44 Raw'!AC33</f>
        <v>1325.859497</v>
      </c>
      <c r="AA45" s="52">
        <f>'AEO 2022 44 Raw'!AD33</f>
        <v>1312.242554</v>
      </c>
      <c r="AB45" s="52">
        <f>'AEO 2022 44 Raw'!AE33</f>
        <v>1313.256958</v>
      </c>
      <c r="AC45" s="52">
        <f>'AEO 2022 44 Raw'!AF33</f>
        <v>1309.71582</v>
      </c>
      <c r="AD45" s="52">
        <f>'AEO 2022 44 Raw'!AG33</f>
        <v>1301.938477</v>
      </c>
      <c r="AE45" s="52">
        <f>'AEO 2022 44 Raw'!AH33</f>
        <v>1306.396606</v>
      </c>
      <c r="AF45" s="52">
        <f>'AEO 2022 44 Raw'!AI33</f>
        <v>1304.988159</v>
      </c>
      <c r="AG45" s="53">
        <f>'AEO 2022 44 Raw'!AJ33</f>
        <v>-0.006</v>
      </c>
    </row>
    <row r="46" ht="12.0" customHeight="1">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3"/>
    </row>
    <row r="47" ht="12.0" customHeight="1">
      <c r="B47" s="50" t="s">
        <v>391</v>
      </c>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3"/>
    </row>
    <row r="48" ht="12.0" customHeight="1">
      <c r="A48" s="45" t="s">
        <v>1141</v>
      </c>
      <c r="B48" s="51" t="s">
        <v>354</v>
      </c>
      <c r="C48" s="52">
        <f>'AEO 2022 44 Raw'!F35</f>
        <v>159.008438</v>
      </c>
      <c r="D48" s="52">
        <f>'AEO 2022 44 Raw'!G35</f>
        <v>150.135818</v>
      </c>
      <c r="E48" s="52">
        <f>'AEO 2022 44 Raw'!H35</f>
        <v>155.514435</v>
      </c>
      <c r="F48" s="52">
        <f>'AEO 2022 44 Raw'!I35</f>
        <v>160.713699</v>
      </c>
      <c r="G48" s="52">
        <f>'AEO 2022 44 Raw'!J35</f>
        <v>161.684341</v>
      </c>
      <c r="H48" s="52">
        <f>'AEO 2022 44 Raw'!K35</f>
        <v>162.366806</v>
      </c>
      <c r="I48" s="52">
        <f>'AEO 2022 44 Raw'!L35</f>
        <v>160.984741</v>
      </c>
      <c r="J48" s="52">
        <f>'AEO 2022 44 Raw'!M35</f>
        <v>161.08197</v>
      </c>
      <c r="K48" s="52">
        <f>'AEO 2022 44 Raw'!N35</f>
        <v>161.172211</v>
      </c>
      <c r="L48" s="52">
        <f>'AEO 2022 44 Raw'!O35</f>
        <v>159.956116</v>
      </c>
      <c r="M48" s="52">
        <f>'AEO 2022 44 Raw'!P35</f>
        <v>159.129852</v>
      </c>
      <c r="N48" s="52">
        <f>'AEO 2022 44 Raw'!Q35</f>
        <v>159.325134</v>
      </c>
      <c r="O48" s="52">
        <f>'AEO 2022 44 Raw'!R35</f>
        <v>160.000183</v>
      </c>
      <c r="P48" s="52">
        <f>'AEO 2022 44 Raw'!S35</f>
        <v>156.863449</v>
      </c>
      <c r="Q48" s="52">
        <f>'AEO 2022 44 Raw'!T35</f>
        <v>153.910858</v>
      </c>
      <c r="R48" s="52">
        <f>'AEO 2022 44 Raw'!U35</f>
        <v>152.87944</v>
      </c>
      <c r="S48" s="52">
        <f>'AEO 2022 44 Raw'!V35</f>
        <v>153.258469</v>
      </c>
      <c r="T48" s="52">
        <f>'AEO 2022 44 Raw'!W35</f>
        <v>155.022827</v>
      </c>
      <c r="U48" s="52">
        <f>'AEO 2022 44 Raw'!X35</f>
        <v>157.741852</v>
      </c>
      <c r="V48" s="52">
        <f>'AEO 2022 44 Raw'!Y35</f>
        <v>159.381195</v>
      </c>
      <c r="W48" s="52">
        <f>'AEO 2022 44 Raw'!Z35</f>
        <v>159.94545</v>
      </c>
      <c r="X48" s="52">
        <f>'AEO 2022 44 Raw'!AA35</f>
        <v>159.760727</v>
      </c>
      <c r="Y48" s="52">
        <f>'AEO 2022 44 Raw'!AB35</f>
        <v>159.437637</v>
      </c>
      <c r="Z48" s="52">
        <f>'AEO 2022 44 Raw'!AC35</f>
        <v>159.059784</v>
      </c>
      <c r="AA48" s="52">
        <f>'AEO 2022 44 Raw'!AD35</f>
        <v>158.368256</v>
      </c>
      <c r="AB48" s="52">
        <f>'AEO 2022 44 Raw'!AE35</f>
        <v>159.44722</v>
      </c>
      <c r="AC48" s="52">
        <f>'AEO 2022 44 Raw'!AF35</f>
        <v>159.987244</v>
      </c>
      <c r="AD48" s="52">
        <f>'AEO 2022 44 Raw'!AG35</f>
        <v>160.005798</v>
      </c>
      <c r="AE48" s="52">
        <f>'AEO 2022 44 Raw'!AH35</f>
        <v>161.518692</v>
      </c>
      <c r="AF48" s="52">
        <f>'AEO 2022 44 Raw'!AI35</f>
        <v>162.311981</v>
      </c>
      <c r="AG48" s="53">
        <f>'AEO 2022 44 Raw'!AJ35</f>
        <v>0.001</v>
      </c>
    </row>
    <row r="49" ht="12.0" customHeight="1">
      <c r="A49" s="45" t="s">
        <v>1142</v>
      </c>
      <c r="B49" s="51" t="s">
        <v>356</v>
      </c>
      <c r="C49" s="52">
        <f>'AEO 2022 44 Raw'!F36</f>
        <v>0.093778</v>
      </c>
      <c r="D49" s="52">
        <f>'AEO 2022 44 Raw'!G36</f>
        <v>0.084562</v>
      </c>
      <c r="E49" s="52">
        <f>'AEO 2022 44 Raw'!H36</f>
        <v>0.083867</v>
      </c>
      <c r="F49" s="52">
        <f>'AEO 2022 44 Raw'!I36</f>
        <v>0.082934</v>
      </c>
      <c r="G49" s="52">
        <f>'AEO 2022 44 Raw'!J36</f>
        <v>0.079843</v>
      </c>
      <c r="H49" s="52">
        <f>'AEO 2022 44 Raw'!K36</f>
        <v>0.076699</v>
      </c>
      <c r="I49" s="52">
        <f>'AEO 2022 44 Raw'!L36</f>
        <v>0.072665</v>
      </c>
      <c r="J49" s="52">
        <f>'AEO 2022 44 Raw'!M36</f>
        <v>0.069366</v>
      </c>
      <c r="K49" s="52">
        <f>'AEO 2022 44 Raw'!N36</f>
        <v>0.066088</v>
      </c>
      <c r="L49" s="52">
        <f>'AEO 2022 44 Raw'!O36</f>
        <v>0.062316</v>
      </c>
      <c r="M49" s="52">
        <f>'AEO 2022 44 Raw'!P36</f>
        <v>0.05875</v>
      </c>
      <c r="N49" s="52">
        <f>'AEO 2022 44 Raw'!Q36</f>
        <v>0.05555</v>
      </c>
      <c r="O49" s="52">
        <f>'AEO 2022 44 Raw'!R36</f>
        <v>0.052556</v>
      </c>
      <c r="P49" s="52">
        <f>'AEO 2022 44 Raw'!S36</f>
        <v>0.048386</v>
      </c>
      <c r="Q49" s="52">
        <f>'AEO 2022 44 Raw'!T36</f>
        <v>0.044404</v>
      </c>
      <c r="R49" s="52">
        <f>'AEO 2022 44 Raw'!U36</f>
        <v>0.041074</v>
      </c>
      <c r="S49" s="52">
        <f>'AEO 2022 44 Raw'!V36</f>
        <v>0.038148</v>
      </c>
      <c r="T49" s="52">
        <f>'AEO 2022 44 Raw'!W36</f>
        <v>0.035541</v>
      </c>
      <c r="U49" s="52">
        <f>'AEO 2022 44 Raw'!X36</f>
        <v>0.033077</v>
      </c>
      <c r="V49" s="52">
        <f>'AEO 2022 44 Raw'!Y36</f>
        <v>0.030316</v>
      </c>
      <c r="W49" s="52">
        <f>'AEO 2022 44 Raw'!Z36</f>
        <v>0.027324</v>
      </c>
      <c r="X49" s="52">
        <f>'AEO 2022 44 Raw'!AA36</f>
        <v>0.024208</v>
      </c>
      <c r="Y49" s="52">
        <f>'AEO 2022 44 Raw'!AB36</f>
        <v>0.021095</v>
      </c>
      <c r="Z49" s="52">
        <f>'AEO 2022 44 Raw'!AC36</f>
        <v>0.018</v>
      </c>
      <c r="AA49" s="52">
        <f>'AEO 2022 44 Raw'!AD36</f>
        <v>0.014901</v>
      </c>
      <c r="AB49" s="52">
        <f>'AEO 2022 44 Raw'!AE36</f>
        <v>0.011975</v>
      </c>
      <c r="AC49" s="52">
        <f>'AEO 2022 44 Raw'!AF36</f>
        <v>0.008991</v>
      </c>
      <c r="AD49" s="52">
        <f>'AEO 2022 44 Raw'!AG36</f>
        <v>0.005981</v>
      </c>
      <c r="AE49" s="52">
        <f>'AEO 2022 44 Raw'!AH36</f>
        <v>0.003012</v>
      </c>
      <c r="AF49" s="52">
        <f>'AEO 2022 44 Raw'!AI36</f>
        <v>0</v>
      </c>
      <c r="AG49" s="53" t="str">
        <f>'AEO 2022 44 Raw'!AJ36</f>
        <v>- -</v>
      </c>
    </row>
    <row r="50" ht="15.0" customHeight="1">
      <c r="A50" s="45" t="s">
        <v>1143</v>
      </c>
      <c r="B50" s="51" t="s">
        <v>358</v>
      </c>
      <c r="C50" s="52">
        <f>'AEO 2022 44 Raw'!F37</f>
        <v>0.475295</v>
      </c>
      <c r="D50" s="52">
        <f>'AEO 2022 44 Raw'!G37</f>
        <v>4.562552</v>
      </c>
      <c r="E50" s="52">
        <f>'AEO 2022 44 Raw'!H37</f>
        <v>8.956791</v>
      </c>
      <c r="F50" s="52">
        <f>'AEO 2022 44 Raw'!I37</f>
        <v>13.600924</v>
      </c>
      <c r="G50" s="52">
        <f>'AEO 2022 44 Raw'!J37</f>
        <v>18.039476</v>
      </c>
      <c r="H50" s="52">
        <f>'AEO 2022 44 Raw'!K37</f>
        <v>22.483076</v>
      </c>
      <c r="I50" s="52">
        <f>'AEO 2022 44 Raw'!L37</f>
        <v>26.614363</v>
      </c>
      <c r="J50" s="52">
        <f>'AEO 2022 44 Raw'!M37</f>
        <v>30.947538</v>
      </c>
      <c r="K50" s="52">
        <f>'AEO 2022 44 Raw'!N37</f>
        <v>35.275135</v>
      </c>
      <c r="L50" s="52">
        <f>'AEO 2022 44 Raw'!O37</f>
        <v>39.27663</v>
      </c>
      <c r="M50" s="52">
        <f>'AEO 2022 44 Raw'!P37</f>
        <v>43.307579</v>
      </c>
      <c r="N50" s="52">
        <f>'AEO 2022 44 Raw'!Q37</f>
        <v>47.568695</v>
      </c>
      <c r="O50" s="52">
        <f>'AEO 2022 44 Raw'!R37</f>
        <v>52.002075</v>
      </c>
      <c r="P50" s="52">
        <f>'AEO 2022 44 Raw'!S37</f>
        <v>55.127583</v>
      </c>
      <c r="Q50" s="52">
        <f>'AEO 2022 44 Raw'!T37</f>
        <v>58.143501</v>
      </c>
      <c r="R50" s="52">
        <f>'AEO 2022 44 Raw'!U37</f>
        <v>61.77372</v>
      </c>
      <c r="S50" s="52">
        <f>'AEO 2022 44 Raw'!V37</f>
        <v>65.946892</v>
      </c>
      <c r="T50" s="52">
        <f>'AEO 2022 44 Raw'!W37</f>
        <v>70.76413</v>
      </c>
      <c r="U50" s="52">
        <f>'AEO 2022 44 Raw'!X37</f>
        <v>76.124397</v>
      </c>
      <c r="V50" s="52">
        <f>'AEO 2022 44 Raw'!Y37</f>
        <v>81.068901</v>
      </c>
      <c r="W50" s="52">
        <f>'AEO 2022 44 Raw'!Z37</f>
        <v>85.519341</v>
      </c>
      <c r="X50" s="52">
        <f>'AEO 2022 44 Raw'!AA37</f>
        <v>89.568108</v>
      </c>
      <c r="Y50" s="52">
        <f>'AEO 2022 44 Raw'!AB37</f>
        <v>93.51767</v>
      </c>
      <c r="Z50" s="52">
        <f>'AEO 2022 44 Raw'!AC37</f>
        <v>97.406403</v>
      </c>
      <c r="AA50" s="52">
        <f>'AEO 2022 44 Raw'!AD37</f>
        <v>101.060745</v>
      </c>
      <c r="AB50" s="52">
        <f>'AEO 2022 44 Raw'!AE37</f>
        <v>105.842323</v>
      </c>
      <c r="AC50" s="52">
        <f>'AEO 2022 44 Raw'!AF37</f>
        <v>110.293434</v>
      </c>
      <c r="AD50" s="52">
        <f>'AEO 2022 44 Raw'!AG37</f>
        <v>114.392647</v>
      </c>
      <c r="AE50" s="52">
        <f>'AEO 2022 44 Raw'!AH37</f>
        <v>119.601067</v>
      </c>
      <c r="AF50" s="52">
        <f>'AEO 2022 44 Raw'!AI37</f>
        <v>124.331017</v>
      </c>
      <c r="AG50" s="53">
        <f>'AEO 2022 44 Raw'!AJ37</f>
        <v>0.212</v>
      </c>
    </row>
    <row r="51" ht="15.0" customHeight="1">
      <c r="A51" s="45" t="s">
        <v>1144</v>
      </c>
      <c r="B51" s="51" t="s">
        <v>360</v>
      </c>
      <c r="C51" s="52">
        <f>'AEO 2022 44 Raw'!F38</f>
        <v>1.286398</v>
      </c>
      <c r="D51" s="52">
        <f>'AEO 2022 44 Raw'!G38</f>
        <v>1.784742</v>
      </c>
      <c r="E51" s="52">
        <f>'AEO 2022 44 Raw'!H38</f>
        <v>2.440145</v>
      </c>
      <c r="F51" s="52">
        <f>'AEO 2022 44 Raw'!I38</f>
        <v>3.130457</v>
      </c>
      <c r="G51" s="52">
        <f>'AEO 2022 44 Raw'!J38</f>
        <v>3.761847</v>
      </c>
      <c r="H51" s="52">
        <f>'AEO 2022 44 Raw'!K38</f>
        <v>4.393392</v>
      </c>
      <c r="I51" s="52">
        <f>'AEO 2022 44 Raw'!L38</f>
        <v>4.966199</v>
      </c>
      <c r="J51" s="52">
        <f>'AEO 2022 44 Raw'!M38</f>
        <v>5.57912</v>
      </c>
      <c r="K51" s="52">
        <f>'AEO 2022 44 Raw'!N38</f>
        <v>6.191509</v>
      </c>
      <c r="L51" s="52">
        <f>'AEO 2022 44 Raw'!O38</f>
        <v>6.748247</v>
      </c>
      <c r="M51" s="52">
        <f>'AEO 2022 44 Raw'!P38</f>
        <v>7.31219</v>
      </c>
      <c r="N51" s="52">
        <f>'AEO 2022 44 Raw'!Q38</f>
        <v>7.915636</v>
      </c>
      <c r="O51" s="52">
        <f>'AEO 2022 44 Raw'!R38</f>
        <v>8.547929</v>
      </c>
      <c r="P51" s="52">
        <f>'AEO 2022 44 Raw'!S38</f>
        <v>8.967178</v>
      </c>
      <c r="Q51" s="52">
        <f>'AEO 2022 44 Raw'!T38</f>
        <v>9.372295</v>
      </c>
      <c r="R51" s="52">
        <f>'AEO 2022 44 Raw'!U38</f>
        <v>9.878829</v>
      </c>
      <c r="S51" s="52">
        <f>'AEO 2022 44 Raw'!V38</f>
        <v>10.472823</v>
      </c>
      <c r="T51" s="52">
        <f>'AEO 2022 44 Raw'!W38</f>
        <v>11.168439</v>
      </c>
      <c r="U51" s="52">
        <f>'AEO 2022 44 Raw'!X38</f>
        <v>11.948179</v>
      </c>
      <c r="V51" s="52">
        <f>'AEO 2022 44 Raw'!Y38</f>
        <v>12.661205</v>
      </c>
      <c r="W51" s="52">
        <f>'AEO 2022 44 Raw'!Z38</f>
        <v>13.296535</v>
      </c>
      <c r="X51" s="52">
        <f>'AEO 2022 44 Raw'!AA38</f>
        <v>13.869541</v>
      </c>
      <c r="Y51" s="52">
        <f>'AEO 2022 44 Raw'!AB38</f>
        <v>14.427606</v>
      </c>
      <c r="Z51" s="52">
        <f>'AEO 2022 44 Raw'!AC38</f>
        <v>14.976755</v>
      </c>
      <c r="AA51" s="52">
        <f>'AEO 2022 44 Raw'!AD38</f>
        <v>15.490432</v>
      </c>
      <c r="AB51" s="52">
        <f>'AEO 2022 44 Raw'!AE38</f>
        <v>16.177021</v>
      </c>
      <c r="AC51" s="52">
        <f>'AEO 2022 44 Raw'!AF38</f>
        <v>16.81287</v>
      </c>
      <c r="AD51" s="52">
        <f>'AEO 2022 44 Raw'!AG38</f>
        <v>17.395157</v>
      </c>
      <c r="AE51" s="52">
        <f>'AEO 2022 44 Raw'!AH38</f>
        <v>18.145948</v>
      </c>
      <c r="AF51" s="52">
        <f>'AEO 2022 44 Raw'!AI38</f>
        <v>18.823828</v>
      </c>
      <c r="AG51" s="53">
        <f>'AEO 2022 44 Raw'!AJ38</f>
        <v>0.097</v>
      </c>
    </row>
    <row r="52" ht="15.0" customHeight="1">
      <c r="A52" s="45" t="s">
        <v>1145</v>
      </c>
      <c r="B52" s="51" t="s">
        <v>362</v>
      </c>
      <c r="C52" s="52">
        <f>'AEO 2022 44 Raw'!F39</f>
        <v>5.520238</v>
      </c>
      <c r="D52" s="52">
        <f>'AEO 2022 44 Raw'!G39</f>
        <v>5.323646</v>
      </c>
      <c r="E52" s="52">
        <f>'AEO 2022 44 Raw'!H39</f>
        <v>5.647635</v>
      </c>
      <c r="F52" s="52">
        <f>'AEO 2022 44 Raw'!I39</f>
        <v>5.976447</v>
      </c>
      <c r="G52" s="52">
        <f>'AEO 2022 44 Raw'!J39</f>
        <v>6.160539</v>
      </c>
      <c r="H52" s="52">
        <f>'AEO 2022 44 Raw'!K39</f>
        <v>6.341162</v>
      </c>
      <c r="I52" s="52">
        <f>'AEO 2022 44 Raw'!L39</f>
        <v>6.443199</v>
      </c>
      <c r="J52" s="52">
        <f>'AEO 2022 44 Raw'!M39</f>
        <v>6.604366</v>
      </c>
      <c r="K52" s="52">
        <f>'AEO 2022 44 Raw'!N39</f>
        <v>6.765624</v>
      </c>
      <c r="L52" s="52">
        <f>'AEO 2022 44 Raw'!O39</f>
        <v>6.870611</v>
      </c>
      <c r="M52" s="52">
        <f>'AEO 2022 44 Raw'!P39</f>
        <v>6.98945</v>
      </c>
      <c r="N52" s="52">
        <f>'AEO 2022 44 Raw'!Q39</f>
        <v>7.146677</v>
      </c>
      <c r="O52" s="52">
        <f>'AEO 2022 44 Raw'!R39</f>
        <v>7.330356</v>
      </c>
      <c r="P52" s="52">
        <f>'AEO 2022 44 Raw'!S39</f>
        <v>7.338004</v>
      </c>
      <c r="Q52" s="52">
        <f>'AEO 2022 44 Raw'!T39</f>
        <v>7.346984</v>
      </c>
      <c r="R52" s="52">
        <f>'AEO 2022 44 Raw'!U39</f>
        <v>7.443986</v>
      </c>
      <c r="S52" s="52">
        <f>'AEO 2022 44 Raw'!V39</f>
        <v>7.608426</v>
      </c>
      <c r="T52" s="52">
        <f>'AEO 2022 44 Raw'!W39</f>
        <v>7.843364</v>
      </c>
      <c r="U52" s="52">
        <f>'AEO 2022 44 Raw'!X39</f>
        <v>8.130209</v>
      </c>
      <c r="V52" s="52">
        <f>'AEO 2022 44 Raw'!Y39</f>
        <v>8.365152</v>
      </c>
      <c r="W52" s="52">
        <f>'AEO 2022 44 Raw'!Z39</f>
        <v>8.546037</v>
      </c>
      <c r="X52" s="52">
        <f>'AEO 2022 44 Raw'!AA39</f>
        <v>8.686385</v>
      </c>
      <c r="Y52" s="52">
        <f>'AEO 2022 44 Raw'!AB39</f>
        <v>8.818301</v>
      </c>
      <c r="Z52" s="52">
        <f>'AEO 2022 44 Raw'!AC39</f>
        <v>8.945752</v>
      </c>
      <c r="AA52" s="52">
        <f>'AEO 2022 44 Raw'!AD39</f>
        <v>9.053152</v>
      </c>
      <c r="AB52" s="52">
        <f>'AEO 2022 44 Raw'!AE39</f>
        <v>9.261092</v>
      </c>
      <c r="AC52" s="52">
        <f>'AEO 2022 44 Raw'!AF39</f>
        <v>9.437937</v>
      </c>
      <c r="AD52" s="52">
        <f>'AEO 2022 44 Raw'!AG39</f>
        <v>9.584406</v>
      </c>
      <c r="AE52" s="52">
        <f>'AEO 2022 44 Raw'!AH39</f>
        <v>9.822852</v>
      </c>
      <c r="AF52" s="52">
        <f>'AEO 2022 44 Raw'!AI39</f>
        <v>10.019754</v>
      </c>
      <c r="AG52" s="53">
        <f>'AEO 2022 44 Raw'!AJ39</f>
        <v>0.021</v>
      </c>
    </row>
    <row r="53" ht="15.0" customHeight="1">
      <c r="A53" s="45" t="s">
        <v>1146</v>
      </c>
      <c r="B53" s="51" t="s">
        <v>364</v>
      </c>
      <c r="C53" s="52">
        <f>'AEO 2022 44 Raw'!F40</f>
        <v>0.051245</v>
      </c>
      <c r="D53" s="52">
        <f>'AEO 2022 44 Raw'!G40</f>
        <v>0.420956</v>
      </c>
      <c r="E53" s="52">
        <f>'AEO 2022 44 Raw'!H40</f>
        <v>0.817414</v>
      </c>
      <c r="F53" s="52">
        <f>'AEO 2022 44 Raw'!I40</f>
        <v>1.234844</v>
      </c>
      <c r="G53" s="52">
        <f>'AEO 2022 44 Raw'!J40</f>
        <v>1.632553</v>
      </c>
      <c r="H53" s="52">
        <f>'AEO 2022 44 Raw'!K40</f>
        <v>2.030197</v>
      </c>
      <c r="I53" s="52">
        <f>'AEO 2022 44 Raw'!L40</f>
        <v>2.399179</v>
      </c>
      <c r="J53" s="52">
        <f>'AEO 2022 44 Raw'!M40</f>
        <v>2.785903</v>
      </c>
      <c r="K53" s="52">
        <f>'AEO 2022 44 Raw'!N40</f>
        <v>3.171597</v>
      </c>
      <c r="L53" s="52">
        <f>'AEO 2022 44 Raw'!O40</f>
        <v>3.527437</v>
      </c>
      <c r="M53" s="52">
        <f>'AEO 2022 44 Raw'!P40</f>
        <v>3.885319</v>
      </c>
      <c r="N53" s="52">
        <f>'AEO 2022 44 Raw'!Q40</f>
        <v>4.261899</v>
      </c>
      <c r="O53" s="52">
        <f>'AEO 2022 44 Raw'!R40</f>
        <v>4.654357</v>
      </c>
      <c r="P53" s="52">
        <f>'AEO 2022 44 Raw'!S40</f>
        <v>4.929631</v>
      </c>
      <c r="Q53" s="52">
        <f>'AEO 2022 44 Raw'!T40</f>
        <v>5.194462</v>
      </c>
      <c r="R53" s="52">
        <f>'AEO 2022 44 Raw'!U40</f>
        <v>5.513911</v>
      </c>
      <c r="S53" s="52">
        <f>'AEO 2022 44 Raw'!V40</f>
        <v>5.881295</v>
      </c>
      <c r="T53" s="52">
        <f>'AEO 2022 44 Raw'!W40</f>
        <v>6.305583</v>
      </c>
      <c r="U53" s="52">
        <f>'AEO 2022 44 Raw'!X40</f>
        <v>6.777561</v>
      </c>
      <c r="V53" s="52">
        <f>'AEO 2022 44 Raw'!Y40</f>
        <v>7.211871</v>
      </c>
      <c r="W53" s="52">
        <f>'AEO 2022 44 Raw'!Z40</f>
        <v>7.601914</v>
      </c>
      <c r="X53" s="52">
        <f>'AEO 2022 44 Raw'!AA40</f>
        <v>7.955615</v>
      </c>
      <c r="Y53" s="52">
        <f>'AEO 2022 44 Raw'!AB40</f>
        <v>8.300033</v>
      </c>
      <c r="Z53" s="52">
        <f>'AEO 2022 44 Raw'!AC40</f>
        <v>8.638471</v>
      </c>
      <c r="AA53" s="52">
        <f>'AEO 2022 44 Raw'!AD40</f>
        <v>8.9553</v>
      </c>
      <c r="AB53" s="52">
        <f>'AEO 2022 44 Raw'!AE40</f>
        <v>9.371258</v>
      </c>
      <c r="AC53" s="52">
        <f>'AEO 2022 44 Raw'!AF40</f>
        <v>9.756998</v>
      </c>
      <c r="AD53" s="52">
        <f>'AEO 2022 44 Raw'!AG40</f>
        <v>10.111188</v>
      </c>
      <c r="AE53" s="52">
        <f>'AEO 2022 44 Raw'!AH40</f>
        <v>10.563502</v>
      </c>
      <c r="AF53" s="52">
        <f>'AEO 2022 44 Raw'!AI40</f>
        <v>10.973234</v>
      </c>
      <c r="AG53" s="53">
        <f>'AEO 2022 44 Raw'!AJ40</f>
        <v>0.203</v>
      </c>
    </row>
    <row r="54" ht="15.0" customHeight="1">
      <c r="A54" s="45" t="s">
        <v>1147</v>
      </c>
      <c r="B54" s="51" t="s">
        <v>366</v>
      </c>
      <c r="C54" s="52">
        <f>'AEO 2022 44 Raw'!F41</f>
        <v>0</v>
      </c>
      <c r="D54" s="52">
        <f>'AEO 2022 44 Raw'!G41</f>
        <v>0</v>
      </c>
      <c r="E54" s="52">
        <f>'AEO 2022 44 Raw'!H41</f>
        <v>0</v>
      </c>
      <c r="F54" s="52">
        <f>'AEO 2022 44 Raw'!I41</f>
        <v>0</v>
      </c>
      <c r="G54" s="52">
        <f>'AEO 2022 44 Raw'!J41</f>
        <v>0</v>
      </c>
      <c r="H54" s="52">
        <f>'AEO 2022 44 Raw'!K41</f>
        <v>0</v>
      </c>
      <c r="I54" s="52">
        <f>'AEO 2022 44 Raw'!L41</f>
        <v>0</v>
      </c>
      <c r="J54" s="52">
        <f>'AEO 2022 44 Raw'!M41</f>
        <v>0</v>
      </c>
      <c r="K54" s="52">
        <f>'AEO 2022 44 Raw'!N41</f>
        <v>0</v>
      </c>
      <c r="L54" s="52">
        <f>'AEO 2022 44 Raw'!O41</f>
        <v>0</v>
      </c>
      <c r="M54" s="52">
        <f>'AEO 2022 44 Raw'!P41</f>
        <v>0</v>
      </c>
      <c r="N54" s="52">
        <f>'AEO 2022 44 Raw'!Q41</f>
        <v>0</v>
      </c>
      <c r="O54" s="52">
        <f>'AEO 2022 44 Raw'!R41</f>
        <v>0</v>
      </c>
      <c r="P54" s="52">
        <f>'AEO 2022 44 Raw'!S41</f>
        <v>0</v>
      </c>
      <c r="Q54" s="52">
        <f>'AEO 2022 44 Raw'!T41</f>
        <v>0</v>
      </c>
      <c r="R54" s="52">
        <f>'AEO 2022 44 Raw'!U41</f>
        <v>0</v>
      </c>
      <c r="S54" s="52">
        <f>'AEO 2022 44 Raw'!V41</f>
        <v>0</v>
      </c>
      <c r="T54" s="52">
        <f>'AEO 2022 44 Raw'!W41</f>
        <v>0</v>
      </c>
      <c r="U54" s="52">
        <f>'AEO 2022 44 Raw'!X41</f>
        <v>0</v>
      </c>
      <c r="V54" s="52">
        <f>'AEO 2022 44 Raw'!Y41</f>
        <v>0</v>
      </c>
      <c r="W54" s="52">
        <f>'AEO 2022 44 Raw'!Z41</f>
        <v>0</v>
      </c>
      <c r="X54" s="52">
        <f>'AEO 2022 44 Raw'!AA41</f>
        <v>0</v>
      </c>
      <c r="Y54" s="52">
        <f>'AEO 2022 44 Raw'!AB41</f>
        <v>0</v>
      </c>
      <c r="Z54" s="52">
        <f>'AEO 2022 44 Raw'!AC41</f>
        <v>0</v>
      </c>
      <c r="AA54" s="52">
        <f>'AEO 2022 44 Raw'!AD41</f>
        <v>0</v>
      </c>
      <c r="AB54" s="52">
        <f>'AEO 2022 44 Raw'!AE41</f>
        <v>0</v>
      </c>
      <c r="AC54" s="52">
        <f>'AEO 2022 44 Raw'!AF41</f>
        <v>0</v>
      </c>
      <c r="AD54" s="52">
        <f>'AEO 2022 44 Raw'!AG41</f>
        <v>0</v>
      </c>
      <c r="AE54" s="52">
        <f>'AEO 2022 44 Raw'!AH41</f>
        <v>0</v>
      </c>
      <c r="AF54" s="52">
        <f>'AEO 2022 44 Raw'!AI41</f>
        <v>0</v>
      </c>
      <c r="AG54" s="53" t="str">
        <f>'AEO 2022 44 Raw'!AJ41</f>
        <v>- -</v>
      </c>
    </row>
    <row r="55" ht="15.0" customHeight="1">
      <c r="A55" s="45" t="s">
        <v>1148</v>
      </c>
      <c r="B55" s="51" t="s">
        <v>368</v>
      </c>
      <c r="C55" s="52">
        <f>'AEO 2022 44 Raw'!F42</f>
        <v>46.813301</v>
      </c>
      <c r="D55" s="52">
        <f>'AEO 2022 44 Raw'!G42</f>
        <v>44.627243</v>
      </c>
      <c r="E55" s="52">
        <f>'AEO 2022 44 Raw'!H42</f>
        <v>46.813892</v>
      </c>
      <c r="F55" s="52">
        <f>'AEO 2022 44 Raw'!I42</f>
        <v>49.011944</v>
      </c>
      <c r="G55" s="52">
        <f>'AEO 2022 44 Raw'!J42</f>
        <v>50.004189</v>
      </c>
      <c r="H55" s="52">
        <f>'AEO 2022 44 Raw'!K42</f>
        <v>50.962864</v>
      </c>
      <c r="I55" s="52">
        <f>'AEO 2022 44 Raw'!L42</f>
        <v>51.293766</v>
      </c>
      <c r="J55" s="52">
        <f>'AEO 2022 44 Raw'!M42</f>
        <v>52.102406</v>
      </c>
      <c r="K55" s="52">
        <f>'AEO 2022 44 Raw'!N42</f>
        <v>52.915661</v>
      </c>
      <c r="L55" s="52">
        <f>'AEO 2022 44 Raw'!O42</f>
        <v>53.297123</v>
      </c>
      <c r="M55" s="52">
        <f>'AEO 2022 44 Raw'!P42</f>
        <v>53.797497</v>
      </c>
      <c r="N55" s="52">
        <f>'AEO 2022 44 Raw'!Q42</f>
        <v>54.606621</v>
      </c>
      <c r="O55" s="52">
        <f>'AEO 2022 44 Raw'!R42</f>
        <v>55.615826</v>
      </c>
      <c r="P55" s="52">
        <f>'AEO 2022 44 Raw'!S42</f>
        <v>55.298012</v>
      </c>
      <c r="Q55" s="52">
        <f>'AEO 2022 44 Raw'!T42</f>
        <v>55.010441</v>
      </c>
      <c r="R55" s="52">
        <f>'AEO 2022 44 Raw'!U42</f>
        <v>55.394264</v>
      </c>
      <c r="S55" s="52">
        <f>'AEO 2022 44 Raw'!V42</f>
        <v>56.286217</v>
      </c>
      <c r="T55" s="52">
        <f>'AEO 2022 44 Raw'!W42</f>
        <v>57.699341</v>
      </c>
      <c r="U55" s="52">
        <f>'AEO 2022 44 Raw'!X42</f>
        <v>59.490089</v>
      </c>
      <c r="V55" s="52">
        <f>'AEO 2022 44 Raw'!Y42</f>
        <v>60.896488</v>
      </c>
      <c r="W55" s="52">
        <f>'AEO 2022 44 Raw'!Z42</f>
        <v>61.907803</v>
      </c>
      <c r="X55" s="52">
        <f>'AEO 2022 44 Raw'!AA42</f>
        <v>62.629967</v>
      </c>
      <c r="Y55" s="52">
        <f>'AEO 2022 44 Raw'!AB42</f>
        <v>63.296219</v>
      </c>
      <c r="Z55" s="52">
        <f>'AEO 2022 44 Raw'!AC42</f>
        <v>63.936508</v>
      </c>
      <c r="AA55" s="52">
        <f>'AEO 2022 44 Raw'!AD42</f>
        <v>64.441719</v>
      </c>
      <c r="AB55" s="52">
        <f>'AEO 2022 44 Raw'!AE42</f>
        <v>65.667488</v>
      </c>
      <c r="AC55" s="52">
        <f>'AEO 2022 44 Raw'!AF42</f>
        <v>66.676338</v>
      </c>
      <c r="AD55" s="52">
        <f>'AEO 2022 44 Raw'!AG42</f>
        <v>67.47303</v>
      </c>
      <c r="AE55" s="52">
        <f>'AEO 2022 44 Raw'!AH42</f>
        <v>68.915253</v>
      </c>
      <c r="AF55" s="52">
        <f>'AEO 2022 44 Raw'!AI42</f>
        <v>70.065323</v>
      </c>
      <c r="AG55" s="53">
        <f>'AEO 2022 44 Raw'!AJ42</f>
        <v>0.014</v>
      </c>
    </row>
    <row r="56" ht="15.0" customHeight="1">
      <c r="A56" s="45" t="s">
        <v>1149</v>
      </c>
      <c r="B56" s="51" t="s">
        <v>370</v>
      </c>
      <c r="C56" s="52">
        <f>'AEO 2022 44 Raw'!F43</f>
        <v>0</v>
      </c>
      <c r="D56" s="52">
        <f>'AEO 2022 44 Raw'!G43</f>
        <v>0</v>
      </c>
      <c r="E56" s="52">
        <f>'AEO 2022 44 Raw'!H43</f>
        <v>0</v>
      </c>
      <c r="F56" s="52">
        <f>'AEO 2022 44 Raw'!I43</f>
        <v>0</v>
      </c>
      <c r="G56" s="52">
        <f>'AEO 2022 44 Raw'!J43</f>
        <v>0</v>
      </c>
      <c r="H56" s="52">
        <f>'AEO 2022 44 Raw'!K43</f>
        <v>0</v>
      </c>
      <c r="I56" s="52">
        <f>'AEO 2022 44 Raw'!L43</f>
        <v>0</v>
      </c>
      <c r="J56" s="52">
        <f>'AEO 2022 44 Raw'!M43</f>
        <v>0</v>
      </c>
      <c r="K56" s="52">
        <f>'AEO 2022 44 Raw'!N43</f>
        <v>0</v>
      </c>
      <c r="L56" s="52">
        <f>'AEO 2022 44 Raw'!O43</f>
        <v>0</v>
      </c>
      <c r="M56" s="52">
        <f>'AEO 2022 44 Raw'!P43</f>
        <v>0</v>
      </c>
      <c r="N56" s="52">
        <f>'AEO 2022 44 Raw'!Q43</f>
        <v>0</v>
      </c>
      <c r="O56" s="52">
        <f>'AEO 2022 44 Raw'!R43</f>
        <v>0</v>
      </c>
      <c r="P56" s="52">
        <f>'AEO 2022 44 Raw'!S43</f>
        <v>0</v>
      </c>
      <c r="Q56" s="52">
        <f>'AEO 2022 44 Raw'!T43</f>
        <v>0</v>
      </c>
      <c r="R56" s="52">
        <f>'AEO 2022 44 Raw'!U43</f>
        <v>0</v>
      </c>
      <c r="S56" s="52">
        <f>'AEO 2022 44 Raw'!V43</f>
        <v>0</v>
      </c>
      <c r="T56" s="52">
        <f>'AEO 2022 44 Raw'!W43</f>
        <v>0</v>
      </c>
      <c r="U56" s="52">
        <f>'AEO 2022 44 Raw'!X43</f>
        <v>0</v>
      </c>
      <c r="V56" s="52">
        <f>'AEO 2022 44 Raw'!Y43</f>
        <v>0</v>
      </c>
      <c r="W56" s="52">
        <f>'AEO 2022 44 Raw'!Z43</f>
        <v>0</v>
      </c>
      <c r="X56" s="52">
        <f>'AEO 2022 44 Raw'!AA43</f>
        <v>0</v>
      </c>
      <c r="Y56" s="52">
        <f>'AEO 2022 44 Raw'!AB43</f>
        <v>0</v>
      </c>
      <c r="Z56" s="52">
        <f>'AEO 2022 44 Raw'!AC43</f>
        <v>0</v>
      </c>
      <c r="AA56" s="52">
        <f>'AEO 2022 44 Raw'!AD43</f>
        <v>0</v>
      </c>
      <c r="AB56" s="52">
        <f>'AEO 2022 44 Raw'!AE43</f>
        <v>0</v>
      </c>
      <c r="AC56" s="52">
        <f>'AEO 2022 44 Raw'!AF43</f>
        <v>0</v>
      </c>
      <c r="AD56" s="52">
        <f>'AEO 2022 44 Raw'!AG43</f>
        <v>0</v>
      </c>
      <c r="AE56" s="52">
        <f>'AEO 2022 44 Raw'!AH43</f>
        <v>0</v>
      </c>
      <c r="AF56" s="52">
        <f>'AEO 2022 44 Raw'!AI43</f>
        <v>0</v>
      </c>
      <c r="AG56" s="53" t="str">
        <f>'AEO 2022 44 Raw'!AJ43</f>
        <v>- -</v>
      </c>
    </row>
    <row r="57" ht="15.0" customHeight="1">
      <c r="A57" s="45" t="s">
        <v>1150</v>
      </c>
      <c r="B57" s="51" t="s">
        <v>372</v>
      </c>
      <c r="C57" s="52">
        <f>'AEO 2022 44 Raw'!F44</f>
        <v>0</v>
      </c>
      <c r="D57" s="52">
        <f>'AEO 2022 44 Raw'!G44</f>
        <v>0</v>
      </c>
      <c r="E57" s="52">
        <f>'AEO 2022 44 Raw'!H44</f>
        <v>0</v>
      </c>
      <c r="F57" s="52">
        <f>'AEO 2022 44 Raw'!I44</f>
        <v>0</v>
      </c>
      <c r="G57" s="52">
        <f>'AEO 2022 44 Raw'!J44</f>
        <v>0</v>
      </c>
      <c r="H57" s="52">
        <f>'AEO 2022 44 Raw'!K44</f>
        <v>0</v>
      </c>
      <c r="I57" s="52">
        <f>'AEO 2022 44 Raw'!L44</f>
        <v>0</v>
      </c>
      <c r="J57" s="52">
        <f>'AEO 2022 44 Raw'!M44</f>
        <v>0</v>
      </c>
      <c r="K57" s="52">
        <f>'AEO 2022 44 Raw'!N44</f>
        <v>0</v>
      </c>
      <c r="L57" s="52">
        <f>'AEO 2022 44 Raw'!O44</f>
        <v>0</v>
      </c>
      <c r="M57" s="52">
        <f>'AEO 2022 44 Raw'!P44</f>
        <v>0</v>
      </c>
      <c r="N57" s="52">
        <f>'AEO 2022 44 Raw'!Q44</f>
        <v>0</v>
      </c>
      <c r="O57" s="52">
        <f>'AEO 2022 44 Raw'!R44</f>
        <v>0</v>
      </c>
      <c r="P57" s="52">
        <f>'AEO 2022 44 Raw'!S44</f>
        <v>0</v>
      </c>
      <c r="Q57" s="52">
        <f>'AEO 2022 44 Raw'!T44</f>
        <v>0</v>
      </c>
      <c r="R57" s="52">
        <f>'AEO 2022 44 Raw'!U44</f>
        <v>0</v>
      </c>
      <c r="S57" s="52">
        <f>'AEO 2022 44 Raw'!V44</f>
        <v>0</v>
      </c>
      <c r="T57" s="52">
        <f>'AEO 2022 44 Raw'!W44</f>
        <v>0</v>
      </c>
      <c r="U57" s="52">
        <f>'AEO 2022 44 Raw'!X44</f>
        <v>0</v>
      </c>
      <c r="V57" s="52">
        <f>'AEO 2022 44 Raw'!Y44</f>
        <v>0</v>
      </c>
      <c r="W57" s="52">
        <f>'AEO 2022 44 Raw'!Z44</f>
        <v>0</v>
      </c>
      <c r="X57" s="52">
        <f>'AEO 2022 44 Raw'!AA44</f>
        <v>0</v>
      </c>
      <c r="Y57" s="52">
        <f>'AEO 2022 44 Raw'!AB44</f>
        <v>0</v>
      </c>
      <c r="Z57" s="52">
        <f>'AEO 2022 44 Raw'!AC44</f>
        <v>0</v>
      </c>
      <c r="AA57" s="52">
        <f>'AEO 2022 44 Raw'!AD44</f>
        <v>0</v>
      </c>
      <c r="AB57" s="52">
        <f>'AEO 2022 44 Raw'!AE44</f>
        <v>0</v>
      </c>
      <c r="AC57" s="52">
        <f>'AEO 2022 44 Raw'!AF44</f>
        <v>0</v>
      </c>
      <c r="AD57" s="52">
        <f>'AEO 2022 44 Raw'!AG44</f>
        <v>0</v>
      </c>
      <c r="AE57" s="52">
        <f>'AEO 2022 44 Raw'!AH44</f>
        <v>0</v>
      </c>
      <c r="AF57" s="52">
        <f>'AEO 2022 44 Raw'!AI44</f>
        <v>0</v>
      </c>
      <c r="AG57" s="53" t="str">
        <f>'AEO 2022 44 Raw'!AJ44</f>
        <v>- -</v>
      </c>
    </row>
    <row r="58" ht="15.0" customHeight="1">
      <c r="A58" s="45" t="s">
        <v>1151</v>
      </c>
      <c r="B58" s="51" t="s">
        <v>374</v>
      </c>
      <c r="C58" s="52">
        <f>'AEO 2022 44 Raw'!F45</f>
        <v>0</v>
      </c>
      <c r="D58" s="52">
        <f>'AEO 2022 44 Raw'!G45</f>
        <v>0</v>
      </c>
      <c r="E58" s="52">
        <f>'AEO 2022 44 Raw'!H45</f>
        <v>0</v>
      </c>
      <c r="F58" s="52">
        <f>'AEO 2022 44 Raw'!I45</f>
        <v>0</v>
      </c>
      <c r="G58" s="52">
        <f>'AEO 2022 44 Raw'!J45</f>
        <v>0</v>
      </c>
      <c r="H58" s="52">
        <f>'AEO 2022 44 Raw'!K45</f>
        <v>0</v>
      </c>
      <c r="I58" s="52">
        <f>'AEO 2022 44 Raw'!L45</f>
        <v>0</v>
      </c>
      <c r="J58" s="52">
        <f>'AEO 2022 44 Raw'!M45</f>
        <v>0</v>
      </c>
      <c r="K58" s="52">
        <f>'AEO 2022 44 Raw'!N45</f>
        <v>0</v>
      </c>
      <c r="L58" s="52">
        <f>'AEO 2022 44 Raw'!O45</f>
        <v>0</v>
      </c>
      <c r="M58" s="52">
        <f>'AEO 2022 44 Raw'!P45</f>
        <v>0</v>
      </c>
      <c r="N58" s="52">
        <f>'AEO 2022 44 Raw'!Q45</f>
        <v>0</v>
      </c>
      <c r="O58" s="52">
        <f>'AEO 2022 44 Raw'!R45</f>
        <v>0</v>
      </c>
      <c r="P58" s="52">
        <f>'AEO 2022 44 Raw'!S45</f>
        <v>0</v>
      </c>
      <c r="Q58" s="52">
        <f>'AEO 2022 44 Raw'!T45</f>
        <v>0</v>
      </c>
      <c r="R58" s="52">
        <f>'AEO 2022 44 Raw'!U45</f>
        <v>0</v>
      </c>
      <c r="S58" s="52">
        <f>'AEO 2022 44 Raw'!V45</f>
        <v>0</v>
      </c>
      <c r="T58" s="52">
        <f>'AEO 2022 44 Raw'!W45</f>
        <v>0</v>
      </c>
      <c r="U58" s="52">
        <f>'AEO 2022 44 Raw'!X45</f>
        <v>0</v>
      </c>
      <c r="V58" s="52">
        <f>'AEO 2022 44 Raw'!Y45</f>
        <v>0</v>
      </c>
      <c r="W58" s="52">
        <f>'AEO 2022 44 Raw'!Z45</f>
        <v>0</v>
      </c>
      <c r="X58" s="52">
        <f>'AEO 2022 44 Raw'!AA45</f>
        <v>0</v>
      </c>
      <c r="Y58" s="52">
        <f>'AEO 2022 44 Raw'!AB45</f>
        <v>0</v>
      </c>
      <c r="Z58" s="52">
        <f>'AEO 2022 44 Raw'!AC45</f>
        <v>0</v>
      </c>
      <c r="AA58" s="52">
        <f>'AEO 2022 44 Raw'!AD45</f>
        <v>0</v>
      </c>
      <c r="AB58" s="52">
        <f>'AEO 2022 44 Raw'!AE45</f>
        <v>0</v>
      </c>
      <c r="AC58" s="52">
        <f>'AEO 2022 44 Raw'!AF45</f>
        <v>0</v>
      </c>
      <c r="AD58" s="52">
        <f>'AEO 2022 44 Raw'!AG45</f>
        <v>0</v>
      </c>
      <c r="AE58" s="52">
        <f>'AEO 2022 44 Raw'!AH45</f>
        <v>0</v>
      </c>
      <c r="AF58" s="52">
        <f>'AEO 2022 44 Raw'!AI45</f>
        <v>0</v>
      </c>
      <c r="AG58" s="53" t="str">
        <f>'AEO 2022 44 Raw'!AJ45</f>
        <v>- -</v>
      </c>
    </row>
    <row r="59" ht="15.0" customHeight="1">
      <c r="A59" s="45" t="s">
        <v>1152</v>
      </c>
      <c r="B59" s="51" t="s">
        <v>376</v>
      </c>
      <c r="C59" s="52">
        <f>'AEO 2022 44 Raw'!F46</f>
        <v>0</v>
      </c>
      <c r="D59" s="52">
        <f>'AEO 2022 44 Raw'!G46</f>
        <v>0</v>
      </c>
      <c r="E59" s="52">
        <f>'AEO 2022 44 Raw'!H46</f>
        <v>0</v>
      </c>
      <c r="F59" s="52">
        <f>'AEO 2022 44 Raw'!I46</f>
        <v>0</v>
      </c>
      <c r="G59" s="52">
        <f>'AEO 2022 44 Raw'!J46</f>
        <v>0</v>
      </c>
      <c r="H59" s="52">
        <f>'AEO 2022 44 Raw'!K46</f>
        <v>0</v>
      </c>
      <c r="I59" s="52">
        <f>'AEO 2022 44 Raw'!L46</f>
        <v>0</v>
      </c>
      <c r="J59" s="52">
        <f>'AEO 2022 44 Raw'!M46</f>
        <v>0</v>
      </c>
      <c r="K59" s="52">
        <f>'AEO 2022 44 Raw'!N46</f>
        <v>0</v>
      </c>
      <c r="L59" s="52">
        <f>'AEO 2022 44 Raw'!O46</f>
        <v>0</v>
      </c>
      <c r="M59" s="52">
        <f>'AEO 2022 44 Raw'!P46</f>
        <v>0</v>
      </c>
      <c r="N59" s="52">
        <f>'AEO 2022 44 Raw'!Q46</f>
        <v>0</v>
      </c>
      <c r="O59" s="52">
        <f>'AEO 2022 44 Raw'!R46</f>
        <v>0</v>
      </c>
      <c r="P59" s="52">
        <f>'AEO 2022 44 Raw'!S46</f>
        <v>0</v>
      </c>
      <c r="Q59" s="52">
        <f>'AEO 2022 44 Raw'!T46</f>
        <v>0</v>
      </c>
      <c r="R59" s="52">
        <f>'AEO 2022 44 Raw'!U46</f>
        <v>0</v>
      </c>
      <c r="S59" s="52">
        <f>'AEO 2022 44 Raw'!V46</f>
        <v>0</v>
      </c>
      <c r="T59" s="52">
        <f>'AEO 2022 44 Raw'!W46</f>
        <v>0</v>
      </c>
      <c r="U59" s="52">
        <f>'AEO 2022 44 Raw'!X46</f>
        <v>0</v>
      </c>
      <c r="V59" s="52">
        <f>'AEO 2022 44 Raw'!Y46</f>
        <v>0</v>
      </c>
      <c r="W59" s="52">
        <f>'AEO 2022 44 Raw'!Z46</f>
        <v>0</v>
      </c>
      <c r="X59" s="52">
        <f>'AEO 2022 44 Raw'!AA46</f>
        <v>0</v>
      </c>
      <c r="Y59" s="52">
        <f>'AEO 2022 44 Raw'!AB46</f>
        <v>0</v>
      </c>
      <c r="Z59" s="52">
        <f>'AEO 2022 44 Raw'!AC46</f>
        <v>0</v>
      </c>
      <c r="AA59" s="52">
        <f>'AEO 2022 44 Raw'!AD46</f>
        <v>0</v>
      </c>
      <c r="AB59" s="52">
        <f>'AEO 2022 44 Raw'!AE46</f>
        <v>0</v>
      </c>
      <c r="AC59" s="52">
        <f>'AEO 2022 44 Raw'!AF46</f>
        <v>0</v>
      </c>
      <c r="AD59" s="52">
        <f>'AEO 2022 44 Raw'!AG46</f>
        <v>0</v>
      </c>
      <c r="AE59" s="52">
        <f>'AEO 2022 44 Raw'!AH46</f>
        <v>0</v>
      </c>
      <c r="AF59" s="52">
        <f>'AEO 2022 44 Raw'!AI46</f>
        <v>0</v>
      </c>
      <c r="AG59" s="53" t="str">
        <f>'AEO 2022 44 Raw'!AJ46</f>
        <v>- -</v>
      </c>
    </row>
    <row r="60" ht="15.0" customHeight="1">
      <c r="A60" s="45" t="s">
        <v>1153</v>
      </c>
      <c r="B60" s="51" t="s">
        <v>378</v>
      </c>
      <c r="C60" s="52">
        <f>'AEO 2022 44 Raw'!F47</f>
        <v>0</v>
      </c>
      <c r="D60" s="52">
        <f>'AEO 2022 44 Raw'!G47</f>
        <v>0</v>
      </c>
      <c r="E60" s="52">
        <f>'AEO 2022 44 Raw'!H47</f>
        <v>0</v>
      </c>
      <c r="F60" s="52">
        <f>'AEO 2022 44 Raw'!I47</f>
        <v>0</v>
      </c>
      <c r="G60" s="52">
        <f>'AEO 2022 44 Raw'!J47</f>
        <v>0</v>
      </c>
      <c r="H60" s="52">
        <f>'AEO 2022 44 Raw'!K47</f>
        <v>0</v>
      </c>
      <c r="I60" s="52">
        <f>'AEO 2022 44 Raw'!L47</f>
        <v>0</v>
      </c>
      <c r="J60" s="52">
        <f>'AEO 2022 44 Raw'!M47</f>
        <v>0</v>
      </c>
      <c r="K60" s="52">
        <f>'AEO 2022 44 Raw'!N47</f>
        <v>0</v>
      </c>
      <c r="L60" s="52">
        <f>'AEO 2022 44 Raw'!O47</f>
        <v>0</v>
      </c>
      <c r="M60" s="52">
        <f>'AEO 2022 44 Raw'!P47</f>
        <v>0</v>
      </c>
      <c r="N60" s="52">
        <f>'AEO 2022 44 Raw'!Q47</f>
        <v>0</v>
      </c>
      <c r="O60" s="52">
        <f>'AEO 2022 44 Raw'!R47</f>
        <v>0</v>
      </c>
      <c r="P60" s="52">
        <f>'AEO 2022 44 Raw'!S47</f>
        <v>0</v>
      </c>
      <c r="Q60" s="52">
        <f>'AEO 2022 44 Raw'!T47</f>
        <v>0</v>
      </c>
      <c r="R60" s="52">
        <f>'AEO 2022 44 Raw'!U47</f>
        <v>0</v>
      </c>
      <c r="S60" s="52">
        <f>'AEO 2022 44 Raw'!V47</f>
        <v>0</v>
      </c>
      <c r="T60" s="52">
        <f>'AEO 2022 44 Raw'!W47</f>
        <v>0</v>
      </c>
      <c r="U60" s="52">
        <f>'AEO 2022 44 Raw'!X47</f>
        <v>0</v>
      </c>
      <c r="V60" s="52">
        <f>'AEO 2022 44 Raw'!Y47</f>
        <v>0</v>
      </c>
      <c r="W60" s="52">
        <f>'AEO 2022 44 Raw'!Z47</f>
        <v>0</v>
      </c>
      <c r="X60" s="52">
        <f>'AEO 2022 44 Raw'!AA47</f>
        <v>0</v>
      </c>
      <c r="Y60" s="52">
        <f>'AEO 2022 44 Raw'!AB47</f>
        <v>0</v>
      </c>
      <c r="Z60" s="52">
        <f>'AEO 2022 44 Raw'!AC47</f>
        <v>0</v>
      </c>
      <c r="AA60" s="52">
        <f>'AEO 2022 44 Raw'!AD47</f>
        <v>0</v>
      </c>
      <c r="AB60" s="52">
        <f>'AEO 2022 44 Raw'!AE47</f>
        <v>0</v>
      </c>
      <c r="AC60" s="52">
        <f>'AEO 2022 44 Raw'!AF47</f>
        <v>0</v>
      </c>
      <c r="AD60" s="52">
        <f>'AEO 2022 44 Raw'!AG47</f>
        <v>0</v>
      </c>
      <c r="AE60" s="52">
        <f>'AEO 2022 44 Raw'!AH47</f>
        <v>0</v>
      </c>
      <c r="AF60" s="52">
        <f>'AEO 2022 44 Raw'!AI47</f>
        <v>0</v>
      </c>
      <c r="AG60" s="53" t="str">
        <f>'AEO 2022 44 Raw'!AJ47</f>
        <v>- -</v>
      </c>
    </row>
    <row r="61" ht="15.0" customHeight="1">
      <c r="A61" s="45" t="s">
        <v>1154</v>
      </c>
      <c r="B61" s="51" t="s">
        <v>380</v>
      </c>
      <c r="C61" s="52">
        <f>'AEO 2022 44 Raw'!F48</f>
        <v>0</v>
      </c>
      <c r="D61" s="52">
        <f>'AEO 2022 44 Raw'!G48</f>
        <v>0.003129</v>
      </c>
      <c r="E61" s="52">
        <f>'AEO 2022 44 Raw'!H48</f>
        <v>0.006469</v>
      </c>
      <c r="F61" s="52">
        <f>'AEO 2022 44 Raw'!I48</f>
        <v>0.010003</v>
      </c>
      <c r="G61" s="52">
        <f>'AEO 2022 44 Raw'!J48</f>
        <v>0.013392</v>
      </c>
      <c r="H61" s="52">
        <f>'AEO 2022 44 Raw'!K48</f>
        <v>0.016785</v>
      </c>
      <c r="I61" s="52">
        <f>'AEO 2022 44 Raw'!L48</f>
        <v>0.019945</v>
      </c>
      <c r="J61" s="52">
        <f>'AEO 2022 44 Raw'!M48</f>
        <v>0.023256</v>
      </c>
      <c r="K61" s="52">
        <f>'AEO 2022 44 Raw'!N48</f>
        <v>0.026563</v>
      </c>
      <c r="L61" s="52">
        <f>'AEO 2022 44 Raw'!O48</f>
        <v>0.029625</v>
      </c>
      <c r="M61" s="52">
        <f>'AEO 2022 44 Raw'!P48</f>
        <v>0.03271</v>
      </c>
      <c r="N61" s="52">
        <f>'AEO 2022 44 Raw'!Q48</f>
        <v>0.035957</v>
      </c>
      <c r="O61" s="52">
        <f>'AEO 2022 44 Raw'!R48</f>
        <v>0.039343</v>
      </c>
      <c r="P61" s="52">
        <f>'AEO 2022 44 Raw'!S48</f>
        <v>0.041741</v>
      </c>
      <c r="Q61" s="52">
        <f>'AEO 2022 44 Raw'!T48</f>
        <v>0.044053</v>
      </c>
      <c r="R61" s="52">
        <f>'AEO 2022 44 Raw'!U48</f>
        <v>0.04683</v>
      </c>
      <c r="S61" s="52">
        <f>'AEO 2022 44 Raw'!V48</f>
        <v>0.05002</v>
      </c>
      <c r="T61" s="52">
        <f>'AEO 2022 44 Raw'!W48</f>
        <v>0.053699</v>
      </c>
      <c r="U61" s="52">
        <f>'AEO 2022 44 Raw'!X48</f>
        <v>0.057792</v>
      </c>
      <c r="V61" s="52">
        <f>'AEO 2022 44 Raw'!Y48</f>
        <v>0.061571</v>
      </c>
      <c r="W61" s="52">
        <f>'AEO 2022 44 Raw'!Z48</f>
        <v>0.064976</v>
      </c>
      <c r="X61" s="52">
        <f>'AEO 2022 44 Raw'!AA48</f>
        <v>0.068078</v>
      </c>
      <c r="Y61" s="52">
        <f>'AEO 2022 44 Raw'!AB48</f>
        <v>0.071104</v>
      </c>
      <c r="Z61" s="52">
        <f>'AEO 2022 44 Raw'!AC48</f>
        <v>0.074084</v>
      </c>
      <c r="AA61" s="52">
        <f>'AEO 2022 44 Raw'!AD48</f>
        <v>0.076885</v>
      </c>
      <c r="AB61" s="52">
        <f>'AEO 2022 44 Raw'!AE48</f>
        <v>0.080543</v>
      </c>
      <c r="AC61" s="52">
        <f>'AEO 2022 44 Raw'!AF48</f>
        <v>0.083947</v>
      </c>
      <c r="AD61" s="52">
        <f>'AEO 2022 44 Raw'!AG48</f>
        <v>0.087083</v>
      </c>
      <c r="AE61" s="52">
        <f>'AEO 2022 44 Raw'!AH48</f>
        <v>0.091067</v>
      </c>
      <c r="AF61" s="52">
        <f>'AEO 2022 44 Raw'!AI48</f>
        <v>0.094691</v>
      </c>
      <c r="AG61" s="53" t="str">
        <f>'AEO 2022 44 Raw'!AJ48</f>
        <v>- -</v>
      </c>
    </row>
    <row r="62" ht="15.0" customHeight="1">
      <c r="A62" s="45" t="s">
        <v>1155</v>
      </c>
      <c r="B62" s="51" t="s">
        <v>407</v>
      </c>
      <c r="C62" s="52">
        <f>'AEO 2022 44 Raw'!F49</f>
        <v>213.248672</v>
      </c>
      <c r="D62" s="52">
        <f>'AEO 2022 44 Raw'!G49</f>
        <v>206.942642</v>
      </c>
      <c r="E62" s="52">
        <f>'AEO 2022 44 Raw'!H49</f>
        <v>220.280624</v>
      </c>
      <c r="F62" s="52">
        <f>'AEO 2022 44 Raw'!I49</f>
        <v>233.761261</v>
      </c>
      <c r="G62" s="52">
        <f>'AEO 2022 44 Raw'!J49</f>
        <v>241.37619</v>
      </c>
      <c r="H62" s="52">
        <f>'AEO 2022 44 Raw'!K49</f>
        <v>248.670975</v>
      </c>
      <c r="I62" s="52">
        <f>'AEO 2022 44 Raw'!L49</f>
        <v>252.794052</v>
      </c>
      <c r="J62" s="52">
        <f>'AEO 2022 44 Raw'!M49</f>
        <v>259.193939</v>
      </c>
      <c r="K62" s="52">
        <f>'AEO 2022 44 Raw'!N49</f>
        <v>265.584351</v>
      </c>
      <c r="L62" s="52">
        <f>'AEO 2022 44 Raw'!O49</f>
        <v>269.768127</v>
      </c>
      <c r="M62" s="52">
        <f>'AEO 2022 44 Raw'!P49</f>
        <v>274.513367</v>
      </c>
      <c r="N62" s="52">
        <f>'AEO 2022 44 Raw'!Q49</f>
        <v>280.916199</v>
      </c>
      <c r="O62" s="52">
        <f>'AEO 2022 44 Raw'!R49</f>
        <v>288.242615</v>
      </c>
      <c r="P62" s="52">
        <f>'AEO 2022 44 Raw'!S49</f>
        <v>288.613953</v>
      </c>
      <c r="Q62" s="52">
        <f>'AEO 2022 44 Raw'!T49</f>
        <v>289.066986</v>
      </c>
      <c r="R62" s="52">
        <f>'AEO 2022 44 Raw'!U49</f>
        <v>292.972076</v>
      </c>
      <c r="S62" s="52">
        <f>'AEO 2022 44 Raw'!V49</f>
        <v>299.542297</v>
      </c>
      <c r="T62" s="52">
        <f>'AEO 2022 44 Raw'!W49</f>
        <v>308.892914</v>
      </c>
      <c r="U62" s="52">
        <f>'AEO 2022 44 Raw'!X49</f>
        <v>320.303162</v>
      </c>
      <c r="V62" s="52">
        <f>'AEO 2022 44 Raw'!Y49</f>
        <v>329.676697</v>
      </c>
      <c r="W62" s="52">
        <f>'AEO 2022 44 Raw'!Z49</f>
        <v>336.909393</v>
      </c>
      <c r="X62" s="52">
        <f>'AEO 2022 44 Raw'!AA49</f>
        <v>342.562622</v>
      </c>
      <c r="Y62" s="52">
        <f>'AEO 2022 44 Raw'!AB49</f>
        <v>347.889648</v>
      </c>
      <c r="Z62" s="52">
        <f>'AEO 2022 44 Raw'!AC49</f>
        <v>353.055786</v>
      </c>
      <c r="AA62" s="52">
        <f>'AEO 2022 44 Raw'!AD49</f>
        <v>357.461395</v>
      </c>
      <c r="AB62" s="52">
        <f>'AEO 2022 44 Raw'!AE49</f>
        <v>365.858917</v>
      </c>
      <c r="AC62" s="52">
        <f>'AEO 2022 44 Raw'!AF49</f>
        <v>373.057739</v>
      </c>
      <c r="AD62" s="52">
        <f>'AEO 2022 44 Raw'!AG49</f>
        <v>379.055298</v>
      </c>
      <c r="AE62" s="52">
        <f>'AEO 2022 44 Raw'!AH49</f>
        <v>388.661377</v>
      </c>
      <c r="AF62" s="52">
        <f>'AEO 2022 44 Raw'!AI49</f>
        <v>396.619812</v>
      </c>
      <c r="AG62" s="53">
        <f>'AEO 2022 44 Raw'!AJ49</f>
        <v>0.022</v>
      </c>
    </row>
    <row r="63" ht="15.0" customHeight="1">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3"/>
    </row>
    <row r="64" ht="15.0" customHeight="1">
      <c r="A64" s="45" t="s">
        <v>1156</v>
      </c>
      <c r="B64" s="51" t="s">
        <v>1157</v>
      </c>
      <c r="C64" s="52">
        <f>'AEO 2022 44 Raw'!F50</f>
        <v>12.217834</v>
      </c>
      <c r="D64" s="52">
        <f>'AEO 2022 44 Raw'!G50</f>
        <v>12.62925</v>
      </c>
      <c r="E64" s="52">
        <f>'AEO 2022 44 Raw'!H50</f>
        <v>13.026277</v>
      </c>
      <c r="F64" s="52">
        <f>'AEO 2022 44 Raw'!I50</f>
        <v>13.420505</v>
      </c>
      <c r="G64" s="52">
        <f>'AEO 2022 44 Raw'!J50</f>
        <v>13.808937</v>
      </c>
      <c r="H64" s="52">
        <f>'AEO 2022 44 Raw'!K50</f>
        <v>14.192705</v>
      </c>
      <c r="I64" s="52">
        <f>'AEO 2022 44 Raw'!L50</f>
        <v>14.574138</v>
      </c>
      <c r="J64" s="52">
        <f>'AEO 2022 44 Raw'!M50</f>
        <v>14.954361</v>
      </c>
      <c r="K64" s="52">
        <f>'AEO 2022 44 Raw'!N50</f>
        <v>15.334084</v>
      </c>
      <c r="L64" s="52">
        <f>'AEO 2022 44 Raw'!O50</f>
        <v>15.713689</v>
      </c>
      <c r="M64" s="52">
        <f>'AEO 2022 44 Raw'!P50</f>
        <v>16.093515</v>
      </c>
      <c r="N64" s="52">
        <f>'AEO 2022 44 Raw'!Q50</f>
        <v>16.476036</v>
      </c>
      <c r="O64" s="52">
        <f>'AEO 2022 44 Raw'!R50</f>
        <v>16.856062</v>
      </c>
      <c r="P64" s="52">
        <f>'AEO 2022 44 Raw'!S50</f>
        <v>17.235273</v>
      </c>
      <c r="Q64" s="52">
        <f>'AEO 2022 44 Raw'!T50</f>
        <v>17.614946</v>
      </c>
      <c r="R64" s="52">
        <f>'AEO 2022 44 Raw'!U50</f>
        <v>17.994255</v>
      </c>
      <c r="S64" s="52">
        <f>'AEO 2022 44 Raw'!V50</f>
        <v>18.373661</v>
      </c>
      <c r="T64" s="52">
        <f>'AEO 2022 44 Raw'!W50</f>
        <v>18.752987</v>
      </c>
      <c r="U64" s="52">
        <f>'AEO 2022 44 Raw'!X50</f>
        <v>19.132437</v>
      </c>
      <c r="V64" s="52">
        <f>'AEO 2022 44 Raw'!Y50</f>
        <v>19.511829</v>
      </c>
      <c r="W64" s="52">
        <f>'AEO 2022 44 Raw'!Z50</f>
        <v>19.890863</v>
      </c>
      <c r="X64" s="52">
        <f>'AEO 2022 44 Raw'!AA50</f>
        <v>20.270128</v>
      </c>
      <c r="Y64" s="52">
        <f>'AEO 2022 44 Raw'!AB50</f>
        <v>20.649382</v>
      </c>
      <c r="Z64" s="52">
        <f>'AEO 2022 44 Raw'!AC50</f>
        <v>21.028803</v>
      </c>
      <c r="AA64" s="52">
        <f>'AEO 2022 44 Raw'!AD50</f>
        <v>21.408669</v>
      </c>
      <c r="AB64" s="52">
        <f>'AEO 2022 44 Raw'!AE50</f>
        <v>21.788784</v>
      </c>
      <c r="AC64" s="52">
        <f>'AEO 2022 44 Raw'!AF50</f>
        <v>22.169218</v>
      </c>
      <c r="AD64" s="52">
        <f>'AEO 2022 44 Raw'!AG50</f>
        <v>22.549477</v>
      </c>
      <c r="AE64" s="52">
        <f>'AEO 2022 44 Raw'!AH50</f>
        <v>22.92909</v>
      </c>
      <c r="AF64" s="52">
        <f>'AEO 2022 44 Raw'!AI50</f>
        <v>23.308533</v>
      </c>
      <c r="AG64" s="53">
        <f>'AEO 2022 44 Raw'!AJ50</f>
        <v>0.023</v>
      </c>
    </row>
    <row r="65" ht="15.0" customHeight="1">
      <c r="A65" s="45" t="s">
        <v>1158</v>
      </c>
      <c r="B65" s="51" t="s">
        <v>1159</v>
      </c>
      <c r="C65" s="52">
        <f>'AEO 2022 44 Raw'!F51</f>
        <v>1745.388428</v>
      </c>
      <c r="D65" s="52">
        <f>'AEO 2022 44 Raw'!G51</f>
        <v>1638.598145</v>
      </c>
      <c r="E65" s="52">
        <f>'AEO 2022 44 Raw'!H51</f>
        <v>1691.04834</v>
      </c>
      <c r="F65" s="52">
        <f>'AEO 2022 44 Raw'!I51</f>
        <v>1741.821777</v>
      </c>
      <c r="G65" s="52">
        <f>'AEO 2022 44 Raw'!J51</f>
        <v>1747.970703</v>
      </c>
      <c r="H65" s="52">
        <f>'AEO 2022 44 Raw'!K51</f>
        <v>1752.104126</v>
      </c>
      <c r="I65" s="52">
        <f>'AEO 2022 44 Raw'!L51</f>
        <v>1734.538696</v>
      </c>
      <c r="J65" s="52">
        <f>'AEO 2022 44 Raw'!M51</f>
        <v>1733.233154</v>
      </c>
      <c r="K65" s="52">
        <f>'AEO 2022 44 Raw'!N51</f>
        <v>1731.987183</v>
      </c>
      <c r="L65" s="52">
        <f>'AEO 2022 44 Raw'!O51</f>
        <v>1716.771484</v>
      </c>
      <c r="M65" s="52">
        <f>'AEO 2022 44 Raw'!P51</f>
        <v>1705.739014</v>
      </c>
      <c r="N65" s="52">
        <f>'AEO 2022 44 Raw'!Q51</f>
        <v>1704.998779</v>
      </c>
      <c r="O65" s="52">
        <f>'AEO 2022 44 Raw'!R51</f>
        <v>1710.023438</v>
      </c>
      <c r="P65" s="52">
        <f>'AEO 2022 44 Raw'!S51</f>
        <v>1674.553955</v>
      </c>
      <c r="Q65" s="52">
        <f>'AEO 2022 44 Raw'!T51</f>
        <v>1641.032471</v>
      </c>
      <c r="R65" s="52">
        <f>'AEO 2022 44 Raw'!U51</f>
        <v>1628.142334</v>
      </c>
      <c r="S65" s="52">
        <f>'AEO 2022 44 Raw'!V51</f>
        <v>1630.281006</v>
      </c>
      <c r="T65" s="52">
        <f>'AEO 2022 44 Raw'!W51</f>
        <v>1647.166382</v>
      </c>
      <c r="U65" s="52">
        <f>'AEO 2022 44 Raw'!X51</f>
        <v>1674.136719</v>
      </c>
      <c r="V65" s="52">
        <f>'AEO 2022 44 Raw'!Y51</f>
        <v>1689.624756</v>
      </c>
      <c r="W65" s="52">
        <f>'AEO 2022 44 Raw'!Z51</f>
        <v>1693.789795</v>
      </c>
      <c r="X65" s="52">
        <f>'AEO 2022 44 Raw'!AA51</f>
        <v>1689.987427</v>
      </c>
      <c r="Y65" s="52">
        <f>'AEO 2022 44 Raw'!AB51</f>
        <v>1684.746094</v>
      </c>
      <c r="Z65" s="52">
        <f>'AEO 2022 44 Raw'!AC51</f>
        <v>1678.915283</v>
      </c>
      <c r="AA65" s="52">
        <f>'AEO 2022 44 Raw'!AD51</f>
        <v>1669.703979</v>
      </c>
      <c r="AB65" s="52">
        <f>'AEO 2022 44 Raw'!AE51</f>
        <v>1679.115845</v>
      </c>
      <c r="AC65" s="52">
        <f>'AEO 2022 44 Raw'!AF51</f>
        <v>1682.77356</v>
      </c>
      <c r="AD65" s="52">
        <f>'AEO 2022 44 Raw'!AG51</f>
        <v>1680.993774</v>
      </c>
      <c r="AE65" s="52">
        <f>'AEO 2022 44 Raw'!AH51</f>
        <v>1695.057983</v>
      </c>
      <c r="AF65" s="52">
        <f>'AEO 2022 44 Raw'!AI51</f>
        <v>1701.60791</v>
      </c>
      <c r="AG65" s="53">
        <f>'AEO 2022 44 Raw'!AJ51</f>
        <v>-0.001</v>
      </c>
    </row>
    <row r="66" ht="15.0" customHeight="1">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3"/>
    </row>
    <row r="67" ht="15.0" customHeight="1">
      <c r="A67" s="45" t="s">
        <v>1160</v>
      </c>
      <c r="B67" s="50" t="s">
        <v>1080</v>
      </c>
      <c r="C67" s="52">
        <f>'AEO 2022 44 Raw'!F52</f>
        <v>2595.636963</v>
      </c>
      <c r="D67" s="52">
        <f>'AEO 2022 44 Raw'!G52</f>
        <v>2377.679688</v>
      </c>
      <c r="E67" s="52">
        <f>'AEO 2022 44 Raw'!H52</f>
        <v>2412.937012</v>
      </c>
      <c r="F67" s="52">
        <f>'AEO 2022 44 Raw'!I52</f>
        <v>2437.371338</v>
      </c>
      <c r="G67" s="52">
        <f>'AEO 2022 44 Raw'!J52</f>
        <v>2405.251953</v>
      </c>
      <c r="H67" s="52">
        <f>'AEO 2022 44 Raw'!K52</f>
        <v>2385.59668</v>
      </c>
      <c r="I67" s="52">
        <f>'AEO 2022 44 Raw'!L52</f>
        <v>2348.021729</v>
      </c>
      <c r="J67" s="52">
        <f>'AEO 2022 44 Raw'!M52</f>
        <v>2338.871826</v>
      </c>
      <c r="K67" s="52">
        <f>'AEO 2022 44 Raw'!N52</f>
        <v>2329.791992</v>
      </c>
      <c r="L67" s="52">
        <f>'AEO 2022 44 Raw'!O52</f>
        <v>2307.213379</v>
      </c>
      <c r="M67" s="52">
        <f>'AEO 2022 44 Raw'!P52</f>
        <v>2288.068359</v>
      </c>
      <c r="N67" s="52">
        <f>'AEO 2022 44 Raw'!Q52</f>
        <v>2293.931885</v>
      </c>
      <c r="O67" s="52">
        <f>'AEO 2022 44 Raw'!R52</f>
        <v>2302.606934</v>
      </c>
      <c r="P67" s="52">
        <f>'AEO 2022 44 Raw'!S52</f>
        <v>2253.595215</v>
      </c>
      <c r="Q67" s="52">
        <f>'AEO 2022 44 Raw'!T52</f>
        <v>2206.753662</v>
      </c>
      <c r="R67" s="52">
        <f>'AEO 2022 44 Raw'!U52</f>
        <v>2186.512939</v>
      </c>
      <c r="S67" s="52">
        <f>'AEO 2022 44 Raw'!V52</f>
        <v>2186.735596</v>
      </c>
      <c r="T67" s="52">
        <f>'AEO 2022 44 Raw'!W52</f>
        <v>2207.29541</v>
      </c>
      <c r="U67" s="52">
        <f>'AEO 2022 44 Raw'!X52</f>
        <v>2238.00293</v>
      </c>
      <c r="V67" s="52">
        <f>'AEO 2022 44 Raw'!Y52</f>
        <v>2258.120361</v>
      </c>
      <c r="W67" s="52">
        <f>'AEO 2022 44 Raw'!Z52</f>
        <v>2262.25</v>
      </c>
      <c r="X67" s="52">
        <f>'AEO 2022 44 Raw'!AA52</f>
        <v>2255.905273</v>
      </c>
      <c r="Y67" s="52">
        <f>'AEO 2022 44 Raw'!AB52</f>
        <v>2249.014893</v>
      </c>
      <c r="Z67" s="52">
        <f>'AEO 2022 44 Raw'!AC52</f>
        <v>2239.770996</v>
      </c>
      <c r="AA67" s="52">
        <f>'AEO 2022 44 Raw'!AD52</f>
        <v>2224.847656</v>
      </c>
      <c r="AB67" s="52">
        <f>'AEO 2022 44 Raw'!AE52</f>
        <v>2235.386475</v>
      </c>
      <c r="AC67" s="52">
        <f>'AEO 2022 44 Raw'!AF52</f>
        <v>2237.028809</v>
      </c>
      <c r="AD67" s="52">
        <f>'AEO 2022 44 Raw'!AG52</f>
        <v>2230.394531</v>
      </c>
      <c r="AE67" s="52">
        <f>'AEO 2022 44 Raw'!AH52</f>
        <v>2244.974121</v>
      </c>
      <c r="AF67" s="52">
        <f>'AEO 2022 44 Raw'!AI52</f>
        <v>2245.031738</v>
      </c>
      <c r="AG67" s="53">
        <f>'AEO 2022 44 Raw'!AJ52</f>
        <v>-0.005</v>
      </c>
    </row>
    <row r="68" ht="15.0" customHeight="1">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3"/>
    </row>
    <row r="69" ht="15.0" customHeight="1">
      <c r="B69" s="50" t="s">
        <v>1161</v>
      </c>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3"/>
    </row>
    <row r="70" ht="12.0" customHeight="1">
      <c r="A70" s="45" t="s">
        <v>1162</v>
      </c>
      <c r="B70" s="51" t="s">
        <v>1163</v>
      </c>
      <c r="C70" s="52">
        <f>'AEO 2022 44 Raw'!F54</f>
        <v>533.98175</v>
      </c>
      <c r="D70" s="52">
        <f>'AEO 2022 44 Raw'!G54</f>
        <v>480.522461</v>
      </c>
      <c r="E70" s="52">
        <f>'AEO 2022 44 Raw'!H54</f>
        <v>485.540527</v>
      </c>
      <c r="F70" s="52">
        <f>'AEO 2022 44 Raw'!I54</f>
        <v>484.929169</v>
      </c>
      <c r="G70" s="52">
        <f>'AEO 2022 44 Raw'!J54</f>
        <v>474.773926</v>
      </c>
      <c r="H70" s="52">
        <f>'AEO 2022 44 Raw'!K54</f>
        <v>465.855591</v>
      </c>
      <c r="I70" s="52">
        <f>'AEO 2022 44 Raw'!L54</f>
        <v>450.466339</v>
      </c>
      <c r="J70" s="52">
        <f>'AEO 2022 44 Raw'!M54</f>
        <v>441.295105</v>
      </c>
      <c r="K70" s="52">
        <f>'AEO 2022 44 Raw'!N54</f>
        <v>435.658112</v>
      </c>
      <c r="L70" s="52">
        <f>'AEO 2022 44 Raw'!O54</f>
        <v>420.601349</v>
      </c>
      <c r="M70" s="52">
        <f>'AEO 2022 44 Raw'!P54</f>
        <v>404.599579</v>
      </c>
      <c r="N70" s="52">
        <f>'AEO 2022 44 Raw'!Q54</f>
        <v>395.600006</v>
      </c>
      <c r="O70" s="52">
        <f>'AEO 2022 44 Raw'!R54</f>
        <v>382.017517</v>
      </c>
      <c r="P70" s="52">
        <f>'AEO 2022 44 Raw'!S54</f>
        <v>364.804932</v>
      </c>
      <c r="Q70" s="52">
        <f>'AEO 2022 44 Raw'!T54</f>
        <v>348.286255</v>
      </c>
      <c r="R70" s="52">
        <f>'AEO 2022 44 Raw'!U54</f>
        <v>336.203857</v>
      </c>
      <c r="S70" s="52">
        <f>'AEO 2022 44 Raw'!V54</f>
        <v>326.921265</v>
      </c>
      <c r="T70" s="52">
        <f>'AEO 2022 44 Raw'!W54</f>
        <v>320.964111</v>
      </c>
      <c r="U70" s="52">
        <f>'AEO 2022 44 Raw'!X54</f>
        <v>316.072815</v>
      </c>
      <c r="V70" s="52">
        <f>'AEO 2022 44 Raw'!Y54</f>
        <v>309.281372</v>
      </c>
      <c r="W70" s="52">
        <f>'AEO 2022 44 Raw'!Z54</f>
        <v>299.969208</v>
      </c>
      <c r="X70" s="52">
        <f>'AEO 2022 44 Raw'!AA54</f>
        <v>288.521149</v>
      </c>
      <c r="Y70" s="52">
        <f>'AEO 2022 44 Raw'!AB54</f>
        <v>277.559235</v>
      </c>
      <c r="Z70" s="52">
        <f>'AEO 2022 44 Raw'!AC54</f>
        <v>266.85791</v>
      </c>
      <c r="AA70" s="52">
        <f>'AEO 2022 44 Raw'!AD54</f>
        <v>255.40892</v>
      </c>
      <c r="AB70" s="52">
        <f>'AEO 2022 44 Raw'!AE54</f>
        <v>246.588821</v>
      </c>
      <c r="AC70" s="52">
        <f>'AEO 2022 44 Raw'!AF54</f>
        <v>237.572021</v>
      </c>
      <c r="AD70" s="52">
        <f>'AEO 2022 44 Raw'!AG54</f>
        <v>227.435135</v>
      </c>
      <c r="AE70" s="52">
        <f>'AEO 2022 44 Raw'!AH54</f>
        <v>219.693161</v>
      </c>
      <c r="AF70" s="52">
        <f>'AEO 2022 44 Raw'!AI54</f>
        <v>210.549103</v>
      </c>
      <c r="AG70" s="53">
        <f>'AEO 2022 44 Raw'!AJ54</f>
        <v>-0.032</v>
      </c>
    </row>
    <row r="71" ht="15.0" customHeight="1">
      <c r="A71" s="45" t="s">
        <v>1164</v>
      </c>
      <c r="B71" s="51" t="s">
        <v>1165</v>
      </c>
      <c r="C71" s="52">
        <f>'AEO 2022 44 Raw'!F55</f>
        <v>248.975922</v>
      </c>
      <c r="D71" s="52">
        <f>'AEO 2022 44 Raw'!G55</f>
        <v>230.27948</v>
      </c>
      <c r="E71" s="52">
        <f>'AEO 2022 44 Raw'!H55</f>
        <v>238.93515</v>
      </c>
      <c r="F71" s="52">
        <f>'AEO 2022 44 Raw'!I55</f>
        <v>245.773819</v>
      </c>
      <c r="G71" s="52">
        <f>'AEO 2022 44 Raw'!J55</f>
        <v>247.162872</v>
      </c>
      <c r="H71" s="52">
        <f>'AEO 2022 44 Raw'!K55</f>
        <v>252.067474</v>
      </c>
      <c r="I71" s="52">
        <f>'AEO 2022 44 Raw'!L55</f>
        <v>253.694092</v>
      </c>
      <c r="J71" s="52">
        <f>'AEO 2022 44 Raw'!M55</f>
        <v>257.742218</v>
      </c>
      <c r="K71" s="52">
        <f>'AEO 2022 44 Raw'!N55</f>
        <v>264.961823</v>
      </c>
      <c r="L71" s="52">
        <f>'AEO 2022 44 Raw'!O55</f>
        <v>265.467346</v>
      </c>
      <c r="M71" s="52">
        <f>'AEO 2022 44 Raw'!P55</f>
        <v>267.192688</v>
      </c>
      <c r="N71" s="52">
        <f>'AEO 2022 44 Raw'!Q55</f>
        <v>271.812042</v>
      </c>
      <c r="O71" s="52">
        <f>'AEO 2022 44 Raw'!R55</f>
        <v>280.990509</v>
      </c>
      <c r="P71" s="52">
        <f>'AEO 2022 44 Raw'!S55</f>
        <v>277.090149</v>
      </c>
      <c r="Q71" s="52">
        <f>'AEO 2022 44 Raw'!T55</f>
        <v>273.264496</v>
      </c>
      <c r="R71" s="52">
        <f>'AEO 2022 44 Raw'!U55</f>
        <v>272.453369</v>
      </c>
      <c r="S71" s="52">
        <f>'AEO 2022 44 Raw'!V55</f>
        <v>274.403229</v>
      </c>
      <c r="T71" s="52">
        <f>'AEO 2022 44 Raw'!W55</f>
        <v>278.38501</v>
      </c>
      <c r="U71" s="52">
        <f>'AEO 2022 44 Raw'!X55</f>
        <v>283.634918</v>
      </c>
      <c r="V71" s="52">
        <f>'AEO 2022 44 Raw'!Y55</f>
        <v>287.619202</v>
      </c>
      <c r="W71" s="52">
        <f>'AEO 2022 44 Raw'!Z55</f>
        <v>289.608856</v>
      </c>
      <c r="X71" s="52">
        <f>'AEO 2022 44 Raw'!AA55</f>
        <v>290.792328</v>
      </c>
      <c r="Y71" s="52">
        <f>'AEO 2022 44 Raw'!AB55</f>
        <v>291.199615</v>
      </c>
      <c r="Z71" s="52">
        <f>'AEO 2022 44 Raw'!AC55</f>
        <v>290.554382</v>
      </c>
      <c r="AA71" s="52">
        <f>'AEO 2022 44 Raw'!AD55</f>
        <v>289.079193</v>
      </c>
      <c r="AB71" s="52">
        <f>'AEO 2022 44 Raw'!AE55</f>
        <v>290.979431</v>
      </c>
      <c r="AC71" s="52">
        <f>'AEO 2022 44 Raw'!AF55</f>
        <v>290.871033</v>
      </c>
      <c r="AD71" s="52">
        <f>'AEO 2022 44 Raw'!AG55</f>
        <v>289.611176</v>
      </c>
      <c r="AE71" s="52">
        <f>'AEO 2022 44 Raw'!AH55</f>
        <v>290.800171</v>
      </c>
      <c r="AF71" s="52">
        <f>'AEO 2022 44 Raw'!AI55</f>
        <v>289.792145</v>
      </c>
      <c r="AG71" s="53">
        <f>'AEO 2022 44 Raw'!AJ55</f>
        <v>0.005</v>
      </c>
    </row>
    <row r="72" ht="15.0" customHeight="1">
      <c r="A72" s="45" t="s">
        <v>1166</v>
      </c>
      <c r="B72" s="51" t="s">
        <v>1167</v>
      </c>
      <c r="C72" s="52">
        <f>'AEO 2022 44 Raw'!F56</f>
        <v>1.386827</v>
      </c>
      <c r="D72" s="52">
        <f>'AEO 2022 44 Raw'!G56</f>
        <v>1.301203</v>
      </c>
      <c r="E72" s="52">
        <f>'AEO 2022 44 Raw'!H56</f>
        <v>1.369135</v>
      </c>
      <c r="F72" s="52">
        <f>'AEO 2022 44 Raw'!I56</f>
        <v>1.429269</v>
      </c>
      <c r="G72" s="52">
        <f>'AEO 2022 44 Raw'!J56</f>
        <v>1.461383</v>
      </c>
      <c r="H72" s="52">
        <f>'AEO 2022 44 Raw'!K56</f>
        <v>1.505204</v>
      </c>
      <c r="I72" s="52">
        <f>'AEO 2022 44 Raw'!L56</f>
        <v>1.530211</v>
      </c>
      <c r="J72" s="52">
        <f>'AEO 2022 44 Raw'!M56</f>
        <v>1.576794</v>
      </c>
      <c r="K72" s="52">
        <f>'AEO 2022 44 Raw'!N56</f>
        <v>1.640019</v>
      </c>
      <c r="L72" s="52">
        <f>'AEO 2022 44 Raw'!O56</f>
        <v>1.667383</v>
      </c>
      <c r="M72" s="52">
        <f>'AEO 2022 44 Raw'!P56</f>
        <v>1.702903</v>
      </c>
      <c r="N72" s="52">
        <f>'AEO 2022 44 Raw'!Q56</f>
        <v>1.758115</v>
      </c>
      <c r="O72" s="52">
        <f>'AEO 2022 44 Raw'!R56</f>
        <v>1.81603</v>
      </c>
      <c r="P72" s="52">
        <f>'AEO 2022 44 Raw'!S56</f>
        <v>1.828877</v>
      </c>
      <c r="Q72" s="52">
        <f>'AEO 2022 44 Raw'!T56</f>
        <v>1.842836</v>
      </c>
      <c r="R72" s="52">
        <f>'AEO 2022 44 Raw'!U56</f>
        <v>1.878691</v>
      </c>
      <c r="S72" s="52">
        <f>'AEO 2022 44 Raw'!V56</f>
        <v>1.933105</v>
      </c>
      <c r="T72" s="52">
        <f>'AEO 2022 44 Raw'!W56</f>
        <v>2.007672</v>
      </c>
      <c r="U72" s="52">
        <f>'AEO 2022 44 Raw'!X56</f>
        <v>2.094267</v>
      </c>
      <c r="V72" s="52">
        <f>'AEO 2022 44 Raw'!Y56</f>
        <v>2.174194</v>
      </c>
      <c r="W72" s="52">
        <f>'AEO 2022 44 Raw'!Z56</f>
        <v>2.241192</v>
      </c>
      <c r="X72" s="52">
        <f>'AEO 2022 44 Raw'!AA56</f>
        <v>2.299562</v>
      </c>
      <c r="Y72" s="52">
        <f>'AEO 2022 44 Raw'!AB56</f>
        <v>2.358953</v>
      </c>
      <c r="Z72" s="52">
        <f>'AEO 2022 44 Raw'!AC56</f>
        <v>2.417191</v>
      </c>
      <c r="AA72" s="52">
        <f>'AEO 2022 44 Raw'!AD56</f>
        <v>2.470389</v>
      </c>
      <c r="AB72" s="52">
        <f>'AEO 2022 44 Raw'!AE56</f>
        <v>2.553706</v>
      </c>
      <c r="AC72" s="52">
        <f>'AEO 2022 44 Raw'!AF56</f>
        <v>2.62919</v>
      </c>
      <c r="AD72" s="52">
        <f>'AEO 2022 44 Raw'!AG56</f>
        <v>2.69692</v>
      </c>
      <c r="AE72" s="52">
        <f>'AEO 2022 44 Raw'!AH56</f>
        <v>2.792953</v>
      </c>
      <c r="AF72" s="52">
        <f>'AEO 2022 44 Raw'!AI56</f>
        <v>2.873536</v>
      </c>
      <c r="AG72" s="53">
        <f>'AEO 2022 44 Raw'!AJ56</f>
        <v>0.025</v>
      </c>
    </row>
    <row r="73" ht="15.0" customHeight="1">
      <c r="A73" s="45" t="s">
        <v>1168</v>
      </c>
      <c r="B73" s="51" t="s">
        <v>1169</v>
      </c>
      <c r="C73" s="52">
        <f>'AEO 2022 44 Raw'!F57</f>
        <v>0.987284</v>
      </c>
      <c r="D73" s="52">
        <f>'AEO 2022 44 Raw'!G57</f>
        <v>0.825812</v>
      </c>
      <c r="E73" s="52">
        <f>'AEO 2022 44 Raw'!H57</f>
        <v>0.776007</v>
      </c>
      <c r="F73" s="52">
        <f>'AEO 2022 44 Raw'!I57</f>
        <v>0.7253</v>
      </c>
      <c r="G73" s="52">
        <f>'AEO 2022 44 Raw'!J57</f>
        <v>0.671385</v>
      </c>
      <c r="H73" s="52">
        <f>'AEO 2022 44 Raw'!K57</f>
        <v>0.634456</v>
      </c>
      <c r="I73" s="52">
        <f>'AEO 2022 44 Raw'!L57</f>
        <v>0.596532</v>
      </c>
      <c r="J73" s="52">
        <f>'AEO 2022 44 Raw'!M57</f>
        <v>0.570384</v>
      </c>
      <c r="K73" s="52">
        <f>'AEO 2022 44 Raw'!N57</f>
        <v>0.551979</v>
      </c>
      <c r="L73" s="52">
        <f>'AEO 2022 44 Raw'!O57</f>
        <v>0.528741</v>
      </c>
      <c r="M73" s="52">
        <f>'AEO 2022 44 Raw'!P57</f>
        <v>0.513472</v>
      </c>
      <c r="N73" s="52">
        <f>'AEO 2022 44 Raw'!Q57</f>
        <v>0.505029</v>
      </c>
      <c r="O73" s="52">
        <f>'AEO 2022 44 Raw'!R57</f>
        <v>0.497929</v>
      </c>
      <c r="P73" s="52">
        <f>'AEO 2022 44 Raw'!S57</f>
        <v>0.47933</v>
      </c>
      <c r="Q73" s="52">
        <f>'AEO 2022 44 Raw'!T57</f>
        <v>0.462303</v>
      </c>
      <c r="R73" s="52">
        <f>'AEO 2022 44 Raw'!U57</f>
        <v>0.451675</v>
      </c>
      <c r="S73" s="52">
        <f>'AEO 2022 44 Raw'!V57</f>
        <v>0.445921</v>
      </c>
      <c r="T73" s="52">
        <f>'AEO 2022 44 Raw'!W57</f>
        <v>0.444915</v>
      </c>
      <c r="U73" s="52">
        <f>'AEO 2022 44 Raw'!X57</f>
        <v>0.446628</v>
      </c>
      <c r="V73" s="52">
        <f>'AEO 2022 44 Raw'!Y57</f>
        <v>0.446577</v>
      </c>
      <c r="W73" s="52">
        <f>'AEO 2022 44 Raw'!Z57</f>
        <v>0.44373</v>
      </c>
      <c r="X73" s="52">
        <f>'AEO 2022 44 Raw'!AA57</f>
        <v>0.441469</v>
      </c>
      <c r="Y73" s="52">
        <f>'AEO 2022 44 Raw'!AB57</f>
        <v>0.43965</v>
      </c>
      <c r="Z73" s="52">
        <f>'AEO 2022 44 Raw'!AC57</f>
        <v>0.440544</v>
      </c>
      <c r="AA73" s="52">
        <f>'AEO 2022 44 Raw'!AD57</f>
        <v>0.440928</v>
      </c>
      <c r="AB73" s="52">
        <f>'AEO 2022 44 Raw'!AE57</f>
        <v>0.447163</v>
      </c>
      <c r="AC73" s="52">
        <f>'AEO 2022 44 Raw'!AF57</f>
        <v>0.452445</v>
      </c>
      <c r="AD73" s="52">
        <f>'AEO 2022 44 Raw'!AG57</f>
        <v>0.456969</v>
      </c>
      <c r="AE73" s="52">
        <f>'AEO 2022 44 Raw'!AH57</f>
        <v>0.472059</v>
      </c>
      <c r="AF73" s="52">
        <f>'AEO 2022 44 Raw'!AI57</f>
        <v>0.485538</v>
      </c>
      <c r="AG73" s="53">
        <f>'AEO 2022 44 Raw'!AJ57</f>
        <v>-0.024</v>
      </c>
    </row>
    <row r="74" ht="15.0" customHeight="1">
      <c r="A74" s="45" t="s">
        <v>1170</v>
      </c>
      <c r="B74" s="51" t="s">
        <v>1171</v>
      </c>
      <c r="C74" s="52">
        <f>'AEO 2022 44 Raw'!F58</f>
        <v>170.147339</v>
      </c>
      <c r="D74" s="52">
        <f>'AEO 2022 44 Raw'!G58</f>
        <v>157.360916</v>
      </c>
      <c r="E74" s="52">
        <f>'AEO 2022 44 Raw'!H58</f>
        <v>162.342163</v>
      </c>
      <c r="F74" s="52">
        <f>'AEO 2022 44 Raw'!I58</f>
        <v>168.026169</v>
      </c>
      <c r="G74" s="52">
        <f>'AEO 2022 44 Raw'!J58</f>
        <v>170.130722</v>
      </c>
      <c r="H74" s="52">
        <f>'AEO 2022 44 Raw'!K58</f>
        <v>174.025665</v>
      </c>
      <c r="I74" s="52">
        <f>'AEO 2022 44 Raw'!L58</f>
        <v>176.080292</v>
      </c>
      <c r="J74" s="52">
        <f>'AEO 2022 44 Raw'!M58</f>
        <v>181.457855</v>
      </c>
      <c r="K74" s="52">
        <f>'AEO 2022 44 Raw'!N58</f>
        <v>188.375076</v>
      </c>
      <c r="L74" s="52">
        <f>'AEO 2022 44 Raw'!O58</f>
        <v>191.291214</v>
      </c>
      <c r="M74" s="52">
        <f>'AEO 2022 44 Raw'!P58</f>
        <v>198.008209</v>
      </c>
      <c r="N74" s="52">
        <f>'AEO 2022 44 Raw'!Q58</f>
        <v>204.276443</v>
      </c>
      <c r="O74" s="52">
        <f>'AEO 2022 44 Raw'!R58</f>
        <v>211.0056</v>
      </c>
      <c r="P74" s="52">
        <f>'AEO 2022 44 Raw'!S58</f>
        <v>212.498367</v>
      </c>
      <c r="Q74" s="52">
        <f>'AEO 2022 44 Raw'!T58</f>
        <v>214.120331</v>
      </c>
      <c r="R74" s="52">
        <f>'AEO 2022 44 Raw'!U58</f>
        <v>218.286255</v>
      </c>
      <c r="S74" s="52">
        <f>'AEO 2022 44 Raw'!V58</f>
        <v>224.608734</v>
      </c>
      <c r="T74" s="52">
        <f>'AEO 2022 44 Raw'!W58</f>
        <v>233.272614</v>
      </c>
      <c r="U74" s="52">
        <f>'AEO 2022 44 Raw'!X58</f>
        <v>243.334152</v>
      </c>
      <c r="V74" s="52">
        <f>'AEO 2022 44 Raw'!Y58</f>
        <v>252.620972</v>
      </c>
      <c r="W74" s="52">
        <f>'AEO 2022 44 Raw'!Z58</f>
        <v>260.405426</v>
      </c>
      <c r="X74" s="52">
        <f>'AEO 2022 44 Raw'!AA58</f>
        <v>267.187531</v>
      </c>
      <c r="Y74" s="52">
        <f>'AEO 2022 44 Raw'!AB58</f>
        <v>274.088165</v>
      </c>
      <c r="Z74" s="52">
        <f>'AEO 2022 44 Raw'!AC58</f>
        <v>280.854919</v>
      </c>
      <c r="AA74" s="52">
        <f>'AEO 2022 44 Raw'!AD58</f>
        <v>287.03598</v>
      </c>
      <c r="AB74" s="52">
        <f>'AEO 2022 44 Raw'!AE58</f>
        <v>296.716705</v>
      </c>
      <c r="AC74" s="52">
        <f>'AEO 2022 44 Raw'!AF58</f>
        <v>305.228699</v>
      </c>
      <c r="AD74" s="52">
        <f>'AEO 2022 44 Raw'!AG58</f>
        <v>312.931244</v>
      </c>
      <c r="AE74" s="52">
        <f>'AEO 2022 44 Raw'!AH58</f>
        <v>323.72522</v>
      </c>
      <c r="AF74" s="52">
        <f>'AEO 2022 44 Raw'!AI58</f>
        <v>332.660278</v>
      </c>
      <c r="AG74" s="53">
        <f>'AEO 2022 44 Raw'!AJ58</f>
        <v>0.023</v>
      </c>
    </row>
    <row r="75" ht="15.0" customHeight="1">
      <c r="A75" s="45" t="s">
        <v>1172</v>
      </c>
      <c r="B75" s="51" t="s">
        <v>421</v>
      </c>
      <c r="C75" s="52">
        <f>'AEO 2022 44 Raw'!F59</f>
        <v>0.009586</v>
      </c>
      <c r="D75" s="52">
        <f>'AEO 2022 44 Raw'!G59</f>
        <v>0.008732</v>
      </c>
      <c r="E75" s="52">
        <f>'AEO 2022 44 Raw'!H59</f>
        <v>0.008921</v>
      </c>
      <c r="F75" s="52">
        <f>'AEO 2022 44 Raw'!I59</f>
        <v>0.009041</v>
      </c>
      <c r="G75" s="52">
        <f>'AEO 2022 44 Raw'!J59</f>
        <v>0.008975</v>
      </c>
      <c r="H75" s="52">
        <f>'AEO 2022 44 Raw'!K59</f>
        <v>0.008975</v>
      </c>
      <c r="I75" s="52">
        <f>'AEO 2022 44 Raw'!L59</f>
        <v>0.008858</v>
      </c>
      <c r="J75" s="52">
        <f>'AEO 2022 44 Raw'!M59</f>
        <v>0.008862</v>
      </c>
      <c r="K75" s="52">
        <f>'AEO 2022 44 Raw'!N59</f>
        <v>0.008949</v>
      </c>
      <c r="L75" s="52">
        <f>'AEO 2022 44 Raw'!O59</f>
        <v>0.008833</v>
      </c>
      <c r="M75" s="52">
        <f>'AEO 2022 44 Raw'!P59</f>
        <v>0.008759</v>
      </c>
      <c r="N75" s="52">
        <f>'AEO 2022 44 Raw'!Q59</f>
        <v>0.008779</v>
      </c>
      <c r="O75" s="52">
        <f>'AEO 2022 44 Raw'!R59</f>
        <v>0.008805</v>
      </c>
      <c r="P75" s="52">
        <f>'AEO 2022 44 Raw'!S59</f>
        <v>0.008609</v>
      </c>
      <c r="Q75" s="52">
        <f>'AEO 2022 44 Raw'!T59</f>
        <v>0.008422</v>
      </c>
      <c r="R75" s="52">
        <f>'AEO 2022 44 Raw'!U59</f>
        <v>0.008335</v>
      </c>
      <c r="S75" s="52">
        <f>'AEO 2022 44 Raw'!V59</f>
        <v>0.008327</v>
      </c>
      <c r="T75" s="52">
        <f>'AEO 2022 44 Raw'!W59</f>
        <v>0.008396</v>
      </c>
      <c r="U75" s="52">
        <f>'AEO 2022 44 Raw'!X59</f>
        <v>0.008503</v>
      </c>
      <c r="V75" s="52">
        <f>'AEO 2022 44 Raw'!Y59</f>
        <v>0.008571</v>
      </c>
      <c r="W75" s="52">
        <f>'AEO 2022 44 Raw'!Z59</f>
        <v>0.008578</v>
      </c>
      <c r="X75" s="52">
        <f>'AEO 2022 44 Raw'!AA59</f>
        <v>0.008545</v>
      </c>
      <c r="Y75" s="52">
        <f>'AEO 2022 44 Raw'!AB59</f>
        <v>0.00851</v>
      </c>
      <c r="Z75" s="52">
        <f>'AEO 2022 44 Raw'!AC59</f>
        <v>0.008466</v>
      </c>
      <c r="AA75" s="52">
        <f>'AEO 2022 44 Raw'!AD59</f>
        <v>0.0084</v>
      </c>
      <c r="AB75" s="52">
        <f>'AEO 2022 44 Raw'!AE59</f>
        <v>0.008431</v>
      </c>
      <c r="AC75" s="52">
        <f>'AEO 2022 44 Raw'!AF59</f>
        <v>0.008427</v>
      </c>
      <c r="AD75" s="52">
        <f>'AEO 2022 44 Raw'!AG59</f>
        <v>0.008393</v>
      </c>
      <c r="AE75" s="52">
        <f>'AEO 2022 44 Raw'!AH59</f>
        <v>0.008438</v>
      </c>
      <c r="AF75" s="52">
        <f>'AEO 2022 44 Raw'!AI59</f>
        <v>0.008429</v>
      </c>
      <c r="AG75" s="53">
        <f>'AEO 2022 44 Raw'!AJ59</f>
        <v>-0.004</v>
      </c>
    </row>
    <row r="76" ht="15.0" customHeight="1">
      <c r="A76" s="45" t="s">
        <v>1173</v>
      </c>
      <c r="B76" s="51" t="s">
        <v>1174</v>
      </c>
      <c r="C76" s="52">
        <f>'AEO 2022 44 Raw'!F60</f>
        <v>1.5156</v>
      </c>
      <c r="D76" s="52">
        <f>'AEO 2022 44 Raw'!G60</f>
        <v>1.422025</v>
      </c>
      <c r="E76" s="52">
        <f>'AEO 2022 44 Raw'!H60</f>
        <v>1.496265</v>
      </c>
      <c r="F76" s="52">
        <f>'AEO 2022 44 Raw'!I60</f>
        <v>1.561983</v>
      </c>
      <c r="G76" s="52">
        <f>'AEO 2022 44 Raw'!J60</f>
        <v>1.597079</v>
      </c>
      <c r="H76" s="52">
        <f>'AEO 2022 44 Raw'!K60</f>
        <v>1.644968</v>
      </c>
      <c r="I76" s="52">
        <f>'AEO 2022 44 Raw'!L60</f>
        <v>1.672297</v>
      </c>
      <c r="J76" s="52">
        <f>'AEO 2022 44 Raw'!M60</f>
        <v>1.723206</v>
      </c>
      <c r="K76" s="52">
        <f>'AEO 2022 44 Raw'!N60</f>
        <v>1.792302</v>
      </c>
      <c r="L76" s="52">
        <f>'AEO 2022 44 Raw'!O60</f>
        <v>1.822206</v>
      </c>
      <c r="M76" s="52">
        <f>'AEO 2022 44 Raw'!P60</f>
        <v>1.861024</v>
      </c>
      <c r="N76" s="52">
        <f>'AEO 2022 44 Raw'!Q60</f>
        <v>1.921363</v>
      </c>
      <c r="O76" s="52">
        <f>'AEO 2022 44 Raw'!R60</f>
        <v>1.984656</v>
      </c>
      <c r="P76" s="52">
        <f>'AEO 2022 44 Raw'!S60</f>
        <v>1.998696</v>
      </c>
      <c r="Q76" s="52">
        <f>'AEO 2022 44 Raw'!T60</f>
        <v>2.013952</v>
      </c>
      <c r="R76" s="52">
        <f>'AEO 2022 44 Raw'!U60</f>
        <v>2.053135</v>
      </c>
      <c r="S76" s="52">
        <f>'AEO 2022 44 Raw'!V60</f>
        <v>2.112602</v>
      </c>
      <c r="T76" s="52">
        <f>'AEO 2022 44 Raw'!W60</f>
        <v>2.194093</v>
      </c>
      <c r="U76" s="52">
        <f>'AEO 2022 44 Raw'!X60</f>
        <v>2.288728</v>
      </c>
      <c r="V76" s="52">
        <f>'AEO 2022 44 Raw'!Y60</f>
        <v>2.376077</v>
      </c>
      <c r="W76" s="52">
        <f>'AEO 2022 44 Raw'!Z60</f>
        <v>2.449295</v>
      </c>
      <c r="X76" s="52">
        <f>'AEO 2022 44 Raw'!AA60</f>
        <v>2.513086</v>
      </c>
      <c r="Y76" s="52">
        <f>'AEO 2022 44 Raw'!AB60</f>
        <v>2.577991</v>
      </c>
      <c r="Z76" s="52">
        <f>'AEO 2022 44 Raw'!AC60</f>
        <v>2.641637</v>
      </c>
      <c r="AA76" s="52">
        <f>'AEO 2022 44 Raw'!AD60</f>
        <v>2.699774</v>
      </c>
      <c r="AB76" s="52">
        <f>'AEO 2022 44 Raw'!AE60</f>
        <v>2.790828</v>
      </c>
      <c r="AC76" s="52">
        <f>'AEO 2022 44 Raw'!AF60</f>
        <v>2.873321</v>
      </c>
      <c r="AD76" s="52">
        <f>'AEO 2022 44 Raw'!AG60</f>
        <v>2.94734</v>
      </c>
      <c r="AE76" s="52">
        <f>'AEO 2022 44 Raw'!AH60</f>
        <v>3.05229</v>
      </c>
      <c r="AF76" s="52">
        <f>'AEO 2022 44 Raw'!AI60</f>
        <v>3.140356</v>
      </c>
      <c r="AG76" s="53">
        <f>'AEO 2022 44 Raw'!AJ60</f>
        <v>0.025</v>
      </c>
    </row>
    <row r="77" ht="15.0" customHeight="1">
      <c r="A77" s="45" t="s">
        <v>1175</v>
      </c>
      <c r="B77" s="51" t="s">
        <v>1176</v>
      </c>
      <c r="C77" s="52">
        <f>'AEO 2022 44 Raw'!F61</f>
        <v>1.628246</v>
      </c>
      <c r="D77" s="52">
        <f>'AEO 2022 44 Raw'!G61</f>
        <v>1.527717</v>
      </c>
      <c r="E77" s="52">
        <f>'AEO 2022 44 Raw'!H61</f>
        <v>1.607474</v>
      </c>
      <c r="F77" s="52">
        <f>'AEO 2022 44 Raw'!I61</f>
        <v>1.678076</v>
      </c>
      <c r="G77" s="52">
        <f>'AEO 2022 44 Raw'!J61</f>
        <v>1.715781</v>
      </c>
      <c r="H77" s="52">
        <f>'AEO 2022 44 Raw'!K61</f>
        <v>1.76723</v>
      </c>
      <c r="I77" s="52">
        <f>'AEO 2022 44 Raw'!L61</f>
        <v>1.79659</v>
      </c>
      <c r="J77" s="52">
        <f>'AEO 2022 44 Raw'!M61</f>
        <v>1.851282</v>
      </c>
      <c r="K77" s="52">
        <f>'AEO 2022 44 Raw'!N61</f>
        <v>1.925514</v>
      </c>
      <c r="L77" s="52">
        <f>'AEO 2022 44 Raw'!O61</f>
        <v>1.957641</v>
      </c>
      <c r="M77" s="52">
        <f>'AEO 2022 44 Raw'!P61</f>
        <v>1.999344</v>
      </c>
      <c r="N77" s="52">
        <f>'AEO 2022 44 Raw'!Q61</f>
        <v>2.064167</v>
      </c>
      <c r="O77" s="52">
        <f>'AEO 2022 44 Raw'!R61</f>
        <v>2.132164</v>
      </c>
      <c r="P77" s="52">
        <f>'AEO 2022 44 Raw'!S61</f>
        <v>2.147248</v>
      </c>
      <c r="Q77" s="52">
        <f>'AEO 2022 44 Raw'!T61</f>
        <v>2.163638</v>
      </c>
      <c r="R77" s="52">
        <f>'AEO 2022 44 Raw'!U61</f>
        <v>2.205733</v>
      </c>
      <c r="S77" s="52">
        <f>'AEO 2022 44 Raw'!V61</f>
        <v>2.26962</v>
      </c>
      <c r="T77" s="52">
        <f>'AEO 2022 44 Raw'!W61</f>
        <v>2.357167</v>
      </c>
      <c r="U77" s="52">
        <f>'AEO 2022 44 Raw'!X61</f>
        <v>2.458837</v>
      </c>
      <c r="V77" s="52">
        <f>'AEO 2022 44 Raw'!Y61</f>
        <v>2.552678</v>
      </c>
      <c r="W77" s="52">
        <f>'AEO 2022 44 Raw'!Z61</f>
        <v>2.631338</v>
      </c>
      <c r="X77" s="52">
        <f>'AEO 2022 44 Raw'!AA61</f>
        <v>2.69987</v>
      </c>
      <c r="Y77" s="52">
        <f>'AEO 2022 44 Raw'!AB61</f>
        <v>2.769599</v>
      </c>
      <c r="Z77" s="52">
        <f>'AEO 2022 44 Raw'!AC61</f>
        <v>2.837976</v>
      </c>
      <c r="AA77" s="52">
        <f>'AEO 2022 44 Raw'!AD61</f>
        <v>2.900434</v>
      </c>
      <c r="AB77" s="52">
        <f>'AEO 2022 44 Raw'!AE61</f>
        <v>2.998255</v>
      </c>
      <c r="AC77" s="52">
        <f>'AEO 2022 44 Raw'!AF61</f>
        <v>3.08688</v>
      </c>
      <c r="AD77" s="52">
        <f>'AEO 2022 44 Raw'!AG61</f>
        <v>3.1664</v>
      </c>
      <c r="AE77" s="52">
        <f>'AEO 2022 44 Raw'!AH61</f>
        <v>3.27915</v>
      </c>
      <c r="AF77" s="52">
        <f>'AEO 2022 44 Raw'!AI61</f>
        <v>3.373761</v>
      </c>
      <c r="AG77" s="53">
        <f>'AEO 2022 44 Raw'!AJ61</f>
        <v>0.025</v>
      </c>
    </row>
    <row r="78" ht="15.0" customHeight="1">
      <c r="A78" s="45" t="s">
        <v>1177</v>
      </c>
      <c r="B78" s="51" t="s">
        <v>429</v>
      </c>
      <c r="C78" s="52">
        <f>'AEO 2022 44 Raw'!F62</f>
        <v>0</v>
      </c>
      <c r="D78" s="52">
        <f>'AEO 2022 44 Raw'!G62</f>
        <v>0</v>
      </c>
      <c r="E78" s="52">
        <f>'AEO 2022 44 Raw'!H62</f>
        <v>0</v>
      </c>
      <c r="F78" s="52">
        <f>'AEO 2022 44 Raw'!I62</f>
        <v>0</v>
      </c>
      <c r="G78" s="52">
        <f>'AEO 2022 44 Raw'!J62</f>
        <v>0</v>
      </c>
      <c r="H78" s="52">
        <f>'AEO 2022 44 Raw'!K62</f>
        <v>0</v>
      </c>
      <c r="I78" s="52">
        <f>'AEO 2022 44 Raw'!L62</f>
        <v>0</v>
      </c>
      <c r="J78" s="52">
        <f>'AEO 2022 44 Raw'!M62</f>
        <v>0</v>
      </c>
      <c r="K78" s="52">
        <f>'AEO 2022 44 Raw'!N62</f>
        <v>0</v>
      </c>
      <c r="L78" s="52">
        <f>'AEO 2022 44 Raw'!O62</f>
        <v>0</v>
      </c>
      <c r="M78" s="52">
        <f>'AEO 2022 44 Raw'!P62</f>
        <v>0</v>
      </c>
      <c r="N78" s="52">
        <f>'AEO 2022 44 Raw'!Q62</f>
        <v>0</v>
      </c>
      <c r="O78" s="52">
        <f>'AEO 2022 44 Raw'!R62</f>
        <v>0</v>
      </c>
      <c r="P78" s="52">
        <f>'AEO 2022 44 Raw'!S62</f>
        <v>0</v>
      </c>
      <c r="Q78" s="52">
        <f>'AEO 2022 44 Raw'!T62</f>
        <v>0</v>
      </c>
      <c r="R78" s="52">
        <f>'AEO 2022 44 Raw'!U62</f>
        <v>0</v>
      </c>
      <c r="S78" s="52">
        <f>'AEO 2022 44 Raw'!V62</f>
        <v>0</v>
      </c>
      <c r="T78" s="52">
        <f>'AEO 2022 44 Raw'!W62</f>
        <v>0</v>
      </c>
      <c r="U78" s="52">
        <f>'AEO 2022 44 Raw'!X62</f>
        <v>0</v>
      </c>
      <c r="V78" s="52">
        <f>'AEO 2022 44 Raw'!Y62</f>
        <v>0</v>
      </c>
      <c r="W78" s="52">
        <f>'AEO 2022 44 Raw'!Z62</f>
        <v>0</v>
      </c>
      <c r="X78" s="52">
        <f>'AEO 2022 44 Raw'!AA62</f>
        <v>0</v>
      </c>
      <c r="Y78" s="52">
        <f>'AEO 2022 44 Raw'!AB62</f>
        <v>0</v>
      </c>
      <c r="Z78" s="52">
        <f>'AEO 2022 44 Raw'!AC62</f>
        <v>0</v>
      </c>
      <c r="AA78" s="52">
        <f>'AEO 2022 44 Raw'!AD62</f>
        <v>0</v>
      </c>
      <c r="AB78" s="52">
        <f>'AEO 2022 44 Raw'!AE62</f>
        <v>0</v>
      </c>
      <c r="AC78" s="52">
        <f>'AEO 2022 44 Raw'!AF62</f>
        <v>0</v>
      </c>
      <c r="AD78" s="52">
        <f>'AEO 2022 44 Raw'!AG62</f>
        <v>0</v>
      </c>
      <c r="AE78" s="52">
        <f>'AEO 2022 44 Raw'!AH62</f>
        <v>0</v>
      </c>
      <c r="AF78" s="52">
        <f>'AEO 2022 44 Raw'!AI62</f>
        <v>0</v>
      </c>
      <c r="AG78" s="53" t="str">
        <f>'AEO 2022 44 Raw'!AJ62</f>
        <v>- -</v>
      </c>
    </row>
    <row r="79" ht="15.0" customHeight="1">
      <c r="A79" s="45" t="s">
        <v>1178</v>
      </c>
      <c r="B79" s="50" t="s">
        <v>1179</v>
      </c>
      <c r="C79" s="52">
        <f>'AEO 2022 44 Raw'!F63</f>
        <v>958.632568</v>
      </c>
      <c r="D79" s="52">
        <f>'AEO 2022 44 Raw'!G63</f>
        <v>873.24823</v>
      </c>
      <c r="E79" s="52">
        <f>'AEO 2022 44 Raw'!H63</f>
        <v>892.075623</v>
      </c>
      <c r="F79" s="52">
        <f>'AEO 2022 44 Raw'!I63</f>
        <v>904.132935</v>
      </c>
      <c r="G79" s="52">
        <f>'AEO 2022 44 Raw'!J63</f>
        <v>897.522095</v>
      </c>
      <c r="H79" s="52">
        <f>'AEO 2022 44 Raw'!K63</f>
        <v>897.50946</v>
      </c>
      <c r="I79" s="52">
        <f>'AEO 2022 44 Raw'!L63</f>
        <v>885.845154</v>
      </c>
      <c r="J79" s="52">
        <f>'AEO 2022 44 Raw'!M63</f>
        <v>886.225769</v>
      </c>
      <c r="K79" s="52">
        <f>'AEO 2022 44 Raw'!N63</f>
        <v>894.913757</v>
      </c>
      <c r="L79" s="52">
        <f>'AEO 2022 44 Raw'!O63</f>
        <v>883.344666</v>
      </c>
      <c r="M79" s="52">
        <f>'AEO 2022 44 Raw'!P63</f>
        <v>875.885986</v>
      </c>
      <c r="N79" s="52">
        <f>'AEO 2022 44 Raw'!Q63</f>
        <v>877.945923</v>
      </c>
      <c r="O79" s="52">
        <f>'AEO 2022 44 Raw'!R63</f>
        <v>880.453186</v>
      </c>
      <c r="P79" s="52">
        <f>'AEO 2022 44 Raw'!S63</f>
        <v>860.85614</v>
      </c>
      <c r="Q79" s="52">
        <f>'AEO 2022 44 Raw'!T63</f>
        <v>842.162231</v>
      </c>
      <c r="R79" s="52">
        <f>'AEO 2022 44 Raw'!U63</f>
        <v>833.541016</v>
      </c>
      <c r="S79" s="52">
        <f>'AEO 2022 44 Raw'!V63</f>
        <v>832.702881</v>
      </c>
      <c r="T79" s="52">
        <f>'AEO 2022 44 Raw'!W63</f>
        <v>839.634033</v>
      </c>
      <c r="U79" s="52">
        <f>'AEO 2022 44 Raw'!X63</f>
        <v>850.338867</v>
      </c>
      <c r="V79" s="52">
        <f>'AEO 2022 44 Raw'!Y63</f>
        <v>857.079529</v>
      </c>
      <c r="W79" s="52">
        <f>'AEO 2022 44 Raw'!Z63</f>
        <v>857.757629</v>
      </c>
      <c r="X79" s="52">
        <f>'AEO 2022 44 Raw'!AA63</f>
        <v>854.463562</v>
      </c>
      <c r="Y79" s="52">
        <f>'AEO 2022 44 Raw'!AB63</f>
        <v>851.001648</v>
      </c>
      <c r="Z79" s="52">
        <f>'AEO 2022 44 Raw'!AC63</f>
        <v>846.612976</v>
      </c>
      <c r="AA79" s="52">
        <f>'AEO 2022 44 Raw'!AD63</f>
        <v>840.044006</v>
      </c>
      <c r="AB79" s="52">
        <f>'AEO 2022 44 Raw'!AE63</f>
        <v>843.083374</v>
      </c>
      <c r="AC79" s="52">
        <f>'AEO 2022 44 Raw'!AF63</f>
        <v>842.722046</v>
      </c>
      <c r="AD79" s="52">
        <f>'AEO 2022 44 Raw'!AG63</f>
        <v>839.253479</v>
      </c>
      <c r="AE79" s="52">
        <f>'AEO 2022 44 Raw'!AH63</f>
        <v>843.823425</v>
      </c>
      <c r="AF79" s="52">
        <f>'AEO 2022 44 Raw'!AI63</f>
        <v>842.883118</v>
      </c>
      <c r="AG79" s="53">
        <f>'AEO 2022 44 Raw'!AJ63</f>
        <v>-0.004</v>
      </c>
    </row>
    <row r="80" ht="15.0" customHeight="1"/>
    <row r="81" ht="15.0" customHeight="1">
      <c r="B81" s="54" t="s">
        <v>1180</v>
      </c>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6"/>
    </row>
    <row r="82" ht="15.0" customHeight="1">
      <c r="B82" s="57" t="s">
        <v>1181</v>
      </c>
    </row>
    <row r="83" ht="15.0" customHeight="1">
      <c r="B83" s="57" t="s">
        <v>438</v>
      </c>
    </row>
    <row r="84" ht="15.0" customHeight="1">
      <c r="B84" s="57" t="s">
        <v>1182</v>
      </c>
    </row>
    <row r="85" ht="15.0" customHeight="1">
      <c r="B85" s="57" t="s">
        <v>442</v>
      </c>
    </row>
    <row r="86" ht="15.0" customHeight="1">
      <c r="B86" s="57" t="s">
        <v>443</v>
      </c>
    </row>
    <row r="87" ht="15.0" customHeight="1"/>
    <row r="88" ht="15.0" customHeight="1"/>
    <row r="89" ht="15.0" customHeight="1"/>
    <row r="90" ht="12.0" customHeight="1"/>
    <row r="91" ht="15.0" customHeight="1"/>
    <row r="92" ht="15.0" customHeight="1"/>
    <row r="93" ht="15.0" customHeight="1"/>
    <row r="94" ht="15.0" customHeight="1"/>
    <row r="95" ht="12.0" customHeight="1"/>
    <row r="96" ht="15.0" customHeight="1"/>
    <row r="97" ht="12.0" customHeight="1"/>
    <row r="98" ht="15.0" customHeight="1"/>
    <row r="99" ht="15.0" customHeight="1"/>
    <row r="100" ht="15.0" customHeight="1"/>
    <row r="101" ht="15.0" customHeight="1"/>
    <row r="102" ht="15.0" customHeight="1"/>
    <row r="103" ht="15.0" customHeight="1"/>
    <row r="104" ht="15.0" customHeight="1"/>
    <row r="105" ht="15.0" customHeight="1"/>
    <row r="106" ht="15.0" customHeight="1"/>
    <row r="107" ht="15.0" customHeight="1"/>
    <row r="108" ht="15.0" customHeight="1"/>
    <row r="109" ht="15.0" customHeight="1"/>
    <row r="110" ht="15.0" customHeight="1"/>
    <row r="111" ht="15.0" customHeight="1"/>
    <row r="112" ht="15.0" customHeight="1"/>
    <row r="113" ht="12.0" customHeight="1"/>
    <row r="114" ht="15.0" customHeight="1"/>
    <row r="115" ht="15.0" customHeight="1"/>
    <row r="116" ht="15.0" customHeight="1">
      <c r="B116" s="58"/>
    </row>
    <row r="117" ht="15.0" customHeight="1"/>
    <row r="118" ht="15.0" customHeight="1"/>
    <row r="119" ht="15.0" customHeight="1"/>
    <row r="120" ht="15.0" customHeight="1"/>
    <row r="121" ht="15.0" customHeight="1"/>
    <row r="122" ht="15.0" customHeight="1"/>
    <row r="123" ht="15.0" customHeight="1"/>
    <row r="124" ht="15.0" customHeight="1"/>
    <row r="125" ht="15.0" customHeight="1"/>
    <row r="126" ht="15.0" customHeight="1"/>
    <row r="127" ht="15.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2.0" customHeight="1"/>
    <row r="164" ht="15.0" customHeight="1"/>
    <row r="165" ht="15.0" customHeight="1"/>
    <row r="166" ht="15.0" customHeight="1"/>
    <row r="167" ht="15.0" customHeight="1"/>
    <row r="168" ht="15.0" customHeight="1"/>
    <row r="169" ht="15.0" customHeight="1"/>
    <row r="170" ht="15.0" customHeight="1"/>
    <row r="171" ht="15.0" customHeight="1"/>
    <row r="172" ht="12.0" customHeight="1"/>
    <row r="173" ht="15.0" customHeight="1"/>
    <row r="174" ht="15.0" customHeight="1"/>
    <row r="175" ht="15.0" customHeight="1"/>
    <row r="176" ht="15.0" customHeight="1"/>
    <row r="177" ht="15.0" customHeight="1"/>
    <row r="178" ht="15.0" customHeight="1"/>
    <row r="179" ht="15.0" customHeight="1"/>
    <row r="180" ht="15.0" customHeight="1"/>
    <row r="181" ht="12.0" customHeight="1"/>
    <row r="182" ht="12.0" customHeight="1"/>
    <row r="183" ht="15.0" customHeight="1"/>
    <row r="184" ht="15.0" customHeight="1"/>
    <row r="185" ht="15.0" customHeight="1"/>
    <row r="186" ht="15.0" customHeight="1"/>
    <row r="187" ht="15.0" customHeight="1"/>
    <row r="188" ht="12.0" customHeight="1"/>
    <row r="189" ht="15.0" customHeight="1"/>
    <row r="190" ht="15.0" customHeight="1"/>
    <row r="191" ht="15.0" customHeight="1"/>
    <row r="192" ht="15.0" customHeight="1"/>
    <row r="193" ht="15.0" customHeight="1"/>
    <row r="194" ht="12.0" customHeight="1"/>
    <row r="195" ht="15.0" customHeight="1"/>
    <row r="196" ht="15.0" customHeight="1"/>
    <row r="197" ht="15.0" customHeight="1"/>
    <row r="198" ht="15.0" customHeight="1"/>
    <row r="199" ht="15.0" customHeight="1"/>
    <row r="200" ht="12.0" customHeight="1"/>
    <row r="201" ht="15.0" customHeight="1"/>
    <row r="202" ht="15.0" customHeight="1"/>
    <row r="203" ht="15.0" customHeight="1"/>
    <row r="204" ht="12.0" customHeight="1"/>
    <row r="205" ht="15.0" customHeight="1"/>
    <row r="206" ht="15.0" customHeight="1"/>
    <row r="207" ht="15.0" customHeight="1"/>
    <row r="208" ht="15.0" customHeight="1"/>
    <row r="209" ht="12.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2.0" customHeight="1"/>
    <row r="249" ht="15.0" customHeight="1"/>
    <row r="250" ht="15.0" customHeight="1"/>
    <row r="251" ht="15.0" customHeight="1"/>
    <row r="252" ht="12.0" customHeight="1"/>
    <row r="253" ht="15.0" customHeight="1"/>
    <row r="254" ht="15.0" customHeight="1"/>
    <row r="255" ht="12.0" customHeight="1"/>
    <row r="256" ht="15.0" customHeight="1"/>
    <row r="257" ht="15.0" customHeight="1"/>
    <row r="258" ht="15.0" customHeight="1">
      <c r="B258" s="58"/>
    </row>
    <row r="259" ht="15.0" customHeight="1"/>
    <row r="260" ht="15.0" customHeight="1"/>
    <row r="261" ht="15.0" customHeight="1"/>
    <row r="262" ht="15.0" customHeight="1"/>
    <row r="263" ht="15.0" customHeight="1"/>
    <row r="264" ht="15.0" customHeight="1"/>
    <row r="265" ht="15.0" customHeight="1"/>
    <row r="266" ht="15.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81:AG81"/>
    <mergeCell ref="B116:AG116"/>
    <mergeCell ref="B258:AG258"/>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8.71"/>
  </cols>
  <sheetData>
    <row r="1" ht="14.25" customHeight="1">
      <c r="A1" s="3" t="s">
        <v>1183</v>
      </c>
    </row>
    <row r="2" ht="14.25" customHeight="1">
      <c r="A2" s="3" t="s">
        <v>1184</v>
      </c>
    </row>
    <row r="3" ht="14.25" customHeight="1">
      <c r="A3" s="3" t="s">
        <v>1185</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1186</v>
      </c>
      <c r="C6" s="3" t="s">
        <v>1187</v>
      </c>
    </row>
    <row r="7" ht="14.25" customHeight="1">
      <c r="A7" s="3" t="s">
        <v>1188</v>
      </c>
      <c r="C7" s="3" t="s">
        <v>1189</v>
      </c>
    </row>
    <row r="8" ht="14.25" customHeight="1">
      <c r="A8" s="3" t="s">
        <v>1190</v>
      </c>
      <c r="C8" s="3" t="s">
        <v>1191</v>
      </c>
    </row>
    <row r="9" ht="14.25" customHeight="1">
      <c r="A9" s="3" t="s">
        <v>1088</v>
      </c>
      <c r="B9" s="3" t="s">
        <v>1192</v>
      </c>
      <c r="C9" s="3" t="s">
        <v>1193</v>
      </c>
      <c r="D9" s="3" t="s">
        <v>1194</v>
      </c>
      <c r="F9" s="3">
        <v>48.724937</v>
      </c>
      <c r="G9" s="3">
        <v>50.018333</v>
      </c>
      <c r="H9" s="3">
        <v>50.751678</v>
      </c>
      <c r="I9" s="3">
        <v>51.023674</v>
      </c>
      <c r="J9" s="3">
        <v>51.265617</v>
      </c>
      <c r="K9" s="3">
        <v>51.34314</v>
      </c>
      <c r="L9" s="3">
        <v>51.349083</v>
      </c>
      <c r="M9" s="3">
        <v>51.522469</v>
      </c>
      <c r="N9" s="3">
        <v>51.637199</v>
      </c>
      <c r="O9" s="3">
        <v>51.88456</v>
      </c>
      <c r="P9" s="3">
        <v>52.161026</v>
      </c>
      <c r="Q9" s="3">
        <v>52.525257</v>
      </c>
      <c r="R9" s="3">
        <v>52.834206</v>
      </c>
      <c r="S9" s="3">
        <v>53.043915</v>
      </c>
      <c r="T9" s="3">
        <v>53.330505</v>
      </c>
      <c r="U9" s="3">
        <v>53.581139</v>
      </c>
      <c r="V9" s="3">
        <v>53.726791</v>
      </c>
      <c r="W9" s="3">
        <v>53.809837</v>
      </c>
      <c r="X9" s="3">
        <v>53.861267</v>
      </c>
      <c r="Y9" s="3">
        <v>53.841854</v>
      </c>
      <c r="Z9" s="3">
        <v>53.780182</v>
      </c>
      <c r="AA9" s="3">
        <v>53.758327</v>
      </c>
      <c r="AB9" s="3">
        <v>53.770973</v>
      </c>
      <c r="AC9" s="3">
        <v>53.625912</v>
      </c>
      <c r="AD9" s="3">
        <v>53.511253</v>
      </c>
      <c r="AE9" s="3">
        <v>53.566063</v>
      </c>
      <c r="AF9" s="3">
        <v>53.545063</v>
      </c>
      <c r="AG9" s="3">
        <v>53.41206</v>
      </c>
      <c r="AH9" s="3">
        <v>53.405197</v>
      </c>
      <c r="AI9" s="3">
        <v>53.579212</v>
      </c>
      <c r="AJ9" s="40">
        <v>0.003</v>
      </c>
    </row>
    <row r="10" ht="14.25" customHeight="1">
      <c r="A10" s="3" t="s">
        <v>1085</v>
      </c>
      <c r="B10" s="3" t="s">
        <v>1195</v>
      </c>
      <c r="C10" s="3" t="s">
        <v>1196</v>
      </c>
      <c r="D10" s="3" t="s">
        <v>1194</v>
      </c>
      <c r="F10" s="3">
        <v>13.765772</v>
      </c>
      <c r="G10" s="3">
        <v>14.552387</v>
      </c>
      <c r="H10" s="3">
        <v>15.234966</v>
      </c>
      <c r="I10" s="3">
        <v>15.798663</v>
      </c>
      <c r="J10" s="3">
        <v>16.379158</v>
      </c>
      <c r="K10" s="3">
        <v>16.944294</v>
      </c>
      <c r="L10" s="3">
        <v>17.509876</v>
      </c>
      <c r="M10" s="3">
        <v>18.153595</v>
      </c>
      <c r="N10" s="3">
        <v>18.813559</v>
      </c>
      <c r="O10" s="3">
        <v>19.555679</v>
      </c>
      <c r="P10" s="3">
        <v>20.330652</v>
      </c>
      <c r="Q10" s="3">
        <v>21.206104</v>
      </c>
      <c r="R10" s="3">
        <v>22.140055</v>
      </c>
      <c r="S10" s="3">
        <v>23.075592</v>
      </c>
      <c r="T10" s="3">
        <v>24.096733</v>
      </c>
      <c r="U10" s="3">
        <v>25.170435</v>
      </c>
      <c r="V10" s="3">
        <v>26.262371</v>
      </c>
      <c r="W10" s="3">
        <v>27.358696</v>
      </c>
      <c r="X10" s="3">
        <v>28.449476</v>
      </c>
      <c r="Y10" s="3">
        <v>29.533501</v>
      </c>
      <c r="Z10" s="3">
        <v>30.668756</v>
      </c>
      <c r="AA10" s="3">
        <v>31.840063</v>
      </c>
      <c r="AB10" s="3">
        <v>33.016602</v>
      </c>
      <c r="AC10" s="3">
        <v>34.10862</v>
      </c>
      <c r="AD10" s="3">
        <v>35.234997</v>
      </c>
      <c r="AE10" s="3">
        <v>36.4827</v>
      </c>
      <c r="AF10" s="3">
        <v>37.677635</v>
      </c>
      <c r="AG10" s="3">
        <v>38.787277</v>
      </c>
      <c r="AH10" s="3">
        <v>39.995346</v>
      </c>
      <c r="AI10" s="3">
        <v>41.36145</v>
      </c>
      <c r="AJ10" s="40">
        <v>0.039</v>
      </c>
    </row>
    <row r="11" ht="14.25" customHeight="1">
      <c r="A11" s="3" t="s">
        <v>1091</v>
      </c>
      <c r="B11" s="3" t="s">
        <v>1197</v>
      </c>
      <c r="C11" s="3" t="s">
        <v>1198</v>
      </c>
      <c r="D11" s="3" t="s">
        <v>1194</v>
      </c>
      <c r="F11" s="3">
        <v>0.00998</v>
      </c>
      <c r="G11" s="3">
        <v>0.018591</v>
      </c>
      <c r="H11" s="3">
        <v>0.026908</v>
      </c>
      <c r="I11" s="3">
        <v>0.03484</v>
      </c>
      <c r="J11" s="3">
        <v>0.042446</v>
      </c>
      <c r="K11" s="3">
        <v>0.049697</v>
      </c>
      <c r="L11" s="3">
        <v>0.056649</v>
      </c>
      <c r="M11" s="3">
        <v>0.063671</v>
      </c>
      <c r="N11" s="3">
        <v>0.070594</v>
      </c>
      <c r="O11" s="3">
        <v>0.077597</v>
      </c>
      <c r="P11" s="3">
        <v>0.084624</v>
      </c>
      <c r="Q11" s="3">
        <v>0.091946</v>
      </c>
      <c r="R11" s="3">
        <v>0.099411</v>
      </c>
      <c r="S11" s="3">
        <v>0.106716</v>
      </c>
      <c r="T11" s="3">
        <v>0.114288</v>
      </c>
      <c r="U11" s="3">
        <v>0.122063</v>
      </c>
      <c r="V11" s="3">
        <v>0.129956</v>
      </c>
      <c r="W11" s="3">
        <v>0.138079</v>
      </c>
      <c r="X11" s="3">
        <v>0.146475</v>
      </c>
      <c r="Y11" s="3">
        <v>0.155075</v>
      </c>
      <c r="Z11" s="3">
        <v>0.163963</v>
      </c>
      <c r="AA11" s="3">
        <v>0.172972</v>
      </c>
      <c r="AB11" s="3">
        <v>0.18209</v>
      </c>
      <c r="AC11" s="3">
        <v>0.190757</v>
      </c>
      <c r="AD11" s="3">
        <v>0.199663</v>
      </c>
      <c r="AE11" s="3">
        <v>0.209478</v>
      </c>
      <c r="AF11" s="3">
        <v>0.219241</v>
      </c>
      <c r="AG11" s="3">
        <v>0.228774</v>
      </c>
      <c r="AH11" s="3">
        <v>0.23933</v>
      </c>
      <c r="AI11" s="3">
        <v>0.251222</v>
      </c>
      <c r="AJ11" s="40">
        <v>0.118</v>
      </c>
    </row>
    <row r="12" ht="14.25" customHeight="1">
      <c r="A12" s="3" t="s">
        <v>1094</v>
      </c>
      <c r="B12" s="3" t="s">
        <v>1199</v>
      </c>
      <c r="C12" s="3" t="s">
        <v>1200</v>
      </c>
      <c r="D12" s="3" t="s">
        <v>1194</v>
      </c>
      <c r="F12" s="3">
        <v>0.019072</v>
      </c>
      <c r="G12" s="3">
        <v>0.021323</v>
      </c>
      <c r="H12" s="3">
        <v>0.023252</v>
      </c>
      <c r="I12" s="3">
        <v>0.024876</v>
      </c>
      <c r="J12" s="3">
        <v>0.02637</v>
      </c>
      <c r="K12" s="3">
        <v>0.027697</v>
      </c>
      <c r="L12" s="3">
        <v>0.028909</v>
      </c>
      <c r="M12" s="3">
        <v>0.030149</v>
      </c>
      <c r="N12" s="3">
        <v>0.031309</v>
      </c>
      <c r="O12" s="3">
        <v>0.032484</v>
      </c>
      <c r="P12" s="3">
        <v>0.033632</v>
      </c>
      <c r="Q12" s="3">
        <v>0.034833</v>
      </c>
      <c r="R12" s="3">
        <v>0.035986</v>
      </c>
      <c r="S12" s="3">
        <v>0.037002</v>
      </c>
      <c r="T12" s="3">
        <v>0.038012</v>
      </c>
      <c r="U12" s="3">
        <v>0.03899</v>
      </c>
      <c r="V12" s="3">
        <v>0.039878</v>
      </c>
      <c r="W12" s="3">
        <v>0.040788</v>
      </c>
      <c r="X12" s="3">
        <v>0.041737</v>
      </c>
      <c r="Y12" s="3">
        <v>0.042659</v>
      </c>
      <c r="Z12" s="3">
        <v>0.043706</v>
      </c>
      <c r="AA12" s="3">
        <v>0.044804</v>
      </c>
      <c r="AB12" s="3">
        <v>0.045961</v>
      </c>
      <c r="AC12" s="3">
        <v>0.047048</v>
      </c>
      <c r="AD12" s="3">
        <v>0.048217</v>
      </c>
      <c r="AE12" s="3">
        <v>0.049652</v>
      </c>
      <c r="AF12" s="3">
        <v>0.051144</v>
      </c>
      <c r="AG12" s="3">
        <v>0.052632</v>
      </c>
      <c r="AH12" s="3">
        <v>0.054436</v>
      </c>
      <c r="AI12" s="3">
        <v>0.056625</v>
      </c>
      <c r="AJ12" s="40">
        <v>0.038</v>
      </c>
    </row>
    <row r="13" ht="14.25" customHeight="1">
      <c r="A13" s="3" t="s">
        <v>1097</v>
      </c>
      <c r="B13" s="3" t="s">
        <v>1201</v>
      </c>
      <c r="C13" s="3" t="s">
        <v>1202</v>
      </c>
      <c r="D13" s="3" t="s">
        <v>1194</v>
      </c>
      <c r="F13" s="3">
        <v>3.499566</v>
      </c>
      <c r="G13" s="3">
        <v>3.430938</v>
      </c>
      <c r="H13" s="3">
        <v>3.308663</v>
      </c>
      <c r="I13" s="3">
        <v>3.149444</v>
      </c>
      <c r="J13" s="3">
        <v>2.995627</v>
      </c>
      <c r="K13" s="3">
        <v>2.845645</v>
      </c>
      <c r="L13" s="3">
        <v>2.711082</v>
      </c>
      <c r="M13" s="3">
        <v>2.603151</v>
      </c>
      <c r="N13" s="3">
        <v>2.508128</v>
      </c>
      <c r="O13" s="3">
        <v>2.429542</v>
      </c>
      <c r="P13" s="3">
        <v>2.360754</v>
      </c>
      <c r="Q13" s="3">
        <v>2.303945</v>
      </c>
      <c r="R13" s="3">
        <v>2.248408</v>
      </c>
      <c r="S13" s="3">
        <v>2.178662</v>
      </c>
      <c r="T13" s="3">
        <v>2.105258</v>
      </c>
      <c r="U13" s="3">
        <v>2.02333</v>
      </c>
      <c r="V13" s="3">
        <v>1.935175</v>
      </c>
      <c r="W13" s="3">
        <v>1.831056</v>
      </c>
      <c r="X13" s="3">
        <v>1.725566</v>
      </c>
      <c r="Y13" s="3">
        <v>1.623098</v>
      </c>
      <c r="Z13" s="3">
        <v>1.535306</v>
      </c>
      <c r="AA13" s="3">
        <v>1.462385</v>
      </c>
      <c r="AB13" s="3">
        <v>1.412551</v>
      </c>
      <c r="AC13" s="3">
        <v>1.373559</v>
      </c>
      <c r="AD13" s="3">
        <v>1.350196</v>
      </c>
      <c r="AE13" s="3">
        <v>1.339522</v>
      </c>
      <c r="AF13" s="3">
        <v>1.333689</v>
      </c>
      <c r="AG13" s="3">
        <v>1.329724</v>
      </c>
      <c r="AH13" s="3">
        <v>1.328165</v>
      </c>
      <c r="AI13" s="3">
        <v>1.332978</v>
      </c>
      <c r="AJ13" s="40">
        <v>-0.033</v>
      </c>
    </row>
    <row r="14" ht="14.25" customHeight="1">
      <c r="A14" s="3" t="s">
        <v>299</v>
      </c>
      <c r="B14" s="3" t="s">
        <v>1203</v>
      </c>
      <c r="C14" s="3" t="s">
        <v>1204</v>
      </c>
      <c r="D14" s="3" t="s">
        <v>1194</v>
      </c>
      <c r="F14" s="3">
        <v>8.71E-4</v>
      </c>
      <c r="G14" s="3">
        <v>8.54E-4</v>
      </c>
      <c r="H14" s="3">
        <v>8.39E-4</v>
      </c>
      <c r="I14" s="3">
        <v>8.26E-4</v>
      </c>
      <c r="J14" s="3">
        <v>8.22E-4</v>
      </c>
      <c r="K14" s="3">
        <v>8.25E-4</v>
      </c>
      <c r="L14" s="3">
        <v>8.36E-4</v>
      </c>
      <c r="M14" s="3">
        <v>8.54E-4</v>
      </c>
      <c r="N14" s="3">
        <v>8.59E-4</v>
      </c>
      <c r="O14" s="3">
        <v>8.54E-4</v>
      </c>
      <c r="P14" s="3">
        <v>8.5E-4</v>
      </c>
      <c r="Q14" s="3">
        <v>8.48E-4</v>
      </c>
      <c r="R14" s="3">
        <v>8.19E-4</v>
      </c>
      <c r="S14" s="3">
        <v>7.81E-4</v>
      </c>
      <c r="T14" s="3">
        <v>7.57E-4</v>
      </c>
      <c r="U14" s="3">
        <v>7.44E-4</v>
      </c>
      <c r="V14" s="3">
        <v>7.39E-4</v>
      </c>
      <c r="W14" s="3">
        <v>7.4E-4</v>
      </c>
      <c r="X14" s="3">
        <v>7.47E-4</v>
      </c>
      <c r="Y14" s="3">
        <v>7.65E-4</v>
      </c>
      <c r="Z14" s="3">
        <v>7.89E-4</v>
      </c>
      <c r="AA14" s="3">
        <v>8.13E-4</v>
      </c>
      <c r="AB14" s="3">
        <v>8.37E-4</v>
      </c>
      <c r="AC14" s="3">
        <v>8.45E-4</v>
      </c>
      <c r="AD14" s="3">
        <v>8.48E-4</v>
      </c>
      <c r="AE14" s="3">
        <v>8.57E-4</v>
      </c>
      <c r="AF14" s="3">
        <v>8.67E-4</v>
      </c>
      <c r="AG14" s="3">
        <v>8.76E-4</v>
      </c>
      <c r="AH14" s="3">
        <v>8.88E-4</v>
      </c>
      <c r="AI14" s="3">
        <v>9.04E-4</v>
      </c>
      <c r="AJ14" s="40">
        <v>0.001</v>
      </c>
    </row>
    <row r="15" ht="14.25" customHeight="1">
      <c r="A15" s="3" t="s">
        <v>1105</v>
      </c>
      <c r="B15" s="3" t="s">
        <v>1205</v>
      </c>
      <c r="C15" s="3" t="s">
        <v>1206</v>
      </c>
      <c r="D15" s="3" t="s">
        <v>1194</v>
      </c>
      <c r="F15" s="3">
        <v>0.007461</v>
      </c>
      <c r="G15" s="3">
        <v>0.01449</v>
      </c>
      <c r="H15" s="3">
        <v>0.021977</v>
      </c>
      <c r="I15" s="3">
        <v>0.029558</v>
      </c>
      <c r="J15" s="3">
        <v>0.037148</v>
      </c>
      <c r="K15" s="3">
        <v>0.044612</v>
      </c>
      <c r="L15" s="3">
        <v>0.051913</v>
      </c>
      <c r="M15" s="3">
        <v>0.059301</v>
      </c>
      <c r="N15" s="3">
        <v>0.06657</v>
      </c>
      <c r="O15" s="3">
        <v>0.073895</v>
      </c>
      <c r="P15" s="3">
        <v>0.081213</v>
      </c>
      <c r="Q15" s="3">
        <v>0.088764</v>
      </c>
      <c r="R15" s="3">
        <v>0.096407</v>
      </c>
      <c r="S15" s="3">
        <v>0.103957</v>
      </c>
      <c r="T15" s="3">
        <v>0.111864</v>
      </c>
      <c r="U15" s="3">
        <v>0.120036</v>
      </c>
      <c r="V15" s="3">
        <v>0.12838</v>
      </c>
      <c r="W15" s="3">
        <v>0.137007</v>
      </c>
      <c r="X15" s="3">
        <v>0.145981</v>
      </c>
      <c r="Y15" s="3">
        <v>0.155101</v>
      </c>
      <c r="Z15" s="3">
        <v>0.164492</v>
      </c>
      <c r="AA15" s="3">
        <v>0.174308</v>
      </c>
      <c r="AB15" s="3">
        <v>0.184438</v>
      </c>
      <c r="AC15" s="3">
        <v>0.193953</v>
      </c>
      <c r="AD15" s="3">
        <v>0.203635</v>
      </c>
      <c r="AE15" s="3">
        <v>0.214122</v>
      </c>
      <c r="AF15" s="3">
        <v>0.22445</v>
      </c>
      <c r="AG15" s="3">
        <v>0.234482</v>
      </c>
      <c r="AH15" s="3">
        <v>0.245384</v>
      </c>
      <c r="AI15" s="3">
        <v>0.257545</v>
      </c>
      <c r="AJ15" s="40">
        <v>0.13</v>
      </c>
    </row>
    <row r="16" ht="14.25" customHeight="1">
      <c r="A16" s="3" t="s">
        <v>1102</v>
      </c>
      <c r="B16" s="3" t="s">
        <v>1207</v>
      </c>
      <c r="C16" s="3" t="s">
        <v>1208</v>
      </c>
      <c r="D16" s="3" t="s">
        <v>1194</v>
      </c>
      <c r="F16" s="3">
        <v>0.007777</v>
      </c>
      <c r="G16" s="3">
        <v>0.015104</v>
      </c>
      <c r="H16" s="3">
        <v>0.022909</v>
      </c>
      <c r="I16" s="3">
        <v>0.030811</v>
      </c>
      <c r="J16" s="3">
        <v>0.038723</v>
      </c>
      <c r="K16" s="3">
        <v>0.046505</v>
      </c>
      <c r="L16" s="3">
        <v>0.054114</v>
      </c>
      <c r="M16" s="3">
        <v>0.061816</v>
      </c>
      <c r="N16" s="3">
        <v>0.069394</v>
      </c>
      <c r="O16" s="3">
        <v>0.077029</v>
      </c>
      <c r="P16" s="3">
        <v>0.084657</v>
      </c>
      <c r="Q16" s="3">
        <v>0.092529</v>
      </c>
      <c r="R16" s="3">
        <v>0.100496</v>
      </c>
      <c r="S16" s="3">
        <v>0.108366</v>
      </c>
      <c r="T16" s="3">
        <v>0.116609</v>
      </c>
      <c r="U16" s="3">
        <v>0.125127</v>
      </c>
      <c r="V16" s="3">
        <v>0.133825</v>
      </c>
      <c r="W16" s="3">
        <v>0.142818</v>
      </c>
      <c r="X16" s="3">
        <v>0.152172</v>
      </c>
      <c r="Y16" s="3">
        <v>0.161679</v>
      </c>
      <c r="Z16" s="3">
        <v>0.171469</v>
      </c>
      <c r="AA16" s="3">
        <v>0.181701</v>
      </c>
      <c r="AB16" s="3">
        <v>0.192261</v>
      </c>
      <c r="AC16" s="3">
        <v>0.202179</v>
      </c>
      <c r="AD16" s="3">
        <v>0.212272</v>
      </c>
      <c r="AE16" s="3">
        <v>0.223203</v>
      </c>
      <c r="AF16" s="3">
        <v>0.233969</v>
      </c>
      <c r="AG16" s="3">
        <v>0.244427</v>
      </c>
      <c r="AH16" s="3">
        <v>0.255792</v>
      </c>
      <c r="AI16" s="3">
        <v>0.268469</v>
      </c>
      <c r="AJ16" s="40">
        <v>0.13</v>
      </c>
    </row>
    <row r="17" ht="14.25" customHeight="1">
      <c r="A17" s="3" t="s">
        <v>311</v>
      </c>
      <c r="B17" s="3" t="s">
        <v>1209</v>
      </c>
      <c r="C17" s="3" t="s">
        <v>1210</v>
      </c>
      <c r="D17" s="3" t="s">
        <v>1194</v>
      </c>
      <c r="F17" s="3">
        <v>1.0E-6</v>
      </c>
      <c r="G17" s="3">
        <v>2.0E-6</v>
      </c>
      <c r="H17" s="3">
        <v>2.0E-6</v>
      </c>
      <c r="I17" s="3">
        <v>3.0E-6</v>
      </c>
      <c r="J17" s="3">
        <v>4.0E-6</v>
      </c>
      <c r="K17" s="3">
        <v>5.0E-6</v>
      </c>
      <c r="L17" s="3">
        <v>5.0E-6</v>
      </c>
      <c r="M17" s="3">
        <v>6.0E-6</v>
      </c>
      <c r="N17" s="3">
        <v>7.0E-6</v>
      </c>
      <c r="O17" s="3">
        <v>7.0E-6</v>
      </c>
      <c r="P17" s="3">
        <v>8.0E-6</v>
      </c>
      <c r="Q17" s="3">
        <v>8.0E-6</v>
      </c>
      <c r="R17" s="3">
        <v>9.0E-6</v>
      </c>
      <c r="S17" s="3">
        <v>9.0E-6</v>
      </c>
      <c r="T17" s="3">
        <v>1.0E-5</v>
      </c>
      <c r="U17" s="3">
        <v>1.0E-5</v>
      </c>
      <c r="V17" s="3">
        <v>1.0E-5</v>
      </c>
      <c r="W17" s="3">
        <v>1.1E-5</v>
      </c>
      <c r="X17" s="3">
        <v>1.1E-5</v>
      </c>
      <c r="Y17" s="3">
        <v>1.1E-5</v>
      </c>
      <c r="Z17" s="3">
        <v>1.1E-5</v>
      </c>
      <c r="AA17" s="3">
        <v>1.1E-5</v>
      </c>
      <c r="AB17" s="3">
        <v>1.2E-5</v>
      </c>
      <c r="AC17" s="3">
        <v>1.2E-5</v>
      </c>
      <c r="AD17" s="3">
        <v>1.2E-5</v>
      </c>
      <c r="AE17" s="3">
        <v>1.2E-5</v>
      </c>
      <c r="AF17" s="3">
        <v>1.2E-5</v>
      </c>
      <c r="AG17" s="3">
        <v>1.2E-5</v>
      </c>
      <c r="AH17" s="3">
        <v>1.1E-5</v>
      </c>
      <c r="AI17" s="3">
        <v>1.1E-5</v>
      </c>
      <c r="AJ17" s="40">
        <v>0.093</v>
      </c>
    </row>
    <row r="18" ht="14.25" customHeight="1">
      <c r="A18" s="3" t="s">
        <v>1211</v>
      </c>
      <c r="B18" s="3" t="s">
        <v>1212</v>
      </c>
      <c r="C18" s="3" t="s">
        <v>1213</v>
      </c>
      <c r="D18" s="3" t="s">
        <v>1194</v>
      </c>
      <c r="F18" s="3">
        <v>66.035385</v>
      </c>
      <c r="G18" s="3">
        <v>68.072021</v>
      </c>
      <c r="H18" s="3">
        <v>69.391228</v>
      </c>
      <c r="I18" s="3">
        <v>70.092781</v>
      </c>
      <c r="J18" s="3">
        <v>70.78598</v>
      </c>
      <c r="K18" s="3">
        <v>71.302254</v>
      </c>
      <c r="L18" s="3">
        <v>71.762306</v>
      </c>
      <c r="M18" s="3">
        <v>72.494881</v>
      </c>
      <c r="N18" s="3">
        <v>73.197441</v>
      </c>
      <c r="O18" s="3">
        <v>74.131409</v>
      </c>
      <c r="P18" s="3">
        <v>75.137291</v>
      </c>
      <c r="Q18" s="3">
        <v>76.343987</v>
      </c>
      <c r="R18" s="3">
        <v>77.555656</v>
      </c>
      <c r="S18" s="3">
        <v>78.654785</v>
      </c>
      <c r="T18" s="3">
        <v>79.913834</v>
      </c>
      <c r="U18" s="3">
        <v>81.181595</v>
      </c>
      <c r="V18" s="3">
        <v>82.356773</v>
      </c>
      <c r="W18" s="3">
        <v>83.458817</v>
      </c>
      <c r="X18" s="3">
        <v>84.522987</v>
      </c>
      <c r="Y18" s="3">
        <v>85.51329</v>
      </c>
      <c r="Z18" s="3">
        <v>86.528358</v>
      </c>
      <c r="AA18" s="3">
        <v>87.634903</v>
      </c>
      <c r="AB18" s="3">
        <v>88.805107</v>
      </c>
      <c r="AC18" s="3">
        <v>89.742226</v>
      </c>
      <c r="AD18" s="3">
        <v>90.760597</v>
      </c>
      <c r="AE18" s="3">
        <v>92.085052</v>
      </c>
      <c r="AF18" s="3">
        <v>93.285652</v>
      </c>
      <c r="AG18" s="3">
        <v>94.289711</v>
      </c>
      <c r="AH18" s="3">
        <v>95.523895</v>
      </c>
      <c r="AI18" s="3">
        <v>97.107994</v>
      </c>
      <c r="AJ18" s="40">
        <v>0.013</v>
      </c>
    </row>
    <row r="19" ht="14.25" customHeight="1">
      <c r="A19" s="3" t="s">
        <v>1214</v>
      </c>
      <c r="C19" s="3" t="s">
        <v>1215</v>
      </c>
    </row>
    <row r="20" ht="14.25" customHeight="1">
      <c r="A20" s="3" t="s">
        <v>1088</v>
      </c>
      <c r="B20" s="3" t="s">
        <v>1216</v>
      </c>
      <c r="C20" s="3" t="s">
        <v>1217</v>
      </c>
      <c r="D20" s="3" t="s">
        <v>1194</v>
      </c>
      <c r="F20" s="3">
        <v>37.202202</v>
      </c>
      <c r="G20" s="3">
        <v>38.024639</v>
      </c>
      <c r="H20" s="3">
        <v>38.528408</v>
      </c>
      <c r="I20" s="3">
        <v>39.006561</v>
      </c>
      <c r="J20" s="3">
        <v>39.67392</v>
      </c>
      <c r="K20" s="3">
        <v>40.272541</v>
      </c>
      <c r="L20" s="3">
        <v>40.857864</v>
      </c>
      <c r="M20" s="3">
        <v>41.607403</v>
      </c>
      <c r="N20" s="3">
        <v>42.295856</v>
      </c>
      <c r="O20" s="3">
        <v>43.037754</v>
      </c>
      <c r="P20" s="3">
        <v>43.732246</v>
      </c>
      <c r="Q20" s="3">
        <v>44.519768</v>
      </c>
      <c r="R20" s="3">
        <v>45.249523</v>
      </c>
      <c r="S20" s="3">
        <v>45.837639</v>
      </c>
      <c r="T20" s="3">
        <v>46.490837</v>
      </c>
      <c r="U20" s="3">
        <v>47.179646</v>
      </c>
      <c r="V20" s="3">
        <v>47.8857</v>
      </c>
      <c r="W20" s="3">
        <v>48.603466</v>
      </c>
      <c r="X20" s="3">
        <v>49.371979</v>
      </c>
      <c r="Y20" s="3">
        <v>50.142921</v>
      </c>
      <c r="Z20" s="3">
        <v>50.917992</v>
      </c>
      <c r="AA20" s="3">
        <v>51.7505</v>
      </c>
      <c r="AB20" s="3">
        <v>52.62986</v>
      </c>
      <c r="AC20" s="3">
        <v>53.381966</v>
      </c>
      <c r="AD20" s="3">
        <v>54.185265</v>
      </c>
      <c r="AE20" s="3">
        <v>55.158657</v>
      </c>
      <c r="AF20" s="3">
        <v>56.073994</v>
      </c>
      <c r="AG20" s="3">
        <v>56.819618</v>
      </c>
      <c r="AH20" s="3">
        <v>57.627323</v>
      </c>
      <c r="AI20" s="3">
        <v>58.752388</v>
      </c>
      <c r="AJ20" s="40">
        <v>0.016</v>
      </c>
    </row>
    <row r="21" ht="14.25" customHeight="1">
      <c r="A21" s="3" t="s">
        <v>1085</v>
      </c>
      <c r="B21" s="3" t="s">
        <v>1218</v>
      </c>
      <c r="C21" s="3" t="s">
        <v>1219</v>
      </c>
      <c r="D21" s="3" t="s">
        <v>1194</v>
      </c>
      <c r="F21" s="3">
        <v>17.134417</v>
      </c>
      <c r="G21" s="3">
        <v>16.926783</v>
      </c>
      <c r="H21" s="3">
        <v>16.597239</v>
      </c>
      <c r="I21" s="3">
        <v>16.257011</v>
      </c>
      <c r="J21" s="3">
        <v>15.983272</v>
      </c>
      <c r="K21" s="3">
        <v>15.742606</v>
      </c>
      <c r="L21" s="3">
        <v>15.550601</v>
      </c>
      <c r="M21" s="3">
        <v>15.477965</v>
      </c>
      <c r="N21" s="3">
        <v>15.432439</v>
      </c>
      <c r="O21" s="3">
        <v>15.43751</v>
      </c>
      <c r="P21" s="3">
        <v>15.455577</v>
      </c>
      <c r="Q21" s="3">
        <v>15.548098</v>
      </c>
      <c r="R21" s="3">
        <v>15.648611</v>
      </c>
      <c r="S21" s="3">
        <v>15.748349</v>
      </c>
      <c r="T21" s="3">
        <v>15.899175</v>
      </c>
      <c r="U21" s="3">
        <v>16.066639</v>
      </c>
      <c r="V21" s="3">
        <v>16.27537</v>
      </c>
      <c r="W21" s="3">
        <v>16.456242</v>
      </c>
      <c r="X21" s="3">
        <v>16.713997</v>
      </c>
      <c r="Y21" s="3">
        <v>16.967447</v>
      </c>
      <c r="Z21" s="3">
        <v>17.24497</v>
      </c>
      <c r="AA21" s="3">
        <v>17.558372</v>
      </c>
      <c r="AB21" s="3">
        <v>17.900425</v>
      </c>
      <c r="AC21" s="3">
        <v>18.207989</v>
      </c>
      <c r="AD21" s="3">
        <v>18.535414</v>
      </c>
      <c r="AE21" s="3">
        <v>18.921907</v>
      </c>
      <c r="AF21" s="3">
        <v>19.281567</v>
      </c>
      <c r="AG21" s="3">
        <v>19.579866</v>
      </c>
      <c r="AH21" s="3">
        <v>19.89747</v>
      </c>
      <c r="AI21" s="3">
        <v>20.298367</v>
      </c>
      <c r="AJ21" s="40">
        <v>0.006</v>
      </c>
    </row>
    <row r="22" ht="14.25" customHeight="1">
      <c r="A22" s="3" t="s">
        <v>1091</v>
      </c>
      <c r="B22" s="3" t="s">
        <v>1220</v>
      </c>
      <c r="C22" s="3" t="s">
        <v>1221</v>
      </c>
      <c r="D22" s="3" t="s">
        <v>1194</v>
      </c>
      <c r="F22" s="3">
        <v>0.036346</v>
      </c>
      <c r="G22" s="3">
        <v>0.039095</v>
      </c>
      <c r="H22" s="3">
        <v>0.041684</v>
      </c>
      <c r="I22" s="3">
        <v>0.044436</v>
      </c>
      <c r="J22" s="3">
        <v>0.047524</v>
      </c>
      <c r="K22" s="3">
        <v>0.050605</v>
      </c>
      <c r="L22" s="3">
        <v>0.053718</v>
      </c>
      <c r="M22" s="3">
        <v>0.057158</v>
      </c>
      <c r="N22" s="3">
        <v>0.060652</v>
      </c>
      <c r="O22" s="3">
        <v>0.064416</v>
      </c>
      <c r="P22" s="3">
        <v>0.068292</v>
      </c>
      <c r="Q22" s="3">
        <v>0.072548</v>
      </c>
      <c r="R22" s="3">
        <v>0.077088</v>
      </c>
      <c r="S22" s="3">
        <v>0.081617</v>
      </c>
      <c r="T22" s="3">
        <v>0.086012</v>
      </c>
      <c r="U22" s="3">
        <v>0.090501</v>
      </c>
      <c r="V22" s="3">
        <v>0.095144</v>
      </c>
      <c r="W22" s="3">
        <v>0.100007</v>
      </c>
      <c r="X22" s="3">
        <v>0.105241</v>
      </c>
      <c r="Y22" s="3">
        <v>0.110852</v>
      </c>
      <c r="Z22" s="3">
        <v>0.116782</v>
      </c>
      <c r="AA22" s="3">
        <v>0.123134</v>
      </c>
      <c r="AB22" s="3">
        <v>0.129815</v>
      </c>
      <c r="AC22" s="3">
        <v>0.136394</v>
      </c>
      <c r="AD22" s="3">
        <v>0.143363</v>
      </c>
      <c r="AE22" s="3">
        <v>0.151125</v>
      </c>
      <c r="AF22" s="3">
        <v>0.159032</v>
      </c>
      <c r="AG22" s="3">
        <v>0.166719</v>
      </c>
      <c r="AH22" s="3">
        <v>0.174477</v>
      </c>
      <c r="AI22" s="3">
        <v>0.183675</v>
      </c>
      <c r="AJ22" s="40">
        <v>0.057</v>
      </c>
    </row>
    <row r="23" ht="14.25" customHeight="1">
      <c r="A23" s="3" t="s">
        <v>1094</v>
      </c>
      <c r="B23" s="3" t="s">
        <v>1222</v>
      </c>
      <c r="C23" s="3" t="s">
        <v>1223</v>
      </c>
      <c r="D23" s="3" t="s">
        <v>1194</v>
      </c>
      <c r="F23" s="3">
        <v>0.050929</v>
      </c>
      <c r="G23" s="3">
        <v>0.06269</v>
      </c>
      <c r="H23" s="3">
        <v>0.073326</v>
      </c>
      <c r="I23" s="3">
        <v>0.083526</v>
      </c>
      <c r="J23" s="3">
        <v>0.09343</v>
      </c>
      <c r="K23" s="3">
        <v>0.10237</v>
      </c>
      <c r="L23" s="3">
        <v>0.110437</v>
      </c>
      <c r="M23" s="3">
        <v>0.118344</v>
      </c>
      <c r="N23" s="3">
        <v>0.125464</v>
      </c>
      <c r="O23" s="3">
        <v>0.132043</v>
      </c>
      <c r="P23" s="3">
        <v>0.137898</v>
      </c>
      <c r="Q23" s="3">
        <v>0.14346</v>
      </c>
      <c r="R23" s="3">
        <v>0.148383</v>
      </c>
      <c r="S23" s="3">
        <v>0.152382</v>
      </c>
      <c r="T23" s="3">
        <v>0.156145</v>
      </c>
      <c r="U23" s="3">
        <v>0.159616</v>
      </c>
      <c r="V23" s="3">
        <v>0.162922</v>
      </c>
      <c r="W23" s="3">
        <v>0.166267</v>
      </c>
      <c r="X23" s="3">
        <v>0.169953</v>
      </c>
      <c r="Y23" s="3">
        <v>0.173977</v>
      </c>
      <c r="Z23" s="3">
        <v>0.178175</v>
      </c>
      <c r="AA23" s="3">
        <v>0.182842</v>
      </c>
      <c r="AB23" s="3">
        <v>0.187673</v>
      </c>
      <c r="AC23" s="3">
        <v>0.192151</v>
      </c>
      <c r="AD23" s="3">
        <v>0.197042</v>
      </c>
      <c r="AE23" s="3">
        <v>0.202789</v>
      </c>
      <c r="AF23" s="3">
        <v>0.208499</v>
      </c>
      <c r="AG23" s="3">
        <v>0.213712</v>
      </c>
      <c r="AH23" s="3">
        <v>0.219378</v>
      </c>
      <c r="AI23" s="3">
        <v>0.226541</v>
      </c>
      <c r="AJ23" s="40">
        <v>0.053</v>
      </c>
    </row>
    <row r="24" ht="14.25" customHeight="1">
      <c r="A24" s="3" t="s">
        <v>1097</v>
      </c>
      <c r="B24" s="3" t="s">
        <v>1224</v>
      </c>
      <c r="C24" s="3" t="s">
        <v>1225</v>
      </c>
      <c r="D24" s="3" t="s">
        <v>1194</v>
      </c>
      <c r="F24" s="3">
        <v>0.615304</v>
      </c>
      <c r="G24" s="3">
        <v>0.707625</v>
      </c>
      <c r="H24" s="3">
        <v>0.790927</v>
      </c>
      <c r="I24" s="3">
        <v>0.872145</v>
      </c>
      <c r="J24" s="3">
        <v>0.953741</v>
      </c>
      <c r="K24" s="3">
        <v>1.029255</v>
      </c>
      <c r="L24" s="3">
        <v>1.100809</v>
      </c>
      <c r="M24" s="3">
        <v>1.175321</v>
      </c>
      <c r="N24" s="3">
        <v>1.247816</v>
      </c>
      <c r="O24" s="3">
        <v>1.322332</v>
      </c>
      <c r="P24" s="3">
        <v>1.396048</v>
      </c>
      <c r="Q24" s="3">
        <v>1.473946</v>
      </c>
      <c r="R24" s="3">
        <v>1.551335</v>
      </c>
      <c r="S24" s="3">
        <v>1.627825</v>
      </c>
      <c r="T24" s="3">
        <v>1.709469</v>
      </c>
      <c r="U24" s="3">
        <v>1.792677</v>
      </c>
      <c r="V24" s="3">
        <v>1.882221</v>
      </c>
      <c r="W24" s="3">
        <v>1.976623</v>
      </c>
      <c r="X24" s="3">
        <v>2.078882</v>
      </c>
      <c r="Y24" s="3">
        <v>2.18316</v>
      </c>
      <c r="Z24" s="3">
        <v>2.293764</v>
      </c>
      <c r="AA24" s="3">
        <v>2.411905</v>
      </c>
      <c r="AB24" s="3">
        <v>2.534234</v>
      </c>
      <c r="AC24" s="3">
        <v>2.653352</v>
      </c>
      <c r="AD24" s="3">
        <v>2.778132</v>
      </c>
      <c r="AE24" s="3">
        <v>2.917444</v>
      </c>
      <c r="AF24" s="3">
        <v>3.056603</v>
      </c>
      <c r="AG24" s="3">
        <v>3.189354</v>
      </c>
      <c r="AH24" s="3">
        <v>3.330248</v>
      </c>
      <c r="AI24" s="3">
        <v>3.495403</v>
      </c>
      <c r="AJ24" s="40">
        <v>0.062</v>
      </c>
    </row>
    <row r="25" ht="14.25" customHeight="1">
      <c r="A25" s="3" t="s">
        <v>299</v>
      </c>
      <c r="B25" s="3" t="s">
        <v>1226</v>
      </c>
      <c r="C25" s="3" t="s">
        <v>1227</v>
      </c>
      <c r="D25" s="3" t="s">
        <v>1194</v>
      </c>
      <c r="F25" s="3">
        <v>0.002336</v>
      </c>
      <c r="G25" s="3">
        <v>0.002483</v>
      </c>
      <c r="H25" s="3">
        <v>0.002577</v>
      </c>
      <c r="I25" s="3">
        <v>0.002635</v>
      </c>
      <c r="J25" s="3">
        <v>0.002675</v>
      </c>
      <c r="K25" s="3">
        <v>0.002687</v>
      </c>
      <c r="L25" s="3">
        <v>0.00268</v>
      </c>
      <c r="M25" s="3">
        <v>0.002668</v>
      </c>
      <c r="N25" s="3">
        <v>0.002643</v>
      </c>
      <c r="O25" s="3">
        <v>0.002614</v>
      </c>
      <c r="P25" s="3">
        <v>0.002581</v>
      </c>
      <c r="Q25" s="3">
        <v>0.00255</v>
      </c>
      <c r="R25" s="3">
        <v>0.002518</v>
      </c>
      <c r="S25" s="3">
        <v>0.002472</v>
      </c>
      <c r="T25" s="3">
        <v>0.00245</v>
      </c>
      <c r="U25" s="3">
        <v>0.002395</v>
      </c>
      <c r="V25" s="3">
        <v>0.00232</v>
      </c>
      <c r="W25" s="3">
        <v>0.002291</v>
      </c>
      <c r="X25" s="3">
        <v>0.002246</v>
      </c>
      <c r="Y25" s="3">
        <v>0.002196</v>
      </c>
      <c r="Z25" s="3">
        <v>0.002149</v>
      </c>
      <c r="AA25" s="3">
        <v>0.002103</v>
      </c>
      <c r="AB25" s="3">
        <v>0.002058</v>
      </c>
      <c r="AC25" s="3">
        <v>0.002007</v>
      </c>
      <c r="AD25" s="3">
        <v>0.001959</v>
      </c>
      <c r="AE25" s="3">
        <v>0.001916</v>
      </c>
      <c r="AF25" s="3">
        <v>0.001871</v>
      </c>
      <c r="AG25" s="3">
        <v>0.001822</v>
      </c>
      <c r="AH25" s="3">
        <v>0.00177</v>
      </c>
      <c r="AI25" s="3">
        <v>0.001728</v>
      </c>
      <c r="AJ25" s="40">
        <v>-0.01</v>
      </c>
    </row>
    <row r="26" ht="14.25" customHeight="1">
      <c r="A26" s="3" t="s">
        <v>1105</v>
      </c>
      <c r="B26" s="3" t="s">
        <v>1228</v>
      </c>
      <c r="C26" s="3" t="s">
        <v>1229</v>
      </c>
      <c r="D26" s="3" t="s">
        <v>1194</v>
      </c>
      <c r="F26" s="3">
        <v>0.006316</v>
      </c>
      <c r="G26" s="3">
        <v>0.01188</v>
      </c>
      <c r="H26" s="3">
        <v>0.017358</v>
      </c>
      <c r="I26" s="3">
        <v>0.023025</v>
      </c>
      <c r="J26" s="3">
        <v>0.028771</v>
      </c>
      <c r="K26" s="3">
        <v>0.03431</v>
      </c>
      <c r="L26" s="3">
        <v>0.03968</v>
      </c>
      <c r="M26" s="3">
        <v>0.045153</v>
      </c>
      <c r="N26" s="3">
        <v>0.050586</v>
      </c>
      <c r="O26" s="3">
        <v>0.056075</v>
      </c>
      <c r="P26" s="3">
        <v>0.061512</v>
      </c>
      <c r="Q26" s="3">
        <v>0.067125</v>
      </c>
      <c r="R26" s="3">
        <v>0.07279</v>
      </c>
      <c r="S26" s="3">
        <v>0.078304</v>
      </c>
      <c r="T26" s="3">
        <v>0.083983</v>
      </c>
      <c r="U26" s="3">
        <v>0.089842</v>
      </c>
      <c r="V26" s="3">
        <v>0.095939</v>
      </c>
      <c r="W26" s="3">
        <v>0.102341</v>
      </c>
      <c r="X26" s="3">
        <v>0.109181</v>
      </c>
      <c r="Y26" s="3">
        <v>0.116073</v>
      </c>
      <c r="Z26" s="3">
        <v>0.123313</v>
      </c>
      <c r="AA26" s="3">
        <v>0.130971</v>
      </c>
      <c r="AB26" s="3">
        <v>0.138929</v>
      </c>
      <c r="AC26" s="3">
        <v>0.146741</v>
      </c>
      <c r="AD26" s="3">
        <v>0.154954</v>
      </c>
      <c r="AE26" s="3">
        <v>0.164014</v>
      </c>
      <c r="AF26" s="3">
        <v>0.173214</v>
      </c>
      <c r="AG26" s="3">
        <v>0.182168</v>
      </c>
      <c r="AH26" s="3">
        <v>0.191644</v>
      </c>
      <c r="AI26" s="3">
        <v>0.202599</v>
      </c>
      <c r="AJ26" s="40">
        <v>0.127</v>
      </c>
    </row>
    <row r="27" ht="14.25" customHeight="1">
      <c r="A27" s="3" t="s">
        <v>1102</v>
      </c>
      <c r="B27" s="3" t="s">
        <v>1230</v>
      </c>
      <c r="C27" s="3" t="s">
        <v>1231</v>
      </c>
      <c r="D27" s="3" t="s">
        <v>1194</v>
      </c>
      <c r="F27" s="3">
        <v>0.005979</v>
      </c>
      <c r="G27" s="3">
        <v>0.011245</v>
      </c>
      <c r="H27" s="3">
        <v>0.016431</v>
      </c>
      <c r="I27" s="3">
        <v>0.021794</v>
      </c>
      <c r="J27" s="3">
        <v>0.027233</v>
      </c>
      <c r="K27" s="3">
        <v>0.032477</v>
      </c>
      <c r="L27" s="3">
        <v>0.03756</v>
      </c>
      <c r="M27" s="3">
        <v>0.042741</v>
      </c>
      <c r="N27" s="3">
        <v>0.047884</v>
      </c>
      <c r="O27" s="3">
        <v>0.053079</v>
      </c>
      <c r="P27" s="3">
        <v>0.058226</v>
      </c>
      <c r="Q27" s="3">
        <v>0.063539</v>
      </c>
      <c r="R27" s="3">
        <v>0.068901</v>
      </c>
      <c r="S27" s="3">
        <v>0.074121</v>
      </c>
      <c r="T27" s="3">
        <v>0.079496</v>
      </c>
      <c r="U27" s="3">
        <v>0.085042</v>
      </c>
      <c r="V27" s="3">
        <v>0.090814</v>
      </c>
      <c r="W27" s="3">
        <v>0.096873</v>
      </c>
      <c r="X27" s="3">
        <v>0.103348</v>
      </c>
      <c r="Y27" s="3">
        <v>0.109871</v>
      </c>
      <c r="Z27" s="3">
        <v>0.116725</v>
      </c>
      <c r="AA27" s="3">
        <v>0.123974</v>
      </c>
      <c r="AB27" s="3">
        <v>0.131507</v>
      </c>
      <c r="AC27" s="3">
        <v>0.138901</v>
      </c>
      <c r="AD27" s="3">
        <v>0.146676</v>
      </c>
      <c r="AE27" s="3">
        <v>0.155251</v>
      </c>
      <c r="AF27" s="3">
        <v>0.16396</v>
      </c>
      <c r="AG27" s="3">
        <v>0.172435</v>
      </c>
      <c r="AH27" s="3">
        <v>0.181405</v>
      </c>
      <c r="AI27" s="3">
        <v>0.191775</v>
      </c>
      <c r="AJ27" s="40">
        <v>0.127</v>
      </c>
    </row>
    <row r="28" ht="14.25" customHeight="1">
      <c r="A28" s="3" t="s">
        <v>311</v>
      </c>
      <c r="B28" s="3" t="s">
        <v>1232</v>
      </c>
      <c r="C28" s="3" t="s">
        <v>1233</v>
      </c>
      <c r="D28" s="3" t="s">
        <v>1194</v>
      </c>
      <c r="F28" s="3">
        <v>0.009657</v>
      </c>
      <c r="G28" s="3">
        <v>0.018163</v>
      </c>
      <c r="H28" s="3">
        <v>0.026539</v>
      </c>
      <c r="I28" s="3">
        <v>0.035202</v>
      </c>
      <c r="J28" s="3">
        <v>0.043986</v>
      </c>
      <c r="K28" s="3">
        <v>0.052455</v>
      </c>
      <c r="L28" s="3">
        <v>0.060665</v>
      </c>
      <c r="M28" s="3">
        <v>0.069034</v>
      </c>
      <c r="N28" s="3">
        <v>0.07734</v>
      </c>
      <c r="O28" s="3">
        <v>0.085731</v>
      </c>
      <c r="P28" s="3">
        <v>0.094044</v>
      </c>
      <c r="Q28" s="3">
        <v>0.102625</v>
      </c>
      <c r="R28" s="3">
        <v>0.111286</v>
      </c>
      <c r="S28" s="3">
        <v>0.119717</v>
      </c>
      <c r="T28" s="3">
        <v>0.128399</v>
      </c>
      <c r="U28" s="3">
        <v>0.137357</v>
      </c>
      <c r="V28" s="3">
        <v>0.146679</v>
      </c>
      <c r="W28" s="3">
        <v>0.156465</v>
      </c>
      <c r="X28" s="3">
        <v>0.166923</v>
      </c>
      <c r="Y28" s="3">
        <v>0.17746</v>
      </c>
      <c r="Z28" s="3">
        <v>0.188529</v>
      </c>
      <c r="AA28" s="3">
        <v>0.200238</v>
      </c>
      <c r="AB28" s="3">
        <v>0.212404</v>
      </c>
      <c r="AC28" s="3">
        <v>0.224348</v>
      </c>
      <c r="AD28" s="3">
        <v>0.236904</v>
      </c>
      <c r="AE28" s="3">
        <v>0.250755</v>
      </c>
      <c r="AF28" s="3">
        <v>0.264822</v>
      </c>
      <c r="AG28" s="3">
        <v>0.278511</v>
      </c>
      <c r="AH28" s="3">
        <v>0.292998</v>
      </c>
      <c r="AI28" s="3">
        <v>0.309747</v>
      </c>
      <c r="AJ28" s="40">
        <v>0.127</v>
      </c>
    </row>
    <row r="29" ht="14.25" customHeight="1">
      <c r="A29" s="3" t="s">
        <v>1234</v>
      </c>
      <c r="B29" s="3" t="s">
        <v>1235</v>
      </c>
      <c r="C29" s="3" t="s">
        <v>1236</v>
      </c>
      <c r="D29" s="3" t="s">
        <v>1194</v>
      </c>
      <c r="F29" s="3">
        <v>55.063404</v>
      </c>
      <c r="G29" s="3">
        <v>55.804493</v>
      </c>
      <c r="H29" s="3">
        <v>56.094398</v>
      </c>
      <c r="I29" s="3">
        <v>56.346222</v>
      </c>
      <c r="J29" s="3">
        <v>56.854435</v>
      </c>
      <c r="K29" s="3">
        <v>57.319309</v>
      </c>
      <c r="L29" s="3">
        <v>57.813999</v>
      </c>
      <c r="M29" s="3">
        <v>58.595795</v>
      </c>
      <c r="N29" s="3">
        <v>59.340645</v>
      </c>
      <c r="O29" s="3">
        <v>60.191422</v>
      </c>
      <c r="P29" s="3">
        <v>61.006329</v>
      </c>
      <c r="Q29" s="3">
        <v>61.993561</v>
      </c>
      <c r="R29" s="3">
        <v>62.930405</v>
      </c>
      <c r="S29" s="3">
        <v>63.722389</v>
      </c>
      <c r="T29" s="3">
        <v>64.635956</v>
      </c>
      <c r="U29" s="3">
        <v>65.603523</v>
      </c>
      <c r="V29" s="3">
        <v>66.636734</v>
      </c>
      <c r="W29" s="3">
        <v>67.660126</v>
      </c>
      <c r="X29" s="3">
        <v>68.821335</v>
      </c>
      <c r="Y29" s="3">
        <v>69.983635</v>
      </c>
      <c r="Z29" s="3">
        <v>71.182022</v>
      </c>
      <c r="AA29" s="3">
        <v>72.483513</v>
      </c>
      <c r="AB29" s="3">
        <v>73.866554</v>
      </c>
      <c r="AC29" s="3">
        <v>75.083595</v>
      </c>
      <c r="AD29" s="3">
        <v>76.379463</v>
      </c>
      <c r="AE29" s="3">
        <v>77.923561</v>
      </c>
      <c r="AF29" s="3">
        <v>79.383232</v>
      </c>
      <c r="AG29" s="3">
        <v>80.603783</v>
      </c>
      <c r="AH29" s="3">
        <v>81.916222</v>
      </c>
      <c r="AI29" s="3">
        <v>83.661621</v>
      </c>
      <c r="AJ29" s="40">
        <v>0.015</v>
      </c>
    </row>
    <row r="30" ht="14.25" customHeight="1">
      <c r="A30" s="3" t="s">
        <v>1237</v>
      </c>
      <c r="C30" s="3" t="s">
        <v>1238</v>
      </c>
    </row>
    <row r="31" ht="14.25" customHeight="1">
      <c r="A31" s="3" t="s">
        <v>1088</v>
      </c>
      <c r="B31" s="3" t="s">
        <v>1239</v>
      </c>
      <c r="C31" s="3" t="s">
        <v>1240</v>
      </c>
      <c r="D31" s="3" t="s">
        <v>1194</v>
      </c>
      <c r="F31" s="3">
        <v>173.643494</v>
      </c>
      <c r="G31" s="3">
        <v>176.00322</v>
      </c>
      <c r="H31" s="3">
        <v>176.162994</v>
      </c>
      <c r="I31" s="3">
        <v>175.787338</v>
      </c>
      <c r="J31" s="3">
        <v>176.172729</v>
      </c>
      <c r="K31" s="3">
        <v>176.127945</v>
      </c>
      <c r="L31" s="3">
        <v>175.737244</v>
      </c>
      <c r="M31" s="3">
        <v>175.743896</v>
      </c>
      <c r="N31" s="3">
        <v>175.349854</v>
      </c>
      <c r="O31" s="3">
        <v>175.092834</v>
      </c>
      <c r="P31" s="3">
        <v>174.619766</v>
      </c>
      <c r="Q31" s="3">
        <v>174.357101</v>
      </c>
      <c r="R31" s="3">
        <v>173.914017</v>
      </c>
      <c r="S31" s="3">
        <v>172.998062</v>
      </c>
      <c r="T31" s="3">
        <v>172.270691</v>
      </c>
      <c r="U31" s="3">
        <v>171.534943</v>
      </c>
      <c r="V31" s="3">
        <v>170.818954</v>
      </c>
      <c r="W31" s="3">
        <v>170.249069</v>
      </c>
      <c r="X31" s="3">
        <v>169.864365</v>
      </c>
      <c r="Y31" s="3">
        <v>169.523483</v>
      </c>
      <c r="Z31" s="3">
        <v>169.145844</v>
      </c>
      <c r="AA31" s="3">
        <v>169.000763</v>
      </c>
      <c r="AB31" s="3">
        <v>168.86264</v>
      </c>
      <c r="AC31" s="3">
        <v>168.179443</v>
      </c>
      <c r="AD31" s="3">
        <v>167.562149</v>
      </c>
      <c r="AE31" s="3">
        <v>167.345978</v>
      </c>
      <c r="AF31" s="3">
        <v>166.793961</v>
      </c>
      <c r="AG31" s="3">
        <v>165.650513</v>
      </c>
      <c r="AH31" s="3">
        <v>164.585083</v>
      </c>
      <c r="AI31" s="3">
        <v>164.258163</v>
      </c>
      <c r="AJ31" s="40">
        <v>-0.002</v>
      </c>
    </row>
    <row r="32" ht="14.25" customHeight="1">
      <c r="A32" s="3" t="s">
        <v>1085</v>
      </c>
      <c r="B32" s="3" t="s">
        <v>1241</v>
      </c>
      <c r="C32" s="3" t="s">
        <v>1242</v>
      </c>
      <c r="D32" s="3" t="s">
        <v>1194</v>
      </c>
      <c r="F32" s="3">
        <v>0.151909</v>
      </c>
      <c r="G32" s="3">
        <v>0.135707</v>
      </c>
      <c r="H32" s="3">
        <v>0.12147</v>
      </c>
      <c r="I32" s="3">
        <v>0.109176</v>
      </c>
      <c r="J32" s="3">
        <v>0.098918</v>
      </c>
      <c r="K32" s="3">
        <v>0.090906</v>
      </c>
      <c r="L32" s="3">
        <v>0.084778</v>
      </c>
      <c r="M32" s="3">
        <v>0.080001</v>
      </c>
      <c r="N32" s="3">
        <v>0.075896</v>
      </c>
      <c r="O32" s="3">
        <v>0.073271</v>
      </c>
      <c r="P32" s="3">
        <v>0.070998</v>
      </c>
      <c r="Q32" s="3">
        <v>0.068972</v>
      </c>
      <c r="R32" s="3">
        <v>0.067312</v>
      </c>
      <c r="S32" s="3">
        <v>0.065903</v>
      </c>
      <c r="T32" s="3">
        <v>0.065021</v>
      </c>
      <c r="U32" s="3">
        <v>0.064155</v>
      </c>
      <c r="V32" s="3">
        <v>0.063509</v>
      </c>
      <c r="W32" s="3">
        <v>0.062855</v>
      </c>
      <c r="X32" s="3">
        <v>0.06237</v>
      </c>
      <c r="Y32" s="3">
        <v>0.061841</v>
      </c>
      <c r="Z32" s="3">
        <v>0.061487</v>
      </c>
      <c r="AA32" s="3">
        <v>0.060884</v>
      </c>
      <c r="AB32" s="3">
        <v>0.06041</v>
      </c>
      <c r="AC32" s="3">
        <v>0.059958</v>
      </c>
      <c r="AD32" s="3">
        <v>0.059709</v>
      </c>
      <c r="AE32" s="3">
        <v>0.059735</v>
      </c>
      <c r="AF32" s="3">
        <v>0.059711</v>
      </c>
      <c r="AG32" s="3">
        <v>0.05957</v>
      </c>
      <c r="AH32" s="3">
        <v>0.059495</v>
      </c>
      <c r="AI32" s="3">
        <v>0.05967</v>
      </c>
      <c r="AJ32" s="40">
        <v>-0.032</v>
      </c>
    </row>
    <row r="33" ht="14.25" customHeight="1">
      <c r="A33" s="3" t="s">
        <v>1091</v>
      </c>
      <c r="B33" s="3" t="s">
        <v>1243</v>
      </c>
      <c r="C33" s="3" t="s">
        <v>1244</v>
      </c>
      <c r="D33" s="3" t="s">
        <v>1194</v>
      </c>
      <c r="F33" s="3">
        <v>0.025527</v>
      </c>
      <c r="G33" s="3">
        <v>0.027455</v>
      </c>
      <c r="H33" s="3">
        <v>0.029022</v>
      </c>
      <c r="I33" s="3">
        <v>0.030479</v>
      </c>
      <c r="J33" s="3">
        <v>0.031954</v>
      </c>
      <c r="K33" s="3">
        <v>0.033245</v>
      </c>
      <c r="L33" s="3">
        <v>0.03433</v>
      </c>
      <c r="M33" s="3">
        <v>0.03535</v>
      </c>
      <c r="N33" s="3">
        <v>0.036113</v>
      </c>
      <c r="O33" s="3">
        <v>0.036811</v>
      </c>
      <c r="P33" s="3">
        <v>0.037371</v>
      </c>
      <c r="Q33" s="3">
        <v>0.037929</v>
      </c>
      <c r="R33" s="3">
        <v>0.038538</v>
      </c>
      <c r="S33" s="3">
        <v>0.039174</v>
      </c>
      <c r="T33" s="3">
        <v>0.039926</v>
      </c>
      <c r="U33" s="3">
        <v>0.04066</v>
      </c>
      <c r="V33" s="3">
        <v>0.041421</v>
      </c>
      <c r="W33" s="3">
        <v>0.04214</v>
      </c>
      <c r="X33" s="3">
        <v>0.042972</v>
      </c>
      <c r="Y33" s="3">
        <v>0.043913</v>
      </c>
      <c r="Z33" s="3">
        <v>0.044911</v>
      </c>
      <c r="AA33" s="3">
        <v>0.045993</v>
      </c>
      <c r="AB33" s="3">
        <v>0.047113</v>
      </c>
      <c r="AC33" s="3">
        <v>0.048107</v>
      </c>
      <c r="AD33" s="3">
        <v>0.049149</v>
      </c>
      <c r="AE33" s="3">
        <v>0.050367</v>
      </c>
      <c r="AF33" s="3">
        <v>0.051542</v>
      </c>
      <c r="AG33" s="3">
        <v>0.052563</v>
      </c>
      <c r="AH33" s="3">
        <v>0.053614</v>
      </c>
      <c r="AI33" s="3">
        <v>0.05494</v>
      </c>
      <c r="AJ33" s="40">
        <v>0.027</v>
      </c>
    </row>
    <row r="34" ht="14.25" customHeight="1">
      <c r="A34" s="3" t="s">
        <v>1094</v>
      </c>
      <c r="B34" s="3" t="s">
        <v>1245</v>
      </c>
      <c r="C34" s="3" t="s">
        <v>1246</v>
      </c>
      <c r="D34" s="3" t="s">
        <v>1194</v>
      </c>
      <c r="F34" s="3">
        <v>1.888412</v>
      </c>
      <c r="G34" s="3">
        <v>1.923313</v>
      </c>
      <c r="H34" s="3">
        <v>1.925071</v>
      </c>
      <c r="I34" s="3">
        <v>1.911428</v>
      </c>
      <c r="J34" s="3">
        <v>1.898713</v>
      </c>
      <c r="K34" s="3">
        <v>1.879004</v>
      </c>
      <c r="L34" s="3">
        <v>1.857282</v>
      </c>
      <c r="M34" s="3">
        <v>1.842776</v>
      </c>
      <c r="N34" s="3">
        <v>1.827327</v>
      </c>
      <c r="O34" s="3">
        <v>1.814367</v>
      </c>
      <c r="P34" s="3">
        <v>1.80133</v>
      </c>
      <c r="Q34" s="3">
        <v>1.79717</v>
      </c>
      <c r="R34" s="3">
        <v>1.801942</v>
      </c>
      <c r="S34" s="3">
        <v>1.811336</v>
      </c>
      <c r="T34" s="3">
        <v>1.830836</v>
      </c>
      <c r="U34" s="3">
        <v>1.858408</v>
      </c>
      <c r="V34" s="3">
        <v>1.896387</v>
      </c>
      <c r="W34" s="3">
        <v>1.946441</v>
      </c>
      <c r="X34" s="3">
        <v>2.009418</v>
      </c>
      <c r="Y34" s="3">
        <v>2.08651</v>
      </c>
      <c r="Z34" s="3">
        <v>2.17731</v>
      </c>
      <c r="AA34" s="3">
        <v>2.282573</v>
      </c>
      <c r="AB34" s="3">
        <v>2.402363</v>
      </c>
      <c r="AC34" s="3">
        <v>2.529943</v>
      </c>
      <c r="AD34" s="3">
        <v>2.676891</v>
      </c>
      <c r="AE34" s="3">
        <v>2.851552</v>
      </c>
      <c r="AF34" s="3">
        <v>3.043661</v>
      </c>
      <c r="AG34" s="3">
        <v>3.242688</v>
      </c>
      <c r="AH34" s="3">
        <v>3.46375</v>
      </c>
      <c r="AI34" s="3">
        <v>3.727931</v>
      </c>
      <c r="AJ34" s="40">
        <v>0.024</v>
      </c>
    </row>
    <row r="35" ht="14.25" customHeight="1">
      <c r="A35" s="3" t="s">
        <v>1097</v>
      </c>
      <c r="B35" s="3" t="s">
        <v>1247</v>
      </c>
      <c r="C35" s="3" t="s">
        <v>1248</v>
      </c>
      <c r="D35" s="3" t="s">
        <v>1194</v>
      </c>
      <c r="F35" s="3">
        <v>0.0</v>
      </c>
      <c r="G35" s="3">
        <v>0.0</v>
      </c>
      <c r="H35" s="3">
        <v>0.0</v>
      </c>
      <c r="I35" s="3">
        <v>0.0</v>
      </c>
      <c r="J35" s="3">
        <v>0.0</v>
      </c>
      <c r="K35" s="3">
        <v>0.0</v>
      </c>
      <c r="L35" s="3">
        <v>0.0</v>
      </c>
      <c r="M35" s="3">
        <v>0.0</v>
      </c>
      <c r="N35" s="3">
        <v>0.0</v>
      </c>
      <c r="O35" s="3">
        <v>0.0</v>
      </c>
      <c r="P35" s="3">
        <v>0.0</v>
      </c>
      <c r="Q35" s="3">
        <v>0.0</v>
      </c>
      <c r="R35" s="3">
        <v>0.0</v>
      </c>
      <c r="S35" s="3">
        <v>0.0</v>
      </c>
      <c r="T35" s="3">
        <v>0.0</v>
      </c>
      <c r="U35" s="3">
        <v>0.0</v>
      </c>
      <c r="V35" s="3">
        <v>0.0</v>
      </c>
      <c r="W35" s="3">
        <v>0.0</v>
      </c>
      <c r="X35" s="3">
        <v>0.0</v>
      </c>
      <c r="Y35" s="3">
        <v>0.0</v>
      </c>
      <c r="Z35" s="3">
        <v>0.0</v>
      </c>
      <c r="AA35" s="3">
        <v>0.0</v>
      </c>
      <c r="AB35" s="3">
        <v>0.0</v>
      </c>
      <c r="AC35" s="3">
        <v>0.0</v>
      </c>
      <c r="AD35" s="3">
        <v>0.0</v>
      </c>
      <c r="AE35" s="3">
        <v>0.0</v>
      </c>
      <c r="AF35" s="3">
        <v>0.0</v>
      </c>
      <c r="AG35" s="3">
        <v>0.0</v>
      </c>
      <c r="AH35" s="3">
        <v>0.0</v>
      </c>
      <c r="AI35" s="3">
        <v>0.0</v>
      </c>
      <c r="AJ35" s="3" t="s">
        <v>197</v>
      </c>
    </row>
    <row r="36" ht="14.25" customHeight="1">
      <c r="A36" s="3" t="s">
        <v>299</v>
      </c>
      <c r="B36" s="3" t="s">
        <v>1249</v>
      </c>
      <c r="C36" s="3" t="s">
        <v>1250</v>
      </c>
      <c r="D36" s="3" t="s">
        <v>1194</v>
      </c>
      <c r="F36" s="3">
        <v>0.00231</v>
      </c>
      <c r="G36" s="3">
        <v>0.002311</v>
      </c>
      <c r="H36" s="3">
        <v>0.002304</v>
      </c>
      <c r="I36" s="3">
        <v>0.002273</v>
      </c>
      <c r="J36" s="3">
        <v>0.002234</v>
      </c>
      <c r="K36" s="3">
        <v>0.002174</v>
      </c>
      <c r="L36" s="3">
        <v>0.002093</v>
      </c>
      <c r="M36" s="3">
        <v>0.001997</v>
      </c>
      <c r="N36" s="3">
        <v>0.001875</v>
      </c>
      <c r="O36" s="3">
        <v>0.001737</v>
      </c>
      <c r="P36" s="3">
        <v>0.001584</v>
      </c>
      <c r="Q36" s="3">
        <v>0.001423</v>
      </c>
      <c r="R36" s="3">
        <v>0.001259</v>
      </c>
      <c r="S36" s="3">
        <v>0.001103</v>
      </c>
      <c r="T36" s="3">
        <v>9.68E-4</v>
      </c>
      <c r="U36" s="3">
        <v>8.57E-4</v>
      </c>
      <c r="V36" s="3">
        <v>7.82E-4</v>
      </c>
      <c r="W36" s="3">
        <v>7.28E-4</v>
      </c>
      <c r="X36" s="3">
        <v>6.33E-4</v>
      </c>
      <c r="Y36" s="3">
        <v>5.34E-4</v>
      </c>
      <c r="Z36" s="3">
        <v>4.97E-4</v>
      </c>
      <c r="AA36" s="3">
        <v>5.13E-4</v>
      </c>
      <c r="AB36" s="3">
        <v>4.96E-4</v>
      </c>
      <c r="AC36" s="3">
        <v>4.77E-4</v>
      </c>
      <c r="AD36" s="3">
        <v>4.58E-4</v>
      </c>
      <c r="AE36" s="3">
        <v>4.41E-4</v>
      </c>
      <c r="AF36" s="3">
        <v>4.23E-4</v>
      </c>
      <c r="AG36" s="3">
        <v>4.04E-4</v>
      </c>
      <c r="AH36" s="3">
        <v>3.87E-4</v>
      </c>
      <c r="AI36" s="3">
        <v>3.71E-4</v>
      </c>
      <c r="AJ36" s="40">
        <v>-0.061</v>
      </c>
    </row>
    <row r="37" ht="14.25" customHeight="1">
      <c r="A37" s="3" t="s">
        <v>1105</v>
      </c>
      <c r="B37" s="3" t="s">
        <v>1251</v>
      </c>
      <c r="C37" s="3" t="s">
        <v>1252</v>
      </c>
      <c r="D37" s="3" t="s">
        <v>1194</v>
      </c>
      <c r="F37" s="3">
        <v>0.002298</v>
      </c>
      <c r="G37" s="3">
        <v>0.004351</v>
      </c>
      <c r="H37" s="3">
        <v>0.006416</v>
      </c>
      <c r="I37" s="3">
        <v>0.008589</v>
      </c>
      <c r="J37" s="3">
        <v>0.010835</v>
      </c>
      <c r="K37" s="3">
        <v>0.013046</v>
      </c>
      <c r="L37" s="3">
        <v>0.015226</v>
      </c>
      <c r="M37" s="3">
        <v>0.017449</v>
      </c>
      <c r="N37" s="3">
        <v>0.019634</v>
      </c>
      <c r="O37" s="3">
        <v>0.0218</v>
      </c>
      <c r="P37" s="3">
        <v>0.023883</v>
      </c>
      <c r="Q37" s="3">
        <v>0.025932</v>
      </c>
      <c r="R37" s="3">
        <v>0.027874</v>
      </c>
      <c r="S37" s="3">
        <v>0.029642</v>
      </c>
      <c r="T37" s="3">
        <v>0.031347</v>
      </c>
      <c r="U37" s="3">
        <v>0.032966</v>
      </c>
      <c r="V37" s="3">
        <v>0.034499</v>
      </c>
      <c r="W37" s="3">
        <v>0.03598</v>
      </c>
      <c r="X37" s="3">
        <v>0.03747</v>
      </c>
      <c r="Y37" s="3">
        <v>0.038895</v>
      </c>
      <c r="Z37" s="3">
        <v>0.040256</v>
      </c>
      <c r="AA37" s="3">
        <v>0.041649</v>
      </c>
      <c r="AB37" s="3">
        <v>0.043126</v>
      </c>
      <c r="AC37" s="3">
        <v>0.044485</v>
      </c>
      <c r="AD37" s="3">
        <v>0.045901</v>
      </c>
      <c r="AE37" s="3">
        <v>0.047492</v>
      </c>
      <c r="AF37" s="3">
        <v>0.049043</v>
      </c>
      <c r="AG37" s="3">
        <v>0.050468</v>
      </c>
      <c r="AH37" s="3">
        <v>0.051971</v>
      </c>
      <c r="AI37" s="3">
        <v>0.05375</v>
      </c>
      <c r="AJ37" s="40">
        <v>0.115</v>
      </c>
    </row>
    <row r="38" ht="14.25" customHeight="1">
      <c r="A38" s="3" t="s">
        <v>1102</v>
      </c>
      <c r="B38" s="3" t="s">
        <v>1253</v>
      </c>
      <c r="C38" s="3" t="s">
        <v>1254</v>
      </c>
      <c r="D38" s="3" t="s">
        <v>1194</v>
      </c>
      <c r="F38" s="3">
        <v>0.002621</v>
      </c>
      <c r="G38" s="3">
        <v>0.004962</v>
      </c>
      <c r="H38" s="3">
        <v>0.007317</v>
      </c>
      <c r="I38" s="3">
        <v>0.009794</v>
      </c>
      <c r="J38" s="3">
        <v>0.012355</v>
      </c>
      <c r="K38" s="3">
        <v>0.014877</v>
      </c>
      <c r="L38" s="3">
        <v>0.017362</v>
      </c>
      <c r="M38" s="3">
        <v>0.019898</v>
      </c>
      <c r="N38" s="3">
        <v>0.022389</v>
      </c>
      <c r="O38" s="3">
        <v>0.02486</v>
      </c>
      <c r="P38" s="3">
        <v>0.027235</v>
      </c>
      <c r="Q38" s="3">
        <v>0.029572</v>
      </c>
      <c r="R38" s="3">
        <v>0.031786</v>
      </c>
      <c r="S38" s="3">
        <v>0.033802</v>
      </c>
      <c r="T38" s="3">
        <v>0.035746</v>
      </c>
      <c r="U38" s="3">
        <v>0.037592</v>
      </c>
      <c r="V38" s="3">
        <v>0.039341</v>
      </c>
      <c r="W38" s="3">
        <v>0.04103</v>
      </c>
      <c r="X38" s="3">
        <v>0.042729</v>
      </c>
      <c r="Y38" s="3">
        <v>0.044354</v>
      </c>
      <c r="Z38" s="3">
        <v>0.045906</v>
      </c>
      <c r="AA38" s="3">
        <v>0.047495</v>
      </c>
      <c r="AB38" s="3">
        <v>0.049178</v>
      </c>
      <c r="AC38" s="3">
        <v>0.050728</v>
      </c>
      <c r="AD38" s="3">
        <v>0.052343</v>
      </c>
      <c r="AE38" s="3">
        <v>0.054157</v>
      </c>
      <c r="AF38" s="3">
        <v>0.055926</v>
      </c>
      <c r="AG38" s="3">
        <v>0.057551</v>
      </c>
      <c r="AH38" s="3">
        <v>0.059264</v>
      </c>
      <c r="AI38" s="3">
        <v>0.061294</v>
      </c>
      <c r="AJ38" s="40">
        <v>0.115</v>
      </c>
    </row>
    <row r="39" ht="14.25" customHeight="1">
      <c r="A39" s="3" t="s">
        <v>311</v>
      </c>
      <c r="B39" s="3" t="s">
        <v>1255</v>
      </c>
      <c r="C39" s="3" t="s">
        <v>1256</v>
      </c>
      <c r="D39" s="3" t="s">
        <v>1194</v>
      </c>
      <c r="F39" s="3">
        <v>0.002876</v>
      </c>
      <c r="G39" s="3">
        <v>0.005445</v>
      </c>
      <c r="H39" s="3">
        <v>0.008029</v>
      </c>
      <c r="I39" s="3">
        <v>0.010748</v>
      </c>
      <c r="J39" s="3">
        <v>0.013558</v>
      </c>
      <c r="K39" s="3">
        <v>0.016326</v>
      </c>
      <c r="L39" s="3">
        <v>0.019053</v>
      </c>
      <c r="M39" s="3">
        <v>0.021835</v>
      </c>
      <c r="N39" s="3">
        <v>0.024569</v>
      </c>
      <c r="O39" s="3">
        <v>0.02728</v>
      </c>
      <c r="P39" s="3">
        <v>0.029887</v>
      </c>
      <c r="Q39" s="3">
        <v>0.032451</v>
      </c>
      <c r="R39" s="3">
        <v>0.034881</v>
      </c>
      <c r="S39" s="3">
        <v>0.037093</v>
      </c>
      <c r="T39" s="3">
        <v>0.039226</v>
      </c>
      <c r="U39" s="3">
        <v>0.041252</v>
      </c>
      <c r="V39" s="3">
        <v>0.043172</v>
      </c>
      <c r="W39" s="3">
        <v>0.045025</v>
      </c>
      <c r="X39" s="3">
        <v>0.046889</v>
      </c>
      <c r="Y39" s="3">
        <v>0.048672</v>
      </c>
      <c r="Z39" s="3">
        <v>0.050375</v>
      </c>
      <c r="AA39" s="3">
        <v>0.052119</v>
      </c>
      <c r="AB39" s="3">
        <v>0.053966</v>
      </c>
      <c r="AC39" s="3">
        <v>0.055667</v>
      </c>
      <c r="AD39" s="3">
        <v>0.057439</v>
      </c>
      <c r="AE39" s="3">
        <v>0.05943</v>
      </c>
      <c r="AF39" s="3">
        <v>0.061372</v>
      </c>
      <c r="AG39" s="3">
        <v>0.063155</v>
      </c>
      <c r="AH39" s="3">
        <v>0.065035</v>
      </c>
      <c r="AI39" s="3">
        <v>0.067262</v>
      </c>
      <c r="AJ39" s="40">
        <v>0.115</v>
      </c>
    </row>
    <row r="40" ht="14.25" customHeight="1">
      <c r="A40" s="3" t="s">
        <v>1257</v>
      </c>
      <c r="B40" s="3" t="s">
        <v>1258</v>
      </c>
      <c r="C40" s="3" t="s">
        <v>1259</v>
      </c>
      <c r="D40" s="3" t="s">
        <v>1194</v>
      </c>
      <c r="F40" s="3">
        <v>175.719223</v>
      </c>
      <c r="G40" s="3">
        <v>178.106491</v>
      </c>
      <c r="H40" s="3">
        <v>178.262177</v>
      </c>
      <c r="I40" s="3">
        <v>177.869843</v>
      </c>
      <c r="J40" s="3">
        <v>178.24118</v>
      </c>
      <c r="K40" s="3">
        <v>178.177094</v>
      </c>
      <c r="L40" s="3">
        <v>177.767075</v>
      </c>
      <c r="M40" s="3">
        <v>177.762589</v>
      </c>
      <c r="N40" s="3">
        <v>177.357208</v>
      </c>
      <c r="O40" s="3">
        <v>177.092438</v>
      </c>
      <c r="P40" s="3">
        <v>176.611725</v>
      </c>
      <c r="Q40" s="3">
        <v>176.350418</v>
      </c>
      <c r="R40" s="3">
        <v>175.91684</v>
      </c>
      <c r="S40" s="3">
        <v>175.016022</v>
      </c>
      <c r="T40" s="3">
        <v>174.313187</v>
      </c>
      <c r="U40" s="3">
        <v>173.610428</v>
      </c>
      <c r="V40" s="3">
        <v>172.937683</v>
      </c>
      <c r="W40" s="3">
        <v>172.422684</v>
      </c>
      <c r="X40" s="3">
        <v>172.106201</v>
      </c>
      <c r="Y40" s="3">
        <v>171.847534</v>
      </c>
      <c r="Z40" s="3">
        <v>171.565979</v>
      </c>
      <c r="AA40" s="3">
        <v>171.531479</v>
      </c>
      <c r="AB40" s="3">
        <v>171.518692</v>
      </c>
      <c r="AC40" s="3">
        <v>170.96814</v>
      </c>
      <c r="AD40" s="3">
        <v>170.503601</v>
      </c>
      <c r="AE40" s="3">
        <v>170.469116</v>
      </c>
      <c r="AF40" s="3">
        <v>170.114716</v>
      </c>
      <c r="AG40" s="3">
        <v>169.176483</v>
      </c>
      <c r="AH40" s="3">
        <v>168.338196</v>
      </c>
      <c r="AI40" s="3">
        <v>168.282715</v>
      </c>
      <c r="AJ40" s="40">
        <v>-0.001</v>
      </c>
    </row>
    <row r="41" ht="14.25" customHeight="1">
      <c r="A41" s="3" t="s">
        <v>1260</v>
      </c>
      <c r="B41" s="3" t="s">
        <v>1261</v>
      </c>
      <c r="C41" s="3" t="s">
        <v>1262</v>
      </c>
      <c r="D41" s="3" t="s">
        <v>1194</v>
      </c>
      <c r="F41" s="3">
        <v>296.817596</v>
      </c>
      <c r="G41" s="3">
        <v>301.981964</v>
      </c>
      <c r="H41" s="3">
        <v>303.747711</v>
      </c>
      <c r="I41" s="3">
        <v>304.308044</v>
      </c>
      <c r="J41" s="3">
        <v>305.881256</v>
      </c>
      <c r="K41" s="3">
        <v>306.798218</v>
      </c>
      <c r="L41" s="3">
        <v>307.342682</v>
      </c>
      <c r="M41" s="3">
        <v>308.852814</v>
      </c>
      <c r="N41" s="3">
        <v>309.894592</v>
      </c>
      <c r="O41" s="3">
        <v>311.414856</v>
      </c>
      <c r="P41" s="3">
        <v>312.754456</v>
      </c>
      <c r="Q41" s="3">
        <v>314.68576</v>
      </c>
      <c r="R41" s="3">
        <v>316.401764</v>
      </c>
      <c r="S41" s="3">
        <v>317.391388</v>
      </c>
      <c r="T41" s="3">
        <v>318.86142</v>
      </c>
      <c r="U41" s="3">
        <v>320.395203</v>
      </c>
      <c r="V41" s="3">
        <v>321.930878</v>
      </c>
      <c r="W41" s="3">
        <v>323.540741</v>
      </c>
      <c r="X41" s="3">
        <v>325.449707</v>
      </c>
      <c r="Y41" s="3">
        <v>327.343628</v>
      </c>
      <c r="Z41" s="3">
        <v>329.275848</v>
      </c>
      <c r="AA41" s="3">
        <v>331.649628</v>
      </c>
      <c r="AB41" s="3">
        <v>334.189392</v>
      </c>
      <c r="AC41" s="3">
        <v>335.79303</v>
      </c>
      <c r="AD41" s="3">
        <v>337.642212</v>
      </c>
      <c r="AE41" s="3">
        <v>340.47540300000003</v>
      </c>
      <c r="AF41" s="3">
        <v>342.782532</v>
      </c>
      <c r="AG41" s="3">
        <v>344.067413</v>
      </c>
      <c r="AH41" s="3">
        <v>345.776489</v>
      </c>
      <c r="AI41" s="3">
        <v>349.051636</v>
      </c>
      <c r="AJ41" s="40">
        <v>0.006</v>
      </c>
    </row>
    <row r="42" ht="14.25" customHeight="1">
      <c r="A42" s="3" t="s">
        <v>1263</v>
      </c>
      <c r="C42" s="3" t="s">
        <v>1264</v>
      </c>
    </row>
    <row r="43" ht="14.25" customHeight="1">
      <c r="A43" s="3" t="s">
        <v>1190</v>
      </c>
      <c r="C43" s="3" t="s">
        <v>1265</v>
      </c>
    </row>
    <row r="44" ht="14.25" customHeight="1">
      <c r="A44" s="3" t="s">
        <v>1088</v>
      </c>
      <c r="B44" s="3" t="s">
        <v>1266</v>
      </c>
      <c r="C44" s="3" t="s">
        <v>1267</v>
      </c>
      <c r="D44" s="3" t="s">
        <v>1268</v>
      </c>
      <c r="F44" s="3">
        <v>458.452209</v>
      </c>
      <c r="G44" s="3">
        <v>464.500366</v>
      </c>
      <c r="H44" s="3">
        <v>465.191864</v>
      </c>
      <c r="I44" s="3">
        <v>461.135559</v>
      </c>
      <c r="J44" s="3">
        <v>456.428741</v>
      </c>
      <c r="K44" s="3">
        <v>449.965454</v>
      </c>
      <c r="L44" s="3">
        <v>442.97168</v>
      </c>
      <c r="M44" s="3">
        <v>438.058563</v>
      </c>
      <c r="N44" s="3">
        <v>433.161804</v>
      </c>
      <c r="O44" s="3">
        <v>430.038086</v>
      </c>
      <c r="P44" s="3">
        <v>427.756958</v>
      </c>
      <c r="Q44" s="3">
        <v>426.623749</v>
      </c>
      <c r="R44" s="3">
        <v>425.405426</v>
      </c>
      <c r="S44" s="3">
        <v>423.868011</v>
      </c>
      <c r="T44" s="3">
        <v>423.322937</v>
      </c>
      <c r="U44" s="3">
        <v>422.736755</v>
      </c>
      <c r="V44" s="3">
        <v>421.533844</v>
      </c>
      <c r="W44" s="3">
        <v>420.043121</v>
      </c>
      <c r="X44" s="3">
        <v>418.591461</v>
      </c>
      <c r="Y44" s="3">
        <v>416.827637</v>
      </c>
      <c r="Z44" s="3">
        <v>414.943817</v>
      </c>
      <c r="AA44" s="3">
        <v>413.575226</v>
      </c>
      <c r="AB44" s="3">
        <v>412.725708</v>
      </c>
      <c r="AC44" s="3">
        <v>410.870636</v>
      </c>
      <c r="AD44" s="3">
        <v>409.39328</v>
      </c>
      <c r="AE44" s="3">
        <v>409.307739</v>
      </c>
      <c r="AF44" s="3">
        <v>408.770203</v>
      </c>
      <c r="AG44" s="3">
        <v>407.490387</v>
      </c>
      <c r="AH44" s="3">
        <v>407.217072</v>
      </c>
      <c r="AI44" s="3">
        <v>408.365082</v>
      </c>
      <c r="AJ44" s="40">
        <v>-0.004</v>
      </c>
    </row>
    <row r="45" ht="14.25" customHeight="1">
      <c r="A45" s="3" t="s">
        <v>1085</v>
      </c>
      <c r="B45" s="3" t="s">
        <v>1269</v>
      </c>
      <c r="C45" s="3" t="s">
        <v>1270</v>
      </c>
      <c r="D45" s="3" t="s">
        <v>1268</v>
      </c>
      <c r="F45" s="3">
        <v>165.717712</v>
      </c>
      <c r="G45" s="3">
        <v>170.86795</v>
      </c>
      <c r="H45" s="3">
        <v>174.408264</v>
      </c>
      <c r="I45" s="3">
        <v>176.365128</v>
      </c>
      <c r="J45" s="3">
        <v>178.413528</v>
      </c>
      <c r="K45" s="3">
        <v>180.206116</v>
      </c>
      <c r="L45" s="3">
        <v>181.944565</v>
      </c>
      <c r="M45" s="3">
        <v>184.621765</v>
      </c>
      <c r="N45" s="3">
        <v>187.563919</v>
      </c>
      <c r="O45" s="3">
        <v>191.493225</v>
      </c>
      <c r="P45" s="3">
        <v>195.867325</v>
      </c>
      <c r="Q45" s="3">
        <v>201.411621</v>
      </c>
      <c r="R45" s="3">
        <v>207.688736</v>
      </c>
      <c r="S45" s="3">
        <v>214.163177</v>
      </c>
      <c r="T45" s="3">
        <v>221.538712</v>
      </c>
      <c r="U45" s="3">
        <v>229.502975</v>
      </c>
      <c r="V45" s="3">
        <v>237.696686</v>
      </c>
      <c r="W45" s="3">
        <v>245.927887</v>
      </c>
      <c r="X45" s="3">
        <v>254.063507</v>
      </c>
      <c r="Y45" s="3">
        <v>262.154602</v>
      </c>
      <c r="Z45" s="3">
        <v>270.8172</v>
      </c>
      <c r="AA45" s="3">
        <v>279.840057</v>
      </c>
      <c r="AB45" s="3">
        <v>288.933838</v>
      </c>
      <c r="AC45" s="3">
        <v>297.662445</v>
      </c>
      <c r="AD45" s="3">
        <v>306.816467</v>
      </c>
      <c r="AE45" s="3">
        <v>317.119537</v>
      </c>
      <c r="AF45" s="3">
        <v>327.024902</v>
      </c>
      <c r="AG45" s="3">
        <v>336.187103</v>
      </c>
      <c r="AH45" s="3">
        <v>346.14743</v>
      </c>
      <c r="AI45" s="3">
        <v>357.386169</v>
      </c>
      <c r="AJ45" s="40">
        <v>0.027</v>
      </c>
    </row>
    <row r="46" ht="14.25" customHeight="1">
      <c r="A46" s="3" t="s">
        <v>1091</v>
      </c>
      <c r="B46" s="3" t="s">
        <v>1271</v>
      </c>
      <c r="C46" s="3" t="s">
        <v>1272</v>
      </c>
      <c r="D46" s="3" t="s">
        <v>1268</v>
      </c>
      <c r="F46" s="3">
        <v>0.10243</v>
      </c>
      <c r="G46" s="3">
        <v>0.186358</v>
      </c>
      <c r="H46" s="3">
        <v>0.266771</v>
      </c>
      <c r="I46" s="3">
        <v>0.342931</v>
      </c>
      <c r="J46" s="3">
        <v>0.4152</v>
      </c>
      <c r="K46" s="3">
        <v>0.482924</v>
      </c>
      <c r="L46" s="3">
        <v>0.546274</v>
      </c>
      <c r="M46" s="3">
        <v>0.609942</v>
      </c>
      <c r="N46" s="3">
        <v>0.671669</v>
      </c>
      <c r="O46" s="3">
        <v>0.733014</v>
      </c>
      <c r="P46" s="3">
        <v>0.793676</v>
      </c>
      <c r="Q46" s="3">
        <v>0.856468</v>
      </c>
      <c r="R46" s="3">
        <v>0.920235</v>
      </c>
      <c r="S46" s="3">
        <v>0.982459</v>
      </c>
      <c r="T46" s="3">
        <v>1.0473</v>
      </c>
      <c r="U46" s="3">
        <v>1.114176</v>
      </c>
      <c r="V46" s="3">
        <v>1.182407</v>
      </c>
      <c r="W46" s="3">
        <v>1.25317</v>
      </c>
      <c r="X46" s="3">
        <v>1.326421</v>
      </c>
      <c r="Y46" s="3">
        <v>1.401443</v>
      </c>
      <c r="Z46" s="3">
        <v>1.478916</v>
      </c>
      <c r="AA46" s="3">
        <v>1.556958</v>
      </c>
      <c r="AB46" s="3">
        <v>1.635421</v>
      </c>
      <c r="AC46" s="3">
        <v>1.70919</v>
      </c>
      <c r="AD46" s="3">
        <v>1.784428</v>
      </c>
      <c r="AE46" s="3">
        <v>1.867109</v>
      </c>
      <c r="AF46" s="3">
        <v>1.948806</v>
      </c>
      <c r="AG46" s="3">
        <v>2.028124</v>
      </c>
      <c r="AH46" s="3">
        <v>2.116375</v>
      </c>
      <c r="AI46" s="3">
        <v>2.216428</v>
      </c>
      <c r="AJ46" s="40">
        <v>0.112</v>
      </c>
    </row>
    <row r="47" ht="14.25" customHeight="1">
      <c r="A47" s="3" t="s">
        <v>1094</v>
      </c>
      <c r="B47" s="3" t="s">
        <v>1273</v>
      </c>
      <c r="C47" s="3" t="s">
        <v>1274</v>
      </c>
      <c r="D47" s="3" t="s">
        <v>1268</v>
      </c>
      <c r="F47" s="3">
        <v>0.24348</v>
      </c>
      <c r="G47" s="3">
        <v>0.262973</v>
      </c>
      <c r="H47" s="3">
        <v>0.277444</v>
      </c>
      <c r="I47" s="3">
        <v>0.288266</v>
      </c>
      <c r="J47" s="3">
        <v>0.297666</v>
      </c>
      <c r="K47" s="3">
        <v>0.305079</v>
      </c>
      <c r="L47" s="3">
        <v>0.311196</v>
      </c>
      <c r="M47" s="3">
        <v>0.317986</v>
      </c>
      <c r="N47" s="3">
        <v>0.324131</v>
      </c>
      <c r="O47" s="3">
        <v>0.33067</v>
      </c>
      <c r="P47" s="3">
        <v>0.337192</v>
      </c>
      <c r="Q47" s="3">
        <v>0.344482</v>
      </c>
      <c r="R47" s="3">
        <v>0.351426</v>
      </c>
      <c r="S47" s="3">
        <v>0.357153</v>
      </c>
      <c r="T47" s="3">
        <v>0.36285</v>
      </c>
      <c r="U47" s="3">
        <v>0.368382</v>
      </c>
      <c r="V47" s="3">
        <v>0.373048</v>
      </c>
      <c r="W47" s="3">
        <v>0.378182</v>
      </c>
      <c r="X47" s="3">
        <v>0.383983</v>
      </c>
      <c r="Y47" s="3">
        <v>0.389697</v>
      </c>
      <c r="Z47" s="3">
        <v>0.397043</v>
      </c>
      <c r="AA47" s="3">
        <v>0.404788</v>
      </c>
      <c r="AB47" s="3">
        <v>0.413495</v>
      </c>
      <c r="AC47" s="3">
        <v>0.42198</v>
      </c>
      <c r="AD47" s="3">
        <v>0.431508</v>
      </c>
      <c r="AE47" s="3">
        <v>0.443614</v>
      </c>
      <c r="AF47" s="3">
        <v>0.456433</v>
      </c>
      <c r="AG47" s="3">
        <v>0.469309</v>
      </c>
      <c r="AH47" s="3">
        <v>0.485287</v>
      </c>
      <c r="AI47" s="3">
        <v>0.50476</v>
      </c>
      <c r="AJ47" s="40">
        <v>0.025</v>
      </c>
    </row>
    <row r="48" ht="14.25" customHeight="1">
      <c r="A48" s="3" t="s">
        <v>1097</v>
      </c>
      <c r="B48" s="3" t="s">
        <v>1275</v>
      </c>
      <c r="C48" s="3" t="s">
        <v>1276</v>
      </c>
      <c r="D48" s="3" t="s">
        <v>1268</v>
      </c>
      <c r="F48" s="3">
        <v>43.161995</v>
      </c>
      <c r="G48" s="3">
        <v>42.407444</v>
      </c>
      <c r="H48" s="3">
        <v>40.985493</v>
      </c>
      <c r="I48" s="3">
        <v>39.092796</v>
      </c>
      <c r="J48" s="3">
        <v>37.24567</v>
      </c>
      <c r="K48" s="3">
        <v>35.423119</v>
      </c>
      <c r="L48" s="3">
        <v>33.767258</v>
      </c>
      <c r="M48" s="3">
        <v>32.431828</v>
      </c>
      <c r="N48" s="3">
        <v>31.234238</v>
      </c>
      <c r="O48" s="3">
        <v>30.220125</v>
      </c>
      <c r="P48" s="3">
        <v>29.308399</v>
      </c>
      <c r="Q48" s="3">
        <v>28.529711</v>
      </c>
      <c r="R48" s="3">
        <v>27.75592</v>
      </c>
      <c r="S48" s="3">
        <v>26.797909</v>
      </c>
      <c r="T48" s="3">
        <v>25.79393</v>
      </c>
      <c r="U48" s="3">
        <v>24.685045</v>
      </c>
      <c r="V48" s="3">
        <v>23.505695</v>
      </c>
      <c r="W48" s="3">
        <v>22.142206</v>
      </c>
      <c r="X48" s="3">
        <v>20.773258</v>
      </c>
      <c r="Y48" s="3">
        <v>19.445629</v>
      </c>
      <c r="Z48" s="3">
        <v>18.307682</v>
      </c>
      <c r="AA48" s="3">
        <v>17.364815</v>
      </c>
      <c r="AB48" s="3">
        <v>16.705318</v>
      </c>
      <c r="AC48" s="3">
        <v>16.171328</v>
      </c>
      <c r="AD48" s="3">
        <v>15.820435</v>
      </c>
      <c r="AE48" s="3">
        <v>15.618707</v>
      </c>
      <c r="AF48" s="3">
        <v>15.47615</v>
      </c>
      <c r="AG48" s="3">
        <v>15.359773</v>
      </c>
      <c r="AH48" s="3">
        <v>15.271258</v>
      </c>
      <c r="AI48" s="3">
        <v>15.259402</v>
      </c>
      <c r="AJ48" s="40">
        <v>-0.035</v>
      </c>
    </row>
    <row r="49" ht="14.25" customHeight="1">
      <c r="A49" s="3" t="s">
        <v>299</v>
      </c>
      <c r="B49" s="3" t="s">
        <v>1277</v>
      </c>
      <c r="C49" s="3" t="s">
        <v>1278</v>
      </c>
      <c r="D49" s="3" t="s">
        <v>1268</v>
      </c>
      <c r="F49" s="3">
        <v>0.004974</v>
      </c>
      <c r="G49" s="3">
        <v>0.004849</v>
      </c>
      <c r="H49" s="3">
        <v>0.004729</v>
      </c>
      <c r="I49" s="3">
        <v>0.004622</v>
      </c>
      <c r="J49" s="3">
        <v>0.00457</v>
      </c>
      <c r="K49" s="3">
        <v>0.004557</v>
      </c>
      <c r="L49" s="3">
        <v>0.004584</v>
      </c>
      <c r="M49" s="3">
        <v>0.004659</v>
      </c>
      <c r="N49" s="3">
        <v>0.004653</v>
      </c>
      <c r="O49" s="3">
        <v>0.004593</v>
      </c>
      <c r="P49" s="3">
        <v>0.004534</v>
      </c>
      <c r="Q49" s="3">
        <v>0.004493</v>
      </c>
      <c r="R49" s="3">
        <v>0.004293</v>
      </c>
      <c r="S49" s="3">
        <v>0.004038</v>
      </c>
      <c r="T49" s="3">
        <v>0.003871</v>
      </c>
      <c r="U49" s="3">
        <v>0.003767</v>
      </c>
      <c r="V49" s="3">
        <v>0.003708</v>
      </c>
      <c r="W49" s="3">
        <v>0.003686</v>
      </c>
      <c r="X49" s="3">
        <v>0.003694</v>
      </c>
      <c r="Y49" s="3">
        <v>0.00377</v>
      </c>
      <c r="Z49" s="3">
        <v>0.003881</v>
      </c>
      <c r="AA49" s="3">
        <v>0.003993</v>
      </c>
      <c r="AB49" s="3">
        <v>0.004103</v>
      </c>
      <c r="AC49" s="3">
        <v>0.004126</v>
      </c>
      <c r="AD49" s="3">
        <v>0.004124</v>
      </c>
      <c r="AE49" s="3">
        <v>0.004153</v>
      </c>
      <c r="AF49" s="3">
        <v>0.004188</v>
      </c>
      <c r="AG49" s="3">
        <v>0.004222</v>
      </c>
      <c r="AH49" s="3">
        <v>0.004273</v>
      </c>
      <c r="AI49" s="3">
        <v>0.004345</v>
      </c>
      <c r="AJ49" s="40">
        <v>-0.005</v>
      </c>
    </row>
    <row r="50" ht="14.25" customHeight="1">
      <c r="A50" s="3" t="s">
        <v>1105</v>
      </c>
      <c r="B50" s="3" t="s">
        <v>1279</v>
      </c>
      <c r="C50" s="3" t="s">
        <v>1280</v>
      </c>
      <c r="D50" s="3" t="s">
        <v>1268</v>
      </c>
      <c r="F50" s="3">
        <v>0.044979</v>
      </c>
      <c r="G50" s="3">
        <v>0.086646</v>
      </c>
      <c r="H50" s="3">
        <v>0.13038</v>
      </c>
      <c r="I50" s="3">
        <v>0.173906</v>
      </c>
      <c r="J50" s="3">
        <v>0.216488</v>
      </c>
      <c r="K50" s="3">
        <v>0.257061</v>
      </c>
      <c r="L50" s="3">
        <v>0.295214</v>
      </c>
      <c r="M50" s="3">
        <v>0.332978</v>
      </c>
      <c r="N50" s="3">
        <v>0.368638</v>
      </c>
      <c r="O50" s="3">
        <v>0.403323</v>
      </c>
      <c r="P50" s="3">
        <v>0.437021</v>
      </c>
      <c r="Q50" s="3">
        <v>0.471273</v>
      </c>
      <c r="R50" s="3">
        <v>0.505632</v>
      </c>
      <c r="S50" s="3">
        <v>0.539453</v>
      </c>
      <c r="T50" s="3">
        <v>0.575155</v>
      </c>
      <c r="U50" s="3">
        <v>0.612267</v>
      </c>
      <c r="V50" s="3">
        <v>0.650347</v>
      </c>
      <c r="W50" s="3">
        <v>0.690006</v>
      </c>
      <c r="X50" s="3">
        <v>0.731563</v>
      </c>
      <c r="Y50" s="3">
        <v>0.773848</v>
      </c>
      <c r="Z50" s="3">
        <v>0.817491</v>
      </c>
      <c r="AA50" s="3">
        <v>0.863239</v>
      </c>
      <c r="AB50" s="3">
        <v>0.910525</v>
      </c>
      <c r="AC50" s="3">
        <v>0.954403</v>
      </c>
      <c r="AD50" s="3">
        <v>0.998903</v>
      </c>
      <c r="AE50" s="3">
        <v>1.0472</v>
      </c>
      <c r="AF50" s="3">
        <v>1.094635</v>
      </c>
      <c r="AG50" s="3">
        <v>1.140648</v>
      </c>
      <c r="AH50" s="3">
        <v>1.190978</v>
      </c>
      <c r="AI50" s="3">
        <v>1.247576</v>
      </c>
      <c r="AJ50" s="40">
        <v>0.121</v>
      </c>
    </row>
    <row r="51" ht="14.25" customHeight="1">
      <c r="A51" s="3" t="s">
        <v>1102</v>
      </c>
      <c r="B51" s="3" t="s">
        <v>1281</v>
      </c>
      <c r="C51" s="3" t="s">
        <v>1282</v>
      </c>
      <c r="D51" s="3" t="s">
        <v>1268</v>
      </c>
      <c r="F51" s="3">
        <v>0.050718</v>
      </c>
      <c r="G51" s="3">
        <v>0.098217</v>
      </c>
      <c r="H51" s="3">
        <v>0.148527</v>
      </c>
      <c r="I51" s="3">
        <v>0.199184</v>
      </c>
      <c r="J51" s="3">
        <v>0.2495</v>
      </c>
      <c r="K51" s="3">
        <v>0.298427</v>
      </c>
      <c r="L51" s="3">
        <v>0.345549</v>
      </c>
      <c r="M51" s="3">
        <v>0.39289</v>
      </c>
      <c r="N51" s="3">
        <v>0.438864</v>
      </c>
      <c r="O51" s="3">
        <v>0.484622</v>
      </c>
      <c r="P51" s="3">
        <v>0.530171</v>
      </c>
      <c r="Q51" s="3">
        <v>0.576934</v>
      </c>
      <c r="R51" s="3">
        <v>0.624037</v>
      </c>
      <c r="S51" s="3">
        <v>0.670363</v>
      </c>
      <c r="T51" s="3">
        <v>0.718877</v>
      </c>
      <c r="U51" s="3">
        <v>0.768974</v>
      </c>
      <c r="V51" s="3">
        <v>0.820055</v>
      </c>
      <c r="W51" s="3">
        <v>0.872832</v>
      </c>
      <c r="X51" s="3">
        <v>0.92772</v>
      </c>
      <c r="Y51" s="3">
        <v>0.983386</v>
      </c>
      <c r="Z51" s="3">
        <v>1.04065</v>
      </c>
      <c r="AA51" s="3">
        <v>1.100491</v>
      </c>
      <c r="AB51" s="3">
        <v>1.162275</v>
      </c>
      <c r="AC51" s="3">
        <v>1.220006</v>
      </c>
      <c r="AD51" s="3">
        <v>1.278708</v>
      </c>
      <c r="AE51" s="3">
        <v>1.342405</v>
      </c>
      <c r="AF51" s="3">
        <v>1.405078</v>
      </c>
      <c r="AG51" s="3">
        <v>1.465918</v>
      </c>
      <c r="AH51" s="3">
        <v>1.532229</v>
      </c>
      <c r="AI51" s="3">
        <v>1.606458</v>
      </c>
      <c r="AJ51" s="40">
        <v>0.127</v>
      </c>
    </row>
    <row r="52" ht="14.25" customHeight="1">
      <c r="A52" s="3" t="s">
        <v>311</v>
      </c>
      <c r="B52" s="3" t="s">
        <v>1283</v>
      </c>
      <c r="C52" s="3" t="s">
        <v>1284</v>
      </c>
      <c r="D52" s="3" t="s">
        <v>1268</v>
      </c>
      <c r="F52" s="3">
        <v>6.0E-6</v>
      </c>
      <c r="G52" s="3">
        <v>1.3E-5</v>
      </c>
      <c r="H52" s="3">
        <v>2.0E-5</v>
      </c>
      <c r="I52" s="3">
        <v>2.7E-5</v>
      </c>
      <c r="J52" s="3">
        <v>3.4E-5</v>
      </c>
      <c r="K52" s="3">
        <v>4.0E-5</v>
      </c>
      <c r="L52" s="3">
        <v>4.6E-5</v>
      </c>
      <c r="M52" s="3">
        <v>5.1E-5</v>
      </c>
      <c r="N52" s="3">
        <v>5.7E-5</v>
      </c>
      <c r="O52" s="3">
        <v>6.2E-5</v>
      </c>
      <c r="P52" s="3">
        <v>6.6E-5</v>
      </c>
      <c r="Q52" s="3">
        <v>7.0E-5</v>
      </c>
      <c r="R52" s="3">
        <v>7.4E-5</v>
      </c>
      <c r="S52" s="3">
        <v>7.8E-5</v>
      </c>
      <c r="T52" s="3">
        <v>8.1E-5</v>
      </c>
      <c r="U52" s="3">
        <v>8.4E-5</v>
      </c>
      <c r="V52" s="3">
        <v>8.7E-5</v>
      </c>
      <c r="W52" s="3">
        <v>9.0E-5</v>
      </c>
      <c r="X52" s="3">
        <v>9.2E-5</v>
      </c>
      <c r="Y52" s="3">
        <v>9.4E-5</v>
      </c>
      <c r="Z52" s="3">
        <v>9.6E-5</v>
      </c>
      <c r="AA52" s="3">
        <v>9.7E-5</v>
      </c>
      <c r="AB52" s="3">
        <v>9.9E-5</v>
      </c>
      <c r="AC52" s="3">
        <v>9.9E-5</v>
      </c>
      <c r="AD52" s="3">
        <v>1.0E-4</v>
      </c>
      <c r="AE52" s="3">
        <v>1.0E-4</v>
      </c>
      <c r="AF52" s="3">
        <v>1.0E-4</v>
      </c>
      <c r="AG52" s="3">
        <v>9.9E-5</v>
      </c>
      <c r="AH52" s="3">
        <v>9.8E-5</v>
      </c>
      <c r="AI52" s="3">
        <v>9.7E-5</v>
      </c>
      <c r="AJ52" s="40">
        <v>0.098</v>
      </c>
    </row>
    <row r="53" ht="14.25" customHeight="1">
      <c r="A53" s="3" t="s">
        <v>1211</v>
      </c>
      <c r="B53" s="3" t="s">
        <v>1285</v>
      </c>
      <c r="C53" s="3" t="s">
        <v>1286</v>
      </c>
      <c r="D53" s="3" t="s">
        <v>1268</v>
      </c>
      <c r="F53" s="3">
        <v>667.778503</v>
      </c>
      <c r="G53" s="3">
        <v>678.414795</v>
      </c>
      <c r="H53" s="3">
        <v>681.413452</v>
      </c>
      <c r="I53" s="3">
        <v>677.602173</v>
      </c>
      <c r="J53" s="3">
        <v>673.271057</v>
      </c>
      <c r="K53" s="3">
        <v>666.942383</v>
      </c>
      <c r="L53" s="3">
        <v>660.186401</v>
      </c>
      <c r="M53" s="3">
        <v>656.770508</v>
      </c>
      <c r="N53" s="3">
        <v>653.768311</v>
      </c>
      <c r="O53" s="3">
        <v>653.707764</v>
      </c>
      <c r="P53" s="3">
        <v>655.035522</v>
      </c>
      <c r="Q53" s="3">
        <v>658.818481</v>
      </c>
      <c r="R53" s="3">
        <v>663.255676</v>
      </c>
      <c r="S53" s="3">
        <v>667.382446</v>
      </c>
      <c r="T53" s="3">
        <v>673.363403</v>
      </c>
      <c r="U53" s="3">
        <v>679.792419</v>
      </c>
      <c r="V53" s="3">
        <v>685.765564</v>
      </c>
      <c r="W53" s="3">
        <v>691.310913</v>
      </c>
      <c r="X53" s="3">
        <v>696.801636</v>
      </c>
      <c r="Y53" s="3">
        <v>701.979919</v>
      </c>
      <c r="Z53" s="3">
        <v>707.806458</v>
      </c>
      <c r="AA53" s="3">
        <v>714.709595</v>
      </c>
      <c r="AB53" s="3">
        <v>722.490723</v>
      </c>
      <c r="AC53" s="3">
        <v>729.01416</v>
      </c>
      <c r="AD53" s="3">
        <v>736.528076</v>
      </c>
      <c r="AE53" s="3">
        <v>746.750244</v>
      </c>
      <c r="AF53" s="3">
        <v>756.180176</v>
      </c>
      <c r="AG53" s="3">
        <v>764.14563</v>
      </c>
      <c r="AH53" s="3">
        <v>773.964844</v>
      </c>
      <c r="AI53" s="3">
        <v>786.59021</v>
      </c>
      <c r="AJ53" s="40">
        <v>0.006</v>
      </c>
    </row>
    <row r="54" ht="14.25" customHeight="1">
      <c r="A54" s="3" t="s">
        <v>1214</v>
      </c>
      <c r="C54" s="3" t="s">
        <v>1287</v>
      </c>
    </row>
    <row r="55" ht="14.25" customHeight="1">
      <c r="A55" s="3" t="s">
        <v>1088</v>
      </c>
      <c r="B55" s="3" t="s">
        <v>1288</v>
      </c>
      <c r="C55" s="3" t="s">
        <v>1289</v>
      </c>
      <c r="D55" s="3" t="s">
        <v>1268</v>
      </c>
      <c r="F55" s="3">
        <v>568.557861</v>
      </c>
      <c r="G55" s="3">
        <v>574.561462</v>
      </c>
      <c r="H55" s="3">
        <v>574.894592</v>
      </c>
      <c r="I55" s="3">
        <v>573.527039</v>
      </c>
      <c r="J55" s="3">
        <v>573.84375</v>
      </c>
      <c r="K55" s="3">
        <v>572.518188</v>
      </c>
      <c r="L55" s="3">
        <v>570.46106</v>
      </c>
      <c r="M55" s="3">
        <v>570.849182</v>
      </c>
      <c r="N55" s="3">
        <v>569.815491</v>
      </c>
      <c r="O55" s="3">
        <v>569.259705</v>
      </c>
      <c r="P55" s="3">
        <v>567.979736</v>
      </c>
      <c r="Q55" s="3">
        <v>568.121277</v>
      </c>
      <c r="R55" s="3">
        <v>568.161743</v>
      </c>
      <c r="S55" s="3">
        <v>567.254456</v>
      </c>
      <c r="T55" s="3">
        <v>567.975525</v>
      </c>
      <c r="U55" s="3">
        <v>569.843994</v>
      </c>
      <c r="V55" s="3">
        <v>572.391907</v>
      </c>
      <c r="W55" s="3">
        <v>575.443237</v>
      </c>
      <c r="X55" s="3">
        <v>579.372131</v>
      </c>
      <c r="Y55" s="3">
        <v>583.61084</v>
      </c>
      <c r="Z55" s="3">
        <v>588.239563</v>
      </c>
      <c r="AA55" s="3">
        <v>594.004578</v>
      </c>
      <c r="AB55" s="3">
        <v>600.817017</v>
      </c>
      <c r="AC55" s="3">
        <v>606.627441</v>
      </c>
      <c r="AD55" s="3">
        <v>613.309387</v>
      </c>
      <c r="AE55" s="3">
        <v>622.042175</v>
      </c>
      <c r="AF55" s="3">
        <v>630.274292</v>
      </c>
      <c r="AG55" s="3">
        <v>636.763062</v>
      </c>
      <c r="AH55" s="3">
        <v>644.023254</v>
      </c>
      <c r="AI55" s="3">
        <v>654.819275</v>
      </c>
      <c r="AJ55" s="40">
        <v>0.005</v>
      </c>
    </row>
    <row r="56" ht="14.25" customHeight="1">
      <c r="A56" s="3" t="s">
        <v>1085</v>
      </c>
      <c r="B56" s="3" t="s">
        <v>1290</v>
      </c>
      <c r="C56" s="3" t="s">
        <v>1291</v>
      </c>
      <c r="D56" s="3" t="s">
        <v>1268</v>
      </c>
      <c r="F56" s="3">
        <v>321.253754</v>
      </c>
      <c r="G56" s="3">
        <v>315.566528</v>
      </c>
      <c r="H56" s="3">
        <v>307.360016</v>
      </c>
      <c r="I56" s="3">
        <v>298.615967</v>
      </c>
      <c r="J56" s="3">
        <v>290.737335</v>
      </c>
      <c r="K56" s="3">
        <v>283.2854</v>
      </c>
      <c r="L56" s="3">
        <v>276.515167</v>
      </c>
      <c r="M56" s="3">
        <v>271.970886</v>
      </c>
      <c r="N56" s="3">
        <v>267.703979</v>
      </c>
      <c r="O56" s="3">
        <v>264.151917</v>
      </c>
      <c r="P56" s="3">
        <v>260.709869</v>
      </c>
      <c r="Q56" s="3">
        <v>258.515167</v>
      </c>
      <c r="R56" s="3">
        <v>256.464752</v>
      </c>
      <c r="S56" s="3">
        <v>254.622116</v>
      </c>
      <c r="T56" s="3">
        <v>253.787445</v>
      </c>
      <c r="U56" s="3">
        <v>253.350159</v>
      </c>
      <c r="V56" s="3">
        <v>253.714859</v>
      </c>
      <c r="W56" s="3">
        <v>253.647751</v>
      </c>
      <c r="X56" s="3">
        <v>254.950546</v>
      </c>
      <c r="Y56" s="3">
        <v>256.227783</v>
      </c>
      <c r="Z56" s="3">
        <v>258.006256</v>
      </c>
      <c r="AA56" s="3">
        <v>260.466614</v>
      </c>
      <c r="AB56" s="3">
        <v>263.537048</v>
      </c>
      <c r="AC56" s="3">
        <v>266.258636</v>
      </c>
      <c r="AD56" s="3">
        <v>269.341858</v>
      </c>
      <c r="AE56" s="3">
        <v>273.323761</v>
      </c>
      <c r="AF56" s="3">
        <v>276.95874</v>
      </c>
      <c r="AG56" s="3">
        <v>279.828918</v>
      </c>
      <c r="AH56" s="3">
        <v>283.074799</v>
      </c>
      <c r="AI56" s="3">
        <v>287.521881</v>
      </c>
      <c r="AJ56" s="40">
        <v>-0.004</v>
      </c>
    </row>
    <row r="57" ht="14.25" customHeight="1">
      <c r="A57" s="3" t="s">
        <v>1091</v>
      </c>
      <c r="B57" s="3" t="s">
        <v>1292</v>
      </c>
      <c r="C57" s="3" t="s">
        <v>1293</v>
      </c>
      <c r="D57" s="3" t="s">
        <v>1268</v>
      </c>
      <c r="F57" s="3">
        <v>0.682738</v>
      </c>
      <c r="G57" s="3">
        <v>0.728363</v>
      </c>
      <c r="H57" s="3">
        <v>0.768843</v>
      </c>
      <c r="I57" s="3">
        <v>0.809624</v>
      </c>
      <c r="J57" s="3">
        <v>0.853358</v>
      </c>
      <c r="K57" s="3">
        <v>0.894151</v>
      </c>
      <c r="L57" s="3">
        <v>0.932541</v>
      </c>
      <c r="M57" s="3">
        <v>0.975322</v>
      </c>
      <c r="N57" s="3">
        <v>1.015781</v>
      </c>
      <c r="O57" s="3">
        <v>1.05803</v>
      </c>
      <c r="P57" s="3">
        <v>1.099889</v>
      </c>
      <c r="Q57" s="3">
        <v>1.146096</v>
      </c>
      <c r="R57" s="3">
        <v>1.196323</v>
      </c>
      <c r="S57" s="3">
        <v>1.246879</v>
      </c>
      <c r="T57" s="3">
        <v>1.294694</v>
      </c>
      <c r="U57" s="3">
        <v>1.34405</v>
      </c>
      <c r="V57" s="3">
        <v>1.39585</v>
      </c>
      <c r="W57" s="3">
        <v>1.451201</v>
      </c>
      <c r="X57" s="3">
        <v>1.512616</v>
      </c>
      <c r="Y57" s="3">
        <v>1.580514</v>
      </c>
      <c r="Z57" s="3">
        <v>1.653866</v>
      </c>
      <c r="AA57" s="3">
        <v>1.734106</v>
      </c>
      <c r="AB57" s="3">
        <v>1.81977</v>
      </c>
      <c r="AC57" s="3">
        <v>1.904677</v>
      </c>
      <c r="AD57" s="3">
        <v>1.995601</v>
      </c>
      <c r="AE57" s="3">
        <v>2.097916</v>
      </c>
      <c r="AF57" s="3">
        <v>2.202473</v>
      </c>
      <c r="AG57" s="3">
        <v>2.304215</v>
      </c>
      <c r="AH57" s="3">
        <v>2.404972</v>
      </c>
      <c r="AI57" s="3">
        <v>2.525983</v>
      </c>
      <c r="AJ57" s="40">
        <v>0.046</v>
      </c>
    </row>
    <row r="58" ht="14.25" customHeight="1">
      <c r="A58" s="3" t="s">
        <v>1094</v>
      </c>
      <c r="B58" s="3" t="s">
        <v>1294</v>
      </c>
      <c r="C58" s="3" t="s">
        <v>1295</v>
      </c>
      <c r="D58" s="3" t="s">
        <v>1268</v>
      </c>
      <c r="F58" s="3">
        <v>0.933083</v>
      </c>
      <c r="G58" s="3">
        <v>1.1258</v>
      </c>
      <c r="H58" s="3">
        <v>1.293147</v>
      </c>
      <c r="I58" s="3">
        <v>1.446012</v>
      </c>
      <c r="J58" s="3">
        <v>1.58717</v>
      </c>
      <c r="K58" s="3">
        <v>1.70676</v>
      </c>
      <c r="L58" s="3">
        <v>1.807668</v>
      </c>
      <c r="M58" s="3">
        <v>1.90602</v>
      </c>
      <c r="N58" s="3">
        <v>1.987884</v>
      </c>
      <c r="O58" s="3">
        <v>2.05836</v>
      </c>
      <c r="P58" s="3">
        <v>2.115718</v>
      </c>
      <c r="Q58" s="3">
        <v>2.1676</v>
      </c>
      <c r="R58" s="3">
        <v>2.210351</v>
      </c>
      <c r="S58" s="3">
        <v>2.240484</v>
      </c>
      <c r="T58" s="3">
        <v>2.268529</v>
      </c>
      <c r="U58" s="3">
        <v>2.293786</v>
      </c>
      <c r="V58" s="3">
        <v>2.318393</v>
      </c>
      <c r="W58" s="3">
        <v>2.345373</v>
      </c>
      <c r="X58" s="3">
        <v>2.379382</v>
      </c>
      <c r="Y58" s="3">
        <v>2.420373</v>
      </c>
      <c r="Z58" s="3">
        <v>2.465195</v>
      </c>
      <c r="AA58" s="3">
        <v>2.518191</v>
      </c>
      <c r="AB58" s="3">
        <v>2.573817</v>
      </c>
      <c r="AC58" s="3">
        <v>2.625159</v>
      </c>
      <c r="AD58" s="3">
        <v>2.683448</v>
      </c>
      <c r="AE58" s="3">
        <v>2.754264</v>
      </c>
      <c r="AF58" s="3">
        <v>2.824707</v>
      </c>
      <c r="AG58" s="3">
        <v>2.888526</v>
      </c>
      <c r="AH58" s="3">
        <v>2.95879</v>
      </c>
      <c r="AI58" s="3">
        <v>3.049449</v>
      </c>
      <c r="AJ58" s="40">
        <v>0.042</v>
      </c>
    </row>
    <row r="59" ht="14.25" customHeight="1">
      <c r="A59" s="3" t="s">
        <v>1097</v>
      </c>
      <c r="B59" s="3" t="s">
        <v>1296</v>
      </c>
      <c r="C59" s="3" t="s">
        <v>1297</v>
      </c>
      <c r="D59" s="3" t="s">
        <v>1268</v>
      </c>
      <c r="F59" s="3">
        <v>11.067329</v>
      </c>
      <c r="G59" s="3">
        <v>12.607813</v>
      </c>
      <c r="H59" s="3">
        <v>13.94788</v>
      </c>
      <c r="I59" s="3">
        <v>15.200817</v>
      </c>
      <c r="J59" s="3">
        <v>16.409424</v>
      </c>
      <c r="K59" s="3">
        <v>17.468794</v>
      </c>
      <c r="L59" s="3">
        <v>18.418495</v>
      </c>
      <c r="M59" s="3">
        <v>19.412512</v>
      </c>
      <c r="N59" s="3">
        <v>20.331009</v>
      </c>
      <c r="O59" s="3">
        <v>21.253216</v>
      </c>
      <c r="P59" s="3">
        <v>22.132324</v>
      </c>
      <c r="Q59" s="3">
        <v>23.057877</v>
      </c>
      <c r="R59" s="3">
        <v>23.961737</v>
      </c>
      <c r="S59" s="3">
        <v>24.868387</v>
      </c>
      <c r="T59" s="3">
        <v>25.860304</v>
      </c>
      <c r="U59" s="3">
        <v>26.877285</v>
      </c>
      <c r="V59" s="3">
        <v>27.994226</v>
      </c>
      <c r="W59" s="3">
        <v>29.186672</v>
      </c>
      <c r="X59" s="3">
        <v>30.496044</v>
      </c>
      <c r="Y59" s="3">
        <v>31.833998</v>
      </c>
      <c r="Z59" s="3">
        <v>33.266533</v>
      </c>
      <c r="AA59" s="3">
        <v>34.813713</v>
      </c>
      <c r="AB59" s="3">
        <v>36.425728</v>
      </c>
      <c r="AC59" s="3">
        <v>37.994484</v>
      </c>
      <c r="AD59" s="3">
        <v>39.647617</v>
      </c>
      <c r="AE59" s="3">
        <v>41.507324</v>
      </c>
      <c r="AF59" s="3">
        <v>43.361382</v>
      </c>
      <c r="AG59" s="3">
        <v>45.124737</v>
      </c>
      <c r="AH59" s="3">
        <v>47.008755</v>
      </c>
      <c r="AI59" s="3">
        <v>49.238884</v>
      </c>
      <c r="AJ59" s="40">
        <v>0.053</v>
      </c>
    </row>
    <row r="60" ht="14.25" customHeight="1">
      <c r="A60" s="3" t="s">
        <v>299</v>
      </c>
      <c r="B60" s="3" t="s">
        <v>1298</v>
      </c>
      <c r="C60" s="3" t="s">
        <v>1299</v>
      </c>
      <c r="D60" s="3" t="s">
        <v>1268</v>
      </c>
      <c r="F60" s="3">
        <v>0.017916</v>
      </c>
      <c r="G60" s="3">
        <v>0.019214</v>
      </c>
      <c r="H60" s="3">
        <v>0.020053</v>
      </c>
      <c r="I60" s="3">
        <v>0.02057</v>
      </c>
      <c r="J60" s="3">
        <v>0.020901</v>
      </c>
      <c r="K60" s="3">
        <v>0.020961</v>
      </c>
      <c r="L60" s="3">
        <v>0.020831</v>
      </c>
      <c r="M60" s="3">
        <v>0.020653</v>
      </c>
      <c r="N60" s="3">
        <v>0.020345</v>
      </c>
      <c r="O60" s="3">
        <v>0.019998</v>
      </c>
      <c r="P60" s="3">
        <v>0.019602</v>
      </c>
      <c r="Q60" s="3">
        <v>0.019225</v>
      </c>
      <c r="R60" s="3">
        <v>0.018851</v>
      </c>
      <c r="S60" s="3">
        <v>0.018496</v>
      </c>
      <c r="T60" s="3">
        <v>0.01826</v>
      </c>
      <c r="U60" s="3">
        <v>0.017723</v>
      </c>
      <c r="V60" s="3">
        <v>0.017073</v>
      </c>
      <c r="W60" s="3">
        <v>0.016807</v>
      </c>
      <c r="X60" s="3">
        <v>0.016423</v>
      </c>
      <c r="Y60" s="3">
        <v>0.016006</v>
      </c>
      <c r="Z60" s="3">
        <v>0.015616</v>
      </c>
      <c r="AA60" s="3">
        <v>0.01525</v>
      </c>
      <c r="AB60" s="3">
        <v>0.014889</v>
      </c>
      <c r="AC60" s="3">
        <v>0.014488</v>
      </c>
      <c r="AD60" s="3">
        <v>0.014109</v>
      </c>
      <c r="AE60" s="3">
        <v>0.013778</v>
      </c>
      <c r="AF60" s="3">
        <v>0.013429</v>
      </c>
      <c r="AG60" s="3">
        <v>0.013054</v>
      </c>
      <c r="AH60" s="3">
        <v>0.012709</v>
      </c>
      <c r="AI60" s="3">
        <v>0.012381</v>
      </c>
      <c r="AJ60" s="40">
        <v>-0.013</v>
      </c>
    </row>
    <row r="61" ht="14.25" customHeight="1">
      <c r="A61" s="3" t="s">
        <v>1105</v>
      </c>
      <c r="B61" s="3" t="s">
        <v>1300</v>
      </c>
      <c r="C61" s="3" t="s">
        <v>1301</v>
      </c>
      <c r="D61" s="3" t="s">
        <v>1268</v>
      </c>
      <c r="F61" s="3">
        <v>0.062391</v>
      </c>
      <c r="G61" s="3">
        <v>0.115686</v>
      </c>
      <c r="H61" s="3">
        <v>0.167073</v>
      </c>
      <c r="I61" s="3">
        <v>0.219026</v>
      </c>
      <c r="J61" s="3">
        <v>0.270072</v>
      </c>
      <c r="K61" s="3">
        <v>0.317354</v>
      </c>
      <c r="L61" s="3">
        <v>0.361617</v>
      </c>
      <c r="M61" s="3">
        <v>0.406239</v>
      </c>
      <c r="N61" s="3">
        <v>0.449089</v>
      </c>
      <c r="O61" s="3">
        <v>0.491143</v>
      </c>
      <c r="P61" s="3">
        <v>0.531645</v>
      </c>
      <c r="Q61" s="3">
        <v>0.572633</v>
      </c>
      <c r="R61" s="3">
        <v>0.613421</v>
      </c>
      <c r="S61" s="3">
        <v>0.652897</v>
      </c>
      <c r="T61" s="3">
        <v>0.693754</v>
      </c>
      <c r="U61" s="3">
        <v>0.736198</v>
      </c>
      <c r="V61" s="3">
        <v>0.78084</v>
      </c>
      <c r="W61" s="3">
        <v>0.82804</v>
      </c>
      <c r="X61" s="3">
        <v>0.8789</v>
      </c>
      <c r="Y61" s="3">
        <v>0.929707</v>
      </c>
      <c r="Z61" s="3">
        <v>0.983516</v>
      </c>
      <c r="AA61" s="3">
        <v>1.040759</v>
      </c>
      <c r="AB61" s="3">
        <v>1.100597</v>
      </c>
      <c r="AC61" s="3">
        <v>1.159273</v>
      </c>
      <c r="AD61" s="3">
        <v>1.221114</v>
      </c>
      <c r="AE61" s="3">
        <v>1.289544</v>
      </c>
      <c r="AF61" s="3">
        <v>1.358911</v>
      </c>
      <c r="AG61" s="3">
        <v>1.426233</v>
      </c>
      <c r="AH61" s="3">
        <v>1.497526</v>
      </c>
      <c r="AI61" s="3">
        <v>1.580162</v>
      </c>
      <c r="AJ61" s="40">
        <v>0.118</v>
      </c>
    </row>
    <row r="62" ht="14.25" customHeight="1">
      <c r="A62" s="3" t="s">
        <v>1102</v>
      </c>
      <c r="B62" s="3" t="s">
        <v>1302</v>
      </c>
      <c r="C62" s="3" t="s">
        <v>1303</v>
      </c>
      <c r="D62" s="3" t="s">
        <v>1268</v>
      </c>
      <c r="F62" s="3">
        <v>0.07325</v>
      </c>
      <c r="G62" s="3">
        <v>0.135847</v>
      </c>
      <c r="H62" s="3">
        <v>0.196195</v>
      </c>
      <c r="I62" s="3">
        <v>0.25722</v>
      </c>
      <c r="J62" s="3">
        <v>0.317398</v>
      </c>
      <c r="K62" s="3">
        <v>0.373483</v>
      </c>
      <c r="L62" s="3">
        <v>0.425698</v>
      </c>
      <c r="M62" s="3">
        <v>0.478278</v>
      </c>
      <c r="N62" s="3">
        <v>0.528812</v>
      </c>
      <c r="O62" s="3">
        <v>0.578338</v>
      </c>
      <c r="P62" s="3">
        <v>0.626016</v>
      </c>
      <c r="Q62" s="3">
        <v>0.674243</v>
      </c>
      <c r="R62" s="3">
        <v>0.72224</v>
      </c>
      <c r="S62" s="3">
        <v>0.769269</v>
      </c>
      <c r="T62" s="3">
        <v>0.818173</v>
      </c>
      <c r="U62" s="3">
        <v>0.868962</v>
      </c>
      <c r="V62" s="3">
        <v>0.922108</v>
      </c>
      <c r="W62" s="3">
        <v>0.978261</v>
      </c>
      <c r="X62" s="3">
        <v>1.038701</v>
      </c>
      <c r="Y62" s="3">
        <v>1.099029</v>
      </c>
      <c r="Z62" s="3">
        <v>1.162801</v>
      </c>
      <c r="AA62" s="3">
        <v>1.230528</v>
      </c>
      <c r="AB62" s="3">
        <v>1.301017</v>
      </c>
      <c r="AC62" s="3">
        <v>1.370127</v>
      </c>
      <c r="AD62" s="3">
        <v>1.44301</v>
      </c>
      <c r="AE62" s="3">
        <v>1.523808</v>
      </c>
      <c r="AF62" s="3">
        <v>1.605929</v>
      </c>
      <c r="AG62" s="3">
        <v>1.685852</v>
      </c>
      <c r="AH62" s="3">
        <v>1.77071</v>
      </c>
      <c r="AI62" s="3">
        <v>1.869039</v>
      </c>
      <c r="AJ62" s="40">
        <v>0.118</v>
      </c>
    </row>
    <row r="63" ht="14.25" customHeight="1">
      <c r="A63" s="3" t="s">
        <v>311</v>
      </c>
      <c r="B63" s="3" t="s">
        <v>1304</v>
      </c>
      <c r="C63" s="3" t="s">
        <v>1305</v>
      </c>
      <c r="D63" s="3" t="s">
        <v>1268</v>
      </c>
      <c r="F63" s="3">
        <v>0.117494</v>
      </c>
      <c r="G63" s="3">
        <v>0.220997</v>
      </c>
      <c r="H63" s="3">
        <v>0.322904</v>
      </c>
      <c r="I63" s="3">
        <v>0.428308</v>
      </c>
      <c r="J63" s="3">
        <v>0.535195</v>
      </c>
      <c r="K63" s="3">
        <v>0.638235</v>
      </c>
      <c r="L63" s="3">
        <v>0.738129</v>
      </c>
      <c r="M63" s="3">
        <v>0.83995</v>
      </c>
      <c r="N63" s="3">
        <v>0.941019</v>
      </c>
      <c r="O63" s="3">
        <v>1.043112</v>
      </c>
      <c r="P63" s="3">
        <v>1.144262</v>
      </c>
      <c r="Q63" s="3">
        <v>1.248672</v>
      </c>
      <c r="R63" s="3">
        <v>1.354046</v>
      </c>
      <c r="S63" s="3">
        <v>1.456628</v>
      </c>
      <c r="T63" s="3">
        <v>1.56227</v>
      </c>
      <c r="U63" s="3">
        <v>1.67126</v>
      </c>
      <c r="V63" s="3">
        <v>1.784683</v>
      </c>
      <c r="W63" s="3">
        <v>1.903758</v>
      </c>
      <c r="X63" s="3">
        <v>2.030995</v>
      </c>
      <c r="Y63" s="3">
        <v>2.159204</v>
      </c>
      <c r="Z63" s="3">
        <v>2.293883</v>
      </c>
      <c r="AA63" s="3">
        <v>2.436349</v>
      </c>
      <c r="AB63" s="3">
        <v>2.584383</v>
      </c>
      <c r="AC63" s="3">
        <v>2.729701</v>
      </c>
      <c r="AD63" s="3">
        <v>2.882481</v>
      </c>
      <c r="AE63" s="3">
        <v>3.051008</v>
      </c>
      <c r="AF63" s="3">
        <v>3.222163</v>
      </c>
      <c r="AG63" s="3">
        <v>3.388715</v>
      </c>
      <c r="AH63" s="3">
        <v>3.564994</v>
      </c>
      <c r="AI63" s="3">
        <v>3.768782</v>
      </c>
      <c r="AJ63" s="40">
        <v>0.127</v>
      </c>
    </row>
    <row r="64" ht="14.25" customHeight="1">
      <c r="A64" s="3" t="s">
        <v>1234</v>
      </c>
      <c r="B64" s="3" t="s">
        <v>1306</v>
      </c>
      <c r="C64" s="3" t="s">
        <v>1307</v>
      </c>
      <c r="D64" s="3" t="s">
        <v>1268</v>
      </c>
      <c r="F64" s="3">
        <v>902.765625</v>
      </c>
      <c r="G64" s="3">
        <v>905.081726</v>
      </c>
      <c r="H64" s="3">
        <v>898.970886</v>
      </c>
      <c r="I64" s="3">
        <v>890.524414</v>
      </c>
      <c r="J64" s="3">
        <v>884.574646</v>
      </c>
      <c r="K64" s="3">
        <v>877.223083</v>
      </c>
      <c r="L64" s="3">
        <v>869.681335</v>
      </c>
      <c r="M64" s="3">
        <v>866.858887</v>
      </c>
      <c r="N64" s="3">
        <v>862.793274</v>
      </c>
      <c r="O64" s="3">
        <v>859.91394</v>
      </c>
      <c r="P64" s="3">
        <v>856.359192</v>
      </c>
      <c r="Q64" s="3">
        <v>855.522644</v>
      </c>
      <c r="R64" s="3">
        <v>854.703308</v>
      </c>
      <c r="S64" s="3">
        <v>853.129517</v>
      </c>
      <c r="T64" s="3">
        <v>854.279297</v>
      </c>
      <c r="U64" s="3">
        <v>857.003662</v>
      </c>
      <c r="V64" s="3">
        <v>861.319641</v>
      </c>
      <c r="W64" s="3">
        <v>865.801025</v>
      </c>
      <c r="X64" s="3">
        <v>872.67572</v>
      </c>
      <c r="Y64" s="3">
        <v>879.87738</v>
      </c>
      <c r="Z64" s="3">
        <v>888.087646</v>
      </c>
      <c r="AA64" s="3">
        <v>898.259766</v>
      </c>
      <c r="AB64" s="3">
        <v>910.174133</v>
      </c>
      <c r="AC64" s="3">
        <v>920.683655</v>
      </c>
      <c r="AD64" s="3">
        <v>932.53894</v>
      </c>
      <c r="AE64" s="3">
        <v>947.603638</v>
      </c>
      <c r="AF64" s="3">
        <v>961.821533</v>
      </c>
      <c r="AG64" s="3">
        <v>973.423218</v>
      </c>
      <c r="AH64" s="3">
        <v>986.316589</v>
      </c>
      <c r="AI64" s="3">
        <v>1004.385559</v>
      </c>
      <c r="AJ64" s="40">
        <v>0.004</v>
      </c>
    </row>
    <row r="65" ht="14.25" customHeight="1">
      <c r="A65" s="3" t="s">
        <v>1237</v>
      </c>
      <c r="C65" s="3" t="s">
        <v>1308</v>
      </c>
    </row>
    <row r="66" ht="14.25" customHeight="1">
      <c r="A66" s="3" t="s">
        <v>1088</v>
      </c>
      <c r="B66" s="3" t="s">
        <v>1309</v>
      </c>
      <c r="C66" s="3" t="s">
        <v>1310</v>
      </c>
      <c r="D66" s="3" t="s">
        <v>1268</v>
      </c>
      <c r="F66" s="3">
        <v>3946.918213</v>
      </c>
      <c r="G66" s="3">
        <v>3972.020996</v>
      </c>
      <c r="H66" s="3">
        <v>3942.98877</v>
      </c>
      <c r="I66" s="3">
        <v>3894.977051</v>
      </c>
      <c r="J66" s="3">
        <v>3857.130127</v>
      </c>
      <c r="K66" s="3">
        <v>3804.625488</v>
      </c>
      <c r="L66" s="3">
        <v>3740.901611</v>
      </c>
      <c r="M66" s="3">
        <v>3686.548584</v>
      </c>
      <c r="N66" s="3">
        <v>3623.16333</v>
      </c>
      <c r="O66" s="3">
        <v>3564.130859</v>
      </c>
      <c r="P66" s="3">
        <v>3503.230957</v>
      </c>
      <c r="Q66" s="3">
        <v>3450.068604</v>
      </c>
      <c r="R66" s="3">
        <v>3398.68335</v>
      </c>
      <c r="S66" s="3">
        <v>3344.096436</v>
      </c>
      <c r="T66" s="3">
        <v>3298.664307</v>
      </c>
      <c r="U66" s="3">
        <v>3257.06958</v>
      </c>
      <c r="V66" s="3">
        <v>3219.051514</v>
      </c>
      <c r="W66" s="3">
        <v>3186.73877</v>
      </c>
      <c r="X66" s="3">
        <v>3160.00415</v>
      </c>
      <c r="Y66" s="3">
        <v>3136.15332</v>
      </c>
      <c r="Z66" s="3">
        <v>3113.368652</v>
      </c>
      <c r="AA66" s="3">
        <v>3097.335938</v>
      </c>
      <c r="AB66" s="3">
        <v>3083.567871</v>
      </c>
      <c r="AC66" s="3">
        <v>3061.770752</v>
      </c>
      <c r="AD66" s="3">
        <v>3042.710205</v>
      </c>
      <c r="AE66" s="3">
        <v>3031.716309</v>
      </c>
      <c r="AF66" s="3">
        <v>3015.226562</v>
      </c>
      <c r="AG66" s="3">
        <v>2988.586182</v>
      </c>
      <c r="AH66" s="3">
        <v>2963.538818</v>
      </c>
      <c r="AI66" s="3">
        <v>2951.713135</v>
      </c>
      <c r="AJ66" s="40">
        <v>-0.01</v>
      </c>
    </row>
    <row r="67" ht="14.25" customHeight="1">
      <c r="A67" s="3" t="s">
        <v>1085</v>
      </c>
      <c r="B67" s="3" t="s">
        <v>1311</v>
      </c>
      <c r="C67" s="3" t="s">
        <v>1312</v>
      </c>
      <c r="D67" s="3" t="s">
        <v>1268</v>
      </c>
      <c r="F67" s="3">
        <v>3.50387</v>
      </c>
      <c r="G67" s="3">
        <v>3.108294</v>
      </c>
      <c r="H67" s="3">
        <v>2.759792</v>
      </c>
      <c r="I67" s="3">
        <v>2.456846</v>
      </c>
      <c r="J67" s="3">
        <v>2.200871</v>
      </c>
      <c r="K67" s="3">
        <v>1.997929</v>
      </c>
      <c r="L67" s="3">
        <v>1.839592</v>
      </c>
      <c r="M67" s="3">
        <v>1.712924</v>
      </c>
      <c r="N67" s="3">
        <v>1.601717</v>
      </c>
      <c r="O67" s="3">
        <v>1.524653</v>
      </c>
      <c r="P67" s="3">
        <v>1.455923</v>
      </c>
      <c r="Q67" s="3">
        <v>1.392817</v>
      </c>
      <c r="R67" s="3">
        <v>1.338669</v>
      </c>
      <c r="S67" s="3">
        <v>1.291686</v>
      </c>
      <c r="T67" s="3">
        <v>1.257047</v>
      </c>
      <c r="U67" s="3">
        <v>1.223877</v>
      </c>
      <c r="V67" s="3">
        <v>1.196837</v>
      </c>
      <c r="W67" s="3">
        <v>1.171161</v>
      </c>
      <c r="X67" s="3">
        <v>1.149856</v>
      </c>
      <c r="Y67" s="3">
        <v>1.128376</v>
      </c>
      <c r="Z67" s="3">
        <v>1.111456</v>
      </c>
      <c r="AA67" s="3">
        <v>1.090282</v>
      </c>
      <c r="AB67" s="3">
        <v>1.072851</v>
      </c>
      <c r="AC67" s="3">
        <v>1.057826</v>
      </c>
      <c r="AD67" s="3">
        <v>1.047952</v>
      </c>
      <c r="AE67" s="3">
        <v>1.044038</v>
      </c>
      <c r="AF67" s="3">
        <v>1.039948</v>
      </c>
      <c r="AG67" s="3">
        <v>1.034546</v>
      </c>
      <c r="AH67" s="3">
        <v>1.030522</v>
      </c>
      <c r="AI67" s="3">
        <v>1.03118</v>
      </c>
      <c r="AJ67" s="40">
        <v>-0.041</v>
      </c>
    </row>
    <row r="68" ht="14.25" customHeight="1">
      <c r="A68" s="3" t="s">
        <v>1091</v>
      </c>
      <c r="B68" s="3" t="s">
        <v>1313</v>
      </c>
      <c r="C68" s="3" t="s">
        <v>1314</v>
      </c>
      <c r="D68" s="3" t="s">
        <v>1268</v>
      </c>
      <c r="F68" s="3">
        <v>0.536245</v>
      </c>
      <c r="G68" s="3">
        <v>0.570177</v>
      </c>
      <c r="H68" s="3">
        <v>0.596482</v>
      </c>
      <c r="I68" s="3">
        <v>0.619905</v>
      </c>
      <c r="J68" s="3">
        <v>0.642956</v>
      </c>
      <c r="K68" s="3">
        <v>0.661748</v>
      </c>
      <c r="L68" s="3">
        <v>0.675696</v>
      </c>
      <c r="M68" s="3">
        <v>0.688291</v>
      </c>
      <c r="N68" s="3">
        <v>0.694993</v>
      </c>
      <c r="O68" s="3">
        <v>0.699823</v>
      </c>
      <c r="P68" s="3">
        <v>0.701445</v>
      </c>
      <c r="Q68" s="3">
        <v>0.702901</v>
      </c>
      <c r="R68" s="3">
        <v>0.706173</v>
      </c>
      <c r="S68" s="3">
        <v>0.711432</v>
      </c>
      <c r="T68" s="3">
        <v>0.720063</v>
      </c>
      <c r="U68" s="3">
        <v>0.728792</v>
      </c>
      <c r="V68" s="3">
        <v>0.738223</v>
      </c>
      <c r="W68" s="3">
        <v>0.746958</v>
      </c>
      <c r="X68" s="3">
        <v>0.7578</v>
      </c>
      <c r="Y68" s="3">
        <v>0.770756</v>
      </c>
      <c r="Z68" s="3">
        <v>0.78505</v>
      </c>
      <c r="AA68" s="3">
        <v>0.80123</v>
      </c>
      <c r="AB68" s="3">
        <v>0.818481</v>
      </c>
      <c r="AC68" s="3">
        <v>0.833985</v>
      </c>
      <c r="AD68" s="3">
        <v>0.850679</v>
      </c>
      <c r="AE68" s="3">
        <v>0.87066</v>
      </c>
      <c r="AF68" s="3">
        <v>0.890053</v>
      </c>
      <c r="AG68" s="3">
        <v>0.906884</v>
      </c>
      <c r="AH68" s="3">
        <v>0.924051</v>
      </c>
      <c r="AI68" s="3">
        <v>0.945588</v>
      </c>
      <c r="AJ68" s="40">
        <v>0.02</v>
      </c>
    </row>
    <row r="69" ht="14.25" customHeight="1">
      <c r="A69" s="3" t="s">
        <v>1094</v>
      </c>
      <c r="B69" s="3" t="s">
        <v>1315</v>
      </c>
      <c r="C69" s="3" t="s">
        <v>1316</v>
      </c>
      <c r="D69" s="3" t="s">
        <v>1268</v>
      </c>
      <c r="F69" s="3">
        <v>45.742882</v>
      </c>
      <c r="G69" s="3">
        <v>46.39888</v>
      </c>
      <c r="H69" s="3">
        <v>46.126579</v>
      </c>
      <c r="I69" s="3">
        <v>45.351292</v>
      </c>
      <c r="J69" s="3">
        <v>44.491066000000004</v>
      </c>
      <c r="K69" s="3">
        <v>43.402481</v>
      </c>
      <c r="L69" s="3">
        <v>42.225235</v>
      </c>
      <c r="M69" s="3">
        <v>41.231716</v>
      </c>
      <c r="N69" s="3">
        <v>40.214214</v>
      </c>
      <c r="O69" s="3">
        <v>39.276211</v>
      </c>
      <c r="P69" s="3">
        <v>38.370621</v>
      </c>
      <c r="Q69" s="3">
        <v>37.688194</v>
      </c>
      <c r="R69" s="3">
        <v>37.237518</v>
      </c>
      <c r="S69" s="3">
        <v>36.933277</v>
      </c>
      <c r="T69" s="3">
        <v>36.884205</v>
      </c>
      <c r="U69" s="3">
        <v>37.036926</v>
      </c>
      <c r="V69" s="3">
        <v>37.427876</v>
      </c>
      <c r="W69" s="3">
        <v>38.084671</v>
      </c>
      <c r="X69" s="3">
        <v>39.012783</v>
      </c>
      <c r="Y69" s="3">
        <v>40.227345</v>
      </c>
      <c r="Z69" s="3">
        <v>41.71944</v>
      </c>
      <c r="AA69" s="3">
        <v>43.503178</v>
      </c>
      <c r="AB69" s="3">
        <v>45.57444</v>
      </c>
      <c r="AC69" s="3">
        <v>47.805454</v>
      </c>
      <c r="AD69" s="3">
        <v>50.409966</v>
      </c>
      <c r="AE69" s="3">
        <v>53.538898</v>
      </c>
      <c r="AF69" s="3">
        <v>56.997128</v>
      </c>
      <c r="AG69" s="3">
        <v>60.579018</v>
      </c>
      <c r="AH69" s="3">
        <v>64.567505</v>
      </c>
      <c r="AI69" s="3">
        <v>69.345146</v>
      </c>
      <c r="AJ69" s="40">
        <v>0.014</v>
      </c>
    </row>
    <row r="70" ht="14.25" customHeight="1">
      <c r="A70" s="3" t="s">
        <v>1097</v>
      </c>
      <c r="B70" s="3" t="s">
        <v>1317</v>
      </c>
      <c r="C70" s="3" t="s">
        <v>1318</v>
      </c>
      <c r="D70" s="3" t="s">
        <v>1268</v>
      </c>
      <c r="F70" s="3">
        <v>0.0</v>
      </c>
      <c r="G70" s="3">
        <v>0.0</v>
      </c>
      <c r="H70" s="3">
        <v>0.0</v>
      </c>
      <c r="I70" s="3">
        <v>0.0</v>
      </c>
      <c r="J70" s="3">
        <v>0.0</v>
      </c>
      <c r="K70" s="3">
        <v>0.0</v>
      </c>
      <c r="L70" s="3">
        <v>0.0</v>
      </c>
      <c r="M70" s="3">
        <v>0.0</v>
      </c>
      <c r="N70" s="3">
        <v>0.0</v>
      </c>
      <c r="O70" s="3">
        <v>0.0</v>
      </c>
      <c r="P70" s="3">
        <v>0.0</v>
      </c>
      <c r="Q70" s="3">
        <v>0.0</v>
      </c>
      <c r="R70" s="3">
        <v>0.0</v>
      </c>
      <c r="S70" s="3">
        <v>0.0</v>
      </c>
      <c r="T70" s="3">
        <v>0.0</v>
      </c>
      <c r="U70" s="3">
        <v>0.0</v>
      </c>
      <c r="V70" s="3">
        <v>0.0</v>
      </c>
      <c r="W70" s="3">
        <v>0.0</v>
      </c>
      <c r="X70" s="3">
        <v>0.0</v>
      </c>
      <c r="Y70" s="3">
        <v>0.0</v>
      </c>
      <c r="Z70" s="3">
        <v>0.0</v>
      </c>
      <c r="AA70" s="3">
        <v>0.0</v>
      </c>
      <c r="AB70" s="3">
        <v>0.0</v>
      </c>
      <c r="AC70" s="3">
        <v>0.0</v>
      </c>
      <c r="AD70" s="3">
        <v>0.0</v>
      </c>
      <c r="AE70" s="3">
        <v>0.0</v>
      </c>
      <c r="AF70" s="3">
        <v>0.0</v>
      </c>
      <c r="AG70" s="3">
        <v>0.0</v>
      </c>
      <c r="AH70" s="3">
        <v>0.0</v>
      </c>
      <c r="AI70" s="3">
        <v>0.0</v>
      </c>
      <c r="AJ70" s="3" t="s">
        <v>197</v>
      </c>
    </row>
    <row r="71" ht="14.25" customHeight="1">
      <c r="A71" s="3" t="s">
        <v>299</v>
      </c>
      <c r="B71" s="3" t="s">
        <v>1319</v>
      </c>
      <c r="C71" s="3" t="s">
        <v>1320</v>
      </c>
      <c r="D71" s="3" t="s">
        <v>1268</v>
      </c>
      <c r="F71" s="3">
        <v>0.024234</v>
      </c>
      <c r="G71" s="3">
        <v>0.024271</v>
      </c>
      <c r="H71" s="3">
        <v>0.024228</v>
      </c>
      <c r="I71" s="3">
        <v>0.023961</v>
      </c>
      <c r="J71" s="3">
        <v>0.023614</v>
      </c>
      <c r="K71" s="3">
        <v>0.02304</v>
      </c>
      <c r="L71" s="3">
        <v>0.022252</v>
      </c>
      <c r="M71" s="3">
        <v>0.021293</v>
      </c>
      <c r="N71" s="3">
        <v>0.020058</v>
      </c>
      <c r="O71" s="3">
        <v>0.018643</v>
      </c>
      <c r="P71" s="3">
        <v>0.017048</v>
      </c>
      <c r="Q71" s="3">
        <v>0.015358</v>
      </c>
      <c r="R71" s="3">
        <v>0.013614</v>
      </c>
      <c r="S71" s="3">
        <v>0.011928</v>
      </c>
      <c r="T71" s="3">
        <v>0.010454</v>
      </c>
      <c r="U71" s="3">
        <v>0.009275</v>
      </c>
      <c r="V71" s="3">
        <v>0.008502</v>
      </c>
      <c r="W71" s="3">
        <v>0.007931</v>
      </c>
      <c r="X71" s="3">
        <v>0.006856</v>
      </c>
      <c r="Y71" s="3">
        <v>0.005765</v>
      </c>
      <c r="Z71" s="3">
        <v>0.005353</v>
      </c>
      <c r="AA71" s="3">
        <v>0.005533</v>
      </c>
      <c r="AB71" s="3">
        <v>0.005349</v>
      </c>
      <c r="AC71" s="3">
        <v>0.005146</v>
      </c>
      <c r="AD71" s="3">
        <v>0.004949</v>
      </c>
      <c r="AE71" s="3">
        <v>0.004766</v>
      </c>
      <c r="AF71" s="3">
        <v>0.004576</v>
      </c>
      <c r="AG71" s="3">
        <v>0.004378</v>
      </c>
      <c r="AH71" s="3">
        <v>0.004191</v>
      </c>
      <c r="AI71" s="3">
        <v>0.004022</v>
      </c>
      <c r="AJ71" s="40">
        <v>-0.06</v>
      </c>
    </row>
    <row r="72" ht="14.25" customHeight="1">
      <c r="A72" s="3" t="s">
        <v>1105</v>
      </c>
      <c r="B72" s="3" t="s">
        <v>1321</v>
      </c>
      <c r="C72" s="3" t="s">
        <v>1322</v>
      </c>
      <c r="D72" s="3" t="s">
        <v>1268</v>
      </c>
      <c r="F72" s="3">
        <v>0.219844</v>
      </c>
      <c r="G72" s="3">
        <v>0.249386</v>
      </c>
      <c r="H72" s="3">
        <v>0.27965</v>
      </c>
      <c r="I72" s="3">
        <v>0.311056</v>
      </c>
      <c r="J72" s="3">
        <v>0.343212</v>
      </c>
      <c r="K72" s="3">
        <v>0.373104</v>
      </c>
      <c r="L72" s="3">
        <v>0.400578</v>
      </c>
      <c r="M72" s="3">
        <v>0.427273</v>
      </c>
      <c r="N72" s="3">
        <v>0.450569</v>
      </c>
      <c r="O72" s="3">
        <v>0.47129</v>
      </c>
      <c r="P72" s="3">
        <v>0.488385</v>
      </c>
      <c r="Q72" s="3">
        <v>0.503055</v>
      </c>
      <c r="R72" s="3">
        <v>0.514504</v>
      </c>
      <c r="S72" s="3">
        <v>0.522807</v>
      </c>
      <c r="T72" s="3">
        <v>0.530634</v>
      </c>
      <c r="U72" s="3">
        <v>0.538135</v>
      </c>
      <c r="V72" s="3">
        <v>0.546098</v>
      </c>
      <c r="W72" s="3">
        <v>0.556045</v>
      </c>
      <c r="X72" s="3">
        <v>0.569927</v>
      </c>
      <c r="Y72" s="3">
        <v>0.578377</v>
      </c>
      <c r="Z72" s="3">
        <v>0.584405</v>
      </c>
      <c r="AA72" s="3">
        <v>0.595427</v>
      </c>
      <c r="AB72" s="3">
        <v>0.615459</v>
      </c>
      <c r="AC72" s="3">
        <v>0.630398</v>
      </c>
      <c r="AD72" s="3">
        <v>0.646558</v>
      </c>
      <c r="AE72" s="3">
        <v>0.665408</v>
      </c>
      <c r="AF72" s="3">
        <v>0.683835</v>
      </c>
      <c r="AG72" s="3">
        <v>0.700627</v>
      </c>
      <c r="AH72" s="3">
        <v>0.718572</v>
      </c>
      <c r="AI72" s="3">
        <v>0.740282</v>
      </c>
      <c r="AJ72" s="40">
        <v>0.043</v>
      </c>
    </row>
    <row r="73" ht="14.25" customHeight="1">
      <c r="A73" s="3" t="s">
        <v>1102</v>
      </c>
      <c r="B73" s="3" t="s">
        <v>1323</v>
      </c>
      <c r="C73" s="3" t="s">
        <v>1324</v>
      </c>
      <c r="D73" s="3" t="s">
        <v>1268</v>
      </c>
      <c r="F73" s="3">
        <v>0.230674</v>
      </c>
      <c r="G73" s="3">
        <v>0.259413</v>
      </c>
      <c r="H73" s="3">
        <v>0.289167</v>
      </c>
      <c r="I73" s="3">
        <v>0.320277</v>
      </c>
      <c r="J73" s="3">
        <v>0.352401</v>
      </c>
      <c r="K73" s="3">
        <v>0.382383</v>
      </c>
      <c r="L73" s="3">
        <v>0.409949</v>
      </c>
      <c r="M73" s="3">
        <v>0.436773</v>
      </c>
      <c r="N73" s="3">
        <v>0.460113</v>
      </c>
      <c r="O73" s="3">
        <v>0.48082</v>
      </c>
      <c r="P73" s="3">
        <v>0.497791</v>
      </c>
      <c r="Q73" s="3">
        <v>0.512221</v>
      </c>
      <c r="R73" s="3">
        <v>0.523264</v>
      </c>
      <c r="S73" s="3">
        <v>0.530932</v>
      </c>
      <c r="T73" s="3">
        <v>0.538144</v>
      </c>
      <c r="U73" s="3">
        <v>0.545065</v>
      </c>
      <c r="V73" s="3">
        <v>0.55251</v>
      </c>
      <c r="W73" s="3">
        <v>0.562049</v>
      </c>
      <c r="X73" s="3">
        <v>0.575686</v>
      </c>
      <c r="Y73" s="3">
        <v>0.583563</v>
      </c>
      <c r="Z73" s="3">
        <v>0.588896</v>
      </c>
      <c r="AA73" s="3">
        <v>0.599472</v>
      </c>
      <c r="AB73" s="3">
        <v>0.619484</v>
      </c>
      <c r="AC73" s="3">
        <v>0.634142</v>
      </c>
      <c r="AD73" s="3">
        <v>0.649988</v>
      </c>
      <c r="AE73" s="3">
        <v>0.668558</v>
      </c>
      <c r="AF73" s="3">
        <v>0.686737</v>
      </c>
      <c r="AG73" s="3">
        <v>0.703316</v>
      </c>
      <c r="AH73" s="3">
        <v>0.721098</v>
      </c>
      <c r="AI73" s="3">
        <v>0.742699</v>
      </c>
      <c r="AJ73" s="40">
        <v>0.041</v>
      </c>
    </row>
    <row r="74" ht="14.25" customHeight="1">
      <c r="A74" s="3" t="s">
        <v>311</v>
      </c>
      <c r="B74" s="3" t="s">
        <v>1325</v>
      </c>
      <c r="C74" s="3" t="s">
        <v>1326</v>
      </c>
      <c r="D74" s="3" t="s">
        <v>1268</v>
      </c>
      <c r="F74" s="3">
        <v>0.056105</v>
      </c>
      <c r="G74" s="3">
        <v>0.109017</v>
      </c>
      <c r="H74" s="3">
        <v>0.162211</v>
      </c>
      <c r="I74" s="3">
        <v>0.218182</v>
      </c>
      <c r="J74" s="3">
        <v>0.275998</v>
      </c>
      <c r="K74" s="3">
        <v>0.332957</v>
      </c>
      <c r="L74" s="3">
        <v>0.389101</v>
      </c>
      <c r="M74" s="3">
        <v>0.44639</v>
      </c>
      <c r="N74" s="3">
        <v>0.502724</v>
      </c>
      <c r="O74" s="3">
        <v>0.558594</v>
      </c>
      <c r="P74" s="3">
        <v>0.61235</v>
      </c>
      <c r="Q74" s="3">
        <v>0.665228</v>
      </c>
      <c r="R74" s="3">
        <v>0.715332</v>
      </c>
      <c r="S74" s="3">
        <v>0.760929</v>
      </c>
      <c r="T74" s="3">
        <v>0.804807</v>
      </c>
      <c r="U74" s="3">
        <v>0.846335</v>
      </c>
      <c r="V74" s="3">
        <v>0.885464</v>
      </c>
      <c r="W74" s="3">
        <v>0.922958</v>
      </c>
      <c r="X74" s="3">
        <v>0.960376</v>
      </c>
      <c r="Y74" s="3">
        <v>0.995997</v>
      </c>
      <c r="Z74" s="3">
        <v>1.029918</v>
      </c>
      <c r="AA74" s="3">
        <v>1.064634</v>
      </c>
      <c r="AB74" s="3">
        <v>1.101478</v>
      </c>
      <c r="AC74" s="3">
        <v>1.135565</v>
      </c>
      <c r="AD74" s="3">
        <v>1.171301</v>
      </c>
      <c r="AE74" s="3">
        <v>1.211625</v>
      </c>
      <c r="AF74" s="3">
        <v>1.251017</v>
      </c>
      <c r="AG74" s="3">
        <v>1.287249</v>
      </c>
      <c r="AH74" s="3">
        <v>1.325497</v>
      </c>
      <c r="AI74" s="3">
        <v>1.370767</v>
      </c>
      <c r="AJ74" s="40">
        <v>0.117</v>
      </c>
    </row>
    <row r="75" ht="14.25" customHeight="1">
      <c r="A75" s="3" t="s">
        <v>1257</v>
      </c>
      <c r="B75" s="3" t="s">
        <v>1327</v>
      </c>
      <c r="C75" s="3" t="s">
        <v>1328</v>
      </c>
      <c r="D75" s="3" t="s">
        <v>1268</v>
      </c>
      <c r="F75" s="3">
        <v>3997.233154</v>
      </c>
      <c r="G75" s="3">
        <v>4022.741211</v>
      </c>
      <c r="H75" s="3">
        <v>3993.227295</v>
      </c>
      <c r="I75" s="3">
        <v>3944.277588</v>
      </c>
      <c r="J75" s="3">
        <v>3905.460205</v>
      </c>
      <c r="K75" s="3">
        <v>3851.797607</v>
      </c>
      <c r="L75" s="3">
        <v>3786.862061</v>
      </c>
      <c r="M75" s="3">
        <v>3731.514404</v>
      </c>
      <c r="N75" s="3">
        <v>3667.107178</v>
      </c>
      <c r="O75" s="3">
        <v>3607.161621</v>
      </c>
      <c r="P75" s="3">
        <v>3545.373047</v>
      </c>
      <c r="Q75" s="3">
        <v>3491.548828</v>
      </c>
      <c r="R75" s="3">
        <v>3439.733398</v>
      </c>
      <c r="S75" s="3">
        <v>3384.860596</v>
      </c>
      <c r="T75" s="3">
        <v>3339.40918</v>
      </c>
      <c r="U75" s="3">
        <v>3297.997559</v>
      </c>
      <c r="V75" s="3">
        <v>3260.406738</v>
      </c>
      <c r="W75" s="3">
        <v>3228.791016</v>
      </c>
      <c r="X75" s="3">
        <v>3203.037354</v>
      </c>
      <c r="Y75" s="3">
        <v>3180.44458</v>
      </c>
      <c r="Z75" s="3">
        <v>3159.193115</v>
      </c>
      <c r="AA75" s="3">
        <v>3144.996826</v>
      </c>
      <c r="AB75" s="3">
        <v>3133.376221</v>
      </c>
      <c r="AC75" s="3">
        <v>3113.872559</v>
      </c>
      <c r="AD75" s="3">
        <v>3097.491211</v>
      </c>
      <c r="AE75" s="3">
        <v>3089.720459</v>
      </c>
      <c r="AF75" s="3">
        <v>3076.779541</v>
      </c>
      <c r="AG75" s="3">
        <v>3053.801025</v>
      </c>
      <c r="AH75" s="3">
        <v>3032.829102</v>
      </c>
      <c r="AI75" s="3">
        <v>3025.892334</v>
      </c>
      <c r="AJ75" s="40">
        <v>-0.01</v>
      </c>
    </row>
    <row r="76" ht="14.25" customHeight="1">
      <c r="A76" s="3" t="s">
        <v>1190</v>
      </c>
      <c r="B76" s="3" t="s">
        <v>1329</v>
      </c>
      <c r="C76" s="3" t="s">
        <v>1330</v>
      </c>
      <c r="E76" s="3" t="s">
        <v>1331</v>
      </c>
    </row>
    <row r="77" ht="14.25" customHeight="1">
      <c r="A77" s="3" t="s">
        <v>1088</v>
      </c>
      <c r="B77" s="3" t="s">
        <v>1332</v>
      </c>
      <c r="C77" s="3" t="s">
        <v>1333</v>
      </c>
      <c r="D77" s="3" t="s">
        <v>1268</v>
      </c>
      <c r="F77" s="3">
        <v>4973.928223</v>
      </c>
      <c r="G77" s="3">
        <v>5011.083008</v>
      </c>
      <c r="H77" s="3">
        <v>4983.075195</v>
      </c>
      <c r="I77" s="3">
        <v>4929.639648</v>
      </c>
      <c r="J77" s="3">
        <v>4887.402344</v>
      </c>
      <c r="K77" s="3">
        <v>4827.109375</v>
      </c>
      <c r="L77" s="3">
        <v>4754.334473</v>
      </c>
      <c r="M77" s="3">
        <v>4695.456055</v>
      </c>
      <c r="N77" s="3">
        <v>4626.140625</v>
      </c>
      <c r="O77" s="3">
        <v>4563.428711</v>
      </c>
      <c r="P77" s="3">
        <v>4498.967773</v>
      </c>
      <c r="Q77" s="3">
        <v>4444.813477</v>
      </c>
      <c r="R77" s="3">
        <v>4392.250488</v>
      </c>
      <c r="S77" s="3">
        <v>4335.21875</v>
      </c>
      <c r="T77" s="3">
        <v>4289.962891</v>
      </c>
      <c r="U77" s="3">
        <v>4249.650391</v>
      </c>
      <c r="V77" s="3">
        <v>4212.977539</v>
      </c>
      <c r="W77" s="3">
        <v>4182.225098</v>
      </c>
      <c r="X77" s="3">
        <v>4157.967773</v>
      </c>
      <c r="Y77" s="3">
        <v>4136.591797</v>
      </c>
      <c r="Z77" s="3">
        <v>4116.551758</v>
      </c>
      <c r="AA77" s="3">
        <v>4104.916016</v>
      </c>
      <c r="AB77" s="3">
        <v>4097.110352</v>
      </c>
      <c r="AC77" s="3">
        <v>4079.268799</v>
      </c>
      <c r="AD77" s="3">
        <v>4065.412842</v>
      </c>
      <c r="AE77" s="3">
        <v>4063.066162</v>
      </c>
      <c r="AF77" s="3">
        <v>4054.270996</v>
      </c>
      <c r="AG77" s="3">
        <v>4032.8396</v>
      </c>
      <c r="AH77" s="3">
        <v>4014.779297</v>
      </c>
      <c r="AI77" s="3">
        <v>4014.897461</v>
      </c>
      <c r="AJ77" s="40">
        <v>-0.007</v>
      </c>
    </row>
    <row r="78" ht="14.25" customHeight="1">
      <c r="A78" s="3" t="s">
        <v>1085</v>
      </c>
      <c r="B78" s="3" t="s">
        <v>1334</v>
      </c>
      <c r="C78" s="3" t="s">
        <v>1335</v>
      </c>
      <c r="D78" s="3" t="s">
        <v>1268</v>
      </c>
      <c r="F78" s="3">
        <v>490.475342</v>
      </c>
      <c r="G78" s="3">
        <v>489.542786</v>
      </c>
      <c r="H78" s="3">
        <v>484.528076</v>
      </c>
      <c r="I78" s="3">
        <v>477.437927</v>
      </c>
      <c r="J78" s="3">
        <v>471.351746</v>
      </c>
      <c r="K78" s="3">
        <v>465.489441</v>
      </c>
      <c r="L78" s="3">
        <v>460.299316</v>
      </c>
      <c r="M78" s="3">
        <v>458.305573</v>
      </c>
      <c r="N78" s="3">
        <v>456.869598</v>
      </c>
      <c r="O78" s="3">
        <v>457.1698</v>
      </c>
      <c r="P78" s="3">
        <v>458.033142</v>
      </c>
      <c r="Q78" s="3">
        <v>461.319611</v>
      </c>
      <c r="R78" s="3">
        <v>465.492188</v>
      </c>
      <c r="S78" s="3">
        <v>470.076965</v>
      </c>
      <c r="T78" s="3">
        <v>476.583221</v>
      </c>
      <c r="U78" s="3">
        <v>484.077026</v>
      </c>
      <c r="V78" s="3">
        <v>492.608398</v>
      </c>
      <c r="W78" s="3">
        <v>500.746796</v>
      </c>
      <c r="X78" s="3">
        <v>510.163879</v>
      </c>
      <c r="Y78" s="3">
        <v>519.510742</v>
      </c>
      <c r="Z78" s="3">
        <v>529.934937</v>
      </c>
      <c r="AA78" s="3">
        <v>541.396912</v>
      </c>
      <c r="AB78" s="3">
        <v>553.543762</v>
      </c>
      <c r="AC78" s="3">
        <v>564.978882</v>
      </c>
      <c r="AD78" s="3">
        <v>577.206299</v>
      </c>
      <c r="AE78" s="3">
        <v>591.487366</v>
      </c>
      <c r="AF78" s="3">
        <v>605.023621</v>
      </c>
      <c r="AG78" s="3">
        <v>617.050537</v>
      </c>
      <c r="AH78" s="3">
        <v>630.252747</v>
      </c>
      <c r="AI78" s="3">
        <v>645.93927</v>
      </c>
      <c r="AJ78" s="40">
        <v>0.01</v>
      </c>
    </row>
    <row r="79" ht="14.25" customHeight="1">
      <c r="A79" s="3" t="s">
        <v>1091</v>
      </c>
      <c r="B79" s="3" t="s">
        <v>1336</v>
      </c>
      <c r="C79" s="3" t="s">
        <v>1337</v>
      </c>
      <c r="D79" s="3" t="s">
        <v>1268</v>
      </c>
      <c r="F79" s="3">
        <v>1.321412</v>
      </c>
      <c r="G79" s="3">
        <v>1.484898</v>
      </c>
      <c r="H79" s="3">
        <v>1.632096</v>
      </c>
      <c r="I79" s="3">
        <v>1.772459</v>
      </c>
      <c r="J79" s="3">
        <v>1.911514</v>
      </c>
      <c r="K79" s="3">
        <v>2.038823</v>
      </c>
      <c r="L79" s="3">
        <v>2.15451</v>
      </c>
      <c r="M79" s="3">
        <v>2.273555</v>
      </c>
      <c r="N79" s="3">
        <v>2.382442</v>
      </c>
      <c r="O79" s="3">
        <v>2.490867</v>
      </c>
      <c r="P79" s="3">
        <v>2.595011</v>
      </c>
      <c r="Q79" s="3">
        <v>2.705464</v>
      </c>
      <c r="R79" s="3">
        <v>2.822732</v>
      </c>
      <c r="S79" s="3">
        <v>2.94077</v>
      </c>
      <c r="T79" s="3">
        <v>3.062057</v>
      </c>
      <c r="U79" s="3">
        <v>3.187018</v>
      </c>
      <c r="V79" s="3">
        <v>3.31648</v>
      </c>
      <c r="W79" s="3">
        <v>3.451329</v>
      </c>
      <c r="X79" s="3">
        <v>3.596837</v>
      </c>
      <c r="Y79" s="3">
        <v>3.752712</v>
      </c>
      <c r="Z79" s="3">
        <v>3.917832</v>
      </c>
      <c r="AA79" s="3">
        <v>4.092294</v>
      </c>
      <c r="AB79" s="3">
        <v>4.273672</v>
      </c>
      <c r="AC79" s="3">
        <v>4.447852</v>
      </c>
      <c r="AD79" s="3">
        <v>4.630708</v>
      </c>
      <c r="AE79" s="3">
        <v>4.835684</v>
      </c>
      <c r="AF79" s="3">
        <v>5.041333</v>
      </c>
      <c r="AG79" s="3">
        <v>5.239223</v>
      </c>
      <c r="AH79" s="3">
        <v>5.445398</v>
      </c>
      <c r="AI79" s="3">
        <v>5.688</v>
      </c>
      <c r="AJ79" s="40">
        <v>0.052</v>
      </c>
    </row>
    <row r="80" ht="14.25" customHeight="1">
      <c r="A80" s="3" t="s">
        <v>1094</v>
      </c>
      <c r="B80" s="3" t="s">
        <v>1338</v>
      </c>
      <c r="C80" s="3" t="s">
        <v>1339</v>
      </c>
      <c r="D80" s="3" t="s">
        <v>1268</v>
      </c>
      <c r="F80" s="3">
        <v>46.919445</v>
      </c>
      <c r="G80" s="3">
        <v>47.787651</v>
      </c>
      <c r="H80" s="3">
        <v>47.69717</v>
      </c>
      <c r="I80" s="3">
        <v>47.085571</v>
      </c>
      <c r="J80" s="3">
        <v>46.375904</v>
      </c>
      <c r="K80" s="3">
        <v>45.414322</v>
      </c>
      <c r="L80" s="3">
        <v>44.344101</v>
      </c>
      <c r="M80" s="3">
        <v>43.455723</v>
      </c>
      <c r="N80" s="3">
        <v>42.52623</v>
      </c>
      <c r="O80" s="3">
        <v>41.665241</v>
      </c>
      <c r="P80" s="3">
        <v>40.823532</v>
      </c>
      <c r="Q80" s="3">
        <v>40.200275</v>
      </c>
      <c r="R80" s="3">
        <v>39.799294</v>
      </c>
      <c r="S80" s="3">
        <v>39.530914</v>
      </c>
      <c r="T80" s="3">
        <v>39.515583</v>
      </c>
      <c r="U80" s="3">
        <v>39.699093</v>
      </c>
      <c r="V80" s="3">
        <v>40.119316</v>
      </c>
      <c r="W80" s="3">
        <v>40.808228</v>
      </c>
      <c r="X80" s="3">
        <v>41.77615</v>
      </c>
      <c r="Y80" s="3">
        <v>43.037415</v>
      </c>
      <c r="Z80" s="3">
        <v>44.581676</v>
      </c>
      <c r="AA80" s="3">
        <v>46.426155</v>
      </c>
      <c r="AB80" s="3">
        <v>48.561752</v>
      </c>
      <c r="AC80" s="3">
        <v>50.852592</v>
      </c>
      <c r="AD80" s="3">
        <v>53.524921</v>
      </c>
      <c r="AE80" s="3">
        <v>56.736774</v>
      </c>
      <c r="AF80" s="3">
        <v>60.278267</v>
      </c>
      <c r="AG80" s="3">
        <v>63.936852</v>
      </c>
      <c r="AH80" s="3">
        <v>68.011581</v>
      </c>
      <c r="AI80" s="3">
        <v>72.899353</v>
      </c>
      <c r="AJ80" s="40">
        <v>0.015</v>
      </c>
    </row>
    <row r="81" ht="14.25" customHeight="1">
      <c r="A81" s="3" t="s">
        <v>1097</v>
      </c>
      <c r="B81" s="3" t="s">
        <v>1340</v>
      </c>
      <c r="C81" s="3" t="s">
        <v>1341</v>
      </c>
      <c r="D81" s="3" t="s">
        <v>1268</v>
      </c>
      <c r="F81" s="3">
        <v>54.229324</v>
      </c>
      <c r="G81" s="3">
        <v>55.015259</v>
      </c>
      <c r="H81" s="3">
        <v>54.933372</v>
      </c>
      <c r="I81" s="3">
        <v>54.293613</v>
      </c>
      <c r="J81" s="3">
        <v>53.655094</v>
      </c>
      <c r="K81" s="3">
        <v>52.891914</v>
      </c>
      <c r="L81" s="3">
        <v>52.185753</v>
      </c>
      <c r="M81" s="3">
        <v>51.844337</v>
      </c>
      <c r="N81" s="3">
        <v>51.565247</v>
      </c>
      <c r="O81" s="3">
        <v>51.473343</v>
      </c>
      <c r="P81" s="3">
        <v>51.440723</v>
      </c>
      <c r="Q81" s="3">
        <v>51.587585</v>
      </c>
      <c r="R81" s="3">
        <v>51.717659</v>
      </c>
      <c r="S81" s="3">
        <v>51.666298</v>
      </c>
      <c r="T81" s="3">
        <v>51.654236</v>
      </c>
      <c r="U81" s="3">
        <v>51.562332</v>
      </c>
      <c r="V81" s="3">
        <v>51.499924</v>
      </c>
      <c r="W81" s="3">
        <v>51.32888</v>
      </c>
      <c r="X81" s="3">
        <v>51.269302</v>
      </c>
      <c r="Y81" s="3">
        <v>51.279625</v>
      </c>
      <c r="Z81" s="3">
        <v>51.574215</v>
      </c>
      <c r="AA81" s="3">
        <v>52.178528</v>
      </c>
      <c r="AB81" s="3">
        <v>53.131046</v>
      </c>
      <c r="AC81" s="3">
        <v>54.16581</v>
      </c>
      <c r="AD81" s="3">
        <v>55.468052</v>
      </c>
      <c r="AE81" s="3">
        <v>57.12603</v>
      </c>
      <c r="AF81" s="3">
        <v>58.837532</v>
      </c>
      <c r="AG81" s="3">
        <v>60.484509</v>
      </c>
      <c r="AH81" s="3">
        <v>62.280014</v>
      </c>
      <c r="AI81" s="3">
        <v>64.498283</v>
      </c>
      <c r="AJ81" s="40">
        <v>0.006</v>
      </c>
    </row>
    <row r="82" ht="14.25" customHeight="1">
      <c r="A82" s="3" t="s">
        <v>299</v>
      </c>
      <c r="B82" s="3" t="s">
        <v>1342</v>
      </c>
      <c r="C82" s="3" t="s">
        <v>1343</v>
      </c>
      <c r="D82" s="3" t="s">
        <v>1268</v>
      </c>
      <c r="F82" s="3">
        <v>0.047124</v>
      </c>
      <c r="G82" s="3">
        <v>0.048334</v>
      </c>
      <c r="H82" s="3">
        <v>0.049009</v>
      </c>
      <c r="I82" s="3">
        <v>0.049153</v>
      </c>
      <c r="J82" s="3">
        <v>0.049086</v>
      </c>
      <c r="K82" s="3">
        <v>0.048558</v>
      </c>
      <c r="L82" s="3">
        <v>0.047666</v>
      </c>
      <c r="M82" s="3">
        <v>0.046604</v>
      </c>
      <c r="N82" s="3">
        <v>0.045056</v>
      </c>
      <c r="O82" s="3">
        <v>0.043234</v>
      </c>
      <c r="P82" s="3">
        <v>0.041184</v>
      </c>
      <c r="Q82" s="3">
        <v>0.039076</v>
      </c>
      <c r="R82" s="3">
        <v>0.036757</v>
      </c>
      <c r="S82" s="3">
        <v>0.034462</v>
      </c>
      <c r="T82" s="3">
        <v>0.032585</v>
      </c>
      <c r="U82" s="3">
        <v>0.030766</v>
      </c>
      <c r="V82" s="3">
        <v>0.029282</v>
      </c>
      <c r="W82" s="3">
        <v>0.028424</v>
      </c>
      <c r="X82" s="3">
        <v>0.026973</v>
      </c>
      <c r="Y82" s="3">
        <v>0.025541</v>
      </c>
      <c r="Z82" s="3">
        <v>0.02485</v>
      </c>
      <c r="AA82" s="3">
        <v>0.024776</v>
      </c>
      <c r="AB82" s="3">
        <v>0.02434</v>
      </c>
      <c r="AC82" s="3">
        <v>0.02376</v>
      </c>
      <c r="AD82" s="3">
        <v>0.023182</v>
      </c>
      <c r="AE82" s="3">
        <v>0.022697</v>
      </c>
      <c r="AF82" s="3">
        <v>0.022193</v>
      </c>
      <c r="AG82" s="3">
        <v>0.021654</v>
      </c>
      <c r="AH82" s="3">
        <v>0.021173</v>
      </c>
      <c r="AI82" s="3">
        <v>0.020748</v>
      </c>
      <c r="AJ82" s="40">
        <v>-0.028</v>
      </c>
    </row>
    <row r="83" ht="14.25" customHeight="1">
      <c r="A83" s="3" t="s">
        <v>1105</v>
      </c>
      <c r="B83" s="3" t="s">
        <v>1344</v>
      </c>
      <c r="C83" s="3" t="s">
        <v>1345</v>
      </c>
      <c r="D83" s="3" t="s">
        <v>1268</v>
      </c>
      <c r="F83" s="3">
        <v>0.327215</v>
      </c>
      <c r="G83" s="3">
        <v>0.451718</v>
      </c>
      <c r="H83" s="3">
        <v>0.577103</v>
      </c>
      <c r="I83" s="3">
        <v>0.703988</v>
      </c>
      <c r="J83" s="3">
        <v>0.829773</v>
      </c>
      <c r="K83" s="3">
        <v>0.947519</v>
      </c>
      <c r="L83" s="3">
        <v>1.057409</v>
      </c>
      <c r="M83" s="3">
        <v>1.166489</v>
      </c>
      <c r="N83" s="3">
        <v>1.268296</v>
      </c>
      <c r="O83" s="3">
        <v>1.365756</v>
      </c>
      <c r="P83" s="3">
        <v>1.457051</v>
      </c>
      <c r="Q83" s="3">
        <v>1.546961</v>
      </c>
      <c r="R83" s="3">
        <v>1.633557</v>
      </c>
      <c r="S83" s="3">
        <v>1.715156</v>
      </c>
      <c r="T83" s="3">
        <v>1.799544</v>
      </c>
      <c r="U83" s="3">
        <v>1.8866</v>
      </c>
      <c r="V83" s="3">
        <v>1.977285</v>
      </c>
      <c r="W83" s="3">
        <v>2.074091</v>
      </c>
      <c r="X83" s="3">
        <v>2.18039</v>
      </c>
      <c r="Y83" s="3">
        <v>2.281933</v>
      </c>
      <c r="Z83" s="3">
        <v>2.385413</v>
      </c>
      <c r="AA83" s="3">
        <v>2.499425</v>
      </c>
      <c r="AB83" s="3">
        <v>2.626581</v>
      </c>
      <c r="AC83" s="3">
        <v>2.744075</v>
      </c>
      <c r="AD83" s="3">
        <v>2.866575</v>
      </c>
      <c r="AE83" s="3">
        <v>3.002152</v>
      </c>
      <c r="AF83" s="3">
        <v>3.13738</v>
      </c>
      <c r="AG83" s="3">
        <v>3.267507</v>
      </c>
      <c r="AH83" s="3">
        <v>3.407076</v>
      </c>
      <c r="AI83" s="3">
        <v>3.56802</v>
      </c>
      <c r="AJ83" s="40">
        <v>0.086</v>
      </c>
    </row>
    <row r="84" ht="14.25" customHeight="1">
      <c r="A84" s="3" t="s">
        <v>1102</v>
      </c>
      <c r="B84" s="3" t="s">
        <v>1346</v>
      </c>
      <c r="C84" s="3" t="s">
        <v>1347</v>
      </c>
      <c r="D84" s="3" t="s">
        <v>1268</v>
      </c>
      <c r="F84" s="3">
        <v>0.354643</v>
      </c>
      <c r="G84" s="3">
        <v>0.493477</v>
      </c>
      <c r="H84" s="3">
        <v>0.633889</v>
      </c>
      <c r="I84" s="3">
        <v>0.776682</v>
      </c>
      <c r="J84" s="3">
        <v>0.919299</v>
      </c>
      <c r="K84" s="3">
        <v>1.054294</v>
      </c>
      <c r="L84" s="3">
        <v>1.181196</v>
      </c>
      <c r="M84" s="3">
        <v>1.30794</v>
      </c>
      <c r="N84" s="3">
        <v>1.427789</v>
      </c>
      <c r="O84" s="3">
        <v>1.54378</v>
      </c>
      <c r="P84" s="3">
        <v>1.653979</v>
      </c>
      <c r="Q84" s="3">
        <v>1.763398</v>
      </c>
      <c r="R84" s="3">
        <v>1.86954</v>
      </c>
      <c r="S84" s="3">
        <v>1.970564</v>
      </c>
      <c r="T84" s="3">
        <v>2.075194</v>
      </c>
      <c r="U84" s="3">
        <v>2.183001</v>
      </c>
      <c r="V84" s="3">
        <v>2.294673</v>
      </c>
      <c r="W84" s="3">
        <v>2.413142</v>
      </c>
      <c r="X84" s="3">
        <v>2.542108</v>
      </c>
      <c r="Y84" s="3">
        <v>2.665978</v>
      </c>
      <c r="Z84" s="3">
        <v>2.792347</v>
      </c>
      <c r="AA84" s="3">
        <v>2.93049</v>
      </c>
      <c r="AB84" s="3">
        <v>3.082776</v>
      </c>
      <c r="AC84" s="3">
        <v>3.224275</v>
      </c>
      <c r="AD84" s="3">
        <v>3.371706</v>
      </c>
      <c r="AE84" s="3">
        <v>3.534771</v>
      </c>
      <c r="AF84" s="3">
        <v>3.697743</v>
      </c>
      <c r="AG84" s="3">
        <v>3.855086</v>
      </c>
      <c r="AH84" s="3">
        <v>4.024037</v>
      </c>
      <c r="AI84" s="3">
        <v>4.218197</v>
      </c>
      <c r="AJ84" s="40">
        <v>0.089</v>
      </c>
    </row>
    <row r="85" ht="14.25" customHeight="1">
      <c r="A85" s="3" t="s">
        <v>311</v>
      </c>
      <c r="B85" s="3" t="s">
        <v>1348</v>
      </c>
      <c r="C85" s="3" t="s">
        <v>1349</v>
      </c>
      <c r="D85" s="3" t="s">
        <v>1268</v>
      </c>
      <c r="F85" s="3">
        <v>0.173605</v>
      </c>
      <c r="G85" s="3">
        <v>0.330027</v>
      </c>
      <c r="H85" s="3">
        <v>0.485135</v>
      </c>
      <c r="I85" s="3">
        <v>0.646517</v>
      </c>
      <c r="J85" s="3">
        <v>0.811226</v>
      </c>
      <c r="K85" s="3">
        <v>0.971233</v>
      </c>
      <c r="L85" s="3">
        <v>1.127276</v>
      </c>
      <c r="M85" s="3">
        <v>1.286391</v>
      </c>
      <c r="N85" s="3">
        <v>1.443799</v>
      </c>
      <c r="O85" s="3">
        <v>1.601767</v>
      </c>
      <c r="P85" s="3">
        <v>1.756678</v>
      </c>
      <c r="Q85" s="3">
        <v>1.91397</v>
      </c>
      <c r="R85" s="3">
        <v>2.069453</v>
      </c>
      <c r="S85" s="3">
        <v>2.217634</v>
      </c>
      <c r="T85" s="3">
        <v>2.367158</v>
      </c>
      <c r="U85" s="3">
        <v>2.517679</v>
      </c>
      <c r="V85" s="3">
        <v>2.670234</v>
      </c>
      <c r="W85" s="3">
        <v>2.826805</v>
      </c>
      <c r="X85" s="3">
        <v>2.991464</v>
      </c>
      <c r="Y85" s="3">
        <v>3.155295</v>
      </c>
      <c r="Z85" s="3">
        <v>3.323897</v>
      </c>
      <c r="AA85" s="3">
        <v>3.501081</v>
      </c>
      <c r="AB85" s="3">
        <v>3.68596</v>
      </c>
      <c r="AC85" s="3">
        <v>3.865366</v>
      </c>
      <c r="AD85" s="3">
        <v>4.053881</v>
      </c>
      <c r="AE85" s="3">
        <v>4.262733</v>
      </c>
      <c r="AF85" s="3">
        <v>4.47328</v>
      </c>
      <c r="AG85" s="3">
        <v>4.676063</v>
      </c>
      <c r="AH85" s="3">
        <v>4.890589</v>
      </c>
      <c r="AI85" s="3">
        <v>5.139647</v>
      </c>
      <c r="AJ85" s="40">
        <v>0.124</v>
      </c>
    </row>
    <row r="86" ht="14.25" customHeight="1">
      <c r="A86" s="3" t="s">
        <v>1350</v>
      </c>
      <c r="B86" s="3" t="s">
        <v>1351</v>
      </c>
      <c r="C86" s="3" t="s">
        <v>1352</v>
      </c>
      <c r="D86" s="3" t="s">
        <v>1268</v>
      </c>
      <c r="F86" s="3">
        <v>5567.777344</v>
      </c>
      <c r="G86" s="3">
        <v>5606.238281</v>
      </c>
      <c r="H86" s="3">
        <v>5573.609863</v>
      </c>
      <c r="I86" s="3">
        <v>5512.406738</v>
      </c>
      <c r="J86" s="3">
        <v>5463.308594</v>
      </c>
      <c r="K86" s="3">
        <v>5395.967285</v>
      </c>
      <c r="L86" s="3">
        <v>5316.72998</v>
      </c>
      <c r="M86" s="3">
        <v>5255.143555</v>
      </c>
      <c r="N86" s="3">
        <v>5183.67041</v>
      </c>
      <c r="O86" s="3">
        <v>5120.78125</v>
      </c>
      <c r="P86" s="3">
        <v>5056.769531</v>
      </c>
      <c r="Q86" s="3">
        <v>5005.891113</v>
      </c>
      <c r="R86" s="3">
        <v>4957.690918</v>
      </c>
      <c r="S86" s="3">
        <v>4905.372559</v>
      </c>
      <c r="T86" s="3">
        <v>4867.049316</v>
      </c>
      <c r="U86" s="3">
        <v>4834.792969</v>
      </c>
      <c r="V86" s="3">
        <v>4807.493164</v>
      </c>
      <c r="W86" s="3">
        <v>4785.902344</v>
      </c>
      <c r="X86" s="3">
        <v>4772.515625</v>
      </c>
      <c r="Y86" s="3">
        <v>4762.298828</v>
      </c>
      <c r="Z86" s="3">
        <v>4755.084961</v>
      </c>
      <c r="AA86" s="3">
        <v>4757.96582</v>
      </c>
      <c r="AB86" s="3">
        <v>4766.041504</v>
      </c>
      <c r="AC86" s="3">
        <v>4763.571777</v>
      </c>
      <c r="AD86" s="3">
        <v>4766.556641</v>
      </c>
      <c r="AE86" s="3">
        <v>4784.071777</v>
      </c>
      <c r="AF86" s="3">
        <v>4794.781738</v>
      </c>
      <c r="AG86" s="3">
        <v>4791.371094</v>
      </c>
      <c r="AH86" s="3">
        <v>4793.111816</v>
      </c>
      <c r="AI86" s="3">
        <v>4816.871094</v>
      </c>
      <c r="AJ86" s="40">
        <v>-0.005</v>
      </c>
    </row>
    <row r="87" ht="14.25" customHeight="1">
      <c r="A87" s="3" t="s">
        <v>1353</v>
      </c>
      <c r="C87" s="3" t="s">
        <v>1354</v>
      </c>
    </row>
    <row r="88" ht="14.25" customHeight="1">
      <c r="A88" s="3" t="s">
        <v>1190</v>
      </c>
      <c r="C88" s="3" t="s">
        <v>1355</v>
      </c>
    </row>
    <row r="89" ht="14.25" customHeight="1">
      <c r="A89" s="3" t="s">
        <v>1088</v>
      </c>
      <c r="B89" s="3" t="s">
        <v>1356</v>
      </c>
      <c r="C89" s="3" t="s">
        <v>1357</v>
      </c>
      <c r="D89" s="3" t="s">
        <v>1358</v>
      </c>
      <c r="F89" s="3">
        <v>14.741238</v>
      </c>
      <c r="G89" s="3">
        <v>14.935489</v>
      </c>
      <c r="H89" s="3">
        <v>15.131951</v>
      </c>
      <c r="I89" s="3">
        <v>15.346864</v>
      </c>
      <c r="J89" s="3">
        <v>15.578642</v>
      </c>
      <c r="K89" s="3">
        <v>15.82632</v>
      </c>
      <c r="L89" s="3">
        <v>16.078035</v>
      </c>
      <c r="M89" s="3">
        <v>16.313274</v>
      </c>
      <c r="N89" s="3">
        <v>16.534418</v>
      </c>
      <c r="O89" s="3">
        <v>16.734303</v>
      </c>
      <c r="P89" s="3">
        <v>16.913202</v>
      </c>
      <c r="Q89" s="3">
        <v>17.076529</v>
      </c>
      <c r="R89" s="3">
        <v>17.226166</v>
      </c>
      <c r="S89" s="3">
        <v>17.35726</v>
      </c>
      <c r="T89" s="3">
        <v>17.47352</v>
      </c>
      <c r="U89" s="3">
        <v>17.579983</v>
      </c>
      <c r="V89" s="3">
        <v>17.678085</v>
      </c>
      <c r="W89" s="3">
        <v>17.76824</v>
      </c>
      <c r="X89" s="3">
        <v>17.846893</v>
      </c>
      <c r="Y89" s="3">
        <v>17.915974</v>
      </c>
      <c r="Z89" s="3">
        <v>17.976685</v>
      </c>
      <c r="AA89" s="3">
        <v>18.028835</v>
      </c>
      <c r="AB89" s="3">
        <v>18.07019</v>
      </c>
      <c r="AC89" s="3">
        <v>18.102819</v>
      </c>
      <c r="AD89" s="3">
        <v>18.129305</v>
      </c>
      <c r="AE89" s="3">
        <v>18.151646</v>
      </c>
      <c r="AF89" s="3">
        <v>18.168402</v>
      </c>
      <c r="AG89" s="3">
        <v>18.180185</v>
      </c>
      <c r="AH89" s="3">
        <v>18.190067</v>
      </c>
      <c r="AI89" s="3">
        <v>18.198032</v>
      </c>
      <c r="AJ89" s="40">
        <v>0.007</v>
      </c>
    </row>
    <row r="90" ht="14.25" customHeight="1">
      <c r="A90" s="3" t="s">
        <v>1085</v>
      </c>
      <c r="B90" s="3" t="s">
        <v>1359</v>
      </c>
      <c r="C90" s="3" t="s">
        <v>1360</v>
      </c>
      <c r="D90" s="3" t="s">
        <v>1361</v>
      </c>
      <c r="F90" s="3">
        <v>10.389348</v>
      </c>
      <c r="G90" s="3">
        <v>10.651983</v>
      </c>
      <c r="H90" s="3">
        <v>10.92525</v>
      </c>
      <c r="I90" s="3">
        <v>11.203771</v>
      </c>
      <c r="J90" s="3">
        <v>11.482075</v>
      </c>
      <c r="K90" s="3">
        <v>11.760088</v>
      </c>
      <c r="L90" s="3">
        <v>12.036503</v>
      </c>
      <c r="M90" s="3">
        <v>12.298057</v>
      </c>
      <c r="N90" s="3">
        <v>12.545208</v>
      </c>
      <c r="O90" s="3">
        <v>12.772511</v>
      </c>
      <c r="P90" s="3">
        <v>12.982133</v>
      </c>
      <c r="Q90" s="3">
        <v>13.168392</v>
      </c>
      <c r="R90" s="3">
        <v>13.33282</v>
      </c>
      <c r="S90" s="3">
        <v>13.476126</v>
      </c>
      <c r="T90" s="3">
        <v>13.603968</v>
      </c>
      <c r="U90" s="3">
        <v>13.716997</v>
      </c>
      <c r="V90" s="3">
        <v>13.818701</v>
      </c>
      <c r="W90" s="3">
        <v>13.913751</v>
      </c>
      <c r="X90" s="3">
        <v>14.005179</v>
      </c>
      <c r="Y90" s="3">
        <v>14.090106</v>
      </c>
      <c r="Z90" s="3">
        <v>14.163698</v>
      </c>
      <c r="AA90" s="3">
        <v>14.230515</v>
      </c>
      <c r="AB90" s="3">
        <v>14.291926</v>
      </c>
      <c r="AC90" s="3">
        <v>14.331676</v>
      </c>
      <c r="AD90" s="3">
        <v>14.36323</v>
      </c>
      <c r="AE90" s="3">
        <v>14.38867</v>
      </c>
      <c r="AF90" s="3">
        <v>14.409849</v>
      </c>
      <c r="AG90" s="3">
        <v>14.429933</v>
      </c>
      <c r="AH90" s="3">
        <v>14.451251</v>
      </c>
      <c r="AI90" s="3">
        <v>14.474892</v>
      </c>
      <c r="AJ90" s="40">
        <v>0.012</v>
      </c>
    </row>
    <row r="91" ht="14.25" customHeight="1">
      <c r="A91" s="3" t="s">
        <v>1091</v>
      </c>
      <c r="B91" s="3" t="s">
        <v>1362</v>
      </c>
      <c r="C91" s="3" t="s">
        <v>1363</v>
      </c>
      <c r="D91" s="3" t="s">
        <v>1361</v>
      </c>
      <c r="F91" s="3">
        <v>12.185907</v>
      </c>
      <c r="G91" s="3">
        <v>12.476823</v>
      </c>
      <c r="H91" s="3">
        <v>12.615515</v>
      </c>
      <c r="I91" s="3">
        <v>12.7065</v>
      </c>
      <c r="J91" s="3">
        <v>12.7859</v>
      </c>
      <c r="K91" s="3">
        <v>12.870822</v>
      </c>
      <c r="L91" s="3">
        <v>12.969876</v>
      </c>
      <c r="M91" s="3">
        <v>13.056085</v>
      </c>
      <c r="N91" s="3">
        <v>13.145184</v>
      </c>
      <c r="O91" s="3">
        <v>13.240028</v>
      </c>
      <c r="P91" s="3">
        <v>13.335407</v>
      </c>
      <c r="Q91" s="3">
        <v>13.427023</v>
      </c>
      <c r="R91" s="3">
        <v>13.511156</v>
      </c>
      <c r="S91" s="3">
        <v>13.585314</v>
      </c>
      <c r="T91" s="3">
        <v>13.648538</v>
      </c>
      <c r="U91" s="3">
        <v>13.702117</v>
      </c>
      <c r="V91" s="3">
        <v>13.746353</v>
      </c>
      <c r="W91" s="3">
        <v>13.780757</v>
      </c>
      <c r="X91" s="3">
        <v>13.811409</v>
      </c>
      <c r="Y91" s="3">
        <v>13.839574</v>
      </c>
      <c r="Z91" s="3">
        <v>13.866244</v>
      </c>
      <c r="AA91" s="3">
        <v>13.894876</v>
      </c>
      <c r="AB91" s="3">
        <v>13.925592</v>
      </c>
      <c r="AC91" s="3">
        <v>13.958801</v>
      </c>
      <c r="AD91" s="3">
        <v>13.994458</v>
      </c>
      <c r="AE91" s="3">
        <v>14.032181</v>
      </c>
      <c r="AF91" s="3">
        <v>14.070524</v>
      </c>
      <c r="AG91" s="3">
        <v>14.108083</v>
      </c>
      <c r="AH91" s="3">
        <v>14.143658</v>
      </c>
      <c r="AI91" s="3">
        <v>14.176229</v>
      </c>
      <c r="AJ91" s="40">
        <v>0.005</v>
      </c>
    </row>
    <row r="92" ht="14.25" customHeight="1">
      <c r="A92" s="3" t="s">
        <v>1094</v>
      </c>
      <c r="B92" s="3" t="s">
        <v>1364</v>
      </c>
      <c r="C92" s="3" t="s">
        <v>1365</v>
      </c>
      <c r="D92" s="3" t="s">
        <v>1361</v>
      </c>
      <c r="F92" s="3">
        <v>9.796682</v>
      </c>
      <c r="G92" s="3">
        <v>10.141394</v>
      </c>
      <c r="H92" s="3">
        <v>10.482111</v>
      </c>
      <c r="I92" s="3">
        <v>10.792923</v>
      </c>
      <c r="J92" s="3">
        <v>11.080148</v>
      </c>
      <c r="K92" s="3">
        <v>11.354793</v>
      </c>
      <c r="L92" s="3">
        <v>11.618785</v>
      </c>
      <c r="M92" s="3">
        <v>11.858299</v>
      </c>
      <c r="N92" s="3">
        <v>12.080998</v>
      </c>
      <c r="O92" s="3">
        <v>12.286559</v>
      </c>
      <c r="P92" s="3">
        <v>12.474597</v>
      </c>
      <c r="Q92" s="3">
        <v>12.646784</v>
      </c>
      <c r="R92" s="3">
        <v>12.807411</v>
      </c>
      <c r="S92" s="3">
        <v>12.957733</v>
      </c>
      <c r="T92" s="3">
        <v>13.102312</v>
      </c>
      <c r="U92" s="3">
        <v>13.237653</v>
      </c>
      <c r="V92" s="3">
        <v>13.369765</v>
      </c>
      <c r="W92" s="3">
        <v>13.489369</v>
      </c>
      <c r="X92" s="3">
        <v>13.594627</v>
      </c>
      <c r="Y92" s="3">
        <v>13.691124</v>
      </c>
      <c r="Z92" s="3">
        <v>13.767569</v>
      </c>
      <c r="AA92" s="3">
        <v>13.843495</v>
      </c>
      <c r="AB92" s="3">
        <v>13.902071</v>
      </c>
      <c r="AC92" s="3">
        <v>13.944431</v>
      </c>
      <c r="AD92" s="3">
        <v>13.975425</v>
      </c>
      <c r="AE92" s="3">
        <v>13.998657</v>
      </c>
      <c r="AF92" s="3">
        <v>14.014451</v>
      </c>
      <c r="AG92" s="3">
        <v>14.026537</v>
      </c>
      <c r="AH92" s="3">
        <v>14.029642</v>
      </c>
      <c r="AI92" s="3">
        <v>14.030705</v>
      </c>
      <c r="AJ92" s="40">
        <v>0.012</v>
      </c>
    </row>
    <row r="93" ht="14.25" customHeight="1">
      <c r="A93" s="3" t="s">
        <v>1097</v>
      </c>
      <c r="B93" s="3" t="s">
        <v>1366</v>
      </c>
      <c r="C93" s="3" t="s">
        <v>1367</v>
      </c>
      <c r="D93" s="3" t="s">
        <v>1361</v>
      </c>
      <c r="F93" s="3">
        <v>10.140731</v>
      </c>
      <c r="G93" s="3">
        <v>10.118766</v>
      </c>
      <c r="H93" s="3">
        <v>10.096687</v>
      </c>
      <c r="I93" s="3">
        <v>10.07613</v>
      </c>
      <c r="J93" s="3">
        <v>10.059316</v>
      </c>
      <c r="K93" s="3">
        <v>10.047323</v>
      </c>
      <c r="L93" s="3">
        <v>10.04161</v>
      </c>
      <c r="M93" s="3">
        <v>10.038866</v>
      </c>
      <c r="N93" s="3">
        <v>10.043275</v>
      </c>
      <c r="O93" s="3">
        <v>10.055061</v>
      </c>
      <c r="P93" s="3">
        <v>10.074309</v>
      </c>
      <c r="Q93" s="3">
        <v>10.100231</v>
      </c>
      <c r="R93" s="3">
        <v>10.131553</v>
      </c>
      <c r="S93" s="3">
        <v>10.168238</v>
      </c>
      <c r="T93" s="3">
        <v>10.208088</v>
      </c>
      <c r="U93" s="3">
        <v>10.251548</v>
      </c>
      <c r="V93" s="3">
        <v>10.296838</v>
      </c>
      <c r="W93" s="3">
        <v>10.342779</v>
      </c>
      <c r="X93" s="3">
        <v>10.389235</v>
      </c>
      <c r="Y93" s="3">
        <v>10.439503</v>
      </c>
      <c r="Z93" s="3">
        <v>10.488613</v>
      </c>
      <c r="AA93" s="3">
        <v>10.532904</v>
      </c>
      <c r="AB93" s="3">
        <v>10.575631</v>
      </c>
      <c r="AC93" s="3">
        <v>10.623269</v>
      </c>
      <c r="AD93" s="3">
        <v>10.674185</v>
      </c>
      <c r="AE93" s="3">
        <v>10.726591</v>
      </c>
      <c r="AF93" s="3">
        <v>10.778254</v>
      </c>
      <c r="AG93" s="3">
        <v>10.827627</v>
      </c>
      <c r="AH93" s="3">
        <v>10.877618</v>
      </c>
      <c r="AI93" s="3">
        <v>10.925521</v>
      </c>
      <c r="AJ93" s="40">
        <v>0.003</v>
      </c>
    </row>
    <row r="94" ht="14.25" customHeight="1">
      <c r="A94" s="3" t="s">
        <v>299</v>
      </c>
      <c r="B94" s="3" t="s">
        <v>1368</v>
      </c>
      <c r="C94" s="3" t="s">
        <v>1369</v>
      </c>
      <c r="D94" s="3" t="s">
        <v>1358</v>
      </c>
      <c r="F94" s="3">
        <v>24.274523</v>
      </c>
      <c r="G94" s="3">
        <v>24.426073</v>
      </c>
      <c r="H94" s="3">
        <v>24.596716</v>
      </c>
      <c r="I94" s="3">
        <v>24.77482</v>
      </c>
      <c r="J94" s="3">
        <v>24.951149</v>
      </c>
      <c r="K94" s="3">
        <v>25.121725</v>
      </c>
      <c r="L94" s="3">
        <v>25.282753</v>
      </c>
      <c r="M94" s="3">
        <v>25.430628</v>
      </c>
      <c r="N94" s="3">
        <v>25.598944</v>
      </c>
      <c r="O94" s="3">
        <v>25.792004</v>
      </c>
      <c r="P94" s="3">
        <v>25.991245</v>
      </c>
      <c r="Q94" s="3">
        <v>26.189985</v>
      </c>
      <c r="R94" s="3">
        <v>26.471159</v>
      </c>
      <c r="S94" s="3">
        <v>26.807775</v>
      </c>
      <c r="T94" s="3">
        <v>27.120647</v>
      </c>
      <c r="U94" s="3">
        <v>27.40345</v>
      </c>
      <c r="V94" s="3">
        <v>27.652651</v>
      </c>
      <c r="W94" s="3">
        <v>27.867411</v>
      </c>
      <c r="X94" s="3">
        <v>28.048697</v>
      </c>
      <c r="Y94" s="3">
        <v>28.149187</v>
      </c>
      <c r="Z94" s="3">
        <v>28.20175</v>
      </c>
      <c r="AA94" s="3">
        <v>28.250292</v>
      </c>
      <c r="AB94" s="3">
        <v>28.295465</v>
      </c>
      <c r="AC94" s="3">
        <v>28.402052</v>
      </c>
      <c r="AD94" s="3">
        <v>28.528841</v>
      </c>
      <c r="AE94" s="3">
        <v>28.627802</v>
      </c>
      <c r="AF94" s="3">
        <v>28.705753</v>
      </c>
      <c r="AG94" s="3">
        <v>28.767717</v>
      </c>
      <c r="AH94" s="3">
        <v>28.817417</v>
      </c>
      <c r="AI94" s="3">
        <v>28.857157</v>
      </c>
      <c r="AJ94" s="40">
        <v>0.006</v>
      </c>
    </row>
    <row r="95" ht="14.25" customHeight="1">
      <c r="A95" s="3" t="s">
        <v>1105</v>
      </c>
      <c r="B95" s="3" t="s">
        <v>1370</v>
      </c>
      <c r="C95" s="3" t="s">
        <v>1371</v>
      </c>
      <c r="D95" s="3" t="s">
        <v>1358</v>
      </c>
      <c r="F95" s="3">
        <v>23.005608</v>
      </c>
      <c r="G95" s="3">
        <v>23.194559</v>
      </c>
      <c r="H95" s="3">
        <v>23.379459</v>
      </c>
      <c r="I95" s="3">
        <v>23.574018</v>
      </c>
      <c r="J95" s="3">
        <v>23.799706</v>
      </c>
      <c r="K95" s="3">
        <v>24.07111</v>
      </c>
      <c r="L95" s="3">
        <v>24.390039</v>
      </c>
      <c r="M95" s="3">
        <v>24.701353</v>
      </c>
      <c r="N95" s="3">
        <v>25.04701</v>
      </c>
      <c r="O95" s="3">
        <v>25.411932</v>
      </c>
      <c r="P95" s="3">
        <v>25.775064</v>
      </c>
      <c r="Q95" s="3">
        <v>26.124094</v>
      </c>
      <c r="R95" s="3">
        <v>26.445478</v>
      </c>
      <c r="S95" s="3">
        <v>26.728565</v>
      </c>
      <c r="T95" s="3">
        <v>26.976299</v>
      </c>
      <c r="U95" s="3">
        <v>27.192411</v>
      </c>
      <c r="V95" s="3">
        <v>27.379662</v>
      </c>
      <c r="W95" s="3">
        <v>27.540174</v>
      </c>
      <c r="X95" s="3">
        <v>27.677088</v>
      </c>
      <c r="Y95" s="3">
        <v>27.799297</v>
      </c>
      <c r="Z95" s="3">
        <v>27.908611</v>
      </c>
      <c r="AA95" s="3">
        <v>28.006664</v>
      </c>
      <c r="AB95" s="3">
        <v>28.095442</v>
      </c>
      <c r="AC95" s="3">
        <v>28.186481</v>
      </c>
      <c r="AD95" s="3">
        <v>28.275202</v>
      </c>
      <c r="AE95" s="3">
        <v>28.360117</v>
      </c>
      <c r="AF95" s="3">
        <v>28.439758</v>
      </c>
      <c r="AG95" s="3">
        <v>28.512466</v>
      </c>
      <c r="AH95" s="3">
        <v>28.577187</v>
      </c>
      <c r="AI95" s="3">
        <v>28.632776</v>
      </c>
      <c r="AJ95" s="40">
        <v>0.008</v>
      </c>
    </row>
    <row r="96" ht="14.25" customHeight="1">
      <c r="A96" s="3" t="s">
        <v>1102</v>
      </c>
      <c r="B96" s="3" t="s">
        <v>1372</v>
      </c>
      <c r="C96" s="3" t="s">
        <v>1373</v>
      </c>
      <c r="D96" s="3" t="s">
        <v>1361</v>
      </c>
      <c r="F96" s="3">
        <v>19.177948</v>
      </c>
      <c r="G96" s="3">
        <v>19.233902</v>
      </c>
      <c r="H96" s="3">
        <v>19.291302</v>
      </c>
      <c r="I96" s="3">
        <v>19.347</v>
      </c>
      <c r="J96" s="3">
        <v>19.411312</v>
      </c>
      <c r="K96" s="3">
        <v>19.490082</v>
      </c>
      <c r="L96" s="3">
        <v>19.586605</v>
      </c>
      <c r="M96" s="3">
        <v>19.678169</v>
      </c>
      <c r="N96" s="3">
        <v>19.776348</v>
      </c>
      <c r="O96" s="3">
        <v>19.879616</v>
      </c>
      <c r="P96" s="3">
        <v>19.971254</v>
      </c>
      <c r="Q96" s="3">
        <v>20.058912</v>
      </c>
      <c r="R96" s="3">
        <v>20.141705</v>
      </c>
      <c r="S96" s="3">
        <v>20.218042</v>
      </c>
      <c r="T96" s="3">
        <v>20.287703</v>
      </c>
      <c r="U96" s="3">
        <v>20.351503</v>
      </c>
      <c r="V96" s="3">
        <v>20.410351</v>
      </c>
      <c r="W96" s="3">
        <v>20.464849</v>
      </c>
      <c r="X96" s="3">
        <v>20.515177</v>
      </c>
      <c r="Y96" s="3">
        <v>20.562967</v>
      </c>
      <c r="Z96" s="3">
        <v>20.608042</v>
      </c>
      <c r="AA96" s="3">
        <v>20.650305</v>
      </c>
      <c r="AB96" s="3">
        <v>20.688982</v>
      </c>
      <c r="AC96" s="3">
        <v>20.726721</v>
      </c>
      <c r="AD96" s="3">
        <v>20.762392</v>
      </c>
      <c r="AE96" s="3">
        <v>20.795719</v>
      </c>
      <c r="AF96" s="3">
        <v>20.826424</v>
      </c>
      <c r="AG96" s="3">
        <v>20.854357</v>
      </c>
      <c r="AH96" s="3">
        <v>20.879465</v>
      </c>
      <c r="AI96" s="3">
        <v>20.901672</v>
      </c>
      <c r="AJ96" s="40">
        <v>0.003</v>
      </c>
    </row>
    <row r="97" ht="14.25" customHeight="1">
      <c r="A97" s="3" t="s">
        <v>311</v>
      </c>
      <c r="B97" s="3" t="s">
        <v>1374</v>
      </c>
      <c r="C97" s="3" t="s">
        <v>1375</v>
      </c>
      <c r="D97" s="3" t="s">
        <v>1358</v>
      </c>
      <c r="F97" s="3">
        <v>18.70326</v>
      </c>
      <c r="G97" s="3">
        <v>17.449142</v>
      </c>
      <c r="H97" s="3">
        <v>17.050966</v>
      </c>
      <c r="I97" s="3">
        <v>16.84049</v>
      </c>
      <c r="J97" s="3">
        <v>16.71032</v>
      </c>
      <c r="K97" s="3">
        <v>16.620298</v>
      </c>
      <c r="L97" s="3">
        <v>16.554527</v>
      </c>
      <c r="M97" s="3">
        <v>16.504019</v>
      </c>
      <c r="N97" s="3">
        <v>16.464115</v>
      </c>
      <c r="O97" s="3">
        <v>16.43227</v>
      </c>
      <c r="P97" s="3">
        <v>16.406561</v>
      </c>
      <c r="Q97" s="3">
        <v>16.38562</v>
      </c>
      <c r="R97" s="3">
        <v>16.368618</v>
      </c>
      <c r="S97" s="3">
        <v>16.35516</v>
      </c>
      <c r="T97" s="3">
        <v>16.344622</v>
      </c>
      <c r="U97" s="3">
        <v>16.336435</v>
      </c>
      <c r="V97" s="3">
        <v>16.330156</v>
      </c>
      <c r="W97" s="3">
        <v>16.32538</v>
      </c>
      <c r="X97" s="3">
        <v>16.321747</v>
      </c>
      <c r="Y97" s="3">
        <v>16.314915</v>
      </c>
      <c r="Z97" s="3">
        <v>16.30827</v>
      </c>
      <c r="AA97" s="3">
        <v>16.302376</v>
      </c>
      <c r="AB97" s="3">
        <v>16.297127</v>
      </c>
      <c r="AC97" s="3">
        <v>16.285812</v>
      </c>
      <c r="AD97" s="3">
        <v>16.277069</v>
      </c>
      <c r="AE97" s="3">
        <v>16.270239</v>
      </c>
      <c r="AF97" s="3">
        <v>16.264902</v>
      </c>
      <c r="AG97" s="3">
        <v>16.26071</v>
      </c>
      <c r="AH97" s="3">
        <v>16.25741</v>
      </c>
      <c r="AI97" s="3">
        <v>16.254793</v>
      </c>
      <c r="AJ97" s="40">
        <v>-0.005</v>
      </c>
    </row>
    <row r="98" ht="14.25" customHeight="1">
      <c r="A98" s="3" t="s">
        <v>1376</v>
      </c>
      <c r="B98" s="3" t="s">
        <v>1377</v>
      </c>
      <c r="C98" s="3" t="s">
        <v>1378</v>
      </c>
      <c r="F98" s="3">
        <v>13.494139</v>
      </c>
      <c r="G98" s="3">
        <v>13.692414</v>
      </c>
      <c r="H98" s="3">
        <v>13.894396</v>
      </c>
      <c r="I98" s="3">
        <v>14.110542</v>
      </c>
      <c r="J98" s="3">
        <v>14.337107</v>
      </c>
      <c r="K98" s="3">
        <v>14.572704</v>
      </c>
      <c r="L98" s="3">
        <v>14.809809</v>
      </c>
      <c r="M98" s="3">
        <v>15.030557</v>
      </c>
      <c r="N98" s="3">
        <v>15.236065</v>
      </c>
      <c r="O98" s="3">
        <v>15.42009</v>
      </c>
      <c r="P98" s="3">
        <v>15.584433</v>
      </c>
      <c r="Q98" s="3">
        <v>15.728368</v>
      </c>
      <c r="R98" s="3">
        <v>15.853191</v>
      </c>
      <c r="S98" s="3">
        <v>15.957822</v>
      </c>
      <c r="T98" s="3">
        <v>16.046558</v>
      </c>
      <c r="U98" s="3">
        <v>16.122107</v>
      </c>
      <c r="V98" s="3">
        <v>16.186852</v>
      </c>
      <c r="W98" s="3">
        <v>16.244211</v>
      </c>
      <c r="X98" s="3">
        <v>16.294504</v>
      </c>
      <c r="Y98" s="3">
        <v>16.336878</v>
      </c>
      <c r="Z98" s="3">
        <v>16.368353</v>
      </c>
      <c r="AA98" s="3">
        <v>16.392986</v>
      </c>
      <c r="AB98" s="3">
        <v>16.411192</v>
      </c>
      <c r="AC98" s="3">
        <v>16.414948</v>
      </c>
      <c r="AD98" s="3">
        <v>16.41201</v>
      </c>
      <c r="AE98" s="3">
        <v>16.40464</v>
      </c>
      <c r="AF98" s="3">
        <v>16.393383</v>
      </c>
      <c r="AG98" s="3">
        <v>16.380253</v>
      </c>
      <c r="AH98" s="3">
        <v>16.367651</v>
      </c>
      <c r="AI98" s="3">
        <v>16.356028</v>
      </c>
      <c r="AJ98" s="40">
        <v>0.007</v>
      </c>
    </row>
    <row r="99" ht="14.25" customHeight="1">
      <c r="A99" s="3" t="s">
        <v>1214</v>
      </c>
      <c r="C99" s="3" t="s">
        <v>1379</v>
      </c>
    </row>
    <row r="100" ht="14.25" customHeight="1">
      <c r="A100" s="3" t="s">
        <v>1088</v>
      </c>
      <c r="B100" s="3" t="s">
        <v>1380</v>
      </c>
      <c r="C100" s="3" t="s">
        <v>1381</v>
      </c>
      <c r="D100" s="3" t="s">
        <v>1358</v>
      </c>
      <c r="F100" s="3">
        <v>9.075499</v>
      </c>
      <c r="G100" s="3">
        <v>9.179206</v>
      </c>
      <c r="H100" s="3">
        <v>9.295422</v>
      </c>
      <c r="I100" s="3">
        <v>9.433228</v>
      </c>
      <c r="J100" s="3">
        <v>9.589328</v>
      </c>
      <c r="K100" s="3">
        <v>9.756547</v>
      </c>
      <c r="L100" s="3">
        <v>9.934042</v>
      </c>
      <c r="M100" s="3">
        <v>10.10941</v>
      </c>
      <c r="N100" s="3">
        <v>10.295333</v>
      </c>
      <c r="O100" s="3">
        <v>10.486143</v>
      </c>
      <c r="P100" s="3">
        <v>10.679363</v>
      </c>
      <c r="Q100" s="3">
        <v>10.868969</v>
      </c>
      <c r="R100" s="3">
        <v>11.046341</v>
      </c>
      <c r="S100" s="3">
        <v>11.207815</v>
      </c>
      <c r="T100" s="3">
        <v>11.353097</v>
      </c>
      <c r="U100" s="3">
        <v>11.483524</v>
      </c>
      <c r="V100" s="3">
        <v>11.6035</v>
      </c>
      <c r="W100" s="3">
        <v>11.714968</v>
      </c>
      <c r="X100" s="3">
        <v>11.8195</v>
      </c>
      <c r="Y100" s="3">
        <v>11.916875</v>
      </c>
      <c r="Z100" s="3">
        <v>12.005874</v>
      </c>
      <c r="AA100" s="3">
        <v>12.083745</v>
      </c>
      <c r="AB100" s="3">
        <v>12.149712</v>
      </c>
      <c r="AC100" s="3">
        <v>12.205318</v>
      </c>
      <c r="AD100" s="3">
        <v>12.254006</v>
      </c>
      <c r="AE100" s="3">
        <v>12.299006</v>
      </c>
      <c r="AF100" s="3">
        <v>12.339808</v>
      </c>
      <c r="AG100" s="3">
        <v>12.376481</v>
      </c>
      <c r="AH100" s="3">
        <v>12.410901</v>
      </c>
      <c r="AI100" s="3">
        <v>12.444587</v>
      </c>
      <c r="AJ100" s="40">
        <v>0.011</v>
      </c>
    </row>
    <row r="101" ht="14.25" customHeight="1">
      <c r="A101" s="3" t="s">
        <v>1085</v>
      </c>
      <c r="B101" s="3" t="s">
        <v>1382</v>
      </c>
      <c r="C101" s="3" t="s">
        <v>1383</v>
      </c>
      <c r="D101" s="3" t="s">
        <v>1361</v>
      </c>
      <c r="F101" s="3">
        <v>6.670794</v>
      </c>
      <c r="G101" s="3">
        <v>6.708732</v>
      </c>
      <c r="H101" s="3">
        <v>6.753753</v>
      </c>
      <c r="I101" s="3">
        <v>6.809014</v>
      </c>
      <c r="J101" s="3">
        <v>6.875769</v>
      </c>
      <c r="K101" s="3">
        <v>6.950387</v>
      </c>
      <c r="L101" s="3">
        <v>7.033719</v>
      </c>
      <c r="M101" s="3">
        <v>7.117837</v>
      </c>
      <c r="N101" s="3">
        <v>7.210016</v>
      </c>
      <c r="O101" s="3">
        <v>7.309373</v>
      </c>
      <c r="P101" s="3">
        <v>7.414542</v>
      </c>
      <c r="Q101" s="3">
        <v>7.522252</v>
      </c>
      <c r="R101" s="3">
        <v>7.631409</v>
      </c>
      <c r="S101" s="3">
        <v>7.735628</v>
      </c>
      <c r="T101" s="3">
        <v>7.835399</v>
      </c>
      <c r="U101" s="3">
        <v>7.931592</v>
      </c>
      <c r="V101" s="3">
        <v>8.023088</v>
      </c>
      <c r="W101" s="3">
        <v>8.114396</v>
      </c>
      <c r="X101" s="3">
        <v>8.199372</v>
      </c>
      <c r="Y101" s="3">
        <v>8.282223</v>
      </c>
      <c r="Z101" s="3">
        <v>8.35967</v>
      </c>
      <c r="AA101" s="3">
        <v>8.431184</v>
      </c>
      <c r="AB101" s="3">
        <v>8.495285</v>
      </c>
      <c r="AC101" s="3">
        <v>8.552924</v>
      </c>
      <c r="AD101" s="3">
        <v>8.607065</v>
      </c>
      <c r="AE101" s="3">
        <v>8.658532</v>
      </c>
      <c r="AF101" s="3">
        <v>8.707309</v>
      </c>
      <c r="AG101" s="3">
        <v>8.75133</v>
      </c>
      <c r="AH101" s="3">
        <v>8.791299</v>
      </c>
      <c r="AI101" s="3">
        <v>8.829709</v>
      </c>
      <c r="AJ101" s="40">
        <v>0.01</v>
      </c>
    </row>
    <row r="102" ht="14.25" customHeight="1">
      <c r="A102" s="3" t="s">
        <v>1091</v>
      </c>
      <c r="B102" s="3" t="s">
        <v>1384</v>
      </c>
      <c r="C102" s="3" t="s">
        <v>1385</v>
      </c>
      <c r="D102" s="3" t="s">
        <v>1361</v>
      </c>
      <c r="F102" s="3">
        <v>6.658319</v>
      </c>
      <c r="G102" s="3">
        <v>6.713181</v>
      </c>
      <c r="H102" s="3">
        <v>6.780991</v>
      </c>
      <c r="I102" s="3">
        <v>6.864544</v>
      </c>
      <c r="J102" s="3">
        <v>6.965235</v>
      </c>
      <c r="K102" s="3">
        <v>7.078409</v>
      </c>
      <c r="L102" s="3">
        <v>7.204567</v>
      </c>
      <c r="M102" s="3">
        <v>7.329655</v>
      </c>
      <c r="N102" s="3">
        <v>7.46793</v>
      </c>
      <c r="O102" s="3">
        <v>7.614655</v>
      </c>
      <c r="P102" s="3">
        <v>7.765651</v>
      </c>
      <c r="Q102" s="3">
        <v>7.916976</v>
      </c>
      <c r="R102" s="3">
        <v>8.05926</v>
      </c>
      <c r="S102" s="3">
        <v>8.186748</v>
      </c>
      <c r="T102" s="3">
        <v>8.308998</v>
      </c>
      <c r="U102" s="3">
        <v>8.421576</v>
      </c>
      <c r="V102" s="3">
        <v>8.525084</v>
      </c>
      <c r="W102" s="3">
        <v>8.619061</v>
      </c>
      <c r="X102" s="3">
        <v>8.701835</v>
      </c>
      <c r="Y102" s="3">
        <v>8.772101</v>
      </c>
      <c r="Z102" s="3">
        <v>8.831438</v>
      </c>
      <c r="AA102" s="3">
        <v>8.880959</v>
      </c>
      <c r="AB102" s="3">
        <v>8.922068</v>
      </c>
      <c r="AC102" s="3">
        <v>8.956316</v>
      </c>
      <c r="AD102" s="3">
        <v>8.985045</v>
      </c>
      <c r="AE102" s="3">
        <v>9.009603</v>
      </c>
      <c r="AF102" s="3">
        <v>9.030864</v>
      </c>
      <c r="AG102" s="3">
        <v>9.049376</v>
      </c>
      <c r="AH102" s="3">
        <v>9.073705</v>
      </c>
      <c r="AI102" s="3">
        <v>9.094421</v>
      </c>
      <c r="AJ102" s="40">
        <v>0.011</v>
      </c>
    </row>
    <row r="103" ht="14.25" customHeight="1">
      <c r="A103" s="3" t="s">
        <v>1094</v>
      </c>
      <c r="B103" s="3" t="s">
        <v>1386</v>
      </c>
      <c r="C103" s="3" t="s">
        <v>1387</v>
      </c>
      <c r="D103" s="3" t="s">
        <v>1361</v>
      </c>
      <c r="F103" s="3">
        <v>6.82654</v>
      </c>
      <c r="G103" s="3">
        <v>6.964582</v>
      </c>
      <c r="H103" s="3">
        <v>7.092011</v>
      </c>
      <c r="I103" s="3">
        <v>7.224513</v>
      </c>
      <c r="J103" s="3">
        <v>7.362422</v>
      </c>
      <c r="K103" s="3">
        <v>7.501648</v>
      </c>
      <c r="L103" s="3">
        <v>7.641031</v>
      </c>
      <c r="M103" s="3">
        <v>7.765577</v>
      </c>
      <c r="N103" s="3">
        <v>7.893794</v>
      </c>
      <c r="O103" s="3">
        <v>8.023255</v>
      </c>
      <c r="P103" s="3">
        <v>8.151857</v>
      </c>
      <c r="Q103" s="3">
        <v>8.277692</v>
      </c>
      <c r="R103" s="3">
        <v>8.396154</v>
      </c>
      <c r="S103" s="3">
        <v>8.506433</v>
      </c>
      <c r="T103" s="3">
        <v>8.608725</v>
      </c>
      <c r="U103" s="3">
        <v>8.703245</v>
      </c>
      <c r="V103" s="3">
        <v>8.789195</v>
      </c>
      <c r="W103" s="3">
        <v>8.866448</v>
      </c>
      <c r="X103" s="3">
        <v>8.933491</v>
      </c>
      <c r="Y103" s="3">
        <v>8.990127</v>
      </c>
      <c r="Z103" s="3">
        <v>9.039637</v>
      </c>
      <c r="AA103" s="3">
        <v>9.081216</v>
      </c>
      <c r="AB103" s="3">
        <v>9.119707</v>
      </c>
      <c r="AC103" s="3">
        <v>9.154683</v>
      </c>
      <c r="AD103" s="3">
        <v>9.183781</v>
      </c>
      <c r="AE103" s="3">
        <v>9.208628</v>
      </c>
      <c r="AF103" s="3">
        <v>9.231821</v>
      </c>
      <c r="AG103" s="3">
        <v>9.253574</v>
      </c>
      <c r="AH103" s="3">
        <v>9.273326</v>
      </c>
      <c r="AI103" s="3">
        <v>9.291427</v>
      </c>
      <c r="AJ103" s="40">
        <v>0.011</v>
      </c>
    </row>
    <row r="104" ht="14.25" customHeight="1">
      <c r="A104" s="3" t="s">
        <v>1097</v>
      </c>
      <c r="B104" s="3" t="s">
        <v>1388</v>
      </c>
      <c r="C104" s="3" t="s">
        <v>1389</v>
      </c>
      <c r="D104" s="3" t="s">
        <v>594</v>
      </c>
      <c r="F104" s="3">
        <v>6.953498</v>
      </c>
      <c r="G104" s="3">
        <v>7.019722</v>
      </c>
      <c r="H104" s="3">
        <v>7.092264</v>
      </c>
      <c r="I104" s="3">
        <v>7.175932</v>
      </c>
      <c r="J104" s="3">
        <v>7.269319</v>
      </c>
      <c r="K104" s="3">
        <v>7.369137</v>
      </c>
      <c r="L104" s="3">
        <v>7.475052</v>
      </c>
      <c r="M104" s="3">
        <v>7.572362</v>
      </c>
      <c r="N104" s="3">
        <v>7.676239</v>
      </c>
      <c r="O104" s="3">
        <v>7.781668</v>
      </c>
      <c r="P104" s="3">
        <v>7.88915</v>
      </c>
      <c r="Q104" s="3">
        <v>7.995007</v>
      </c>
      <c r="R104" s="3">
        <v>8.097371</v>
      </c>
      <c r="S104" s="3">
        <v>8.186848</v>
      </c>
      <c r="T104" s="3">
        <v>8.267696</v>
      </c>
      <c r="U104" s="3">
        <v>8.342054</v>
      </c>
      <c r="V104" s="3">
        <v>8.40928</v>
      </c>
      <c r="W104" s="3">
        <v>8.470243</v>
      </c>
      <c r="X104" s="3">
        <v>8.525952</v>
      </c>
      <c r="Y104" s="3">
        <v>8.577308</v>
      </c>
      <c r="Z104" s="3">
        <v>8.623782</v>
      </c>
      <c r="AA104" s="3">
        <v>8.66496</v>
      </c>
      <c r="AB104" s="3">
        <v>8.701515</v>
      </c>
      <c r="AC104" s="3">
        <v>8.734358</v>
      </c>
      <c r="AD104" s="3">
        <v>8.763803</v>
      </c>
      <c r="AE104" s="3">
        <v>8.790923</v>
      </c>
      <c r="AF104" s="3">
        <v>8.816427</v>
      </c>
      <c r="AG104" s="3">
        <v>8.839838</v>
      </c>
      <c r="AH104" s="3">
        <v>8.860417</v>
      </c>
      <c r="AI104" s="3">
        <v>8.87863</v>
      </c>
      <c r="AJ104" s="40">
        <v>0.008</v>
      </c>
    </row>
    <row r="105" ht="14.25" customHeight="1">
      <c r="A105" s="3" t="s">
        <v>299</v>
      </c>
      <c r="B105" s="3" t="s">
        <v>1390</v>
      </c>
      <c r="C105" s="3" t="s">
        <v>1391</v>
      </c>
      <c r="D105" s="3" t="s">
        <v>1361</v>
      </c>
      <c r="F105" s="3">
        <v>18.080877</v>
      </c>
      <c r="G105" s="3">
        <v>17.921101</v>
      </c>
      <c r="H105" s="3">
        <v>17.821129</v>
      </c>
      <c r="I105" s="3">
        <v>17.766092</v>
      </c>
      <c r="J105" s="3">
        <v>17.754145</v>
      </c>
      <c r="K105" s="3">
        <v>17.781277</v>
      </c>
      <c r="L105" s="3">
        <v>17.84304</v>
      </c>
      <c r="M105" s="3">
        <v>17.917536</v>
      </c>
      <c r="N105" s="3">
        <v>18.015467</v>
      </c>
      <c r="O105" s="3">
        <v>18.131907</v>
      </c>
      <c r="P105" s="3">
        <v>18.259783</v>
      </c>
      <c r="Q105" s="3">
        <v>18.394436</v>
      </c>
      <c r="R105" s="3">
        <v>18.529308</v>
      </c>
      <c r="S105" s="3">
        <v>18.540382</v>
      </c>
      <c r="T105" s="3">
        <v>18.606768</v>
      </c>
      <c r="U105" s="3">
        <v>18.739752</v>
      </c>
      <c r="V105" s="3">
        <v>18.849884</v>
      </c>
      <c r="W105" s="3">
        <v>18.906734</v>
      </c>
      <c r="X105" s="3">
        <v>18.970577</v>
      </c>
      <c r="Y105" s="3">
        <v>19.031902</v>
      </c>
      <c r="Z105" s="3">
        <v>19.084391</v>
      </c>
      <c r="AA105" s="3">
        <v>19.131432</v>
      </c>
      <c r="AB105" s="3">
        <v>19.174946</v>
      </c>
      <c r="AC105" s="3">
        <v>19.215378</v>
      </c>
      <c r="AD105" s="3">
        <v>19.253078</v>
      </c>
      <c r="AE105" s="3">
        <v>19.28896</v>
      </c>
      <c r="AF105" s="3">
        <v>19.325548</v>
      </c>
      <c r="AG105" s="3">
        <v>19.3615</v>
      </c>
      <c r="AH105" s="3">
        <v>19.319199</v>
      </c>
      <c r="AI105" s="3">
        <v>19.361134</v>
      </c>
      <c r="AJ105" s="40">
        <v>0.002</v>
      </c>
    </row>
    <row r="106" ht="14.25" customHeight="1">
      <c r="A106" s="3" t="s">
        <v>1105</v>
      </c>
      <c r="B106" s="3" t="s">
        <v>1392</v>
      </c>
      <c r="C106" s="3" t="s">
        <v>1393</v>
      </c>
      <c r="D106" s="3" t="s">
        <v>1361</v>
      </c>
      <c r="F106" s="3">
        <v>14.041239</v>
      </c>
      <c r="G106" s="3">
        <v>14.243502</v>
      </c>
      <c r="H106" s="3">
        <v>14.410541</v>
      </c>
      <c r="I106" s="3">
        <v>14.580531</v>
      </c>
      <c r="J106" s="3">
        <v>14.775587</v>
      </c>
      <c r="K106" s="3">
        <v>14.995126</v>
      </c>
      <c r="L106" s="3">
        <v>15.21935</v>
      </c>
      <c r="M106" s="3">
        <v>15.416478</v>
      </c>
      <c r="N106" s="3">
        <v>15.623511</v>
      </c>
      <c r="O106" s="3">
        <v>15.835655</v>
      </c>
      <c r="P106" s="3">
        <v>16.047836</v>
      </c>
      <c r="Q106" s="3">
        <v>16.258657</v>
      </c>
      <c r="R106" s="3">
        <v>16.458405</v>
      </c>
      <c r="S106" s="3">
        <v>16.634777</v>
      </c>
      <c r="T106" s="3">
        <v>16.790485</v>
      </c>
      <c r="U106" s="3">
        <v>16.926319</v>
      </c>
      <c r="V106" s="3">
        <v>17.04166</v>
      </c>
      <c r="W106" s="3">
        <v>17.142448</v>
      </c>
      <c r="X106" s="3">
        <v>17.229883</v>
      </c>
      <c r="Y106" s="3">
        <v>17.316498</v>
      </c>
      <c r="Z106" s="3">
        <v>17.390114</v>
      </c>
      <c r="AA106" s="3">
        <v>17.454279</v>
      </c>
      <c r="AB106" s="3">
        <v>17.50819</v>
      </c>
      <c r="AC106" s="3">
        <v>17.55666</v>
      </c>
      <c r="AD106" s="3">
        <v>17.600405</v>
      </c>
      <c r="AE106" s="3">
        <v>17.640862</v>
      </c>
      <c r="AF106" s="3">
        <v>17.67947</v>
      </c>
      <c r="AG106" s="3">
        <v>17.71566</v>
      </c>
      <c r="AH106" s="3">
        <v>17.749956</v>
      </c>
      <c r="AI106" s="3">
        <v>17.7833</v>
      </c>
      <c r="AJ106" s="40">
        <v>0.008</v>
      </c>
    </row>
    <row r="107" ht="14.25" customHeight="1">
      <c r="A107" s="3" t="s">
        <v>1102</v>
      </c>
      <c r="B107" s="3" t="s">
        <v>1394</v>
      </c>
      <c r="C107" s="3" t="s">
        <v>1395</v>
      </c>
      <c r="D107" s="3" t="s">
        <v>1361</v>
      </c>
      <c r="F107" s="3">
        <v>10.208254</v>
      </c>
      <c r="G107" s="3">
        <v>10.353395</v>
      </c>
      <c r="H107" s="3">
        <v>10.474478</v>
      </c>
      <c r="I107" s="3">
        <v>10.597367</v>
      </c>
      <c r="J107" s="3">
        <v>10.731375</v>
      </c>
      <c r="K107" s="3">
        <v>10.875707</v>
      </c>
      <c r="L107" s="3">
        <v>11.035141</v>
      </c>
      <c r="M107" s="3">
        <v>11.176893</v>
      </c>
      <c r="N107" s="3">
        <v>11.325156</v>
      </c>
      <c r="O107" s="3">
        <v>11.4788</v>
      </c>
      <c r="P107" s="3">
        <v>11.632883</v>
      </c>
      <c r="Q107" s="3">
        <v>11.786349</v>
      </c>
      <c r="R107" s="3">
        <v>11.931629</v>
      </c>
      <c r="S107" s="3">
        <v>12.050856</v>
      </c>
      <c r="T107" s="3">
        <v>12.152308</v>
      </c>
      <c r="U107" s="3">
        <v>12.240264</v>
      </c>
      <c r="V107" s="3">
        <v>12.317617</v>
      </c>
      <c r="W107" s="3">
        <v>12.385246</v>
      </c>
      <c r="X107" s="3">
        <v>12.444169</v>
      </c>
      <c r="Y107" s="3">
        <v>12.503506</v>
      </c>
      <c r="Z107" s="3">
        <v>12.554906</v>
      </c>
      <c r="AA107" s="3">
        <v>12.600727</v>
      </c>
      <c r="AB107" s="3">
        <v>12.642159</v>
      </c>
      <c r="AC107" s="3">
        <v>12.679489</v>
      </c>
      <c r="AD107" s="3">
        <v>12.712895</v>
      </c>
      <c r="AE107" s="3">
        <v>12.742676</v>
      </c>
      <c r="AF107" s="3">
        <v>12.769346</v>
      </c>
      <c r="AG107" s="3">
        <v>12.792731</v>
      </c>
      <c r="AH107" s="3">
        <v>12.813244</v>
      </c>
      <c r="AI107" s="3">
        <v>12.833055</v>
      </c>
      <c r="AJ107" s="40">
        <v>0.008</v>
      </c>
    </row>
    <row r="108" ht="14.25" customHeight="1">
      <c r="A108" s="3" t="s">
        <v>311</v>
      </c>
      <c r="B108" s="3" t="s">
        <v>1396</v>
      </c>
      <c r="C108" s="3" t="s">
        <v>1397</v>
      </c>
      <c r="D108" s="3" t="s">
        <v>1361</v>
      </c>
      <c r="F108" s="3">
        <v>11.399428</v>
      </c>
      <c r="G108" s="3">
        <v>11.399428</v>
      </c>
      <c r="H108" s="3">
        <v>11.399427</v>
      </c>
      <c r="I108" s="3">
        <v>11.399427</v>
      </c>
      <c r="J108" s="3">
        <v>11.399428</v>
      </c>
      <c r="K108" s="3">
        <v>11.399428</v>
      </c>
      <c r="L108" s="3">
        <v>11.399428</v>
      </c>
      <c r="M108" s="3">
        <v>11.399428</v>
      </c>
      <c r="N108" s="3">
        <v>11.399427</v>
      </c>
      <c r="O108" s="3">
        <v>11.399429</v>
      </c>
      <c r="P108" s="3">
        <v>11.39943</v>
      </c>
      <c r="Q108" s="3">
        <v>11.399427</v>
      </c>
      <c r="R108" s="3">
        <v>11.399426</v>
      </c>
      <c r="S108" s="3">
        <v>11.399429</v>
      </c>
      <c r="T108" s="3">
        <v>11.399426</v>
      </c>
      <c r="U108" s="3">
        <v>11.399426</v>
      </c>
      <c r="V108" s="3">
        <v>11.399429</v>
      </c>
      <c r="W108" s="3">
        <v>11.399428</v>
      </c>
      <c r="X108" s="3">
        <v>11.399427</v>
      </c>
      <c r="Y108" s="3">
        <v>11.399428</v>
      </c>
      <c r="Z108" s="3">
        <v>11.399428</v>
      </c>
      <c r="AA108" s="3">
        <v>11.399426</v>
      </c>
      <c r="AB108" s="3">
        <v>11.399429</v>
      </c>
      <c r="AC108" s="3">
        <v>11.399429</v>
      </c>
      <c r="AD108" s="3">
        <v>11.399429</v>
      </c>
      <c r="AE108" s="3">
        <v>11.399424</v>
      </c>
      <c r="AF108" s="3">
        <v>11.399428</v>
      </c>
      <c r="AG108" s="3">
        <v>11.399429</v>
      </c>
      <c r="AH108" s="3">
        <v>11.399424</v>
      </c>
      <c r="AI108" s="3">
        <v>11.399429</v>
      </c>
      <c r="AJ108" s="40">
        <v>0.0</v>
      </c>
    </row>
    <row r="109" ht="14.25" customHeight="1">
      <c r="A109" s="3" t="s">
        <v>1398</v>
      </c>
      <c r="B109" s="3" t="s">
        <v>1399</v>
      </c>
      <c r="C109" s="3" t="s">
        <v>1400</v>
      </c>
      <c r="F109" s="3">
        <v>8.146456</v>
      </c>
      <c r="G109" s="3">
        <v>8.241007</v>
      </c>
      <c r="H109" s="3">
        <v>8.345959</v>
      </c>
      <c r="I109" s="3">
        <v>8.468845</v>
      </c>
      <c r="J109" s="3">
        <v>8.608975</v>
      </c>
      <c r="K109" s="3">
        <v>8.757745</v>
      </c>
      <c r="L109" s="3">
        <v>8.915128</v>
      </c>
      <c r="M109" s="3">
        <v>9.069908</v>
      </c>
      <c r="N109" s="3">
        <v>9.232791</v>
      </c>
      <c r="O109" s="3">
        <v>9.400738</v>
      </c>
      <c r="P109" s="3">
        <v>9.571607</v>
      </c>
      <c r="Q109" s="3">
        <v>9.739723</v>
      </c>
      <c r="R109" s="3">
        <v>9.899959</v>
      </c>
      <c r="S109" s="3">
        <v>10.046318</v>
      </c>
      <c r="T109" s="3">
        <v>10.179742</v>
      </c>
      <c r="U109" s="3">
        <v>10.302503</v>
      </c>
      <c r="V109" s="3">
        <v>10.415221</v>
      </c>
      <c r="W109" s="3">
        <v>10.524192</v>
      </c>
      <c r="X109" s="3">
        <v>10.623345</v>
      </c>
      <c r="Y109" s="3">
        <v>10.717431</v>
      </c>
      <c r="Z109" s="3">
        <v>10.80306</v>
      </c>
      <c r="AA109" s="3">
        <v>10.878671</v>
      </c>
      <c r="AB109" s="3">
        <v>10.943418</v>
      </c>
      <c r="AC109" s="3">
        <v>10.998825</v>
      </c>
      <c r="AD109" s="3">
        <v>11.048496</v>
      </c>
      <c r="AE109" s="3">
        <v>11.094803</v>
      </c>
      <c r="AF109" s="3">
        <v>11.137778</v>
      </c>
      <c r="AG109" s="3">
        <v>11.176422</v>
      </c>
      <c r="AH109" s="3">
        <v>11.212151</v>
      </c>
      <c r="AI109" s="3">
        <v>11.247814</v>
      </c>
      <c r="AJ109" s="40">
        <v>0.011</v>
      </c>
    </row>
    <row r="110" ht="14.25" customHeight="1">
      <c r="A110" s="3" t="s">
        <v>1237</v>
      </c>
      <c r="C110" s="3" t="s">
        <v>1401</v>
      </c>
    </row>
    <row r="111" ht="14.25" customHeight="1">
      <c r="A111" s="3" t="s">
        <v>1088</v>
      </c>
      <c r="B111" s="3" t="s">
        <v>1402</v>
      </c>
      <c r="C111" s="3" t="s">
        <v>1403</v>
      </c>
      <c r="D111" s="3" t="s">
        <v>1358</v>
      </c>
      <c r="F111" s="3">
        <v>6.102068</v>
      </c>
      <c r="G111" s="3">
        <v>6.145897</v>
      </c>
      <c r="H111" s="3">
        <v>6.196777</v>
      </c>
      <c r="I111" s="3">
        <v>6.259781</v>
      </c>
      <c r="J111" s="3">
        <v>6.334933</v>
      </c>
      <c r="K111" s="3">
        <v>6.420588</v>
      </c>
      <c r="L111" s="3">
        <v>6.51535</v>
      </c>
      <c r="M111" s="3">
        <v>6.611545</v>
      </c>
      <c r="N111" s="3">
        <v>6.712011</v>
      </c>
      <c r="O111" s="3">
        <v>6.813063</v>
      </c>
      <c r="P111" s="3">
        <v>6.912624</v>
      </c>
      <c r="Q111" s="3">
        <v>7.008391</v>
      </c>
      <c r="R111" s="3">
        <v>7.095976</v>
      </c>
      <c r="S111" s="3">
        <v>7.173382</v>
      </c>
      <c r="T111" s="3">
        <v>7.240894</v>
      </c>
      <c r="U111" s="3">
        <v>7.300971</v>
      </c>
      <c r="V111" s="3">
        <v>7.354766</v>
      </c>
      <c r="W111" s="3">
        <v>7.402324</v>
      </c>
      <c r="X111" s="3">
        <v>7.445202</v>
      </c>
      <c r="Y111" s="3">
        <v>7.483476</v>
      </c>
      <c r="Z111" s="3">
        <v>7.518083</v>
      </c>
      <c r="AA111" s="3">
        <v>7.547506</v>
      </c>
      <c r="AB111" s="3">
        <v>7.572597</v>
      </c>
      <c r="AC111" s="3">
        <v>7.593857</v>
      </c>
      <c r="AD111" s="3">
        <v>7.612136</v>
      </c>
      <c r="AE111" s="3">
        <v>7.629044</v>
      </c>
      <c r="AF111" s="3">
        <v>7.644907</v>
      </c>
      <c r="AG111" s="3">
        <v>7.659818</v>
      </c>
      <c r="AH111" s="3">
        <v>7.674651</v>
      </c>
      <c r="AI111" s="3">
        <v>7.689748</v>
      </c>
      <c r="AJ111" s="40">
        <v>0.008</v>
      </c>
    </row>
    <row r="112" ht="14.25" customHeight="1">
      <c r="A112" s="3" t="s">
        <v>1085</v>
      </c>
      <c r="B112" s="3" t="s">
        <v>1404</v>
      </c>
      <c r="C112" s="3" t="s">
        <v>1405</v>
      </c>
      <c r="D112" s="3" t="s">
        <v>1361</v>
      </c>
      <c r="F112" s="3">
        <v>5.422405</v>
      </c>
      <c r="G112" s="3">
        <v>5.460554</v>
      </c>
      <c r="H112" s="3">
        <v>5.504888</v>
      </c>
      <c r="I112" s="3">
        <v>5.557839</v>
      </c>
      <c r="J112" s="3">
        <v>5.621237</v>
      </c>
      <c r="K112" s="3">
        <v>5.690625</v>
      </c>
      <c r="L112" s="3">
        <v>5.763773</v>
      </c>
      <c r="M112" s="3">
        <v>5.841115</v>
      </c>
      <c r="N112" s="3">
        <v>5.926116</v>
      </c>
      <c r="O112" s="3">
        <v>6.01019</v>
      </c>
      <c r="P112" s="3">
        <v>6.098636</v>
      </c>
      <c r="Q112" s="3">
        <v>6.192891</v>
      </c>
      <c r="R112" s="3">
        <v>6.288034</v>
      </c>
      <c r="S112" s="3">
        <v>6.380076</v>
      </c>
      <c r="T112" s="3">
        <v>6.467561</v>
      </c>
      <c r="U112" s="3">
        <v>6.553613</v>
      </c>
      <c r="V112" s="3">
        <v>6.632928</v>
      </c>
      <c r="W112" s="3">
        <v>6.706835</v>
      </c>
      <c r="X112" s="3">
        <v>6.776023</v>
      </c>
      <c r="Y112" s="3">
        <v>6.843752</v>
      </c>
      <c r="Z112" s="3">
        <v>6.905351</v>
      </c>
      <c r="AA112" s="3">
        <v>6.967729</v>
      </c>
      <c r="AB112" s="3">
        <v>7.023439</v>
      </c>
      <c r="AC112" s="3">
        <v>7.068173</v>
      </c>
      <c r="AD112" s="3">
        <v>7.10392</v>
      </c>
      <c r="AE112" s="3">
        <v>7.132839</v>
      </c>
      <c r="AF112" s="3">
        <v>7.157378</v>
      </c>
      <c r="AG112" s="3">
        <v>7.177443</v>
      </c>
      <c r="AH112" s="3">
        <v>7.196078</v>
      </c>
      <c r="AI112" s="3">
        <v>7.21234</v>
      </c>
      <c r="AJ112" s="40">
        <v>0.01</v>
      </c>
    </row>
    <row r="113" ht="14.25" customHeight="1">
      <c r="A113" s="3" t="s">
        <v>1091</v>
      </c>
      <c r="B113" s="3" t="s">
        <v>1406</v>
      </c>
      <c r="C113" s="3" t="s">
        <v>1407</v>
      </c>
      <c r="D113" s="3" t="s">
        <v>1361</v>
      </c>
      <c r="F113" s="3">
        <v>5.953724</v>
      </c>
      <c r="G113" s="3">
        <v>6.022427</v>
      </c>
      <c r="H113" s="3">
        <v>6.085448</v>
      </c>
      <c r="I113" s="3">
        <v>6.149386</v>
      </c>
      <c r="J113" s="3">
        <v>6.215372</v>
      </c>
      <c r="K113" s="3">
        <v>6.282437</v>
      </c>
      <c r="L113" s="3">
        <v>6.353313</v>
      </c>
      <c r="M113" s="3">
        <v>6.422015</v>
      </c>
      <c r="N113" s="3">
        <v>6.496991</v>
      </c>
      <c r="O113" s="3">
        <v>6.576418</v>
      </c>
      <c r="P113" s="3">
        <v>6.660537</v>
      </c>
      <c r="Q113" s="3">
        <v>6.745201</v>
      </c>
      <c r="R113" s="3">
        <v>6.820818</v>
      </c>
      <c r="S113" s="3">
        <v>6.880589</v>
      </c>
      <c r="T113" s="3">
        <v>6.926339</v>
      </c>
      <c r="U113" s="3">
        <v>6.965578</v>
      </c>
      <c r="V113" s="3">
        <v>6.999755</v>
      </c>
      <c r="W113" s="3">
        <v>7.030423</v>
      </c>
      <c r="X113" s="3">
        <v>7.056615</v>
      </c>
      <c r="Y113" s="3">
        <v>7.078621</v>
      </c>
      <c r="Z113" s="3">
        <v>7.095869</v>
      </c>
      <c r="AA113" s="3">
        <v>7.10956</v>
      </c>
      <c r="AB113" s="3">
        <v>7.120363</v>
      </c>
      <c r="AC113" s="3">
        <v>7.128589</v>
      </c>
      <c r="AD113" s="3">
        <v>7.135116</v>
      </c>
      <c r="AE113" s="3">
        <v>7.140501</v>
      </c>
      <c r="AF113" s="3">
        <v>7.145122</v>
      </c>
      <c r="AG113" s="3">
        <v>7.149493</v>
      </c>
      <c r="AH113" s="3">
        <v>7.155346</v>
      </c>
      <c r="AI113" s="3">
        <v>7.163145</v>
      </c>
      <c r="AJ113" s="40">
        <v>0.006</v>
      </c>
    </row>
    <row r="114" ht="14.25" customHeight="1">
      <c r="A114" s="3" t="s">
        <v>1094</v>
      </c>
      <c r="B114" s="3" t="s">
        <v>1408</v>
      </c>
      <c r="C114" s="3" t="s">
        <v>1409</v>
      </c>
      <c r="D114" s="3" t="s">
        <v>1358</v>
      </c>
      <c r="F114" s="3">
        <v>5.725976</v>
      </c>
      <c r="G114" s="3">
        <v>5.74935</v>
      </c>
      <c r="H114" s="3">
        <v>5.788578</v>
      </c>
      <c r="I114" s="3">
        <v>5.845813</v>
      </c>
      <c r="J114" s="3">
        <v>5.919068</v>
      </c>
      <c r="K114" s="3">
        <v>6.004405</v>
      </c>
      <c r="L114" s="3">
        <v>6.100312</v>
      </c>
      <c r="M114" s="3">
        <v>6.198352</v>
      </c>
      <c r="N114" s="3">
        <v>6.301723</v>
      </c>
      <c r="O114" s="3">
        <v>6.40626</v>
      </c>
      <c r="P114" s="3">
        <v>6.510069</v>
      </c>
      <c r="Q114" s="3">
        <v>6.612293</v>
      </c>
      <c r="R114" s="3">
        <v>6.709562</v>
      </c>
      <c r="S114" s="3">
        <v>6.799281</v>
      </c>
      <c r="T114" s="3">
        <v>6.880316</v>
      </c>
      <c r="U114" s="3">
        <v>6.953062</v>
      </c>
      <c r="V114" s="3">
        <v>7.01787</v>
      </c>
      <c r="W114" s="3">
        <v>7.074309</v>
      </c>
      <c r="X114" s="3">
        <v>7.12339</v>
      </c>
      <c r="Y114" s="3">
        <v>7.166125</v>
      </c>
      <c r="Z114" s="3">
        <v>7.20285</v>
      </c>
      <c r="AA114" s="3">
        <v>7.234148</v>
      </c>
      <c r="AB114" s="3">
        <v>7.261413</v>
      </c>
      <c r="AC114" s="3">
        <v>7.284917</v>
      </c>
      <c r="AD114" s="3">
        <v>7.305643</v>
      </c>
      <c r="AE114" s="3">
        <v>7.324247</v>
      </c>
      <c r="AF114" s="3">
        <v>7.340826</v>
      </c>
      <c r="AG114" s="3">
        <v>7.356401</v>
      </c>
      <c r="AH114" s="3">
        <v>7.370866</v>
      </c>
      <c r="AI114" s="3">
        <v>7.384685</v>
      </c>
      <c r="AJ114" s="40">
        <v>0.009</v>
      </c>
    </row>
    <row r="115" ht="14.25" customHeight="1">
      <c r="A115" s="3" t="s">
        <v>1097</v>
      </c>
      <c r="B115" s="3" t="s">
        <v>1410</v>
      </c>
      <c r="C115" s="3" t="s">
        <v>1411</v>
      </c>
      <c r="D115" s="3" t="s">
        <v>1361</v>
      </c>
      <c r="F115" s="3">
        <v>0.0</v>
      </c>
      <c r="G115" s="3">
        <v>0.0</v>
      </c>
      <c r="H115" s="3">
        <v>0.0</v>
      </c>
      <c r="I115" s="3">
        <v>0.0</v>
      </c>
      <c r="J115" s="3">
        <v>0.0</v>
      </c>
      <c r="K115" s="3">
        <v>0.0</v>
      </c>
      <c r="L115" s="3">
        <v>0.0</v>
      </c>
      <c r="M115" s="3">
        <v>0.0</v>
      </c>
      <c r="N115" s="3">
        <v>0.0</v>
      </c>
      <c r="O115" s="3">
        <v>0.0</v>
      </c>
      <c r="P115" s="3">
        <v>0.0</v>
      </c>
      <c r="Q115" s="3">
        <v>0.0</v>
      </c>
      <c r="R115" s="3">
        <v>0.0</v>
      </c>
      <c r="S115" s="3">
        <v>0.0</v>
      </c>
      <c r="T115" s="3">
        <v>0.0</v>
      </c>
      <c r="U115" s="3">
        <v>0.0</v>
      </c>
      <c r="V115" s="3">
        <v>0.0</v>
      </c>
      <c r="W115" s="3">
        <v>0.0</v>
      </c>
      <c r="X115" s="3">
        <v>0.0</v>
      </c>
      <c r="Y115" s="3">
        <v>0.0</v>
      </c>
      <c r="Z115" s="3">
        <v>0.0</v>
      </c>
      <c r="AA115" s="3">
        <v>0.0</v>
      </c>
      <c r="AB115" s="3">
        <v>0.0</v>
      </c>
      <c r="AC115" s="3">
        <v>0.0</v>
      </c>
      <c r="AD115" s="3">
        <v>0.0</v>
      </c>
      <c r="AE115" s="3">
        <v>0.0</v>
      </c>
      <c r="AF115" s="3">
        <v>0.0</v>
      </c>
      <c r="AG115" s="3">
        <v>0.0</v>
      </c>
      <c r="AH115" s="3">
        <v>0.0</v>
      </c>
      <c r="AI115" s="3">
        <v>0.0</v>
      </c>
      <c r="AJ115" s="3" t="s">
        <v>197</v>
      </c>
    </row>
    <row r="116" ht="14.25" customHeight="1">
      <c r="A116" s="3" t="s">
        <v>299</v>
      </c>
      <c r="B116" s="3" t="s">
        <v>1412</v>
      </c>
      <c r="C116" s="3" t="s">
        <v>1413</v>
      </c>
      <c r="D116" s="3" t="s">
        <v>1358</v>
      </c>
      <c r="F116" s="3">
        <v>13.219851</v>
      </c>
      <c r="G116" s="3">
        <v>13.209261</v>
      </c>
      <c r="H116" s="3">
        <v>13.187791</v>
      </c>
      <c r="I116" s="3">
        <v>13.158454</v>
      </c>
      <c r="J116" s="3">
        <v>13.124054</v>
      </c>
      <c r="K116" s="3">
        <v>13.086628</v>
      </c>
      <c r="L116" s="3">
        <v>13.047457</v>
      </c>
      <c r="M116" s="3">
        <v>13.006565</v>
      </c>
      <c r="N116" s="3">
        <v>12.965147</v>
      </c>
      <c r="O116" s="3">
        <v>12.924282</v>
      </c>
      <c r="P116" s="3">
        <v>12.885591</v>
      </c>
      <c r="Q116" s="3">
        <v>12.851768</v>
      </c>
      <c r="R116" s="3">
        <v>12.827538</v>
      </c>
      <c r="S116" s="3">
        <v>12.821202</v>
      </c>
      <c r="T116" s="3">
        <v>12.846127</v>
      </c>
      <c r="U116" s="3">
        <v>12.820696</v>
      </c>
      <c r="V116" s="3">
        <v>12.754539</v>
      </c>
      <c r="W116" s="3">
        <v>12.724442</v>
      </c>
      <c r="X116" s="3">
        <v>12.804907</v>
      </c>
      <c r="Y116" s="3">
        <v>12.85132</v>
      </c>
      <c r="Z116" s="3">
        <v>12.868561</v>
      </c>
      <c r="AA116" s="3">
        <v>12.848667</v>
      </c>
      <c r="AB116" s="3">
        <v>12.840032</v>
      </c>
      <c r="AC116" s="3">
        <v>12.833352</v>
      </c>
      <c r="AD116" s="3">
        <v>12.824992</v>
      </c>
      <c r="AE116" s="3">
        <v>12.814766</v>
      </c>
      <c r="AF116" s="3">
        <v>12.80292</v>
      </c>
      <c r="AG116" s="3">
        <v>12.789931</v>
      </c>
      <c r="AH116" s="3">
        <v>12.775954</v>
      </c>
      <c r="AI116" s="3">
        <v>12.76073</v>
      </c>
      <c r="AJ116" s="40">
        <v>-0.001</v>
      </c>
    </row>
    <row r="117" ht="14.25" customHeight="1">
      <c r="A117" s="3" t="s">
        <v>1105</v>
      </c>
      <c r="B117" s="3" t="s">
        <v>1414</v>
      </c>
      <c r="C117" s="3" t="s">
        <v>1415</v>
      </c>
      <c r="D117" s="3" t="s">
        <v>1358</v>
      </c>
      <c r="F117" s="3">
        <v>1.450004</v>
      </c>
      <c r="G117" s="3">
        <v>2.420097</v>
      </c>
      <c r="H117" s="3">
        <v>3.182267</v>
      </c>
      <c r="I117" s="3">
        <v>3.829803</v>
      </c>
      <c r="J117" s="3">
        <v>4.37825</v>
      </c>
      <c r="K117" s="3">
        <v>4.849449</v>
      </c>
      <c r="L117" s="3">
        <v>5.271194</v>
      </c>
      <c r="M117" s="3">
        <v>5.663293</v>
      </c>
      <c r="N117" s="3">
        <v>6.042762</v>
      </c>
      <c r="O117" s="3">
        <v>6.41419</v>
      </c>
      <c r="P117" s="3">
        <v>6.780814</v>
      </c>
      <c r="Q117" s="3">
        <v>7.14731</v>
      </c>
      <c r="R117" s="3">
        <v>7.510636</v>
      </c>
      <c r="S117" s="3">
        <v>7.8588</v>
      </c>
      <c r="T117" s="3">
        <v>8.185923</v>
      </c>
      <c r="U117" s="3">
        <v>8.485084</v>
      </c>
      <c r="V117" s="3">
        <v>8.744832</v>
      </c>
      <c r="W117" s="3">
        <v>8.949141</v>
      </c>
      <c r="X117" s="3">
        <v>9.082571</v>
      </c>
      <c r="Y117" s="3">
        <v>9.277786</v>
      </c>
      <c r="Z117" s="3">
        <v>9.489947</v>
      </c>
      <c r="AA117" s="3">
        <v>9.624417</v>
      </c>
      <c r="AB117" s="3">
        <v>9.631949</v>
      </c>
      <c r="AC117" s="3">
        <v>9.692615</v>
      </c>
      <c r="AD117" s="3">
        <v>9.746104</v>
      </c>
      <c r="AE117" s="3">
        <v>9.794706</v>
      </c>
      <c r="AF117" s="3">
        <v>9.839492</v>
      </c>
      <c r="AG117" s="3">
        <v>9.880834</v>
      </c>
      <c r="AH117" s="3">
        <v>9.919468</v>
      </c>
      <c r="AI117" s="3">
        <v>9.956498</v>
      </c>
      <c r="AJ117" s="40">
        <v>0.069</v>
      </c>
    </row>
    <row r="118" ht="14.25" customHeight="1">
      <c r="A118" s="3" t="s">
        <v>1102</v>
      </c>
      <c r="B118" s="3" t="s">
        <v>1416</v>
      </c>
      <c r="C118" s="3" t="s">
        <v>1417</v>
      </c>
      <c r="D118" s="3" t="s">
        <v>1361</v>
      </c>
      <c r="F118" s="3">
        <v>1.42102</v>
      </c>
      <c r="G118" s="3">
        <v>2.392372</v>
      </c>
      <c r="H118" s="3">
        <v>3.164593</v>
      </c>
      <c r="I118" s="3">
        <v>3.824763</v>
      </c>
      <c r="J118" s="3">
        <v>4.384724</v>
      </c>
      <c r="K118" s="3">
        <v>4.865627</v>
      </c>
      <c r="L118" s="3">
        <v>5.296425</v>
      </c>
      <c r="M118" s="3">
        <v>5.696844</v>
      </c>
      <c r="N118" s="3">
        <v>6.084821</v>
      </c>
      <c r="O118" s="3">
        <v>6.464916</v>
      </c>
      <c r="P118" s="3">
        <v>6.840879</v>
      </c>
      <c r="Q118" s="3">
        <v>7.217979</v>
      </c>
      <c r="R118" s="3">
        <v>7.593789</v>
      </c>
      <c r="S118" s="3">
        <v>7.957422</v>
      </c>
      <c r="T118" s="3">
        <v>8.299978</v>
      </c>
      <c r="U118" s="3">
        <v>8.614105</v>
      </c>
      <c r="V118" s="3">
        <v>8.887723</v>
      </c>
      <c r="W118" s="3">
        <v>9.10377</v>
      </c>
      <c r="X118" s="3">
        <v>9.245744</v>
      </c>
      <c r="Y118" s="3">
        <v>9.455001</v>
      </c>
      <c r="Z118" s="3">
        <v>9.683336</v>
      </c>
      <c r="AA118" s="3">
        <v>9.829087</v>
      </c>
      <c r="AB118" s="3">
        <v>9.839187</v>
      </c>
      <c r="AC118" s="3">
        <v>9.906999</v>
      </c>
      <c r="AD118" s="3">
        <v>9.967879</v>
      </c>
      <c r="AE118" s="3">
        <v>10.023218</v>
      </c>
      <c r="AF118" s="3">
        <v>10.073935</v>
      </c>
      <c r="AG118" s="3">
        <v>10.120297</v>
      </c>
      <c r="AH118" s="3">
        <v>10.163115</v>
      </c>
      <c r="AI118" s="3">
        <v>10.203567</v>
      </c>
      <c r="AJ118" s="40">
        <v>0.07</v>
      </c>
    </row>
    <row r="119" ht="14.25" customHeight="1">
      <c r="A119" s="3" t="s">
        <v>311</v>
      </c>
      <c r="B119" s="3" t="s">
        <v>1418</v>
      </c>
      <c r="C119" s="3" t="s">
        <v>1419</v>
      </c>
      <c r="D119" s="3" t="s">
        <v>1358</v>
      </c>
      <c r="F119" s="3">
        <v>7.109958</v>
      </c>
      <c r="G119" s="3">
        <v>6.927832</v>
      </c>
      <c r="H119" s="3">
        <v>6.865289</v>
      </c>
      <c r="I119" s="3">
        <v>6.832545</v>
      </c>
      <c r="J119" s="3">
        <v>6.812881</v>
      </c>
      <c r="K119" s="3">
        <v>6.799881</v>
      </c>
      <c r="L119" s="3">
        <v>6.790472</v>
      </c>
      <c r="M119" s="3">
        <v>6.783077</v>
      </c>
      <c r="N119" s="3">
        <v>6.776971</v>
      </c>
      <c r="O119" s="3">
        <v>6.771811</v>
      </c>
      <c r="P119" s="3">
        <v>6.767353</v>
      </c>
      <c r="Q119" s="3">
        <v>6.76342</v>
      </c>
      <c r="R119" s="3">
        <v>6.759942</v>
      </c>
      <c r="S119" s="3">
        <v>6.756932</v>
      </c>
      <c r="T119" s="3">
        <v>6.754368</v>
      </c>
      <c r="U119" s="3">
        <v>6.752236</v>
      </c>
      <c r="V119" s="3">
        <v>6.750559</v>
      </c>
      <c r="W119" s="3">
        <v>6.749377</v>
      </c>
      <c r="X119" s="3">
        <v>6.748729</v>
      </c>
      <c r="Y119" s="3">
        <v>6.747634</v>
      </c>
      <c r="Z119" s="3">
        <v>6.746449</v>
      </c>
      <c r="AA119" s="3">
        <v>6.745793</v>
      </c>
      <c r="AB119" s="3">
        <v>6.745927</v>
      </c>
      <c r="AC119" s="3">
        <v>6.745677</v>
      </c>
      <c r="AD119" s="3">
        <v>6.745442</v>
      </c>
      <c r="AE119" s="3">
        <v>6.745218</v>
      </c>
      <c r="AF119" s="3">
        <v>6.745004</v>
      </c>
      <c r="AG119" s="3">
        <v>6.744808</v>
      </c>
      <c r="AH119" s="3">
        <v>6.744622</v>
      </c>
      <c r="AI119" s="3">
        <v>6.744447</v>
      </c>
      <c r="AJ119" s="40">
        <v>-0.002</v>
      </c>
    </row>
    <row r="120" ht="14.25" customHeight="1">
      <c r="A120" s="3" t="s">
        <v>1420</v>
      </c>
      <c r="B120" s="3" t="s">
        <v>1421</v>
      </c>
      <c r="C120" s="3" t="s">
        <v>1422</v>
      </c>
      <c r="F120" s="3">
        <v>6.097082</v>
      </c>
      <c r="G120" s="3">
        <v>6.140716</v>
      </c>
      <c r="H120" s="3">
        <v>6.191513</v>
      </c>
      <c r="I120" s="3">
        <v>6.254516</v>
      </c>
      <c r="J120" s="3">
        <v>6.329727</v>
      </c>
      <c r="K120" s="3">
        <v>6.415452</v>
      </c>
      <c r="L120" s="3">
        <v>6.510284</v>
      </c>
      <c r="M120" s="3">
        <v>6.606547</v>
      </c>
      <c r="N120" s="3">
        <v>6.707085</v>
      </c>
      <c r="O120" s="3">
        <v>6.808204</v>
      </c>
      <c r="P120" s="3">
        <v>6.907838</v>
      </c>
      <c r="Q120" s="3">
        <v>7.003694</v>
      </c>
      <c r="R120" s="3">
        <v>7.09138</v>
      </c>
      <c r="S120" s="3">
        <v>7.168892</v>
      </c>
      <c r="T120" s="3">
        <v>7.23651</v>
      </c>
      <c r="U120" s="3">
        <v>7.29667</v>
      </c>
      <c r="V120" s="3">
        <v>7.350512</v>
      </c>
      <c r="W120" s="3">
        <v>7.398073</v>
      </c>
      <c r="X120" s="3">
        <v>7.440905</v>
      </c>
      <c r="Y120" s="3">
        <v>7.479091</v>
      </c>
      <c r="Z120" s="3">
        <v>7.51355</v>
      </c>
      <c r="AA120" s="3">
        <v>7.542808</v>
      </c>
      <c r="AB120" s="3">
        <v>7.56771</v>
      </c>
      <c r="AC120" s="3">
        <v>7.588753</v>
      </c>
      <c r="AD120" s="3">
        <v>7.606784</v>
      </c>
      <c r="AE120" s="3">
        <v>7.623392</v>
      </c>
      <c r="AF120" s="3">
        <v>7.638895</v>
      </c>
      <c r="AG120" s="3">
        <v>7.65341</v>
      </c>
      <c r="AH120" s="3">
        <v>7.667783</v>
      </c>
      <c r="AI120" s="3">
        <v>7.682346</v>
      </c>
      <c r="AJ120" s="40">
        <v>0.008</v>
      </c>
    </row>
    <row r="121" ht="14.25" customHeight="1">
      <c r="A121" s="3" t="s">
        <v>1423</v>
      </c>
      <c r="B121" s="3" t="s">
        <v>1424</v>
      </c>
      <c r="C121" s="3" t="s">
        <v>1425</v>
      </c>
      <c r="F121" s="3">
        <v>7.333722</v>
      </c>
      <c r="G121" s="3">
        <v>7.411123</v>
      </c>
      <c r="H121" s="3">
        <v>7.498703</v>
      </c>
      <c r="I121" s="3">
        <v>7.596442</v>
      </c>
      <c r="J121" s="3">
        <v>7.704685</v>
      </c>
      <c r="K121" s="3">
        <v>7.824307</v>
      </c>
      <c r="L121" s="3">
        <v>7.954823</v>
      </c>
      <c r="M121" s="3">
        <v>8.087141</v>
      </c>
      <c r="N121" s="3">
        <v>8.225567</v>
      </c>
      <c r="O121" s="3">
        <v>8.366447</v>
      </c>
      <c r="P121" s="3">
        <v>8.507608</v>
      </c>
      <c r="Q121" s="3">
        <v>8.645617</v>
      </c>
      <c r="R121" s="3">
        <v>8.775347</v>
      </c>
      <c r="S121" s="3">
        <v>8.894294</v>
      </c>
      <c r="T121" s="3">
        <v>9.00295</v>
      </c>
      <c r="U121" s="3">
        <v>9.103116</v>
      </c>
      <c r="V121" s="3">
        <v>9.194569</v>
      </c>
      <c r="W121" s="3">
        <v>9.277658</v>
      </c>
      <c r="X121" s="3">
        <v>9.3533</v>
      </c>
      <c r="Y121" s="3">
        <v>9.422336</v>
      </c>
      <c r="Z121" s="3">
        <v>9.48661</v>
      </c>
      <c r="AA121" s="3">
        <v>9.543923</v>
      </c>
      <c r="AB121" s="3">
        <v>9.596097</v>
      </c>
      <c r="AC121" s="3">
        <v>9.642943</v>
      </c>
      <c r="AD121" s="3">
        <v>9.686284</v>
      </c>
      <c r="AE121" s="3">
        <v>9.728461</v>
      </c>
      <c r="AF121" s="3">
        <v>9.769428</v>
      </c>
      <c r="AG121" s="3">
        <v>9.810118</v>
      </c>
      <c r="AH121" s="3">
        <v>9.852323</v>
      </c>
      <c r="AI121" s="3">
        <v>9.893691</v>
      </c>
      <c r="AJ121" s="40">
        <v>0.01</v>
      </c>
    </row>
    <row r="122" ht="14.25" customHeight="1">
      <c r="A122" s="3" t="s">
        <v>1426</v>
      </c>
      <c r="C122" s="3" t="s">
        <v>1427</v>
      </c>
    </row>
    <row r="123" ht="14.25" customHeight="1">
      <c r="A123" s="3" t="s">
        <v>1190</v>
      </c>
      <c r="C123" s="3" t="s">
        <v>1428</v>
      </c>
    </row>
    <row r="124" ht="14.25" customHeight="1">
      <c r="A124" s="3" t="s">
        <v>1088</v>
      </c>
      <c r="B124" s="3" t="s">
        <v>1429</v>
      </c>
      <c r="C124" s="3" t="s">
        <v>1430</v>
      </c>
      <c r="D124" s="3" t="s">
        <v>452</v>
      </c>
      <c r="F124" s="3">
        <v>2.87771</v>
      </c>
      <c r="G124" s="3">
        <v>2.995191</v>
      </c>
      <c r="H124" s="3">
        <v>3.111591</v>
      </c>
      <c r="I124" s="3">
        <v>3.226468</v>
      </c>
      <c r="J124" s="3">
        <v>3.336608</v>
      </c>
      <c r="K124" s="3">
        <v>3.442563</v>
      </c>
      <c r="L124" s="3">
        <v>3.541732</v>
      </c>
      <c r="M124" s="3">
        <v>3.63539</v>
      </c>
      <c r="N124" s="3">
        <v>3.723742</v>
      </c>
      <c r="O124" s="3">
        <v>3.805427</v>
      </c>
      <c r="P124" s="3">
        <v>3.880027</v>
      </c>
      <c r="Q124" s="3">
        <v>3.951353</v>
      </c>
      <c r="R124" s="3">
        <v>4.010108</v>
      </c>
      <c r="S124" s="3">
        <v>4.058453</v>
      </c>
      <c r="T124" s="3">
        <v>4.094568</v>
      </c>
      <c r="U124" s="3">
        <v>4.124776</v>
      </c>
      <c r="V124" s="3">
        <v>4.150254</v>
      </c>
      <c r="W124" s="3">
        <v>4.173693</v>
      </c>
      <c r="X124" s="3">
        <v>4.190235</v>
      </c>
      <c r="Y124" s="3">
        <v>4.196948</v>
      </c>
      <c r="Z124" s="3">
        <v>4.201541</v>
      </c>
      <c r="AA124" s="3">
        <v>4.201545</v>
      </c>
      <c r="AB124" s="3">
        <v>4.210101</v>
      </c>
      <c r="AC124" s="3">
        <v>4.223806</v>
      </c>
      <c r="AD124" s="3">
        <v>4.2303</v>
      </c>
      <c r="AE124" s="3">
        <v>4.230095</v>
      </c>
      <c r="AF124" s="3">
        <v>4.231878</v>
      </c>
      <c r="AG124" s="3">
        <v>4.232911</v>
      </c>
      <c r="AH124" s="3">
        <v>4.225453</v>
      </c>
      <c r="AI124" s="3">
        <v>4.212915</v>
      </c>
      <c r="AJ124" s="40">
        <v>0.013</v>
      </c>
    </row>
    <row r="125" ht="14.25" customHeight="1">
      <c r="A125" s="3" t="s">
        <v>1085</v>
      </c>
      <c r="B125" s="3" t="s">
        <v>1431</v>
      </c>
      <c r="C125" s="3" t="s">
        <v>1432</v>
      </c>
      <c r="D125" s="3" t="s">
        <v>452</v>
      </c>
      <c r="F125" s="3">
        <v>1.198317</v>
      </c>
      <c r="G125" s="3">
        <v>1.246704</v>
      </c>
      <c r="H125" s="3">
        <v>1.301334</v>
      </c>
      <c r="I125" s="3">
        <v>1.361494</v>
      </c>
      <c r="J125" s="3">
        <v>1.425256</v>
      </c>
      <c r="K125" s="3">
        <v>1.492402</v>
      </c>
      <c r="L125" s="3">
        <v>1.561058</v>
      </c>
      <c r="M125" s="3">
        <v>1.630695</v>
      </c>
      <c r="N125" s="3">
        <v>1.700908</v>
      </c>
      <c r="O125" s="3">
        <v>1.772234</v>
      </c>
      <c r="P125" s="3">
        <v>1.843477</v>
      </c>
      <c r="Q125" s="3">
        <v>1.917661</v>
      </c>
      <c r="R125" s="3">
        <v>1.992002</v>
      </c>
      <c r="S125" s="3">
        <v>2.064804</v>
      </c>
      <c r="T125" s="3">
        <v>2.134995</v>
      </c>
      <c r="U125" s="3">
        <v>2.206555</v>
      </c>
      <c r="V125" s="3">
        <v>2.280503</v>
      </c>
      <c r="W125" s="3">
        <v>2.356444</v>
      </c>
      <c r="X125" s="3">
        <v>2.434905</v>
      </c>
      <c r="Y125" s="3">
        <v>2.515909</v>
      </c>
      <c r="Z125" s="3">
        <v>2.602256</v>
      </c>
      <c r="AA125" s="3">
        <v>2.687789</v>
      </c>
      <c r="AB125" s="3">
        <v>2.77757</v>
      </c>
      <c r="AC125" s="3">
        <v>2.873398</v>
      </c>
      <c r="AD125" s="3">
        <v>2.970563</v>
      </c>
      <c r="AE125" s="3">
        <v>3.069461</v>
      </c>
      <c r="AF125" s="3">
        <v>3.171382</v>
      </c>
      <c r="AG125" s="3">
        <v>3.273827</v>
      </c>
      <c r="AH125" s="3">
        <v>3.374975</v>
      </c>
      <c r="AI125" s="3">
        <v>3.474701</v>
      </c>
      <c r="AJ125" s="40">
        <v>0.037</v>
      </c>
    </row>
    <row r="126" ht="14.25" customHeight="1">
      <c r="A126" s="3" t="s">
        <v>1091</v>
      </c>
      <c r="B126" s="3" t="s">
        <v>1433</v>
      </c>
      <c r="C126" s="3" t="s">
        <v>1434</v>
      </c>
      <c r="D126" s="3" t="s">
        <v>452</v>
      </c>
      <c r="F126" s="3">
        <v>4.96E-4</v>
      </c>
      <c r="G126" s="3">
        <v>8.46E-4</v>
      </c>
      <c r="H126" s="3">
        <v>0.001216</v>
      </c>
      <c r="I126" s="3">
        <v>0.001607</v>
      </c>
      <c r="J126" s="3">
        <v>0.00201</v>
      </c>
      <c r="K126" s="3">
        <v>0.002428</v>
      </c>
      <c r="L126" s="3">
        <v>0.002856</v>
      </c>
      <c r="M126" s="3">
        <v>0.003297</v>
      </c>
      <c r="N126" s="3">
        <v>0.003754</v>
      </c>
      <c r="O126" s="3">
        <v>0.004223</v>
      </c>
      <c r="P126" s="3">
        <v>0.004705</v>
      </c>
      <c r="Q126" s="3">
        <v>0.005204</v>
      </c>
      <c r="R126" s="3">
        <v>0.005724</v>
      </c>
      <c r="S126" s="3">
        <v>0.006236</v>
      </c>
      <c r="T126" s="3">
        <v>0.006746</v>
      </c>
      <c r="U126" s="3">
        <v>0.007274</v>
      </c>
      <c r="V126" s="3">
        <v>0.007824</v>
      </c>
      <c r="W126" s="3">
        <v>0.008402</v>
      </c>
      <c r="X126" s="3">
        <v>0.00901</v>
      </c>
      <c r="Y126" s="3">
        <v>0.009646</v>
      </c>
      <c r="Z126" s="3">
        <v>0.010306</v>
      </c>
      <c r="AA126" s="3">
        <v>0.010984</v>
      </c>
      <c r="AB126" s="3">
        <v>0.011682</v>
      </c>
      <c r="AC126" s="3">
        <v>0.012398</v>
      </c>
      <c r="AD126" s="3">
        <v>0.013131</v>
      </c>
      <c r="AE126" s="3">
        <v>0.01389</v>
      </c>
      <c r="AF126" s="3">
        <v>0.014674</v>
      </c>
      <c r="AG126" s="3">
        <v>0.015479</v>
      </c>
      <c r="AH126" s="3">
        <v>0.016315</v>
      </c>
      <c r="AI126" s="3">
        <v>0.017178</v>
      </c>
      <c r="AJ126" s="40">
        <v>0.13</v>
      </c>
    </row>
    <row r="127" ht="14.25" customHeight="1">
      <c r="A127" s="3" t="s">
        <v>1094</v>
      </c>
      <c r="B127" s="3" t="s">
        <v>1435</v>
      </c>
      <c r="C127" s="3" t="s">
        <v>1436</v>
      </c>
      <c r="D127" s="3" t="s">
        <v>452</v>
      </c>
      <c r="F127" s="3">
        <v>9.69E-4</v>
      </c>
      <c r="G127" s="3">
        <v>0.001099</v>
      </c>
      <c r="H127" s="3">
        <v>0.00123</v>
      </c>
      <c r="I127" s="3">
        <v>0.001364</v>
      </c>
      <c r="J127" s="3">
        <v>0.001496</v>
      </c>
      <c r="K127" s="3">
        <v>0.001628</v>
      </c>
      <c r="L127" s="3">
        <v>0.001758</v>
      </c>
      <c r="M127" s="3">
        <v>0.001886</v>
      </c>
      <c r="N127" s="3">
        <v>0.002015</v>
      </c>
      <c r="O127" s="3">
        <v>0.002141</v>
      </c>
      <c r="P127" s="3">
        <v>0.002266</v>
      </c>
      <c r="Q127" s="3">
        <v>0.002391</v>
      </c>
      <c r="R127" s="3">
        <v>0.002517</v>
      </c>
      <c r="S127" s="3">
        <v>0.002639</v>
      </c>
      <c r="T127" s="3">
        <v>0.002757</v>
      </c>
      <c r="U127" s="3">
        <v>0.002874</v>
      </c>
      <c r="V127" s="3">
        <v>0.002991</v>
      </c>
      <c r="W127" s="3">
        <v>0.003109</v>
      </c>
      <c r="X127" s="3">
        <v>0.00323</v>
      </c>
      <c r="Y127" s="3">
        <v>0.003353</v>
      </c>
      <c r="Z127" s="3">
        <v>0.003477</v>
      </c>
      <c r="AA127" s="3">
        <v>0.003602</v>
      </c>
      <c r="AB127" s="3">
        <v>0.003728</v>
      </c>
      <c r="AC127" s="3">
        <v>0.003856</v>
      </c>
      <c r="AD127" s="3">
        <v>0.003985</v>
      </c>
      <c r="AE127" s="3">
        <v>0.004112</v>
      </c>
      <c r="AF127" s="3">
        <v>0.004233</v>
      </c>
      <c r="AG127" s="3">
        <v>0.004344</v>
      </c>
      <c r="AH127" s="3">
        <v>0.004456</v>
      </c>
      <c r="AI127" s="3">
        <v>0.004562</v>
      </c>
      <c r="AJ127" s="40">
        <v>0.055</v>
      </c>
    </row>
    <row r="128" ht="14.25" customHeight="1">
      <c r="A128" s="3" t="s">
        <v>1097</v>
      </c>
      <c r="B128" s="3" t="s">
        <v>1437</v>
      </c>
      <c r="C128" s="3" t="s">
        <v>1438</v>
      </c>
      <c r="D128" s="3" t="s">
        <v>452</v>
      </c>
      <c r="F128" s="3">
        <v>0.219898</v>
      </c>
      <c r="G128" s="3">
        <v>0.223351</v>
      </c>
      <c r="H128" s="3">
        <v>0.226601</v>
      </c>
      <c r="I128" s="3">
        <v>0.229626</v>
      </c>
      <c r="J128" s="3">
        <v>0.232333</v>
      </c>
      <c r="K128" s="3">
        <v>0.234744</v>
      </c>
      <c r="L128" s="3">
        <v>0.236822</v>
      </c>
      <c r="M128" s="3">
        <v>0.238611</v>
      </c>
      <c r="N128" s="3">
        <v>0.240151</v>
      </c>
      <c r="O128" s="3">
        <v>0.24142</v>
      </c>
      <c r="P128" s="3">
        <v>0.242443</v>
      </c>
      <c r="Q128" s="3">
        <v>0.243279</v>
      </c>
      <c r="R128" s="3">
        <v>0.243945</v>
      </c>
      <c r="S128" s="3">
        <v>0.244349</v>
      </c>
      <c r="T128" s="3">
        <v>0.2445</v>
      </c>
      <c r="U128" s="3">
        <v>0.244447</v>
      </c>
      <c r="V128" s="3">
        <v>0.244236</v>
      </c>
      <c r="W128" s="3">
        <v>0.243936</v>
      </c>
      <c r="X128" s="3">
        <v>0.243595</v>
      </c>
      <c r="Y128" s="3">
        <v>0.243208</v>
      </c>
      <c r="Z128" s="3">
        <v>0.24276</v>
      </c>
      <c r="AA128" s="3">
        <v>0.242212</v>
      </c>
      <c r="AB128" s="3">
        <v>0.241667</v>
      </c>
      <c r="AC128" s="3">
        <v>0.239849</v>
      </c>
      <c r="AD128" s="3">
        <v>0.235042</v>
      </c>
      <c r="AE128" s="3">
        <v>0.228041</v>
      </c>
      <c r="AF128" s="3">
        <v>0.219556</v>
      </c>
      <c r="AG128" s="3">
        <v>0.210635</v>
      </c>
      <c r="AH128" s="3">
        <v>0.198642</v>
      </c>
      <c r="AI128" s="3">
        <v>0.18599</v>
      </c>
      <c r="AJ128" s="40">
        <v>-0.006</v>
      </c>
    </row>
    <row r="129" ht="14.25" customHeight="1">
      <c r="A129" s="3" t="s">
        <v>299</v>
      </c>
      <c r="B129" s="3" t="s">
        <v>1439</v>
      </c>
      <c r="C129" s="3" t="s">
        <v>1440</v>
      </c>
      <c r="D129" s="3" t="s">
        <v>452</v>
      </c>
      <c r="F129" s="3">
        <v>7.1E-5</v>
      </c>
      <c r="G129" s="3">
        <v>7.3E-5</v>
      </c>
      <c r="H129" s="3">
        <v>7.5E-5</v>
      </c>
      <c r="I129" s="3">
        <v>7.7E-5</v>
      </c>
      <c r="J129" s="3">
        <v>7.9E-5</v>
      </c>
      <c r="K129" s="3">
        <v>8.1E-5</v>
      </c>
      <c r="L129" s="3">
        <v>8.3E-5</v>
      </c>
      <c r="M129" s="3">
        <v>8.4E-5</v>
      </c>
      <c r="N129" s="3">
        <v>8.6E-5</v>
      </c>
      <c r="O129" s="3">
        <v>8.8E-5</v>
      </c>
      <c r="P129" s="3">
        <v>8.9E-5</v>
      </c>
      <c r="Q129" s="3">
        <v>9.1E-5</v>
      </c>
      <c r="R129" s="3">
        <v>9.2E-5</v>
      </c>
      <c r="S129" s="3">
        <v>9.4E-5</v>
      </c>
      <c r="T129" s="3">
        <v>9.5E-5</v>
      </c>
      <c r="U129" s="3">
        <v>9.7E-5</v>
      </c>
      <c r="V129" s="3">
        <v>9.8E-5</v>
      </c>
      <c r="W129" s="3">
        <v>9.9E-5</v>
      </c>
      <c r="X129" s="3">
        <v>1.0E-4</v>
      </c>
      <c r="Y129" s="3">
        <v>1.01E-4</v>
      </c>
      <c r="Z129" s="3">
        <v>1.03E-4</v>
      </c>
      <c r="AA129" s="3">
        <v>1.04E-4</v>
      </c>
      <c r="AB129" s="3">
        <v>1.05E-4</v>
      </c>
      <c r="AC129" s="3">
        <v>9.9E-5</v>
      </c>
      <c r="AD129" s="3">
        <v>9.0E-5</v>
      </c>
      <c r="AE129" s="3">
        <v>8.5E-5</v>
      </c>
      <c r="AF129" s="3">
        <v>8.2E-5</v>
      </c>
      <c r="AG129" s="3">
        <v>8.0E-5</v>
      </c>
      <c r="AH129" s="3">
        <v>8.0E-5</v>
      </c>
      <c r="AI129" s="3">
        <v>8.0E-5</v>
      </c>
      <c r="AJ129" s="40">
        <v>0.004</v>
      </c>
    </row>
    <row r="130" ht="14.25" customHeight="1">
      <c r="A130" s="3" t="s">
        <v>1105</v>
      </c>
      <c r="B130" s="3" t="s">
        <v>1441</v>
      </c>
      <c r="C130" s="3" t="s">
        <v>1442</v>
      </c>
      <c r="D130" s="3" t="s">
        <v>452</v>
      </c>
      <c r="F130" s="3">
        <v>4.3E-4</v>
      </c>
      <c r="G130" s="3">
        <v>8.31E-4</v>
      </c>
      <c r="H130" s="3">
        <v>0.001256</v>
      </c>
      <c r="I130" s="3">
        <v>0.001705</v>
      </c>
      <c r="J130" s="3">
        <v>0.002168</v>
      </c>
      <c r="K130" s="3">
        <v>0.002648</v>
      </c>
      <c r="L130" s="3">
        <v>0.003139</v>
      </c>
      <c r="M130" s="3">
        <v>0.003646</v>
      </c>
      <c r="N130" s="3">
        <v>0.00417</v>
      </c>
      <c r="O130" s="3">
        <v>0.004709</v>
      </c>
      <c r="P130" s="3">
        <v>0.005261</v>
      </c>
      <c r="Q130" s="3">
        <v>0.005835</v>
      </c>
      <c r="R130" s="3">
        <v>0.006431</v>
      </c>
      <c r="S130" s="3">
        <v>0.007034</v>
      </c>
      <c r="T130" s="3">
        <v>0.007642</v>
      </c>
      <c r="U130" s="3">
        <v>0.008263</v>
      </c>
      <c r="V130" s="3">
        <v>0.008903</v>
      </c>
      <c r="W130" s="3">
        <v>0.009572</v>
      </c>
      <c r="X130" s="3">
        <v>0.010272</v>
      </c>
      <c r="Y130" s="3">
        <v>0.011002</v>
      </c>
      <c r="Z130" s="3">
        <v>0.011758</v>
      </c>
      <c r="AA130" s="3">
        <v>0.012534</v>
      </c>
      <c r="AB130" s="3">
        <v>0.013332</v>
      </c>
      <c r="AC130" s="3">
        <v>0.014151</v>
      </c>
      <c r="AD130" s="3">
        <v>0.014988</v>
      </c>
      <c r="AE130" s="3">
        <v>0.015856</v>
      </c>
      <c r="AF130" s="3">
        <v>0.016751</v>
      </c>
      <c r="AG130" s="3">
        <v>0.01767</v>
      </c>
      <c r="AH130" s="3">
        <v>0.018625</v>
      </c>
      <c r="AI130" s="3">
        <v>0.01961</v>
      </c>
      <c r="AJ130" s="40">
        <v>0.141</v>
      </c>
    </row>
    <row r="131" ht="14.25" customHeight="1">
      <c r="A131" s="3" t="s">
        <v>1102</v>
      </c>
      <c r="B131" s="3" t="s">
        <v>1443</v>
      </c>
      <c r="C131" s="3" t="s">
        <v>1444</v>
      </c>
      <c r="D131" s="3" t="s">
        <v>452</v>
      </c>
      <c r="F131" s="3">
        <v>4.48E-4</v>
      </c>
      <c r="G131" s="3">
        <v>8.67E-4</v>
      </c>
      <c r="H131" s="3">
        <v>0.001309</v>
      </c>
      <c r="I131" s="3">
        <v>0.001777</v>
      </c>
      <c r="J131" s="3">
        <v>0.00226</v>
      </c>
      <c r="K131" s="3">
        <v>0.00276</v>
      </c>
      <c r="L131" s="3">
        <v>0.003272</v>
      </c>
      <c r="M131" s="3">
        <v>0.0038</v>
      </c>
      <c r="N131" s="3">
        <v>0.004347</v>
      </c>
      <c r="O131" s="3">
        <v>0.004908</v>
      </c>
      <c r="P131" s="3">
        <v>0.005484</v>
      </c>
      <c r="Q131" s="3">
        <v>0.006082</v>
      </c>
      <c r="R131" s="3">
        <v>0.006704</v>
      </c>
      <c r="S131" s="3">
        <v>0.007332</v>
      </c>
      <c r="T131" s="3">
        <v>0.007966</v>
      </c>
      <c r="U131" s="3">
        <v>0.008613</v>
      </c>
      <c r="V131" s="3">
        <v>0.009281</v>
      </c>
      <c r="W131" s="3">
        <v>0.009977</v>
      </c>
      <c r="X131" s="3">
        <v>0.010708</v>
      </c>
      <c r="Y131" s="3">
        <v>0.011469</v>
      </c>
      <c r="Z131" s="3">
        <v>0.012257</v>
      </c>
      <c r="AA131" s="3">
        <v>0.013066</v>
      </c>
      <c r="AB131" s="3">
        <v>0.013898</v>
      </c>
      <c r="AC131" s="3">
        <v>0.014751</v>
      </c>
      <c r="AD131" s="3">
        <v>0.015624</v>
      </c>
      <c r="AE131" s="3">
        <v>0.016528</v>
      </c>
      <c r="AF131" s="3">
        <v>0.017462</v>
      </c>
      <c r="AG131" s="3">
        <v>0.01842</v>
      </c>
      <c r="AH131" s="3">
        <v>0.019415</v>
      </c>
      <c r="AI131" s="3">
        <v>0.020441</v>
      </c>
      <c r="AJ131" s="40">
        <v>0.141</v>
      </c>
    </row>
    <row r="132" ht="14.25" customHeight="1">
      <c r="A132" s="3" t="s">
        <v>311</v>
      </c>
      <c r="B132" s="3" t="s">
        <v>1445</v>
      </c>
      <c r="C132" s="3" t="s">
        <v>1446</v>
      </c>
      <c r="D132" s="3" t="s">
        <v>452</v>
      </c>
      <c r="F132" s="3">
        <v>0.0</v>
      </c>
      <c r="G132" s="3">
        <v>0.0</v>
      </c>
      <c r="H132" s="3">
        <v>0.0</v>
      </c>
      <c r="I132" s="3">
        <v>0.0</v>
      </c>
      <c r="J132" s="3">
        <v>0.0</v>
      </c>
      <c r="K132" s="3">
        <v>0.0</v>
      </c>
      <c r="L132" s="3">
        <v>0.0</v>
      </c>
      <c r="M132" s="3">
        <v>0.0</v>
      </c>
      <c r="N132" s="3">
        <v>0.0</v>
      </c>
      <c r="O132" s="3">
        <v>0.0</v>
      </c>
      <c r="P132" s="3">
        <v>1.0E-6</v>
      </c>
      <c r="Q132" s="3">
        <v>1.0E-6</v>
      </c>
      <c r="R132" s="3">
        <v>1.0E-6</v>
      </c>
      <c r="S132" s="3">
        <v>1.0E-6</v>
      </c>
      <c r="T132" s="3">
        <v>1.0E-6</v>
      </c>
      <c r="U132" s="3">
        <v>1.0E-6</v>
      </c>
      <c r="V132" s="3">
        <v>1.0E-6</v>
      </c>
      <c r="W132" s="3">
        <v>1.0E-6</v>
      </c>
      <c r="X132" s="3">
        <v>1.0E-6</v>
      </c>
      <c r="Y132" s="3">
        <v>1.0E-6</v>
      </c>
      <c r="Z132" s="3">
        <v>1.0E-6</v>
      </c>
      <c r="AA132" s="3">
        <v>1.0E-6</v>
      </c>
      <c r="AB132" s="3">
        <v>1.0E-6</v>
      </c>
      <c r="AC132" s="3">
        <v>1.0E-6</v>
      </c>
      <c r="AD132" s="3">
        <v>1.0E-6</v>
      </c>
      <c r="AE132" s="3">
        <v>1.0E-6</v>
      </c>
      <c r="AF132" s="3">
        <v>1.0E-6</v>
      </c>
      <c r="AG132" s="3">
        <v>1.0E-6</v>
      </c>
      <c r="AH132" s="3">
        <v>1.0E-6</v>
      </c>
      <c r="AI132" s="3">
        <v>1.0E-6</v>
      </c>
      <c r="AJ132" s="40">
        <v>0.111</v>
      </c>
    </row>
    <row r="133" ht="14.25" customHeight="1">
      <c r="A133" s="3" t="s">
        <v>1211</v>
      </c>
      <c r="B133" s="3" t="s">
        <v>1447</v>
      </c>
      <c r="C133" s="3" t="s">
        <v>1448</v>
      </c>
      <c r="D133" s="3" t="s">
        <v>452</v>
      </c>
      <c r="F133" s="3">
        <v>4.298337</v>
      </c>
      <c r="G133" s="3">
        <v>4.468963</v>
      </c>
      <c r="H133" s="3">
        <v>4.644614</v>
      </c>
      <c r="I133" s="3">
        <v>4.824118</v>
      </c>
      <c r="J133" s="3">
        <v>5.002212</v>
      </c>
      <c r="K133" s="3">
        <v>5.179256</v>
      </c>
      <c r="L133" s="3">
        <v>5.350717</v>
      </c>
      <c r="M133" s="3">
        <v>5.517409</v>
      </c>
      <c r="N133" s="3">
        <v>5.679171</v>
      </c>
      <c r="O133" s="3">
        <v>5.835146</v>
      </c>
      <c r="P133" s="3">
        <v>5.983745</v>
      </c>
      <c r="Q133" s="3">
        <v>6.131894</v>
      </c>
      <c r="R133" s="3">
        <v>6.267521</v>
      </c>
      <c r="S133" s="3">
        <v>6.390939</v>
      </c>
      <c r="T133" s="3">
        <v>6.499268</v>
      </c>
      <c r="U133" s="3">
        <v>6.602895</v>
      </c>
      <c r="V133" s="3">
        <v>6.704086</v>
      </c>
      <c r="W133" s="3">
        <v>6.80523</v>
      </c>
      <c r="X133" s="3">
        <v>6.902046</v>
      </c>
      <c r="Y133" s="3">
        <v>6.991634</v>
      </c>
      <c r="Z133" s="3">
        <v>7.084451</v>
      </c>
      <c r="AA133" s="3">
        <v>7.171834</v>
      </c>
      <c r="AB133" s="3">
        <v>7.272082</v>
      </c>
      <c r="AC133" s="3">
        <v>7.382306</v>
      </c>
      <c r="AD133" s="3">
        <v>7.483722</v>
      </c>
      <c r="AE133" s="3">
        <v>7.578067</v>
      </c>
      <c r="AF133" s="3">
        <v>7.676013</v>
      </c>
      <c r="AG133" s="3">
        <v>7.773361</v>
      </c>
      <c r="AH133" s="3">
        <v>7.857963</v>
      </c>
      <c r="AI133" s="3">
        <v>7.93548</v>
      </c>
      <c r="AJ133" s="40">
        <v>0.021</v>
      </c>
    </row>
    <row r="134" ht="14.25" customHeight="1">
      <c r="A134" s="3" t="s">
        <v>1214</v>
      </c>
      <c r="C134" s="3" t="s">
        <v>1449</v>
      </c>
    </row>
    <row r="135" ht="14.25" customHeight="1">
      <c r="A135" s="3" t="s">
        <v>1088</v>
      </c>
      <c r="B135" s="3" t="s">
        <v>1450</v>
      </c>
      <c r="C135" s="3" t="s">
        <v>1451</v>
      </c>
      <c r="D135" s="3" t="s">
        <v>452</v>
      </c>
      <c r="F135" s="3">
        <v>2.222683</v>
      </c>
      <c r="G135" s="3">
        <v>2.257964</v>
      </c>
      <c r="H135" s="3">
        <v>2.294994</v>
      </c>
      <c r="I135" s="3">
        <v>2.341837</v>
      </c>
      <c r="J135" s="3">
        <v>2.39418</v>
      </c>
      <c r="K135" s="3">
        <v>2.447505</v>
      </c>
      <c r="L135" s="3">
        <v>2.499198</v>
      </c>
      <c r="M135" s="3">
        <v>2.550802</v>
      </c>
      <c r="N135" s="3">
        <v>2.600087</v>
      </c>
      <c r="O135" s="3">
        <v>2.647902</v>
      </c>
      <c r="P135" s="3">
        <v>2.691661</v>
      </c>
      <c r="Q135" s="3">
        <v>2.735065</v>
      </c>
      <c r="R135" s="3">
        <v>2.773348</v>
      </c>
      <c r="S135" s="3">
        <v>2.804074</v>
      </c>
      <c r="T135" s="3">
        <v>2.830699</v>
      </c>
      <c r="U135" s="3">
        <v>2.856974</v>
      </c>
      <c r="V135" s="3">
        <v>2.884672</v>
      </c>
      <c r="W135" s="3">
        <v>2.913013</v>
      </c>
      <c r="X135" s="3">
        <v>2.94228</v>
      </c>
      <c r="Y135" s="3">
        <v>2.971458</v>
      </c>
      <c r="Z135" s="3">
        <v>2.998585</v>
      </c>
      <c r="AA135" s="3">
        <v>3.025845</v>
      </c>
      <c r="AB135" s="3">
        <v>3.057832</v>
      </c>
      <c r="AC135" s="3">
        <v>3.093641</v>
      </c>
      <c r="AD135" s="3">
        <v>3.129766</v>
      </c>
      <c r="AE135" s="3">
        <v>3.165228</v>
      </c>
      <c r="AF135" s="3">
        <v>3.2023</v>
      </c>
      <c r="AG135" s="3">
        <v>3.237983</v>
      </c>
      <c r="AH135" s="3">
        <v>3.271112</v>
      </c>
      <c r="AI135" s="3">
        <v>3.305674</v>
      </c>
      <c r="AJ135" s="40">
        <v>0.014</v>
      </c>
    </row>
    <row r="136" ht="14.25" customHeight="1">
      <c r="A136" s="3" t="s">
        <v>1085</v>
      </c>
      <c r="B136" s="3" t="s">
        <v>1452</v>
      </c>
      <c r="C136" s="3" t="s">
        <v>1453</v>
      </c>
      <c r="D136" s="3" t="s">
        <v>452</v>
      </c>
      <c r="F136" s="3">
        <v>1.444567</v>
      </c>
      <c r="G136" s="3">
        <v>1.429288</v>
      </c>
      <c r="H136" s="3">
        <v>1.417136</v>
      </c>
      <c r="I136" s="3">
        <v>1.411119</v>
      </c>
      <c r="J136" s="3">
        <v>1.409427</v>
      </c>
      <c r="K136" s="3">
        <v>1.40942</v>
      </c>
      <c r="L136" s="3">
        <v>1.410431</v>
      </c>
      <c r="M136" s="3">
        <v>1.41176</v>
      </c>
      <c r="N136" s="3">
        <v>1.413265</v>
      </c>
      <c r="O136" s="3">
        <v>1.415547</v>
      </c>
      <c r="P136" s="3">
        <v>1.415899</v>
      </c>
      <c r="Q136" s="3">
        <v>1.418048</v>
      </c>
      <c r="R136" s="3">
        <v>1.418346</v>
      </c>
      <c r="S136" s="3">
        <v>1.417224</v>
      </c>
      <c r="T136" s="3">
        <v>1.417163</v>
      </c>
      <c r="U136" s="3">
        <v>1.417897</v>
      </c>
      <c r="V136" s="3">
        <v>1.42045</v>
      </c>
      <c r="W136" s="3">
        <v>1.424437</v>
      </c>
      <c r="X136" s="3">
        <v>1.431575</v>
      </c>
      <c r="Y136" s="3">
        <v>1.439115</v>
      </c>
      <c r="Z136" s="3">
        <v>1.448359</v>
      </c>
      <c r="AA136" s="3">
        <v>1.459308</v>
      </c>
      <c r="AB136" s="3">
        <v>1.473201</v>
      </c>
      <c r="AC136" s="3">
        <v>1.489201</v>
      </c>
      <c r="AD136" s="3">
        <v>1.504984</v>
      </c>
      <c r="AE136" s="3">
        <v>1.520779</v>
      </c>
      <c r="AF136" s="3">
        <v>1.536932</v>
      </c>
      <c r="AG136" s="3">
        <v>1.552215</v>
      </c>
      <c r="AH136" s="3">
        <v>1.566672</v>
      </c>
      <c r="AI136" s="3">
        <v>1.580696</v>
      </c>
      <c r="AJ136" s="40">
        <v>0.003</v>
      </c>
    </row>
    <row r="137" ht="14.25" customHeight="1">
      <c r="A137" s="3" t="s">
        <v>1091</v>
      </c>
      <c r="B137" s="3" t="s">
        <v>1454</v>
      </c>
      <c r="C137" s="3" t="s">
        <v>1455</v>
      </c>
      <c r="D137" s="3" t="s">
        <v>452</v>
      </c>
      <c r="F137" s="3">
        <v>0.002657</v>
      </c>
      <c r="G137" s="3">
        <v>0.002684</v>
      </c>
      <c r="H137" s="3">
        <v>0.002756</v>
      </c>
      <c r="I137" s="3">
        <v>0.002878</v>
      </c>
      <c r="J137" s="3">
        <v>0.003037</v>
      </c>
      <c r="K137" s="3">
        <v>0.003222</v>
      </c>
      <c r="L137" s="3">
        <v>0.00342</v>
      </c>
      <c r="M137" s="3">
        <v>0.003632</v>
      </c>
      <c r="N137" s="3">
        <v>0.003849</v>
      </c>
      <c r="O137" s="3">
        <v>0.004076</v>
      </c>
      <c r="P137" s="3">
        <v>0.004307</v>
      </c>
      <c r="Q137" s="3">
        <v>0.004551</v>
      </c>
      <c r="R137" s="3">
        <v>0.004815</v>
      </c>
      <c r="S137" s="3">
        <v>0.005067</v>
      </c>
      <c r="T137" s="3">
        <v>0.005312</v>
      </c>
      <c r="U137" s="3">
        <v>0.005577</v>
      </c>
      <c r="V137" s="3">
        <v>0.005864</v>
      </c>
      <c r="W137" s="3">
        <v>0.006174</v>
      </c>
      <c r="X137" s="3">
        <v>0.006509</v>
      </c>
      <c r="Y137" s="3">
        <v>0.006867</v>
      </c>
      <c r="Z137" s="3">
        <v>0.007239</v>
      </c>
      <c r="AA137" s="3">
        <v>0.007624</v>
      </c>
      <c r="AB137" s="3">
        <v>0.00802</v>
      </c>
      <c r="AC137" s="3">
        <v>0.008427</v>
      </c>
      <c r="AD137" s="3">
        <v>0.008845</v>
      </c>
      <c r="AE137" s="3">
        <v>0.009279</v>
      </c>
      <c r="AF137" s="3">
        <v>0.009731</v>
      </c>
      <c r="AG137" s="3">
        <v>0.010189</v>
      </c>
      <c r="AH137" s="3">
        <v>0.010593</v>
      </c>
      <c r="AI137" s="3">
        <v>0.011041</v>
      </c>
      <c r="AJ137" s="40">
        <v>0.05</v>
      </c>
    </row>
    <row r="138" ht="14.25" customHeight="1">
      <c r="A138" s="3" t="s">
        <v>1094</v>
      </c>
      <c r="B138" s="3" t="s">
        <v>1456</v>
      </c>
      <c r="C138" s="3" t="s">
        <v>1457</v>
      </c>
      <c r="D138" s="3" t="s">
        <v>452</v>
      </c>
      <c r="F138" s="3">
        <v>0.002853</v>
      </c>
      <c r="G138" s="3">
        <v>0.00339</v>
      </c>
      <c r="H138" s="3">
        <v>0.003921</v>
      </c>
      <c r="I138" s="3">
        <v>0.00448</v>
      </c>
      <c r="J138" s="3">
        <v>0.005044</v>
      </c>
      <c r="K138" s="3">
        <v>0.005595</v>
      </c>
      <c r="L138" s="3">
        <v>0.006126</v>
      </c>
      <c r="M138" s="3">
        <v>0.006649</v>
      </c>
      <c r="N138" s="3">
        <v>0.007163</v>
      </c>
      <c r="O138" s="3">
        <v>0.00766</v>
      </c>
      <c r="P138" s="3">
        <v>0.008137</v>
      </c>
      <c r="Q138" s="3">
        <v>0.008602</v>
      </c>
      <c r="R138" s="3">
        <v>0.009054</v>
      </c>
      <c r="S138" s="3">
        <v>0.009478</v>
      </c>
      <c r="T138" s="3">
        <v>0.009871</v>
      </c>
      <c r="U138" s="3">
        <v>0.01024</v>
      </c>
      <c r="V138" s="3">
        <v>0.010603</v>
      </c>
      <c r="W138" s="3">
        <v>0.010966</v>
      </c>
      <c r="X138" s="3">
        <v>0.01134</v>
      </c>
      <c r="Y138" s="3">
        <v>0.011723</v>
      </c>
      <c r="Z138" s="3">
        <v>0.01209</v>
      </c>
      <c r="AA138" s="3">
        <v>0.012458</v>
      </c>
      <c r="AB138" s="3">
        <v>0.0128</v>
      </c>
      <c r="AC138" s="3">
        <v>0.01313</v>
      </c>
      <c r="AD138" s="3">
        <v>0.013469</v>
      </c>
      <c r="AE138" s="3">
        <v>0.013817</v>
      </c>
      <c r="AF138" s="3">
        <v>0.014165</v>
      </c>
      <c r="AG138" s="3">
        <v>0.0145</v>
      </c>
      <c r="AH138" s="3">
        <v>0.014834</v>
      </c>
      <c r="AI138" s="3">
        <v>0.015194</v>
      </c>
      <c r="AJ138" s="40">
        <v>0.059</v>
      </c>
    </row>
    <row r="139" ht="14.25" customHeight="1">
      <c r="A139" s="3" t="s">
        <v>1097</v>
      </c>
      <c r="B139" s="3" t="s">
        <v>1458</v>
      </c>
      <c r="C139" s="3" t="s">
        <v>1459</v>
      </c>
      <c r="D139" s="3" t="s">
        <v>452</v>
      </c>
      <c r="F139" s="3">
        <v>0.036728</v>
      </c>
      <c r="G139" s="3">
        <v>0.042628</v>
      </c>
      <c r="H139" s="3">
        <v>0.048642</v>
      </c>
      <c r="I139" s="3">
        <v>0.055151</v>
      </c>
      <c r="J139" s="3">
        <v>0.061891</v>
      </c>
      <c r="K139" s="3">
        <v>0.068632</v>
      </c>
      <c r="L139" s="3">
        <v>0.075306</v>
      </c>
      <c r="M139" s="3">
        <v>0.082018</v>
      </c>
      <c r="N139" s="3">
        <v>0.088776</v>
      </c>
      <c r="O139" s="3">
        <v>0.095492</v>
      </c>
      <c r="P139" s="3">
        <v>0.102158</v>
      </c>
      <c r="Q139" s="3">
        <v>0.108878</v>
      </c>
      <c r="R139" s="3">
        <v>0.115669</v>
      </c>
      <c r="S139" s="3">
        <v>0.122304</v>
      </c>
      <c r="T139" s="3">
        <v>0.128816</v>
      </c>
      <c r="U139" s="3">
        <v>0.135355</v>
      </c>
      <c r="V139" s="3">
        <v>0.142099</v>
      </c>
      <c r="W139" s="3">
        <v>0.149115</v>
      </c>
      <c r="X139" s="3">
        <v>0.156529</v>
      </c>
      <c r="Y139" s="3">
        <v>0.164309</v>
      </c>
      <c r="Z139" s="3">
        <v>0.172323</v>
      </c>
      <c r="AA139" s="3">
        <v>0.180535</v>
      </c>
      <c r="AB139" s="3">
        <v>0.188885</v>
      </c>
      <c r="AC139" s="3">
        <v>0.197382</v>
      </c>
      <c r="AD139" s="3">
        <v>0.205982</v>
      </c>
      <c r="AE139" s="3">
        <v>0.214834</v>
      </c>
      <c r="AF139" s="3">
        <v>0.223889</v>
      </c>
      <c r="AG139" s="3">
        <v>0.232888</v>
      </c>
      <c r="AH139" s="3">
        <v>0.242023</v>
      </c>
      <c r="AI139" s="3">
        <v>0.251721</v>
      </c>
      <c r="AJ139" s="40">
        <v>0.069</v>
      </c>
    </row>
    <row r="140" ht="14.25" customHeight="1">
      <c r="A140" s="3" t="s">
        <v>299</v>
      </c>
      <c r="B140" s="3" t="s">
        <v>1460</v>
      </c>
      <c r="C140" s="3" t="s">
        <v>1461</v>
      </c>
      <c r="D140" s="3" t="s">
        <v>452</v>
      </c>
      <c r="F140" s="3">
        <v>1.34E-4</v>
      </c>
      <c r="G140" s="3">
        <v>1.46E-4</v>
      </c>
      <c r="H140" s="3">
        <v>1.58E-4</v>
      </c>
      <c r="I140" s="3">
        <v>1.69E-4</v>
      </c>
      <c r="J140" s="3">
        <v>1.79E-4</v>
      </c>
      <c r="K140" s="3">
        <v>1.88E-4</v>
      </c>
      <c r="L140" s="3">
        <v>1.96E-4</v>
      </c>
      <c r="M140" s="3">
        <v>2.03E-4</v>
      </c>
      <c r="N140" s="3">
        <v>2.08E-4</v>
      </c>
      <c r="O140" s="3">
        <v>2.13E-4</v>
      </c>
      <c r="P140" s="3">
        <v>2.16E-4</v>
      </c>
      <c r="Q140" s="3">
        <v>2.19E-4</v>
      </c>
      <c r="R140" s="3">
        <v>2.2E-4</v>
      </c>
      <c r="S140" s="3">
        <v>2.21E-4</v>
      </c>
      <c r="T140" s="3">
        <v>2.21E-4</v>
      </c>
      <c r="U140" s="3">
        <v>2.2E-4</v>
      </c>
      <c r="V140" s="3">
        <v>2.19E-4</v>
      </c>
      <c r="W140" s="3">
        <v>2.17E-4</v>
      </c>
      <c r="X140" s="3">
        <v>2.14E-4</v>
      </c>
      <c r="Y140" s="3">
        <v>2.12E-4</v>
      </c>
      <c r="Z140" s="3">
        <v>2.09E-4</v>
      </c>
      <c r="AA140" s="3">
        <v>2.05E-4</v>
      </c>
      <c r="AB140" s="3">
        <v>2.01E-4</v>
      </c>
      <c r="AC140" s="3">
        <v>1.97E-4</v>
      </c>
      <c r="AD140" s="3">
        <v>1.93E-4</v>
      </c>
      <c r="AE140" s="3">
        <v>1.88E-4</v>
      </c>
      <c r="AF140" s="3">
        <v>1.83E-4</v>
      </c>
      <c r="AG140" s="3">
        <v>1.78E-4</v>
      </c>
      <c r="AH140" s="3">
        <v>1.73E-4</v>
      </c>
      <c r="AI140" s="3">
        <v>1.67E-4</v>
      </c>
      <c r="AJ140" s="40">
        <v>0.008</v>
      </c>
    </row>
    <row r="141" ht="14.25" customHeight="1">
      <c r="A141" s="3" t="s">
        <v>1105</v>
      </c>
      <c r="B141" s="3" t="s">
        <v>1462</v>
      </c>
      <c r="C141" s="3" t="s">
        <v>1463</v>
      </c>
      <c r="D141" s="3" t="s">
        <v>452</v>
      </c>
      <c r="F141" s="3">
        <v>3.05E-4</v>
      </c>
      <c r="G141" s="3">
        <v>5.89E-4</v>
      </c>
      <c r="H141" s="3">
        <v>8.9E-4</v>
      </c>
      <c r="I141" s="3">
        <v>0.001226</v>
      </c>
      <c r="J141" s="3">
        <v>0.001587</v>
      </c>
      <c r="K141" s="3">
        <v>0.001961</v>
      </c>
      <c r="L141" s="3">
        <v>0.002343</v>
      </c>
      <c r="M141" s="3">
        <v>0.002739</v>
      </c>
      <c r="N141" s="3">
        <v>0.003149</v>
      </c>
      <c r="O141" s="3">
        <v>0.003567</v>
      </c>
      <c r="P141" s="3">
        <v>0.00399</v>
      </c>
      <c r="Q141" s="3">
        <v>0.004424</v>
      </c>
      <c r="R141" s="3">
        <v>0.00487</v>
      </c>
      <c r="S141" s="3">
        <v>0.005314</v>
      </c>
      <c r="T141" s="3">
        <v>0.005755</v>
      </c>
      <c r="U141" s="3">
        <v>0.006201</v>
      </c>
      <c r="V141" s="3">
        <v>0.006662</v>
      </c>
      <c r="W141" s="3">
        <v>0.007141</v>
      </c>
      <c r="X141" s="3">
        <v>0.007645</v>
      </c>
      <c r="Y141" s="3">
        <v>0.008173</v>
      </c>
      <c r="Z141" s="3">
        <v>0.008717</v>
      </c>
      <c r="AA141" s="3">
        <v>0.009273</v>
      </c>
      <c r="AB141" s="3">
        <v>0.009841</v>
      </c>
      <c r="AC141" s="3">
        <v>0.010421</v>
      </c>
      <c r="AD141" s="3">
        <v>0.011013</v>
      </c>
      <c r="AE141" s="3">
        <v>0.011623</v>
      </c>
      <c r="AF141" s="3">
        <v>0.012255</v>
      </c>
      <c r="AG141" s="3">
        <v>0.012894</v>
      </c>
      <c r="AH141" s="3">
        <v>0.013544</v>
      </c>
      <c r="AI141" s="3">
        <v>0.014229</v>
      </c>
      <c r="AJ141" s="40">
        <v>0.142</v>
      </c>
    </row>
    <row r="142" ht="14.25" customHeight="1">
      <c r="A142" s="3" t="s">
        <v>1102</v>
      </c>
      <c r="B142" s="3" t="s">
        <v>1464</v>
      </c>
      <c r="C142" s="3" t="s">
        <v>1465</v>
      </c>
      <c r="D142" s="3" t="s">
        <v>452</v>
      </c>
      <c r="F142" s="3">
        <v>2.89E-4</v>
      </c>
      <c r="G142" s="3">
        <v>5.58E-4</v>
      </c>
      <c r="H142" s="3">
        <v>8.42E-4</v>
      </c>
      <c r="I142" s="3">
        <v>0.001161</v>
      </c>
      <c r="J142" s="3">
        <v>0.001502</v>
      </c>
      <c r="K142" s="3">
        <v>0.001856</v>
      </c>
      <c r="L142" s="3">
        <v>0.002218</v>
      </c>
      <c r="M142" s="3">
        <v>0.002593</v>
      </c>
      <c r="N142" s="3">
        <v>0.002981</v>
      </c>
      <c r="O142" s="3">
        <v>0.003376</v>
      </c>
      <c r="P142" s="3">
        <v>0.003776</v>
      </c>
      <c r="Q142" s="3">
        <v>0.004188</v>
      </c>
      <c r="R142" s="3">
        <v>0.00461</v>
      </c>
      <c r="S142" s="3">
        <v>0.00503</v>
      </c>
      <c r="T142" s="3">
        <v>0.005448</v>
      </c>
      <c r="U142" s="3">
        <v>0.00587</v>
      </c>
      <c r="V142" s="3">
        <v>0.006306</v>
      </c>
      <c r="W142" s="3">
        <v>0.006759</v>
      </c>
      <c r="X142" s="3">
        <v>0.007237</v>
      </c>
      <c r="Y142" s="3">
        <v>0.007737</v>
      </c>
      <c r="Z142" s="3">
        <v>0.008251</v>
      </c>
      <c r="AA142" s="3">
        <v>0.008777</v>
      </c>
      <c r="AB142" s="3">
        <v>0.009315</v>
      </c>
      <c r="AC142" s="3">
        <v>0.009864</v>
      </c>
      <c r="AD142" s="3">
        <v>0.010424</v>
      </c>
      <c r="AE142" s="3">
        <v>0.011002</v>
      </c>
      <c r="AF142" s="3">
        <v>0.0116</v>
      </c>
      <c r="AG142" s="3">
        <v>0.012205</v>
      </c>
      <c r="AH142" s="3">
        <v>0.01282</v>
      </c>
      <c r="AI142" s="3">
        <v>0.013469</v>
      </c>
      <c r="AJ142" s="40">
        <v>0.142</v>
      </c>
    </row>
    <row r="143" ht="14.25" customHeight="1">
      <c r="A143" s="3" t="s">
        <v>311</v>
      </c>
      <c r="B143" s="3" t="s">
        <v>1466</v>
      </c>
      <c r="C143" s="3" t="s">
        <v>1467</v>
      </c>
      <c r="D143" s="3" t="s">
        <v>452</v>
      </c>
      <c r="F143" s="3">
        <v>4.66E-4</v>
      </c>
      <c r="G143" s="3">
        <v>9.01E-4</v>
      </c>
      <c r="H143" s="3">
        <v>0.00136</v>
      </c>
      <c r="I143" s="3">
        <v>0.001875</v>
      </c>
      <c r="J143" s="3">
        <v>0.002427</v>
      </c>
      <c r="K143" s="3">
        <v>0.002998</v>
      </c>
      <c r="L143" s="3">
        <v>0.003583</v>
      </c>
      <c r="M143" s="3">
        <v>0.004188</v>
      </c>
      <c r="N143" s="3">
        <v>0.004814</v>
      </c>
      <c r="O143" s="3">
        <v>0.005453</v>
      </c>
      <c r="P143" s="3">
        <v>0.0061</v>
      </c>
      <c r="Q143" s="3">
        <v>0.006764</v>
      </c>
      <c r="R143" s="3">
        <v>0.007445</v>
      </c>
      <c r="S143" s="3">
        <v>0.008125</v>
      </c>
      <c r="T143" s="3">
        <v>0.008799</v>
      </c>
      <c r="U143" s="3">
        <v>0.00948</v>
      </c>
      <c r="V143" s="3">
        <v>0.010185</v>
      </c>
      <c r="W143" s="3">
        <v>0.010917</v>
      </c>
      <c r="X143" s="3">
        <v>0.011689</v>
      </c>
      <c r="Y143" s="3">
        <v>0.012496</v>
      </c>
      <c r="Z143" s="3">
        <v>0.013327</v>
      </c>
      <c r="AA143" s="3">
        <v>0.014177</v>
      </c>
      <c r="AB143" s="3">
        <v>0.015045</v>
      </c>
      <c r="AC143" s="3">
        <v>0.015932</v>
      </c>
      <c r="AD143" s="3">
        <v>0.016837</v>
      </c>
      <c r="AE143" s="3">
        <v>0.017771</v>
      </c>
      <c r="AF143" s="3">
        <v>0.018736</v>
      </c>
      <c r="AG143" s="3">
        <v>0.019714</v>
      </c>
      <c r="AH143" s="3">
        <v>0.020707</v>
      </c>
      <c r="AI143" s="3">
        <v>0.021755</v>
      </c>
      <c r="AJ143" s="40">
        <v>0.142</v>
      </c>
    </row>
    <row r="144" ht="14.25" customHeight="1">
      <c r="A144" s="3" t="s">
        <v>1234</v>
      </c>
      <c r="B144" s="3" t="s">
        <v>1468</v>
      </c>
      <c r="C144" s="3" t="s">
        <v>1469</v>
      </c>
      <c r="D144" s="3" t="s">
        <v>452</v>
      </c>
      <c r="F144" s="3">
        <v>3.71068</v>
      </c>
      <c r="G144" s="3">
        <v>3.738148</v>
      </c>
      <c r="H144" s="3">
        <v>3.7707</v>
      </c>
      <c r="I144" s="3">
        <v>3.819896</v>
      </c>
      <c r="J144" s="3">
        <v>3.879275</v>
      </c>
      <c r="K144" s="3">
        <v>3.941379</v>
      </c>
      <c r="L144" s="3">
        <v>4.002821</v>
      </c>
      <c r="M144" s="3">
        <v>4.064583</v>
      </c>
      <c r="N144" s="3">
        <v>4.124291</v>
      </c>
      <c r="O144" s="3">
        <v>4.18328</v>
      </c>
      <c r="P144" s="3">
        <v>4.236245</v>
      </c>
      <c r="Q144" s="3">
        <v>4.290738</v>
      </c>
      <c r="R144" s="3">
        <v>4.338379</v>
      </c>
      <c r="S144" s="3">
        <v>4.376839</v>
      </c>
      <c r="T144" s="3">
        <v>4.412087</v>
      </c>
      <c r="U144" s="3">
        <v>4.447815</v>
      </c>
      <c r="V144" s="3">
        <v>4.487062</v>
      </c>
      <c r="W144" s="3">
        <v>4.528739</v>
      </c>
      <c r="X144" s="3">
        <v>4.575022</v>
      </c>
      <c r="Y144" s="3">
        <v>4.622084</v>
      </c>
      <c r="Z144" s="3">
        <v>4.6691</v>
      </c>
      <c r="AA144" s="3">
        <v>4.718203</v>
      </c>
      <c r="AB144" s="3">
        <v>4.775144</v>
      </c>
      <c r="AC144" s="3">
        <v>4.838193</v>
      </c>
      <c r="AD144" s="3">
        <v>4.901514</v>
      </c>
      <c r="AE144" s="3">
        <v>4.96452</v>
      </c>
      <c r="AF144" s="3">
        <v>5.029791</v>
      </c>
      <c r="AG144" s="3">
        <v>5.092771</v>
      </c>
      <c r="AH144" s="3">
        <v>5.152479</v>
      </c>
      <c r="AI144" s="3">
        <v>5.213946</v>
      </c>
      <c r="AJ144" s="40">
        <v>0.012</v>
      </c>
    </row>
    <row r="145" ht="14.25" customHeight="1">
      <c r="A145" s="3" t="s">
        <v>1237</v>
      </c>
      <c r="C145" s="3" t="s">
        <v>1470</v>
      </c>
    </row>
    <row r="146" ht="14.25" customHeight="1">
      <c r="A146" s="3" t="s">
        <v>1088</v>
      </c>
      <c r="B146" s="3" t="s">
        <v>1471</v>
      </c>
      <c r="C146" s="3" t="s">
        <v>1472</v>
      </c>
      <c r="D146" s="3" t="s">
        <v>452</v>
      </c>
      <c r="F146" s="3">
        <v>5.154347</v>
      </c>
      <c r="G146" s="3">
        <v>5.196128</v>
      </c>
      <c r="H146" s="3">
        <v>5.239694</v>
      </c>
      <c r="I146" s="3">
        <v>5.298512</v>
      </c>
      <c r="J146" s="3">
        <v>5.364661</v>
      </c>
      <c r="K146" s="3">
        <v>5.429268</v>
      </c>
      <c r="L146" s="3">
        <v>5.487119</v>
      </c>
      <c r="M146" s="3">
        <v>5.538805</v>
      </c>
      <c r="N146" s="3">
        <v>5.581581</v>
      </c>
      <c r="O146" s="3">
        <v>5.617189</v>
      </c>
      <c r="P146" s="3">
        <v>5.645672</v>
      </c>
      <c r="Q146" s="3">
        <v>5.667874</v>
      </c>
      <c r="R146" s="3">
        <v>5.681547</v>
      </c>
      <c r="S146" s="3">
        <v>5.678854</v>
      </c>
      <c r="T146" s="3">
        <v>5.668426</v>
      </c>
      <c r="U146" s="3">
        <v>5.657251</v>
      </c>
      <c r="V146" s="3">
        <v>5.64562</v>
      </c>
      <c r="W146" s="3">
        <v>5.633457</v>
      </c>
      <c r="X146" s="3">
        <v>5.617401</v>
      </c>
      <c r="Y146" s="3">
        <v>5.597648</v>
      </c>
      <c r="Z146" s="3">
        <v>5.566673</v>
      </c>
      <c r="AA146" s="3">
        <v>5.541765</v>
      </c>
      <c r="AB146" s="3">
        <v>5.518767</v>
      </c>
      <c r="AC146" s="3">
        <v>5.498468</v>
      </c>
      <c r="AD146" s="3">
        <v>5.477137</v>
      </c>
      <c r="AE146" s="3">
        <v>5.450489</v>
      </c>
      <c r="AF146" s="3">
        <v>5.419477</v>
      </c>
      <c r="AG146" s="3">
        <v>5.382071</v>
      </c>
      <c r="AH146" s="3">
        <v>5.335834</v>
      </c>
      <c r="AI146" s="3">
        <v>5.2852</v>
      </c>
      <c r="AJ146" s="40">
        <v>0.001</v>
      </c>
    </row>
    <row r="147" ht="14.25" customHeight="1">
      <c r="A147" s="3" t="s">
        <v>1085</v>
      </c>
      <c r="B147" s="3" t="s">
        <v>1473</v>
      </c>
      <c r="C147" s="3" t="s">
        <v>1474</v>
      </c>
      <c r="D147" s="3" t="s">
        <v>452</v>
      </c>
      <c r="F147" s="3">
        <v>0.0445</v>
      </c>
      <c r="G147" s="3">
        <v>0.038625</v>
      </c>
      <c r="H147" s="3">
        <v>0.03373</v>
      </c>
      <c r="I147" s="3">
        <v>0.02954</v>
      </c>
      <c r="J147" s="3">
        <v>0.02596</v>
      </c>
      <c r="K147" s="3">
        <v>0.023065</v>
      </c>
      <c r="L147" s="3">
        <v>0.020736</v>
      </c>
      <c r="M147" s="3">
        <v>0.018821</v>
      </c>
      <c r="N147" s="3">
        <v>0.017172</v>
      </c>
      <c r="O147" s="3">
        <v>0.015806</v>
      </c>
      <c r="P147" s="3">
        <v>0.014588</v>
      </c>
      <c r="Q147" s="3">
        <v>0.013566</v>
      </c>
      <c r="R147" s="3">
        <v>0.01274</v>
      </c>
      <c r="S147" s="3">
        <v>0.012064</v>
      </c>
      <c r="T147" s="3">
        <v>0.011544</v>
      </c>
      <c r="U147" s="3">
        <v>0.011097</v>
      </c>
      <c r="V147" s="3">
        <v>0.010777</v>
      </c>
      <c r="W147" s="3">
        <v>0.010545</v>
      </c>
      <c r="X147" s="3">
        <v>0.010344</v>
      </c>
      <c r="Y147" s="3">
        <v>0.01014</v>
      </c>
      <c r="Z147" s="3">
        <v>0.009985</v>
      </c>
      <c r="AA147" s="3">
        <v>0.009791</v>
      </c>
      <c r="AB147" s="3">
        <v>0.009601</v>
      </c>
      <c r="AC147" s="3">
        <v>0.009487</v>
      </c>
      <c r="AD147" s="3">
        <v>0.009422</v>
      </c>
      <c r="AE147" s="3">
        <v>0.009385</v>
      </c>
      <c r="AF147" s="3">
        <v>0.009361</v>
      </c>
      <c r="AG147" s="3">
        <v>0.009347</v>
      </c>
      <c r="AH147" s="3">
        <v>0.009323</v>
      </c>
      <c r="AI147" s="3">
        <v>0.009299</v>
      </c>
      <c r="AJ147" s="40">
        <v>-0.053</v>
      </c>
    </row>
    <row r="148" ht="14.25" customHeight="1">
      <c r="A148" s="3" t="s">
        <v>1091</v>
      </c>
      <c r="B148" s="3" t="s">
        <v>1475</v>
      </c>
      <c r="C148" s="3" t="s">
        <v>1476</v>
      </c>
      <c r="D148" s="3" t="s">
        <v>452</v>
      </c>
      <c r="F148" s="3">
        <v>0.00328</v>
      </c>
      <c r="G148" s="3">
        <v>0.00319</v>
      </c>
      <c r="H148" s="3">
        <v>0.00311</v>
      </c>
      <c r="I148" s="3">
        <v>0.00306</v>
      </c>
      <c r="J148" s="3">
        <v>0.003035</v>
      </c>
      <c r="K148" s="3">
        <v>0.003045</v>
      </c>
      <c r="L148" s="3">
        <v>0.003063</v>
      </c>
      <c r="M148" s="3">
        <v>0.003081</v>
      </c>
      <c r="N148" s="3">
        <v>0.003076</v>
      </c>
      <c r="O148" s="3">
        <v>0.003084</v>
      </c>
      <c r="P148" s="3">
        <v>0.003096</v>
      </c>
      <c r="Q148" s="3">
        <v>0.003109</v>
      </c>
      <c r="R148" s="3">
        <v>0.003149</v>
      </c>
      <c r="S148" s="3">
        <v>0.003201</v>
      </c>
      <c r="T148" s="3">
        <v>0.003261</v>
      </c>
      <c r="U148" s="3">
        <v>0.003325</v>
      </c>
      <c r="V148" s="3">
        <v>0.003394</v>
      </c>
      <c r="W148" s="3">
        <v>0.003467</v>
      </c>
      <c r="X148" s="3">
        <v>0.003543</v>
      </c>
      <c r="Y148" s="3">
        <v>0.003622</v>
      </c>
      <c r="Z148" s="3">
        <v>0.003699</v>
      </c>
      <c r="AA148" s="3">
        <v>0.003775</v>
      </c>
      <c r="AB148" s="3">
        <v>0.003849</v>
      </c>
      <c r="AC148" s="3">
        <v>0.00392</v>
      </c>
      <c r="AD148" s="3">
        <v>0.003989</v>
      </c>
      <c r="AE148" s="3">
        <v>0.004056</v>
      </c>
      <c r="AF148" s="3">
        <v>0.004123</v>
      </c>
      <c r="AG148" s="3">
        <v>0.004186</v>
      </c>
      <c r="AH148" s="3">
        <v>0.004232</v>
      </c>
      <c r="AI148" s="3">
        <v>0.004267</v>
      </c>
      <c r="AJ148" s="40">
        <v>0.009</v>
      </c>
    </row>
    <row r="149" ht="14.25" customHeight="1">
      <c r="A149" s="3" t="s">
        <v>1094</v>
      </c>
      <c r="B149" s="3" t="s">
        <v>1477</v>
      </c>
      <c r="C149" s="3" t="s">
        <v>1478</v>
      </c>
      <c r="D149" s="3" t="s">
        <v>452</v>
      </c>
      <c r="F149" s="3">
        <v>0.046475</v>
      </c>
      <c r="G149" s="3">
        <v>0.049408</v>
      </c>
      <c r="H149" s="3">
        <v>0.052056</v>
      </c>
      <c r="I149" s="3">
        <v>0.054614</v>
      </c>
      <c r="J149" s="3">
        <v>0.056988</v>
      </c>
      <c r="K149" s="3">
        <v>0.059125</v>
      </c>
      <c r="L149" s="3">
        <v>0.061039</v>
      </c>
      <c r="M149" s="3">
        <v>0.062797</v>
      </c>
      <c r="N149" s="3">
        <v>0.064416</v>
      </c>
      <c r="O149" s="3">
        <v>0.065838</v>
      </c>
      <c r="P149" s="3">
        <v>0.067055</v>
      </c>
      <c r="Q149" s="3">
        <v>0.068157</v>
      </c>
      <c r="R149" s="3">
        <v>0.069198</v>
      </c>
      <c r="S149" s="3">
        <v>0.070114</v>
      </c>
      <c r="T149" s="3">
        <v>0.070928</v>
      </c>
      <c r="U149" s="3">
        <v>0.071707</v>
      </c>
      <c r="V149" s="3">
        <v>0.07254</v>
      </c>
      <c r="W149" s="3">
        <v>0.073455</v>
      </c>
      <c r="X149" s="3">
        <v>0.07449</v>
      </c>
      <c r="Y149" s="3">
        <v>0.075688</v>
      </c>
      <c r="Z149" s="3">
        <v>0.077025</v>
      </c>
      <c r="AA149" s="3">
        <v>0.078487</v>
      </c>
      <c r="AB149" s="3">
        <v>0.080087</v>
      </c>
      <c r="AC149" s="3">
        <v>0.0819</v>
      </c>
      <c r="AD149" s="3">
        <v>0.083942</v>
      </c>
      <c r="AE149" s="3">
        <v>0.08622</v>
      </c>
      <c r="AF149" s="3">
        <v>0.0888</v>
      </c>
      <c r="AG149" s="3">
        <v>0.091479</v>
      </c>
      <c r="AH149" s="3">
        <v>0.094375</v>
      </c>
      <c r="AI149" s="3">
        <v>0.097735</v>
      </c>
      <c r="AJ149" s="40">
        <v>0.026</v>
      </c>
    </row>
    <row r="150" ht="14.25" customHeight="1">
      <c r="A150" s="3" t="s">
        <v>1097</v>
      </c>
      <c r="B150" s="3" t="s">
        <v>1479</v>
      </c>
      <c r="C150" s="3" t="s">
        <v>1480</v>
      </c>
      <c r="D150" s="3" t="s">
        <v>452</v>
      </c>
      <c r="F150" s="3">
        <v>0.0</v>
      </c>
      <c r="G150" s="3">
        <v>0.0</v>
      </c>
      <c r="H150" s="3">
        <v>0.0</v>
      </c>
      <c r="I150" s="3">
        <v>0.0</v>
      </c>
      <c r="J150" s="3">
        <v>0.0</v>
      </c>
      <c r="K150" s="3">
        <v>0.0</v>
      </c>
      <c r="L150" s="3">
        <v>0.0</v>
      </c>
      <c r="M150" s="3">
        <v>0.0</v>
      </c>
      <c r="N150" s="3">
        <v>0.0</v>
      </c>
      <c r="O150" s="3">
        <v>0.0</v>
      </c>
      <c r="P150" s="3">
        <v>0.0</v>
      </c>
      <c r="Q150" s="3">
        <v>0.0</v>
      </c>
      <c r="R150" s="3">
        <v>0.0</v>
      </c>
      <c r="S150" s="3">
        <v>0.0</v>
      </c>
      <c r="T150" s="3">
        <v>0.0</v>
      </c>
      <c r="U150" s="3">
        <v>0.0</v>
      </c>
      <c r="V150" s="3">
        <v>0.0</v>
      </c>
      <c r="W150" s="3">
        <v>0.0</v>
      </c>
      <c r="X150" s="3">
        <v>0.0</v>
      </c>
      <c r="Y150" s="3">
        <v>0.0</v>
      </c>
      <c r="Z150" s="3">
        <v>0.0</v>
      </c>
      <c r="AA150" s="3">
        <v>0.0</v>
      </c>
      <c r="AB150" s="3">
        <v>0.0</v>
      </c>
      <c r="AC150" s="3">
        <v>0.0</v>
      </c>
      <c r="AD150" s="3">
        <v>0.0</v>
      </c>
      <c r="AE150" s="3">
        <v>0.0</v>
      </c>
      <c r="AF150" s="3">
        <v>0.0</v>
      </c>
      <c r="AG150" s="3">
        <v>0.0</v>
      </c>
      <c r="AH150" s="3">
        <v>0.0</v>
      </c>
      <c r="AI150" s="3">
        <v>0.0</v>
      </c>
      <c r="AJ150" s="3" t="s">
        <v>197</v>
      </c>
    </row>
    <row r="151" ht="14.25" customHeight="1">
      <c r="A151" s="3" t="s">
        <v>299</v>
      </c>
      <c r="B151" s="3" t="s">
        <v>1481</v>
      </c>
      <c r="C151" s="3" t="s">
        <v>1482</v>
      </c>
      <c r="D151" s="3" t="s">
        <v>452</v>
      </c>
      <c r="F151" s="3">
        <v>1.24E-4</v>
      </c>
      <c r="G151" s="3">
        <v>1.25E-4</v>
      </c>
      <c r="H151" s="3">
        <v>1.25E-4</v>
      </c>
      <c r="I151" s="3">
        <v>1.26E-4</v>
      </c>
      <c r="J151" s="3">
        <v>1.26E-4</v>
      </c>
      <c r="K151" s="3">
        <v>1.26E-4</v>
      </c>
      <c r="L151" s="3">
        <v>1.25E-4</v>
      </c>
      <c r="M151" s="3">
        <v>1.24E-4</v>
      </c>
      <c r="N151" s="3">
        <v>1.23E-4</v>
      </c>
      <c r="O151" s="3">
        <v>1.22E-4</v>
      </c>
      <c r="P151" s="3">
        <v>1.2E-4</v>
      </c>
      <c r="Q151" s="3">
        <v>1.18E-4</v>
      </c>
      <c r="R151" s="3">
        <v>1.16E-4</v>
      </c>
      <c r="S151" s="3">
        <v>1.13E-4</v>
      </c>
      <c r="T151" s="3">
        <v>1.11E-4</v>
      </c>
      <c r="U151" s="3">
        <v>1.08E-4</v>
      </c>
      <c r="V151" s="3">
        <v>1.05E-4</v>
      </c>
      <c r="W151" s="3">
        <v>1.02E-4</v>
      </c>
      <c r="X151" s="3">
        <v>9.8E-5</v>
      </c>
      <c r="Y151" s="3">
        <v>9.5E-5</v>
      </c>
      <c r="Z151" s="3">
        <v>9.2E-5</v>
      </c>
      <c r="AA151" s="3">
        <v>8.8E-5</v>
      </c>
      <c r="AB151" s="3">
        <v>8.5E-5</v>
      </c>
      <c r="AC151" s="3">
        <v>8.1E-5</v>
      </c>
      <c r="AD151" s="3">
        <v>7.8E-5</v>
      </c>
      <c r="AE151" s="3">
        <v>7.4E-5</v>
      </c>
      <c r="AF151" s="3">
        <v>7.1E-5</v>
      </c>
      <c r="AG151" s="3">
        <v>6.8E-5</v>
      </c>
      <c r="AH151" s="3">
        <v>6.4E-5</v>
      </c>
      <c r="AI151" s="3">
        <v>6.1E-5</v>
      </c>
      <c r="AJ151" s="40">
        <v>-0.024</v>
      </c>
    </row>
    <row r="152" ht="14.25" customHeight="1">
      <c r="A152" s="3" t="s">
        <v>1105</v>
      </c>
      <c r="B152" s="3" t="s">
        <v>1483</v>
      </c>
      <c r="C152" s="3" t="s">
        <v>1484</v>
      </c>
      <c r="D152" s="3" t="s">
        <v>452</v>
      </c>
      <c r="F152" s="3">
        <v>2.37E-4</v>
      </c>
      <c r="G152" s="3">
        <v>4.53E-4</v>
      </c>
      <c r="H152" s="3">
        <v>6.76E-4</v>
      </c>
      <c r="I152" s="3">
        <v>9.2E-4</v>
      </c>
      <c r="J152" s="3">
        <v>0.001176</v>
      </c>
      <c r="K152" s="3">
        <v>0.001435</v>
      </c>
      <c r="L152" s="3">
        <v>0.001694</v>
      </c>
      <c r="M152" s="3">
        <v>0.001955</v>
      </c>
      <c r="N152" s="3">
        <v>0.002219</v>
      </c>
      <c r="O152" s="3">
        <v>0.002482</v>
      </c>
      <c r="P152" s="3">
        <v>0.002741</v>
      </c>
      <c r="Q152" s="3">
        <v>0.003</v>
      </c>
      <c r="R152" s="3">
        <v>0.003259</v>
      </c>
      <c r="S152" s="3">
        <v>0.00351</v>
      </c>
      <c r="T152" s="3">
        <v>0.003752</v>
      </c>
      <c r="U152" s="3">
        <v>0.003989</v>
      </c>
      <c r="V152" s="3">
        <v>0.004226</v>
      </c>
      <c r="W152" s="3">
        <v>0.004465</v>
      </c>
      <c r="X152" s="3">
        <v>0.00471</v>
      </c>
      <c r="Y152" s="3">
        <v>0.004957</v>
      </c>
      <c r="Z152" s="3">
        <v>0.005204</v>
      </c>
      <c r="AA152" s="3">
        <v>0.005448</v>
      </c>
      <c r="AB152" s="3">
        <v>0.005688</v>
      </c>
      <c r="AC152" s="3">
        <v>0.005924</v>
      </c>
      <c r="AD152" s="3">
        <v>0.006156</v>
      </c>
      <c r="AE152" s="3">
        <v>0.006387</v>
      </c>
      <c r="AF152" s="3">
        <v>0.006617</v>
      </c>
      <c r="AG152" s="3">
        <v>0.006841</v>
      </c>
      <c r="AH152" s="3">
        <v>0.007058</v>
      </c>
      <c r="AI152" s="3">
        <v>0.00728</v>
      </c>
      <c r="AJ152" s="40">
        <v>0.125</v>
      </c>
    </row>
    <row r="153" ht="14.25" customHeight="1">
      <c r="A153" s="3" t="s">
        <v>1102</v>
      </c>
      <c r="B153" s="3" t="s">
        <v>1485</v>
      </c>
      <c r="C153" s="3" t="s">
        <v>1486</v>
      </c>
      <c r="D153" s="3" t="s">
        <v>452</v>
      </c>
      <c r="F153" s="3">
        <v>2.7E-4</v>
      </c>
      <c r="G153" s="3">
        <v>5.16E-4</v>
      </c>
      <c r="H153" s="3">
        <v>7.71E-4</v>
      </c>
      <c r="I153" s="3">
        <v>0.00105</v>
      </c>
      <c r="J153" s="3">
        <v>0.001341</v>
      </c>
      <c r="K153" s="3">
        <v>0.001636</v>
      </c>
      <c r="L153" s="3">
        <v>0.001931</v>
      </c>
      <c r="M153" s="3">
        <v>0.00223</v>
      </c>
      <c r="N153" s="3">
        <v>0.002531</v>
      </c>
      <c r="O153" s="3">
        <v>0.00283</v>
      </c>
      <c r="P153" s="3">
        <v>0.003126</v>
      </c>
      <c r="Q153" s="3">
        <v>0.003421</v>
      </c>
      <c r="R153" s="3">
        <v>0.003717</v>
      </c>
      <c r="S153" s="3">
        <v>0.004003</v>
      </c>
      <c r="T153" s="3">
        <v>0.004278</v>
      </c>
      <c r="U153" s="3">
        <v>0.004548</v>
      </c>
      <c r="V153" s="3">
        <v>0.004819</v>
      </c>
      <c r="W153" s="3">
        <v>0.005092</v>
      </c>
      <c r="X153" s="3">
        <v>0.005371</v>
      </c>
      <c r="Y153" s="3">
        <v>0.005653</v>
      </c>
      <c r="Z153" s="3">
        <v>0.005934</v>
      </c>
      <c r="AA153" s="3">
        <v>0.006212</v>
      </c>
      <c r="AB153" s="3">
        <v>0.006486</v>
      </c>
      <c r="AC153" s="3">
        <v>0.006756</v>
      </c>
      <c r="AD153" s="3">
        <v>0.00702</v>
      </c>
      <c r="AE153" s="3">
        <v>0.007284</v>
      </c>
      <c r="AF153" s="3">
        <v>0.007546</v>
      </c>
      <c r="AG153" s="3">
        <v>0.007801</v>
      </c>
      <c r="AH153" s="3">
        <v>0.008049</v>
      </c>
      <c r="AI153" s="3">
        <v>0.008302</v>
      </c>
      <c r="AJ153" s="40">
        <v>0.125</v>
      </c>
    </row>
    <row r="154" ht="14.25" customHeight="1">
      <c r="A154" s="3" t="s">
        <v>311</v>
      </c>
      <c r="B154" s="3" t="s">
        <v>1487</v>
      </c>
      <c r="C154" s="3" t="s">
        <v>1488</v>
      </c>
      <c r="D154" s="3" t="s">
        <v>452</v>
      </c>
      <c r="F154" s="3">
        <v>2.97E-4</v>
      </c>
      <c r="G154" s="3">
        <v>5.67E-4</v>
      </c>
      <c r="H154" s="3">
        <v>8.46E-4</v>
      </c>
      <c r="I154" s="3">
        <v>0.001152</v>
      </c>
      <c r="J154" s="3">
        <v>0.001472</v>
      </c>
      <c r="K154" s="3">
        <v>0.001796</v>
      </c>
      <c r="L154" s="3">
        <v>0.002119</v>
      </c>
      <c r="M154" s="3">
        <v>0.002447</v>
      </c>
      <c r="N154" s="3">
        <v>0.002777</v>
      </c>
      <c r="O154" s="3">
        <v>0.003106</v>
      </c>
      <c r="P154" s="3">
        <v>0.00343</v>
      </c>
      <c r="Q154" s="3">
        <v>0.003754</v>
      </c>
      <c r="R154" s="3">
        <v>0.004079</v>
      </c>
      <c r="S154" s="3">
        <v>0.004393</v>
      </c>
      <c r="T154" s="3">
        <v>0.004695</v>
      </c>
      <c r="U154" s="3">
        <v>0.004991</v>
      </c>
      <c r="V154" s="3">
        <v>0.005288</v>
      </c>
      <c r="W154" s="3">
        <v>0.005588</v>
      </c>
      <c r="X154" s="3">
        <v>0.005894</v>
      </c>
      <c r="Y154" s="3">
        <v>0.006204</v>
      </c>
      <c r="Z154" s="3">
        <v>0.006512</v>
      </c>
      <c r="AA154" s="3">
        <v>0.006817</v>
      </c>
      <c r="AB154" s="3">
        <v>0.007118</v>
      </c>
      <c r="AC154" s="3">
        <v>0.007413</v>
      </c>
      <c r="AD154" s="3">
        <v>0.007704</v>
      </c>
      <c r="AE154" s="3">
        <v>0.007993</v>
      </c>
      <c r="AF154" s="3">
        <v>0.008281</v>
      </c>
      <c r="AG154" s="3">
        <v>0.00856</v>
      </c>
      <c r="AH154" s="3">
        <v>0.008833</v>
      </c>
      <c r="AI154" s="3">
        <v>0.00911</v>
      </c>
      <c r="AJ154" s="40">
        <v>0.125</v>
      </c>
    </row>
    <row r="155" ht="14.25" customHeight="1">
      <c r="A155" s="3" t="s">
        <v>1257</v>
      </c>
      <c r="B155" s="3" t="s">
        <v>1489</v>
      </c>
      <c r="C155" s="3" t="s">
        <v>1490</v>
      </c>
      <c r="D155" s="3" t="s">
        <v>452</v>
      </c>
      <c r="F155" s="3">
        <v>5.24953</v>
      </c>
      <c r="G155" s="3">
        <v>5.28901</v>
      </c>
      <c r="H155" s="3">
        <v>5.331007</v>
      </c>
      <c r="I155" s="3">
        <v>5.388971</v>
      </c>
      <c r="J155" s="3">
        <v>5.454759</v>
      </c>
      <c r="K155" s="3">
        <v>5.519497</v>
      </c>
      <c r="L155" s="3">
        <v>5.577826</v>
      </c>
      <c r="M155" s="3">
        <v>5.630257</v>
      </c>
      <c r="N155" s="3">
        <v>5.673893</v>
      </c>
      <c r="O155" s="3">
        <v>5.710456</v>
      </c>
      <c r="P155" s="3">
        <v>5.739826</v>
      </c>
      <c r="Q155" s="3">
        <v>5.762995</v>
      </c>
      <c r="R155" s="3">
        <v>5.777804</v>
      </c>
      <c r="S155" s="3">
        <v>5.776249</v>
      </c>
      <c r="T155" s="3">
        <v>5.766988</v>
      </c>
      <c r="U155" s="3">
        <v>5.75701</v>
      </c>
      <c r="V155" s="3">
        <v>5.746765</v>
      </c>
      <c r="W155" s="3">
        <v>5.736162</v>
      </c>
      <c r="X155" s="3">
        <v>5.721849</v>
      </c>
      <c r="Y155" s="3">
        <v>5.704</v>
      </c>
      <c r="Z155" s="3">
        <v>5.67512</v>
      </c>
      <c r="AA155" s="3">
        <v>5.652379</v>
      </c>
      <c r="AB155" s="3">
        <v>5.631671</v>
      </c>
      <c r="AC155" s="3">
        <v>5.61395</v>
      </c>
      <c r="AD155" s="3">
        <v>5.595446</v>
      </c>
      <c r="AE155" s="3">
        <v>5.571882</v>
      </c>
      <c r="AF155" s="3">
        <v>5.544271</v>
      </c>
      <c r="AG155" s="3">
        <v>5.510346</v>
      </c>
      <c r="AH155" s="3">
        <v>5.467766</v>
      </c>
      <c r="AI155" s="3">
        <v>5.421252</v>
      </c>
      <c r="AJ155" s="40">
        <v>0.001</v>
      </c>
    </row>
    <row r="156" ht="14.25" customHeight="1">
      <c r="A156" s="3" t="s">
        <v>534</v>
      </c>
      <c r="B156" s="3" t="s">
        <v>1491</v>
      </c>
      <c r="C156" s="3" t="s">
        <v>1492</v>
      </c>
      <c r="D156" s="3" t="s">
        <v>452</v>
      </c>
      <c r="F156" s="3">
        <v>13.258553</v>
      </c>
      <c r="G156" s="3">
        <v>13.496126</v>
      </c>
      <c r="H156" s="3">
        <v>13.74631</v>
      </c>
      <c r="I156" s="3">
        <v>14.032992</v>
      </c>
      <c r="J156" s="3">
        <v>14.336249</v>
      </c>
      <c r="K156" s="3">
        <v>14.640121</v>
      </c>
      <c r="L156" s="3">
        <v>14.931371</v>
      </c>
      <c r="M156" s="3">
        <v>15.212247</v>
      </c>
      <c r="N156" s="3">
        <v>15.477357</v>
      </c>
      <c r="O156" s="3">
        <v>15.728904</v>
      </c>
      <c r="P156" s="3">
        <v>15.959823</v>
      </c>
      <c r="Q156" s="3">
        <v>16.185614</v>
      </c>
      <c r="R156" s="3">
        <v>16.38369</v>
      </c>
      <c r="S156" s="3">
        <v>16.544022</v>
      </c>
      <c r="T156" s="3">
        <v>16.678326</v>
      </c>
      <c r="U156" s="3">
        <v>16.807699</v>
      </c>
      <c r="V156" s="3">
        <v>16.93788</v>
      </c>
      <c r="W156" s="3">
        <v>17.070156</v>
      </c>
      <c r="X156" s="3">
        <v>17.198883</v>
      </c>
      <c r="Y156" s="3">
        <v>17.317717</v>
      </c>
      <c r="Z156" s="3">
        <v>17.428642</v>
      </c>
      <c r="AA156" s="3">
        <v>17.542397</v>
      </c>
      <c r="AB156" s="3">
        <v>17.678879</v>
      </c>
      <c r="AC156" s="3">
        <v>17.834436</v>
      </c>
      <c r="AD156" s="3">
        <v>17.980673</v>
      </c>
      <c r="AE156" s="3">
        <v>18.114466</v>
      </c>
      <c r="AF156" s="3">
        <v>18.250055</v>
      </c>
      <c r="AG156" s="3">
        <v>18.37644</v>
      </c>
      <c r="AH156" s="3">
        <v>18.478191</v>
      </c>
      <c r="AI156" s="3">
        <v>18.570656</v>
      </c>
      <c r="AJ156" s="40">
        <v>0.012</v>
      </c>
    </row>
    <row r="157" ht="14.25" customHeight="1">
      <c r="A157" s="3" t="s">
        <v>1493</v>
      </c>
      <c r="C157" s="3" t="s">
        <v>1494</v>
      </c>
    </row>
    <row r="158" ht="14.25" customHeight="1">
      <c r="A158" s="3" t="s">
        <v>1353</v>
      </c>
      <c r="C158" s="3" t="s">
        <v>1495</v>
      </c>
    </row>
    <row r="159" ht="14.25" customHeight="1">
      <c r="A159" s="3" t="s">
        <v>1190</v>
      </c>
      <c r="C159" s="3" t="s">
        <v>1496</v>
      </c>
    </row>
    <row r="160" ht="14.25" customHeight="1">
      <c r="A160" s="3" t="s">
        <v>1088</v>
      </c>
      <c r="B160" s="3" t="s">
        <v>1497</v>
      </c>
      <c r="C160" s="3" t="s">
        <v>1498</v>
      </c>
      <c r="D160" s="3" t="s">
        <v>1358</v>
      </c>
      <c r="F160" s="3">
        <v>16.490637</v>
      </c>
      <c r="G160" s="3">
        <v>16.658487</v>
      </c>
      <c r="H160" s="3">
        <v>16.872032</v>
      </c>
      <c r="I160" s="3">
        <v>17.271914</v>
      </c>
      <c r="J160" s="3">
        <v>17.712801</v>
      </c>
      <c r="K160" s="3">
        <v>18.146444</v>
      </c>
      <c r="L160" s="3">
        <v>18.436583</v>
      </c>
      <c r="M160" s="3">
        <v>18.443165</v>
      </c>
      <c r="N160" s="3">
        <v>18.482006</v>
      </c>
      <c r="O160" s="3">
        <v>18.471478</v>
      </c>
      <c r="P160" s="3">
        <v>18.44816</v>
      </c>
      <c r="Q160" s="3">
        <v>18.410435</v>
      </c>
      <c r="R160" s="3">
        <v>18.373781</v>
      </c>
      <c r="S160" s="3">
        <v>18.343941</v>
      </c>
      <c r="T160" s="3">
        <v>18.323715</v>
      </c>
      <c r="U160" s="3">
        <v>18.306892</v>
      </c>
      <c r="V160" s="3">
        <v>18.292923</v>
      </c>
      <c r="W160" s="3">
        <v>18.281332</v>
      </c>
      <c r="X160" s="3">
        <v>18.268618</v>
      </c>
      <c r="Y160" s="3">
        <v>18.260969</v>
      </c>
      <c r="Z160" s="3">
        <v>18.254833</v>
      </c>
      <c r="AA160" s="3">
        <v>18.249981</v>
      </c>
      <c r="AB160" s="3">
        <v>18.246183</v>
      </c>
      <c r="AC160" s="3">
        <v>18.243254</v>
      </c>
      <c r="AD160" s="3">
        <v>18.240852</v>
      </c>
      <c r="AE160" s="3">
        <v>18.238869</v>
      </c>
      <c r="AF160" s="3">
        <v>18.237087</v>
      </c>
      <c r="AG160" s="3">
        <v>18.235464</v>
      </c>
      <c r="AH160" s="3">
        <v>18.233786</v>
      </c>
      <c r="AI160" s="3">
        <v>18.232309</v>
      </c>
      <c r="AJ160" s="40">
        <v>0.003</v>
      </c>
    </row>
    <row r="161" ht="14.25" customHeight="1">
      <c r="A161" s="3" t="s">
        <v>1085</v>
      </c>
      <c r="B161" s="3" t="s">
        <v>1499</v>
      </c>
      <c r="C161" s="3" t="s">
        <v>1500</v>
      </c>
      <c r="D161" s="3" t="s">
        <v>1361</v>
      </c>
      <c r="F161" s="3">
        <v>13.391151</v>
      </c>
      <c r="G161" s="3">
        <v>13.366877</v>
      </c>
      <c r="H161" s="3">
        <v>13.599454</v>
      </c>
      <c r="I161" s="3">
        <v>13.789917</v>
      </c>
      <c r="J161" s="3">
        <v>14.03119</v>
      </c>
      <c r="K161" s="3">
        <v>14.288383</v>
      </c>
      <c r="L161" s="3">
        <v>14.543492</v>
      </c>
      <c r="M161" s="3">
        <v>14.55056</v>
      </c>
      <c r="N161" s="3">
        <v>14.604693</v>
      </c>
      <c r="O161" s="3">
        <v>14.65519</v>
      </c>
      <c r="P161" s="3">
        <v>14.67423</v>
      </c>
      <c r="Q161" s="3">
        <v>14.646367</v>
      </c>
      <c r="R161" s="3">
        <v>14.620993</v>
      </c>
      <c r="S161" s="3">
        <v>14.580699</v>
      </c>
      <c r="T161" s="3">
        <v>14.566242</v>
      </c>
      <c r="U161" s="3">
        <v>14.554991</v>
      </c>
      <c r="V161" s="3">
        <v>14.546152</v>
      </c>
      <c r="W161" s="3">
        <v>14.540127</v>
      </c>
      <c r="X161" s="3">
        <v>14.536057</v>
      </c>
      <c r="Y161" s="3">
        <v>14.534</v>
      </c>
      <c r="Z161" s="3">
        <v>14.533623</v>
      </c>
      <c r="AA161" s="3">
        <v>14.534921</v>
      </c>
      <c r="AB161" s="3">
        <v>14.537179</v>
      </c>
      <c r="AC161" s="3">
        <v>14.403741</v>
      </c>
      <c r="AD161" s="3">
        <v>14.417519</v>
      </c>
      <c r="AE161" s="3">
        <v>14.439138</v>
      </c>
      <c r="AF161" s="3">
        <v>14.47214</v>
      </c>
      <c r="AG161" s="3">
        <v>14.521236</v>
      </c>
      <c r="AH161" s="3">
        <v>14.589563</v>
      </c>
      <c r="AI161" s="3">
        <v>14.675403</v>
      </c>
      <c r="AJ161" s="40">
        <v>0.003</v>
      </c>
    </row>
    <row r="162" ht="14.25" customHeight="1">
      <c r="A162" s="3" t="s">
        <v>1091</v>
      </c>
      <c r="B162" s="3" t="s">
        <v>1501</v>
      </c>
      <c r="C162" s="3" t="s">
        <v>1502</v>
      </c>
      <c r="D162" s="3" t="s">
        <v>1361</v>
      </c>
      <c r="F162" s="3">
        <v>12.624862</v>
      </c>
      <c r="G162" s="3">
        <v>12.716929</v>
      </c>
      <c r="H162" s="3">
        <v>12.818938</v>
      </c>
      <c r="I162" s="3">
        <v>12.895662</v>
      </c>
      <c r="J162" s="3">
        <v>13.011442</v>
      </c>
      <c r="K162" s="3">
        <v>13.176476</v>
      </c>
      <c r="L162" s="3">
        <v>13.39994</v>
      </c>
      <c r="M162" s="3">
        <v>13.47693</v>
      </c>
      <c r="N162" s="3">
        <v>13.633605</v>
      </c>
      <c r="O162" s="3">
        <v>13.802573</v>
      </c>
      <c r="P162" s="3">
        <v>13.934527</v>
      </c>
      <c r="Q162" s="3">
        <v>14.022952</v>
      </c>
      <c r="R162" s="3">
        <v>14.071345</v>
      </c>
      <c r="S162" s="3">
        <v>14.088619</v>
      </c>
      <c r="T162" s="3">
        <v>14.086573</v>
      </c>
      <c r="U162" s="3">
        <v>14.083118</v>
      </c>
      <c r="V162" s="3">
        <v>14.062189</v>
      </c>
      <c r="W162" s="3">
        <v>14.022192</v>
      </c>
      <c r="X162" s="3">
        <v>14.02782</v>
      </c>
      <c r="Y162" s="3">
        <v>14.038965</v>
      </c>
      <c r="Z162" s="3">
        <v>14.057571</v>
      </c>
      <c r="AA162" s="3">
        <v>14.08569</v>
      </c>
      <c r="AB162" s="3">
        <v>14.124288</v>
      </c>
      <c r="AC162" s="3">
        <v>14.172073</v>
      </c>
      <c r="AD162" s="3">
        <v>14.224609</v>
      </c>
      <c r="AE162" s="3">
        <v>14.275302</v>
      </c>
      <c r="AF162" s="3">
        <v>14.317761</v>
      </c>
      <c r="AG162" s="3">
        <v>14.352056</v>
      </c>
      <c r="AH162" s="3">
        <v>14.377207</v>
      </c>
      <c r="AI162" s="3">
        <v>14.392224</v>
      </c>
      <c r="AJ162" s="40">
        <v>0.005</v>
      </c>
    </row>
    <row r="163" ht="14.25" customHeight="1">
      <c r="A163" s="3" t="s">
        <v>1094</v>
      </c>
      <c r="B163" s="3" t="s">
        <v>1503</v>
      </c>
      <c r="C163" s="3" t="s">
        <v>1504</v>
      </c>
      <c r="D163" s="3" t="s">
        <v>1361</v>
      </c>
      <c r="F163" s="3">
        <v>8.970522</v>
      </c>
      <c r="G163" s="3">
        <v>12.706279</v>
      </c>
      <c r="H163" s="3">
        <v>12.908582</v>
      </c>
      <c r="I163" s="3">
        <v>13.129068</v>
      </c>
      <c r="J163" s="3">
        <v>13.398187</v>
      </c>
      <c r="K163" s="3">
        <v>13.710093</v>
      </c>
      <c r="L163" s="3">
        <v>14.028117</v>
      </c>
      <c r="M163" s="3">
        <v>14.090136</v>
      </c>
      <c r="N163" s="3">
        <v>14.205339</v>
      </c>
      <c r="O163" s="3">
        <v>14.293912</v>
      </c>
      <c r="P163" s="3">
        <v>14.334704</v>
      </c>
      <c r="Q163" s="3">
        <v>14.347276</v>
      </c>
      <c r="R163" s="3">
        <v>14.338698</v>
      </c>
      <c r="S163" s="3">
        <v>14.325689</v>
      </c>
      <c r="T163" s="3">
        <v>14.313701</v>
      </c>
      <c r="U163" s="3">
        <v>14.295523</v>
      </c>
      <c r="V163" s="3">
        <v>14.275105</v>
      </c>
      <c r="W163" s="3">
        <v>14.254237</v>
      </c>
      <c r="X163" s="3">
        <v>14.232018</v>
      </c>
      <c r="Y163" s="3">
        <v>14.209929</v>
      </c>
      <c r="Z163" s="3">
        <v>14.186782</v>
      </c>
      <c r="AA163" s="3">
        <v>14.163653</v>
      </c>
      <c r="AB163" s="3">
        <v>14.139188</v>
      </c>
      <c r="AC163" s="3">
        <v>14.11508</v>
      </c>
      <c r="AD163" s="3">
        <v>14.090171</v>
      </c>
      <c r="AE163" s="3">
        <v>14.064778</v>
      </c>
      <c r="AF163" s="3">
        <v>14.041644</v>
      </c>
      <c r="AG163" s="3">
        <v>14.018882</v>
      </c>
      <c r="AH163" s="3">
        <v>13.996468</v>
      </c>
      <c r="AI163" s="3">
        <v>13.973502</v>
      </c>
      <c r="AJ163" s="40">
        <v>0.015</v>
      </c>
    </row>
    <row r="164" ht="14.25" customHeight="1">
      <c r="A164" s="3" t="s">
        <v>1097</v>
      </c>
      <c r="B164" s="3" t="s">
        <v>1505</v>
      </c>
      <c r="C164" s="3" t="s">
        <v>1506</v>
      </c>
      <c r="D164" s="3" t="s">
        <v>1361</v>
      </c>
      <c r="F164" s="3">
        <v>8.800955</v>
      </c>
      <c r="G164" s="3">
        <v>8.91383</v>
      </c>
      <c r="H164" s="3">
        <v>9.098823</v>
      </c>
      <c r="I164" s="3">
        <v>9.3075</v>
      </c>
      <c r="J164" s="3">
        <v>9.555137</v>
      </c>
      <c r="K164" s="3">
        <v>9.814387</v>
      </c>
      <c r="L164" s="3">
        <v>10.097529</v>
      </c>
      <c r="M164" s="3">
        <v>10.197847</v>
      </c>
      <c r="N164" s="3">
        <v>10.447514</v>
      </c>
      <c r="O164" s="3">
        <v>10.670559</v>
      </c>
      <c r="P164" s="3">
        <v>10.881284</v>
      </c>
      <c r="Q164" s="3">
        <v>11.029371</v>
      </c>
      <c r="R164" s="3">
        <v>11.096429</v>
      </c>
      <c r="S164" s="3">
        <v>11.150822</v>
      </c>
      <c r="T164" s="3">
        <v>11.150308</v>
      </c>
      <c r="U164" s="3">
        <v>11.149921</v>
      </c>
      <c r="V164" s="3">
        <v>11.14963</v>
      </c>
      <c r="W164" s="3">
        <v>11.149408</v>
      </c>
      <c r="X164" s="3">
        <v>11.149239</v>
      </c>
      <c r="Y164" s="3">
        <v>11.149107</v>
      </c>
      <c r="Z164" s="3">
        <v>11.149005</v>
      </c>
      <c r="AA164" s="3">
        <v>11.148928</v>
      </c>
      <c r="AB164" s="3">
        <v>11.148868</v>
      </c>
      <c r="AC164" s="3">
        <v>11.14882</v>
      </c>
      <c r="AD164" s="3">
        <v>11.148783</v>
      </c>
      <c r="AE164" s="3">
        <v>11.148752</v>
      </c>
      <c r="AF164" s="3">
        <v>11.148728</v>
      </c>
      <c r="AG164" s="3">
        <v>11.148709</v>
      </c>
      <c r="AH164" s="3">
        <v>11.148692</v>
      </c>
      <c r="AI164" s="3">
        <v>11.148677</v>
      </c>
      <c r="AJ164" s="40">
        <v>0.008</v>
      </c>
    </row>
    <row r="165" ht="14.25" customHeight="1">
      <c r="A165" s="3" t="s">
        <v>299</v>
      </c>
      <c r="B165" s="3" t="s">
        <v>1507</v>
      </c>
      <c r="C165" s="3" t="s">
        <v>1508</v>
      </c>
      <c r="D165" s="3" t="s">
        <v>1358</v>
      </c>
      <c r="F165" s="3">
        <v>27.306767</v>
      </c>
      <c r="G165" s="3">
        <v>27.373516</v>
      </c>
      <c r="H165" s="3">
        <v>27.52253</v>
      </c>
      <c r="I165" s="3">
        <v>27.600464</v>
      </c>
      <c r="J165" s="3">
        <v>27.714664</v>
      </c>
      <c r="K165" s="3">
        <v>27.876591</v>
      </c>
      <c r="L165" s="3">
        <v>28.092508</v>
      </c>
      <c r="M165" s="3">
        <v>28.24119</v>
      </c>
      <c r="N165" s="3">
        <v>28.470387</v>
      </c>
      <c r="O165" s="3">
        <v>28.690886</v>
      </c>
      <c r="P165" s="3">
        <v>28.883526</v>
      </c>
      <c r="Q165" s="3">
        <v>28.969482</v>
      </c>
      <c r="R165" s="3">
        <v>28.995897</v>
      </c>
      <c r="S165" s="3">
        <v>29.004848</v>
      </c>
      <c r="T165" s="3">
        <v>29.002939</v>
      </c>
      <c r="U165" s="3">
        <v>29.000931</v>
      </c>
      <c r="V165" s="3">
        <v>28.999155</v>
      </c>
      <c r="W165" s="3">
        <v>28.997644</v>
      </c>
      <c r="X165" s="3">
        <v>28.996347</v>
      </c>
      <c r="Y165" s="3">
        <v>28.995348</v>
      </c>
      <c r="Z165" s="3">
        <v>28.99461</v>
      </c>
      <c r="AA165" s="3">
        <v>28.993982</v>
      </c>
      <c r="AB165" s="3">
        <v>28.993456</v>
      </c>
      <c r="AC165" s="3">
        <v>28.993002</v>
      </c>
      <c r="AD165" s="3">
        <v>28.992846</v>
      </c>
      <c r="AE165" s="3">
        <v>28.993216</v>
      </c>
      <c r="AF165" s="3">
        <v>28.993694</v>
      </c>
      <c r="AG165" s="3">
        <v>28.994421</v>
      </c>
      <c r="AH165" s="3">
        <v>28.995192</v>
      </c>
      <c r="AI165" s="3">
        <v>28.996054</v>
      </c>
      <c r="AJ165" s="40">
        <v>0.002</v>
      </c>
    </row>
    <row r="166" ht="14.25" customHeight="1">
      <c r="A166" s="3" t="s">
        <v>1105</v>
      </c>
      <c r="B166" s="3" t="s">
        <v>1509</v>
      </c>
      <c r="C166" s="3" t="s">
        <v>1510</v>
      </c>
      <c r="D166" s="3" t="s">
        <v>1358</v>
      </c>
      <c r="F166" s="3">
        <v>23.005608</v>
      </c>
      <c r="G166" s="3">
        <v>23.400257</v>
      </c>
      <c r="H166" s="3">
        <v>23.761137</v>
      </c>
      <c r="I166" s="3">
        <v>24.148109</v>
      </c>
      <c r="J166" s="3">
        <v>24.669985</v>
      </c>
      <c r="K166" s="3">
        <v>25.347902</v>
      </c>
      <c r="L166" s="3">
        <v>26.161882</v>
      </c>
      <c r="M166" s="3">
        <v>26.596346</v>
      </c>
      <c r="N166" s="3">
        <v>27.339264</v>
      </c>
      <c r="O166" s="3">
        <v>28.019241</v>
      </c>
      <c r="P166" s="3">
        <v>28.474783</v>
      </c>
      <c r="Q166" s="3">
        <v>28.739944</v>
      </c>
      <c r="R166" s="3">
        <v>28.829851</v>
      </c>
      <c r="S166" s="3">
        <v>28.846472</v>
      </c>
      <c r="T166" s="3">
        <v>28.859528</v>
      </c>
      <c r="U166" s="3">
        <v>28.864763</v>
      </c>
      <c r="V166" s="3">
        <v>28.864151</v>
      </c>
      <c r="W166" s="3">
        <v>28.852896</v>
      </c>
      <c r="X166" s="3">
        <v>28.848915</v>
      </c>
      <c r="Y166" s="3">
        <v>28.845901</v>
      </c>
      <c r="Z166" s="3">
        <v>28.843788</v>
      </c>
      <c r="AA166" s="3">
        <v>28.842485</v>
      </c>
      <c r="AB166" s="3">
        <v>28.841894</v>
      </c>
      <c r="AC166" s="3">
        <v>28.841896</v>
      </c>
      <c r="AD166" s="3">
        <v>28.842302</v>
      </c>
      <c r="AE166" s="3">
        <v>28.84297</v>
      </c>
      <c r="AF166" s="3">
        <v>28.843704</v>
      </c>
      <c r="AG166" s="3">
        <v>28.844419</v>
      </c>
      <c r="AH166" s="3">
        <v>28.84498</v>
      </c>
      <c r="AI166" s="3">
        <v>28.845356</v>
      </c>
      <c r="AJ166" s="40">
        <v>0.008</v>
      </c>
    </row>
    <row r="167" ht="14.25" customHeight="1">
      <c r="A167" s="3" t="s">
        <v>1102</v>
      </c>
      <c r="B167" s="3" t="s">
        <v>1511</v>
      </c>
      <c r="C167" s="3" t="s">
        <v>1512</v>
      </c>
      <c r="D167" s="3" t="s">
        <v>1361</v>
      </c>
      <c r="F167" s="3">
        <v>19.177948</v>
      </c>
      <c r="G167" s="3">
        <v>19.294151</v>
      </c>
      <c r="H167" s="3">
        <v>19.407917</v>
      </c>
      <c r="I167" s="3">
        <v>19.507998</v>
      </c>
      <c r="J167" s="3">
        <v>19.651787</v>
      </c>
      <c r="K167" s="3">
        <v>19.846018</v>
      </c>
      <c r="L167" s="3">
        <v>20.097363</v>
      </c>
      <c r="M167" s="3">
        <v>20.207384</v>
      </c>
      <c r="N167" s="3">
        <v>20.385572</v>
      </c>
      <c r="O167" s="3">
        <v>20.566177</v>
      </c>
      <c r="P167" s="3">
        <v>20.590849</v>
      </c>
      <c r="Q167" s="3">
        <v>20.660233</v>
      </c>
      <c r="R167" s="3">
        <v>20.71804</v>
      </c>
      <c r="S167" s="3">
        <v>20.770691</v>
      </c>
      <c r="T167" s="3">
        <v>20.812258</v>
      </c>
      <c r="U167" s="3">
        <v>20.848703</v>
      </c>
      <c r="V167" s="3">
        <v>20.885077</v>
      </c>
      <c r="W167" s="3">
        <v>20.919504</v>
      </c>
      <c r="X167" s="3">
        <v>20.949358</v>
      </c>
      <c r="Y167" s="3">
        <v>20.974844</v>
      </c>
      <c r="Z167" s="3">
        <v>20.995874</v>
      </c>
      <c r="AA167" s="3">
        <v>21.013353</v>
      </c>
      <c r="AB167" s="3">
        <v>21.016558</v>
      </c>
      <c r="AC167" s="3">
        <v>21.015057</v>
      </c>
      <c r="AD167" s="3">
        <v>21.013807</v>
      </c>
      <c r="AE167" s="3">
        <v>21.012766</v>
      </c>
      <c r="AF167" s="3">
        <v>21.011845</v>
      </c>
      <c r="AG167" s="3">
        <v>21.013262</v>
      </c>
      <c r="AH167" s="3">
        <v>21.015419</v>
      </c>
      <c r="AI167" s="3">
        <v>21.018299</v>
      </c>
      <c r="AJ167" s="40">
        <v>0.003</v>
      </c>
    </row>
    <row r="168" ht="14.25" customHeight="1">
      <c r="A168" s="3" t="s">
        <v>311</v>
      </c>
      <c r="B168" s="3" t="s">
        <v>1513</v>
      </c>
      <c r="C168" s="3" t="s">
        <v>1514</v>
      </c>
      <c r="D168" s="3" t="s">
        <v>1358</v>
      </c>
      <c r="F168" s="3">
        <v>18.70326</v>
      </c>
      <c r="G168" s="3">
        <v>16.244858</v>
      </c>
      <c r="H168" s="3">
        <v>16.244858</v>
      </c>
      <c r="I168" s="3">
        <v>16.244858</v>
      </c>
      <c r="J168" s="3">
        <v>16.244858</v>
      </c>
      <c r="K168" s="3">
        <v>16.244858</v>
      </c>
      <c r="L168" s="3">
        <v>16.244858</v>
      </c>
      <c r="M168" s="3">
        <v>16.244858</v>
      </c>
      <c r="N168" s="3">
        <v>16.244858</v>
      </c>
      <c r="O168" s="3">
        <v>16.244858</v>
      </c>
      <c r="P168" s="3">
        <v>16.244858</v>
      </c>
      <c r="Q168" s="3">
        <v>16.244858</v>
      </c>
      <c r="R168" s="3">
        <v>16.244858</v>
      </c>
      <c r="S168" s="3">
        <v>16.244858</v>
      </c>
      <c r="T168" s="3">
        <v>16.244858</v>
      </c>
      <c r="U168" s="3">
        <v>16.244858</v>
      </c>
      <c r="V168" s="3">
        <v>16.244858</v>
      </c>
      <c r="W168" s="3">
        <v>16.244858</v>
      </c>
      <c r="X168" s="3">
        <v>16.244858</v>
      </c>
      <c r="Y168" s="3">
        <v>16.244858</v>
      </c>
      <c r="Z168" s="3">
        <v>16.244858</v>
      </c>
      <c r="AA168" s="3">
        <v>16.244858</v>
      </c>
      <c r="AB168" s="3">
        <v>16.244858</v>
      </c>
      <c r="AC168" s="3">
        <v>16.244858</v>
      </c>
      <c r="AD168" s="3">
        <v>16.244858</v>
      </c>
      <c r="AE168" s="3">
        <v>16.244858</v>
      </c>
      <c r="AF168" s="3">
        <v>16.244858</v>
      </c>
      <c r="AG168" s="3">
        <v>16.244858</v>
      </c>
      <c r="AH168" s="3">
        <v>16.244858</v>
      </c>
      <c r="AI168" s="3">
        <v>16.244858</v>
      </c>
      <c r="AJ168" s="40">
        <v>-0.005</v>
      </c>
    </row>
    <row r="169" ht="14.25" customHeight="1">
      <c r="A169" s="3" t="s">
        <v>1376</v>
      </c>
      <c r="B169" s="3" t="s">
        <v>1515</v>
      </c>
      <c r="C169" s="3" t="s">
        <v>1516</v>
      </c>
      <c r="F169" s="3">
        <v>15.741026</v>
      </c>
      <c r="G169" s="3">
        <v>15.839065</v>
      </c>
      <c r="H169" s="3">
        <v>16.037214</v>
      </c>
      <c r="I169" s="3">
        <v>16.352388</v>
      </c>
      <c r="J169" s="3">
        <v>16.709215</v>
      </c>
      <c r="K169" s="3">
        <v>17.062712</v>
      </c>
      <c r="L169" s="3">
        <v>17.315475</v>
      </c>
      <c r="M169" s="3">
        <v>17.292686</v>
      </c>
      <c r="N169" s="3">
        <v>17.307228</v>
      </c>
      <c r="O169" s="3">
        <v>17.288197</v>
      </c>
      <c r="P169" s="3">
        <v>17.249744</v>
      </c>
      <c r="Q169" s="3">
        <v>17.184454</v>
      </c>
      <c r="R169" s="3">
        <v>17.118944</v>
      </c>
      <c r="S169" s="3">
        <v>17.053642</v>
      </c>
      <c r="T169" s="3">
        <v>17.00248</v>
      </c>
      <c r="U169" s="3">
        <v>16.958115</v>
      </c>
      <c r="V169" s="3">
        <v>16.913889</v>
      </c>
      <c r="W169" s="3">
        <v>16.874769</v>
      </c>
      <c r="X169" s="3">
        <v>16.83576</v>
      </c>
      <c r="Y169" s="3">
        <v>16.799929</v>
      </c>
      <c r="Z169" s="3">
        <v>16.761431</v>
      </c>
      <c r="AA169" s="3">
        <v>16.734533</v>
      </c>
      <c r="AB169" s="3">
        <v>16.707636</v>
      </c>
      <c r="AC169" s="3">
        <v>16.61314</v>
      </c>
      <c r="AD169" s="3">
        <v>16.593828</v>
      </c>
      <c r="AE169" s="3">
        <v>16.580782</v>
      </c>
      <c r="AF169" s="3">
        <v>16.573334</v>
      </c>
      <c r="AG169" s="3">
        <v>16.574118</v>
      </c>
      <c r="AH169" s="3">
        <v>16.58499</v>
      </c>
      <c r="AI169" s="3">
        <v>16.605038</v>
      </c>
      <c r="AJ169" s="40">
        <v>0.002</v>
      </c>
    </row>
    <row r="170" ht="14.25" customHeight="1">
      <c r="A170" s="3" t="s">
        <v>1214</v>
      </c>
      <c r="C170" s="3" t="s">
        <v>1517</v>
      </c>
    </row>
    <row r="171" ht="14.25" customHeight="1">
      <c r="A171" s="3" t="s">
        <v>1088</v>
      </c>
      <c r="B171" s="3" t="s">
        <v>1518</v>
      </c>
      <c r="C171" s="3" t="s">
        <v>1519</v>
      </c>
      <c r="D171" s="3" t="s">
        <v>1358</v>
      </c>
      <c r="F171" s="3">
        <v>9.937986</v>
      </c>
      <c r="G171" s="3">
        <v>10.092641</v>
      </c>
      <c r="H171" s="3">
        <v>10.321104</v>
      </c>
      <c r="I171" s="3">
        <v>10.596708</v>
      </c>
      <c r="J171" s="3">
        <v>10.913694</v>
      </c>
      <c r="K171" s="3">
        <v>11.23357</v>
      </c>
      <c r="L171" s="3">
        <v>11.57412</v>
      </c>
      <c r="M171" s="3">
        <v>11.740417</v>
      </c>
      <c r="N171" s="3">
        <v>12.044585</v>
      </c>
      <c r="O171" s="3">
        <v>12.312566</v>
      </c>
      <c r="P171" s="3">
        <v>12.557655</v>
      </c>
      <c r="Q171" s="3">
        <v>12.699105</v>
      </c>
      <c r="R171" s="3">
        <v>12.693258</v>
      </c>
      <c r="S171" s="3">
        <v>12.685533</v>
      </c>
      <c r="T171" s="3">
        <v>12.68075</v>
      </c>
      <c r="U171" s="3">
        <v>12.664394</v>
      </c>
      <c r="V171" s="3">
        <v>12.666505</v>
      </c>
      <c r="W171" s="3">
        <v>12.66884</v>
      </c>
      <c r="X171" s="3">
        <v>12.670946</v>
      </c>
      <c r="Y171" s="3">
        <v>12.672963</v>
      </c>
      <c r="Z171" s="3">
        <v>12.674945</v>
      </c>
      <c r="AA171" s="3">
        <v>12.654092</v>
      </c>
      <c r="AB171" s="3">
        <v>12.657565</v>
      </c>
      <c r="AC171" s="3">
        <v>12.662363</v>
      </c>
      <c r="AD171" s="3">
        <v>12.668738</v>
      </c>
      <c r="AE171" s="3">
        <v>12.676894</v>
      </c>
      <c r="AF171" s="3">
        <v>12.686374</v>
      </c>
      <c r="AG171" s="3">
        <v>12.69582</v>
      </c>
      <c r="AH171" s="3">
        <v>12.704594</v>
      </c>
      <c r="AI171" s="3">
        <v>12.71203</v>
      </c>
      <c r="AJ171" s="40">
        <v>0.009</v>
      </c>
    </row>
    <row r="172" ht="14.25" customHeight="1">
      <c r="A172" s="3" t="s">
        <v>1085</v>
      </c>
      <c r="B172" s="3" t="s">
        <v>1520</v>
      </c>
      <c r="C172" s="3" t="s">
        <v>1521</v>
      </c>
      <c r="D172" s="3" t="s">
        <v>1361</v>
      </c>
      <c r="F172" s="3">
        <v>7.294462</v>
      </c>
      <c r="G172" s="3">
        <v>7.368331</v>
      </c>
      <c r="H172" s="3">
        <v>7.515724</v>
      </c>
      <c r="I172" s="3">
        <v>7.681917</v>
      </c>
      <c r="J172" s="3">
        <v>7.877485</v>
      </c>
      <c r="K172" s="3">
        <v>8.085086</v>
      </c>
      <c r="L172" s="3">
        <v>8.307926</v>
      </c>
      <c r="M172" s="3">
        <v>8.385517</v>
      </c>
      <c r="N172" s="3">
        <v>8.586557</v>
      </c>
      <c r="O172" s="3">
        <v>8.764827</v>
      </c>
      <c r="P172" s="3">
        <v>8.929584</v>
      </c>
      <c r="Q172" s="3">
        <v>9.042294</v>
      </c>
      <c r="R172" s="3">
        <v>9.088442</v>
      </c>
      <c r="S172" s="3">
        <v>9.134661</v>
      </c>
      <c r="T172" s="3">
        <v>9.148614</v>
      </c>
      <c r="U172" s="3">
        <v>9.144904</v>
      </c>
      <c r="V172" s="3">
        <v>9.141172</v>
      </c>
      <c r="W172" s="3">
        <v>9.137429</v>
      </c>
      <c r="X172" s="3">
        <v>9.133911</v>
      </c>
      <c r="Y172" s="3">
        <v>9.130501</v>
      </c>
      <c r="Z172" s="3">
        <v>9.127192</v>
      </c>
      <c r="AA172" s="3">
        <v>9.123966</v>
      </c>
      <c r="AB172" s="3">
        <v>9.120701</v>
      </c>
      <c r="AC172" s="3">
        <v>9.117833</v>
      </c>
      <c r="AD172" s="3">
        <v>9.114429</v>
      </c>
      <c r="AE172" s="3">
        <v>9.11153</v>
      </c>
      <c r="AF172" s="3">
        <v>9.108043</v>
      </c>
      <c r="AG172" s="3">
        <v>9.106187</v>
      </c>
      <c r="AH172" s="3">
        <v>9.104287</v>
      </c>
      <c r="AI172" s="3">
        <v>9.102615</v>
      </c>
      <c r="AJ172" s="40">
        <v>0.008</v>
      </c>
    </row>
    <row r="173" ht="14.25" customHeight="1">
      <c r="A173" s="3" t="s">
        <v>1091</v>
      </c>
      <c r="B173" s="3" t="s">
        <v>1522</v>
      </c>
      <c r="C173" s="3" t="s">
        <v>1523</v>
      </c>
      <c r="D173" s="3" t="s">
        <v>1361</v>
      </c>
      <c r="F173" s="3">
        <v>6.964334</v>
      </c>
      <c r="G173" s="3">
        <v>7.045939</v>
      </c>
      <c r="H173" s="3">
        <v>7.187621</v>
      </c>
      <c r="I173" s="3">
        <v>7.338238</v>
      </c>
      <c r="J173" s="3">
        <v>7.539937</v>
      </c>
      <c r="K173" s="3">
        <v>7.74777</v>
      </c>
      <c r="L173" s="3">
        <v>7.983886</v>
      </c>
      <c r="M173" s="3">
        <v>8.096044</v>
      </c>
      <c r="N173" s="3">
        <v>8.340753</v>
      </c>
      <c r="O173" s="3">
        <v>8.580981</v>
      </c>
      <c r="P173" s="3">
        <v>8.796479</v>
      </c>
      <c r="Q173" s="3">
        <v>8.977603</v>
      </c>
      <c r="R173" s="3">
        <v>9.080644</v>
      </c>
      <c r="S173" s="3">
        <v>9.130827</v>
      </c>
      <c r="T173" s="3">
        <v>9.159423</v>
      </c>
      <c r="U173" s="3">
        <v>9.178126</v>
      </c>
      <c r="V173" s="3">
        <v>9.194358</v>
      </c>
      <c r="W173" s="3">
        <v>9.208065</v>
      </c>
      <c r="X173" s="3">
        <v>9.208063</v>
      </c>
      <c r="Y173" s="3">
        <v>9.206625</v>
      </c>
      <c r="Z173" s="3">
        <v>9.20682</v>
      </c>
      <c r="AA173" s="3">
        <v>9.2071</v>
      </c>
      <c r="AB173" s="3">
        <v>9.207483</v>
      </c>
      <c r="AC173" s="3">
        <v>9.207993</v>
      </c>
      <c r="AD173" s="3">
        <v>9.208626</v>
      </c>
      <c r="AE173" s="3">
        <v>9.209368</v>
      </c>
      <c r="AF173" s="3">
        <v>9.210177</v>
      </c>
      <c r="AG173" s="3">
        <v>9.210997</v>
      </c>
      <c r="AH173" s="3">
        <v>9.211757</v>
      </c>
      <c r="AI173" s="3">
        <v>9.212422</v>
      </c>
      <c r="AJ173" s="40">
        <v>0.01</v>
      </c>
    </row>
    <row r="174" ht="14.25" customHeight="1">
      <c r="A174" s="3" t="s">
        <v>1094</v>
      </c>
      <c r="B174" s="3" t="s">
        <v>1524</v>
      </c>
      <c r="C174" s="3" t="s">
        <v>1525</v>
      </c>
      <c r="D174" s="3" t="s">
        <v>1361</v>
      </c>
      <c r="F174" s="3">
        <v>7.382888</v>
      </c>
      <c r="G174" s="3">
        <v>7.366399</v>
      </c>
      <c r="H174" s="3">
        <v>7.550447</v>
      </c>
      <c r="I174" s="3">
        <v>7.772961</v>
      </c>
      <c r="J174" s="3">
        <v>8.036308</v>
      </c>
      <c r="K174" s="3">
        <v>8.305378</v>
      </c>
      <c r="L174" s="3">
        <v>8.563634</v>
      </c>
      <c r="M174" s="3">
        <v>8.652374</v>
      </c>
      <c r="N174" s="3">
        <v>8.869226</v>
      </c>
      <c r="O174" s="3">
        <v>9.056874</v>
      </c>
      <c r="P174" s="3">
        <v>9.226625</v>
      </c>
      <c r="Q174" s="3">
        <v>9.344216</v>
      </c>
      <c r="R174" s="3">
        <v>9.377025</v>
      </c>
      <c r="S174" s="3">
        <v>9.402855</v>
      </c>
      <c r="T174" s="3">
        <v>9.424991</v>
      </c>
      <c r="U174" s="3">
        <v>9.43304</v>
      </c>
      <c r="V174" s="3">
        <v>9.434711</v>
      </c>
      <c r="W174" s="3">
        <v>9.435113</v>
      </c>
      <c r="X174" s="3">
        <v>9.436739</v>
      </c>
      <c r="Y174" s="3">
        <v>9.439457</v>
      </c>
      <c r="Z174" s="3">
        <v>9.44213</v>
      </c>
      <c r="AA174" s="3">
        <v>9.444913</v>
      </c>
      <c r="AB174" s="3">
        <v>9.447264</v>
      </c>
      <c r="AC174" s="3">
        <v>9.45001</v>
      </c>
      <c r="AD174" s="3">
        <v>9.452377</v>
      </c>
      <c r="AE174" s="3">
        <v>9.451966</v>
      </c>
      <c r="AF174" s="3">
        <v>9.451509</v>
      </c>
      <c r="AG174" s="3">
        <v>9.454504</v>
      </c>
      <c r="AH174" s="3">
        <v>9.455503</v>
      </c>
      <c r="AI174" s="3">
        <v>9.456994</v>
      </c>
      <c r="AJ174" s="40">
        <v>0.009</v>
      </c>
    </row>
    <row r="175" ht="14.25" customHeight="1">
      <c r="A175" s="3" t="s">
        <v>1097</v>
      </c>
      <c r="B175" s="3" t="s">
        <v>1526</v>
      </c>
      <c r="C175" s="3" t="s">
        <v>1527</v>
      </c>
      <c r="D175" s="3" t="s">
        <v>594</v>
      </c>
      <c r="F175" s="3">
        <v>7.551423</v>
      </c>
      <c r="G175" s="3">
        <v>7.321336</v>
      </c>
      <c r="H175" s="3">
        <v>7.463361</v>
      </c>
      <c r="I175" s="3">
        <v>7.623951</v>
      </c>
      <c r="J175" s="3">
        <v>7.813468</v>
      </c>
      <c r="K175" s="3">
        <v>8.013932</v>
      </c>
      <c r="L175" s="3">
        <v>8.230945</v>
      </c>
      <c r="M175" s="3">
        <v>8.303348</v>
      </c>
      <c r="N175" s="3">
        <v>8.496867</v>
      </c>
      <c r="O175" s="3">
        <v>8.667195</v>
      </c>
      <c r="P175" s="3">
        <v>8.825305</v>
      </c>
      <c r="Q175" s="3">
        <v>8.934551</v>
      </c>
      <c r="R175" s="3">
        <v>8.978421</v>
      </c>
      <c r="S175" s="3">
        <v>9.021315</v>
      </c>
      <c r="T175" s="3">
        <v>9.032477</v>
      </c>
      <c r="U175" s="3">
        <v>9.031117</v>
      </c>
      <c r="V175" s="3">
        <v>9.029858</v>
      </c>
      <c r="W175" s="3">
        <v>9.028685</v>
      </c>
      <c r="X175" s="3">
        <v>9.027588</v>
      </c>
      <c r="Y175" s="3">
        <v>9.026564</v>
      </c>
      <c r="Z175" s="3">
        <v>9.025603</v>
      </c>
      <c r="AA175" s="3">
        <v>9.0247</v>
      </c>
      <c r="AB175" s="3">
        <v>9.023851</v>
      </c>
      <c r="AC175" s="3">
        <v>9.020957</v>
      </c>
      <c r="AD175" s="3">
        <v>9.020202</v>
      </c>
      <c r="AE175" s="3">
        <v>9.017194</v>
      </c>
      <c r="AF175" s="3">
        <v>9.017187</v>
      </c>
      <c r="AG175" s="3">
        <v>9.01361</v>
      </c>
      <c r="AH175" s="3">
        <v>9.011499</v>
      </c>
      <c r="AI175" s="3">
        <v>9.009299</v>
      </c>
      <c r="AJ175" s="40">
        <v>0.006</v>
      </c>
    </row>
    <row r="176" ht="14.25" customHeight="1">
      <c r="A176" s="3" t="s">
        <v>299</v>
      </c>
      <c r="B176" s="3" t="s">
        <v>1528</v>
      </c>
      <c r="C176" s="3" t="s">
        <v>1529</v>
      </c>
      <c r="D176" s="3" t="s">
        <v>1361</v>
      </c>
      <c r="F176" s="3">
        <v>16.601974</v>
      </c>
      <c r="G176" s="3">
        <v>16.822268</v>
      </c>
      <c r="H176" s="3">
        <v>17.082932</v>
      </c>
      <c r="I176" s="3">
        <v>17.39958</v>
      </c>
      <c r="J176" s="3">
        <v>17.79134</v>
      </c>
      <c r="K176" s="3">
        <v>18.270512</v>
      </c>
      <c r="L176" s="3">
        <v>18.829849</v>
      </c>
      <c r="M176" s="3">
        <v>19.116661</v>
      </c>
      <c r="N176" s="3">
        <v>19.607399</v>
      </c>
      <c r="O176" s="3">
        <v>20.069332</v>
      </c>
      <c r="P176" s="3">
        <v>20.409878</v>
      </c>
      <c r="Q176" s="3">
        <v>20.602356</v>
      </c>
      <c r="R176" s="3">
        <v>20.621622</v>
      </c>
      <c r="S176" s="3">
        <v>20.615364</v>
      </c>
      <c r="T176" s="3">
        <v>20.609362</v>
      </c>
      <c r="U176" s="3">
        <v>20.600212</v>
      </c>
      <c r="V176" s="3">
        <v>20.590675</v>
      </c>
      <c r="W176" s="3">
        <v>20.581722</v>
      </c>
      <c r="X176" s="3">
        <v>20.573299</v>
      </c>
      <c r="Y176" s="3">
        <v>20.51281</v>
      </c>
      <c r="Z176" s="3">
        <v>20.509754</v>
      </c>
      <c r="AA176" s="3">
        <v>20.509972</v>
      </c>
      <c r="AB176" s="3">
        <v>20.513073</v>
      </c>
      <c r="AC176" s="3">
        <v>20.517902</v>
      </c>
      <c r="AD176" s="3">
        <v>20.522488</v>
      </c>
      <c r="AE176" s="3">
        <v>20.52627</v>
      </c>
      <c r="AF176" s="3">
        <v>20.528954</v>
      </c>
      <c r="AG176" s="3">
        <v>20.528776</v>
      </c>
      <c r="AH176" s="3">
        <v>20.52553</v>
      </c>
      <c r="AI176" s="3">
        <v>20.520245</v>
      </c>
      <c r="AJ176" s="40">
        <v>0.007</v>
      </c>
    </row>
    <row r="177" ht="14.25" customHeight="1">
      <c r="A177" s="3" t="s">
        <v>1105</v>
      </c>
      <c r="B177" s="3" t="s">
        <v>1530</v>
      </c>
      <c r="C177" s="3" t="s">
        <v>1531</v>
      </c>
      <c r="D177" s="3" t="s">
        <v>1361</v>
      </c>
      <c r="F177" s="3">
        <v>14.041239</v>
      </c>
      <c r="G177" s="3">
        <v>14.454098</v>
      </c>
      <c r="H177" s="3">
        <v>14.720301</v>
      </c>
      <c r="I177" s="3">
        <v>14.997833</v>
      </c>
      <c r="J177" s="3">
        <v>15.382709</v>
      </c>
      <c r="K177" s="3">
        <v>15.837603</v>
      </c>
      <c r="L177" s="3">
        <v>16.233864</v>
      </c>
      <c r="M177" s="3">
        <v>16.404602</v>
      </c>
      <c r="N177" s="3">
        <v>16.761127</v>
      </c>
      <c r="O177" s="3">
        <v>17.106562</v>
      </c>
      <c r="P177" s="3">
        <v>17.415255</v>
      </c>
      <c r="Q177" s="3">
        <v>17.677994</v>
      </c>
      <c r="R177" s="3">
        <v>17.839716</v>
      </c>
      <c r="S177" s="3">
        <v>17.903372</v>
      </c>
      <c r="T177" s="3">
        <v>17.951792</v>
      </c>
      <c r="U177" s="3">
        <v>17.954134</v>
      </c>
      <c r="V177" s="3">
        <v>17.912912</v>
      </c>
      <c r="W177" s="3">
        <v>17.915133</v>
      </c>
      <c r="X177" s="3">
        <v>17.91918</v>
      </c>
      <c r="Y177" s="3">
        <v>17.925352</v>
      </c>
      <c r="Z177" s="3">
        <v>17.933681</v>
      </c>
      <c r="AA177" s="3">
        <v>17.943895</v>
      </c>
      <c r="AB177" s="3">
        <v>17.927345</v>
      </c>
      <c r="AC177" s="3">
        <v>17.94598</v>
      </c>
      <c r="AD177" s="3">
        <v>17.965752</v>
      </c>
      <c r="AE177" s="3">
        <v>17.986546</v>
      </c>
      <c r="AF177" s="3">
        <v>18.008032</v>
      </c>
      <c r="AG177" s="3">
        <v>18.030148</v>
      </c>
      <c r="AH177" s="3">
        <v>18.052164</v>
      </c>
      <c r="AI177" s="3">
        <v>18.07209</v>
      </c>
      <c r="AJ177" s="40">
        <v>0.009</v>
      </c>
    </row>
    <row r="178" ht="14.25" customHeight="1">
      <c r="A178" s="3" t="s">
        <v>1102</v>
      </c>
      <c r="B178" s="3" t="s">
        <v>1532</v>
      </c>
      <c r="C178" s="3" t="s">
        <v>1533</v>
      </c>
      <c r="D178" s="3" t="s">
        <v>1361</v>
      </c>
      <c r="F178" s="3">
        <v>10.208254</v>
      </c>
      <c r="G178" s="3">
        <v>10.504457</v>
      </c>
      <c r="H178" s="3">
        <v>10.698999</v>
      </c>
      <c r="I178" s="3">
        <v>10.898969</v>
      </c>
      <c r="J178" s="3">
        <v>11.147268</v>
      </c>
      <c r="K178" s="3">
        <v>11.425828</v>
      </c>
      <c r="L178" s="3">
        <v>11.755324</v>
      </c>
      <c r="M178" s="3">
        <v>11.887252</v>
      </c>
      <c r="N178" s="3">
        <v>12.139437</v>
      </c>
      <c r="O178" s="3">
        <v>12.399929</v>
      </c>
      <c r="P178" s="3">
        <v>12.627017</v>
      </c>
      <c r="Q178" s="3">
        <v>12.821034</v>
      </c>
      <c r="R178" s="3">
        <v>12.937539</v>
      </c>
      <c r="S178" s="3">
        <v>12.899778</v>
      </c>
      <c r="T178" s="3">
        <v>12.897118</v>
      </c>
      <c r="U178" s="3">
        <v>12.895655</v>
      </c>
      <c r="V178" s="3">
        <v>12.897468</v>
      </c>
      <c r="W178" s="3">
        <v>12.901315</v>
      </c>
      <c r="X178" s="3">
        <v>12.90821</v>
      </c>
      <c r="Y178" s="3">
        <v>12.920206</v>
      </c>
      <c r="Z178" s="3">
        <v>12.935719</v>
      </c>
      <c r="AA178" s="3">
        <v>12.95262</v>
      </c>
      <c r="AB178" s="3">
        <v>12.968375</v>
      </c>
      <c r="AC178" s="3">
        <v>12.981417</v>
      </c>
      <c r="AD178" s="3">
        <v>12.990969</v>
      </c>
      <c r="AE178" s="3">
        <v>12.99615</v>
      </c>
      <c r="AF178" s="3">
        <v>12.99492</v>
      </c>
      <c r="AG178" s="3">
        <v>12.994098</v>
      </c>
      <c r="AH178" s="3">
        <v>12.992614</v>
      </c>
      <c r="AI178" s="3">
        <v>13.003983</v>
      </c>
      <c r="AJ178" s="40">
        <v>0.008</v>
      </c>
    </row>
    <row r="179" ht="14.25" customHeight="1">
      <c r="A179" s="3" t="s">
        <v>311</v>
      </c>
      <c r="B179" s="3" t="s">
        <v>1534</v>
      </c>
      <c r="C179" s="3" t="s">
        <v>1535</v>
      </c>
      <c r="D179" s="3" t="s">
        <v>1361</v>
      </c>
      <c r="F179" s="3">
        <v>11.399428</v>
      </c>
      <c r="G179" s="3">
        <v>11.399427</v>
      </c>
      <c r="H179" s="3">
        <v>11.399428</v>
      </c>
      <c r="I179" s="3">
        <v>11.399427</v>
      </c>
      <c r="J179" s="3">
        <v>11.399429</v>
      </c>
      <c r="K179" s="3">
        <v>11.399428</v>
      </c>
      <c r="L179" s="3">
        <v>11.399429</v>
      </c>
      <c r="M179" s="3">
        <v>11.399428</v>
      </c>
      <c r="N179" s="3">
        <v>11.399427</v>
      </c>
      <c r="O179" s="3">
        <v>11.399428</v>
      </c>
      <c r="P179" s="3">
        <v>11.399428</v>
      </c>
      <c r="Q179" s="3">
        <v>11.399427</v>
      </c>
      <c r="R179" s="3">
        <v>11.399427</v>
      </c>
      <c r="S179" s="3">
        <v>11.399427</v>
      </c>
      <c r="T179" s="3">
        <v>11.399428</v>
      </c>
      <c r="U179" s="3">
        <v>11.399427</v>
      </c>
      <c r="V179" s="3">
        <v>11.399429</v>
      </c>
      <c r="W179" s="3">
        <v>11.399427</v>
      </c>
      <c r="X179" s="3">
        <v>11.399427</v>
      </c>
      <c r="Y179" s="3">
        <v>11.399427</v>
      </c>
      <c r="Z179" s="3">
        <v>11.399428</v>
      </c>
      <c r="AA179" s="3">
        <v>11.399428</v>
      </c>
      <c r="AB179" s="3">
        <v>11.399427</v>
      </c>
      <c r="AC179" s="3">
        <v>11.399427</v>
      </c>
      <c r="AD179" s="3">
        <v>11.399427</v>
      </c>
      <c r="AE179" s="3">
        <v>11.399427</v>
      </c>
      <c r="AF179" s="3">
        <v>11.399427</v>
      </c>
      <c r="AG179" s="3">
        <v>11.399427</v>
      </c>
      <c r="AH179" s="3">
        <v>11.399427</v>
      </c>
      <c r="AI179" s="3">
        <v>11.399427</v>
      </c>
      <c r="AJ179" s="40">
        <v>0.0</v>
      </c>
    </row>
    <row r="180" ht="14.25" customHeight="1">
      <c r="A180" s="3" t="s">
        <v>1398</v>
      </c>
      <c r="B180" s="3" t="s">
        <v>1536</v>
      </c>
      <c r="C180" s="3" t="s">
        <v>1537</v>
      </c>
      <c r="F180" s="3">
        <v>9.291045</v>
      </c>
      <c r="G180" s="3">
        <v>9.421311</v>
      </c>
      <c r="H180" s="3">
        <v>9.62709</v>
      </c>
      <c r="I180" s="3">
        <v>9.870852</v>
      </c>
      <c r="J180" s="3">
        <v>10.153607</v>
      </c>
      <c r="K180" s="3">
        <v>10.441377</v>
      </c>
      <c r="L180" s="3">
        <v>10.746027</v>
      </c>
      <c r="M180" s="3">
        <v>10.882536</v>
      </c>
      <c r="N180" s="3">
        <v>11.153923</v>
      </c>
      <c r="O180" s="3">
        <v>11.392836</v>
      </c>
      <c r="P180" s="3">
        <v>11.611983</v>
      </c>
      <c r="Q180" s="3">
        <v>11.743138</v>
      </c>
      <c r="R180" s="3">
        <v>11.749161</v>
      </c>
      <c r="S180" s="3">
        <v>11.753305</v>
      </c>
      <c r="T180" s="3">
        <v>11.749157</v>
      </c>
      <c r="U180" s="3">
        <v>11.73092</v>
      </c>
      <c r="V180" s="3">
        <v>11.72496</v>
      </c>
      <c r="W180" s="3">
        <v>11.719769</v>
      </c>
      <c r="X180" s="3">
        <v>11.714761</v>
      </c>
      <c r="Y180" s="3">
        <v>11.710013</v>
      </c>
      <c r="Z180" s="3">
        <v>11.705549</v>
      </c>
      <c r="AA180" s="3">
        <v>11.685679</v>
      </c>
      <c r="AB180" s="3">
        <v>11.681376</v>
      </c>
      <c r="AC180" s="3">
        <v>11.678324</v>
      </c>
      <c r="AD180" s="3">
        <v>11.675287</v>
      </c>
      <c r="AE180" s="3">
        <v>11.674794</v>
      </c>
      <c r="AF180" s="3">
        <v>11.677119</v>
      </c>
      <c r="AG180" s="3">
        <v>11.681621</v>
      </c>
      <c r="AH180" s="3">
        <v>11.686565</v>
      </c>
      <c r="AI180" s="3">
        <v>11.692449</v>
      </c>
      <c r="AJ180" s="40">
        <v>0.008</v>
      </c>
    </row>
    <row r="181" ht="14.25" customHeight="1">
      <c r="A181" s="3" t="s">
        <v>1237</v>
      </c>
      <c r="C181" s="3" t="s">
        <v>1538</v>
      </c>
    </row>
    <row r="182" ht="14.25" customHeight="1">
      <c r="A182" s="3" t="s">
        <v>1088</v>
      </c>
      <c r="B182" s="3" t="s">
        <v>1539</v>
      </c>
      <c r="C182" s="3" t="s">
        <v>1540</v>
      </c>
      <c r="D182" s="3" t="s">
        <v>1358</v>
      </c>
      <c r="F182" s="3">
        <v>6.373261</v>
      </c>
      <c r="G182" s="3">
        <v>6.466945</v>
      </c>
      <c r="H182" s="3">
        <v>6.58323</v>
      </c>
      <c r="I182" s="3">
        <v>6.72938</v>
      </c>
      <c r="J182" s="3">
        <v>6.900093</v>
      </c>
      <c r="K182" s="3">
        <v>7.084764</v>
      </c>
      <c r="L182" s="3">
        <v>7.275516</v>
      </c>
      <c r="M182" s="3">
        <v>7.372301</v>
      </c>
      <c r="N182" s="3">
        <v>7.51181</v>
      </c>
      <c r="O182" s="3">
        <v>7.627749</v>
      </c>
      <c r="P182" s="3">
        <v>7.730237</v>
      </c>
      <c r="Q182" s="3">
        <v>7.790298</v>
      </c>
      <c r="R182" s="3">
        <v>7.798472</v>
      </c>
      <c r="S182" s="3">
        <v>7.803612</v>
      </c>
      <c r="T182" s="3">
        <v>7.802761</v>
      </c>
      <c r="U182" s="3">
        <v>7.806055</v>
      </c>
      <c r="V182" s="3">
        <v>7.808031</v>
      </c>
      <c r="W182" s="3">
        <v>7.807903</v>
      </c>
      <c r="X182" s="3">
        <v>7.808262</v>
      </c>
      <c r="Y182" s="3">
        <v>7.808143</v>
      </c>
      <c r="Z182" s="3">
        <v>7.809421</v>
      </c>
      <c r="AA182" s="3">
        <v>7.80854</v>
      </c>
      <c r="AB182" s="3">
        <v>7.809513</v>
      </c>
      <c r="AC182" s="3">
        <v>7.810664</v>
      </c>
      <c r="AD182" s="3">
        <v>7.81054</v>
      </c>
      <c r="AE182" s="3">
        <v>7.812297</v>
      </c>
      <c r="AF182" s="3">
        <v>7.814614</v>
      </c>
      <c r="AG182" s="3">
        <v>7.817287</v>
      </c>
      <c r="AH182" s="3">
        <v>7.820302</v>
      </c>
      <c r="AI182" s="3">
        <v>7.821045</v>
      </c>
      <c r="AJ182" s="40">
        <v>0.007</v>
      </c>
    </row>
    <row r="183" ht="14.25" customHeight="1">
      <c r="A183" s="3" t="s">
        <v>1085</v>
      </c>
      <c r="B183" s="3" t="s">
        <v>1541</v>
      </c>
      <c r="C183" s="3" t="s">
        <v>1542</v>
      </c>
      <c r="D183" s="3" t="s">
        <v>1361</v>
      </c>
      <c r="F183" s="3">
        <v>5.825132</v>
      </c>
      <c r="G183" s="3">
        <v>6.113276</v>
      </c>
      <c r="H183" s="3">
        <v>6.198524</v>
      </c>
      <c r="I183" s="3">
        <v>6.294654</v>
      </c>
      <c r="J183" s="3">
        <v>6.411528</v>
      </c>
      <c r="K183" s="3">
        <v>6.547573</v>
      </c>
      <c r="L183" s="3">
        <v>6.708902</v>
      </c>
      <c r="M183" s="3">
        <v>6.79137</v>
      </c>
      <c r="N183" s="3">
        <v>6.937447</v>
      </c>
      <c r="O183" s="3">
        <v>7.079927</v>
      </c>
      <c r="P183" s="3">
        <v>7.205209</v>
      </c>
      <c r="Q183" s="3">
        <v>7.306266</v>
      </c>
      <c r="R183" s="3">
        <v>7.353792</v>
      </c>
      <c r="S183" s="3">
        <v>7.360769</v>
      </c>
      <c r="T183" s="3">
        <v>7.363316</v>
      </c>
      <c r="U183" s="3">
        <v>7.365391</v>
      </c>
      <c r="V183" s="3">
        <v>7.36705</v>
      </c>
      <c r="W183" s="3">
        <v>7.367467</v>
      </c>
      <c r="X183" s="3">
        <v>7.366608</v>
      </c>
      <c r="Y183" s="3">
        <v>7.365921</v>
      </c>
      <c r="Z183" s="3">
        <v>7.365385</v>
      </c>
      <c r="AA183" s="3">
        <v>7.365022</v>
      </c>
      <c r="AB183" s="3">
        <v>7.364825</v>
      </c>
      <c r="AC183" s="3">
        <v>7.355484</v>
      </c>
      <c r="AD183" s="3">
        <v>7.359017</v>
      </c>
      <c r="AE183" s="3">
        <v>7.3636</v>
      </c>
      <c r="AF183" s="3">
        <v>7.369424</v>
      </c>
      <c r="AG183" s="3">
        <v>7.376525</v>
      </c>
      <c r="AH183" s="3">
        <v>7.384814</v>
      </c>
      <c r="AI183" s="3">
        <v>7.394036</v>
      </c>
      <c r="AJ183" s="40">
        <v>0.008</v>
      </c>
    </row>
    <row r="184" ht="14.25" customHeight="1">
      <c r="A184" s="3" t="s">
        <v>1091</v>
      </c>
      <c r="B184" s="3" t="s">
        <v>1543</v>
      </c>
      <c r="C184" s="3" t="s">
        <v>1544</v>
      </c>
      <c r="D184" s="3" t="s">
        <v>1361</v>
      </c>
      <c r="F184" s="3">
        <v>6.663183</v>
      </c>
      <c r="G184" s="3">
        <v>6.284781</v>
      </c>
      <c r="H184" s="3">
        <v>6.368524</v>
      </c>
      <c r="I184" s="3">
        <v>6.467165</v>
      </c>
      <c r="J184" s="3">
        <v>6.578503</v>
      </c>
      <c r="K184" s="3">
        <v>6.689327</v>
      </c>
      <c r="L184" s="3">
        <v>6.813066</v>
      </c>
      <c r="M184" s="3">
        <v>6.861037</v>
      </c>
      <c r="N184" s="3">
        <v>6.969275</v>
      </c>
      <c r="O184" s="3">
        <v>7.074221</v>
      </c>
      <c r="P184" s="3">
        <v>7.176378</v>
      </c>
      <c r="Q184" s="3">
        <v>7.246768</v>
      </c>
      <c r="R184" s="3">
        <v>7.272118</v>
      </c>
      <c r="S184" s="3">
        <v>7.276196</v>
      </c>
      <c r="T184" s="3">
        <v>7.270254</v>
      </c>
      <c r="U184" s="3">
        <v>7.265055</v>
      </c>
      <c r="V184" s="3">
        <v>7.259442</v>
      </c>
      <c r="W184" s="3">
        <v>7.253181</v>
      </c>
      <c r="X184" s="3">
        <v>7.246057</v>
      </c>
      <c r="Y184" s="3">
        <v>7.239673</v>
      </c>
      <c r="Z184" s="3">
        <v>7.233367</v>
      </c>
      <c r="AA184" s="3">
        <v>7.227977</v>
      </c>
      <c r="AB184" s="3">
        <v>7.223999</v>
      </c>
      <c r="AC184" s="3">
        <v>7.217382</v>
      </c>
      <c r="AD184" s="3">
        <v>7.214601</v>
      </c>
      <c r="AE184" s="3">
        <v>7.212902</v>
      </c>
      <c r="AF184" s="3">
        <v>7.212773</v>
      </c>
      <c r="AG184" s="3">
        <v>7.213348</v>
      </c>
      <c r="AH184" s="3">
        <v>7.214755</v>
      </c>
      <c r="AI184" s="3">
        <v>7.216142</v>
      </c>
      <c r="AJ184" s="40">
        <v>0.003</v>
      </c>
    </row>
    <row r="185" ht="14.25" customHeight="1">
      <c r="A185" s="3" t="s">
        <v>1094</v>
      </c>
      <c r="B185" s="3" t="s">
        <v>1545</v>
      </c>
      <c r="C185" s="3" t="s">
        <v>1546</v>
      </c>
      <c r="D185" s="3" t="s">
        <v>1358</v>
      </c>
      <c r="F185" s="3">
        <v>5.716641</v>
      </c>
      <c r="G185" s="3">
        <v>5.980334</v>
      </c>
      <c r="H185" s="3">
        <v>6.137164</v>
      </c>
      <c r="I185" s="3">
        <v>6.32051</v>
      </c>
      <c r="J185" s="3">
        <v>6.522341</v>
      </c>
      <c r="K185" s="3">
        <v>6.718874</v>
      </c>
      <c r="L185" s="3">
        <v>6.925042</v>
      </c>
      <c r="M185" s="3">
        <v>7.018139</v>
      </c>
      <c r="N185" s="3">
        <v>7.165156</v>
      </c>
      <c r="O185" s="3">
        <v>7.288357</v>
      </c>
      <c r="P185" s="3">
        <v>7.394954</v>
      </c>
      <c r="Q185" s="3">
        <v>7.468632</v>
      </c>
      <c r="R185" s="3">
        <v>7.492209</v>
      </c>
      <c r="S185" s="3">
        <v>7.503772</v>
      </c>
      <c r="T185" s="3">
        <v>7.503204</v>
      </c>
      <c r="U185" s="3">
        <v>7.500967</v>
      </c>
      <c r="V185" s="3">
        <v>7.496632</v>
      </c>
      <c r="W185" s="3">
        <v>7.485166</v>
      </c>
      <c r="X185" s="3">
        <v>7.481098</v>
      </c>
      <c r="Y185" s="3">
        <v>7.479863</v>
      </c>
      <c r="Z185" s="3">
        <v>7.474692</v>
      </c>
      <c r="AA185" s="3">
        <v>7.469887</v>
      </c>
      <c r="AB185" s="3">
        <v>7.466231</v>
      </c>
      <c r="AC185" s="3">
        <v>7.461912</v>
      </c>
      <c r="AD185" s="3">
        <v>7.458624</v>
      </c>
      <c r="AE185" s="3">
        <v>7.453989</v>
      </c>
      <c r="AF185" s="3">
        <v>7.450601</v>
      </c>
      <c r="AG185" s="3">
        <v>7.451498</v>
      </c>
      <c r="AH185" s="3">
        <v>7.452053</v>
      </c>
      <c r="AI185" s="3">
        <v>7.452551</v>
      </c>
      <c r="AJ185" s="40">
        <v>0.009</v>
      </c>
    </row>
    <row r="186" ht="14.25" customHeight="1">
      <c r="A186" s="3" t="s">
        <v>1097</v>
      </c>
      <c r="B186" s="3" t="s">
        <v>1547</v>
      </c>
      <c r="C186" s="3" t="s">
        <v>1548</v>
      </c>
      <c r="D186" s="3" t="s">
        <v>1361</v>
      </c>
      <c r="F186" s="3">
        <v>0.0</v>
      </c>
      <c r="G186" s="3">
        <v>0.0</v>
      </c>
      <c r="H186" s="3">
        <v>0.0</v>
      </c>
      <c r="I186" s="3">
        <v>0.0</v>
      </c>
      <c r="J186" s="3">
        <v>0.0</v>
      </c>
      <c r="K186" s="3">
        <v>0.0</v>
      </c>
      <c r="L186" s="3">
        <v>0.0</v>
      </c>
      <c r="M186" s="3">
        <v>0.0</v>
      </c>
      <c r="N186" s="3">
        <v>0.0</v>
      </c>
      <c r="O186" s="3">
        <v>0.0</v>
      </c>
      <c r="P186" s="3">
        <v>0.0</v>
      </c>
      <c r="Q186" s="3">
        <v>0.0</v>
      </c>
      <c r="R186" s="3">
        <v>0.0</v>
      </c>
      <c r="S186" s="3">
        <v>0.0</v>
      </c>
      <c r="T186" s="3">
        <v>0.0</v>
      </c>
      <c r="U186" s="3">
        <v>0.0</v>
      </c>
      <c r="V186" s="3">
        <v>0.0</v>
      </c>
      <c r="W186" s="3">
        <v>0.0</v>
      </c>
      <c r="X186" s="3">
        <v>0.0</v>
      </c>
      <c r="Y186" s="3">
        <v>0.0</v>
      </c>
      <c r="Z186" s="3">
        <v>0.0</v>
      </c>
      <c r="AA186" s="3">
        <v>0.0</v>
      </c>
      <c r="AB186" s="3">
        <v>0.0</v>
      </c>
      <c r="AC186" s="3">
        <v>0.0</v>
      </c>
      <c r="AD186" s="3">
        <v>0.0</v>
      </c>
      <c r="AE186" s="3">
        <v>0.0</v>
      </c>
      <c r="AF186" s="3">
        <v>0.0</v>
      </c>
      <c r="AG186" s="3">
        <v>0.0</v>
      </c>
      <c r="AH186" s="3">
        <v>0.0</v>
      </c>
      <c r="AI186" s="3">
        <v>0.0</v>
      </c>
      <c r="AJ186" s="3" t="s">
        <v>197</v>
      </c>
    </row>
    <row r="187" ht="14.25" customHeight="1">
      <c r="A187" s="3" t="s">
        <v>299</v>
      </c>
      <c r="B187" s="3" t="s">
        <v>1549</v>
      </c>
      <c r="C187" s="3" t="s">
        <v>1550</v>
      </c>
      <c r="D187" s="3" t="s">
        <v>1358</v>
      </c>
      <c r="F187" s="3">
        <v>6.408353</v>
      </c>
      <c r="G187" s="3">
        <v>10.365967</v>
      </c>
      <c r="H187" s="3">
        <v>10.472456</v>
      </c>
      <c r="I187" s="3">
        <v>10.60628</v>
      </c>
      <c r="J187" s="3">
        <v>10.774768</v>
      </c>
      <c r="K187" s="3">
        <v>10.983321</v>
      </c>
      <c r="L187" s="3">
        <v>11.231249</v>
      </c>
      <c r="M187" s="3">
        <v>11.35058</v>
      </c>
      <c r="N187" s="3">
        <v>11.554807</v>
      </c>
      <c r="O187" s="3">
        <v>11.757701</v>
      </c>
      <c r="P187" s="3">
        <v>11.95121</v>
      </c>
      <c r="Q187" s="3">
        <v>12.114141</v>
      </c>
      <c r="R187" s="3">
        <v>12.204004</v>
      </c>
      <c r="S187" s="3">
        <v>12.226295</v>
      </c>
      <c r="T187" s="3">
        <v>12.242141</v>
      </c>
      <c r="U187" s="3">
        <v>12.249008</v>
      </c>
      <c r="V187" s="3">
        <v>12.253629</v>
      </c>
      <c r="W187" s="3">
        <v>12.256564</v>
      </c>
      <c r="X187" s="3">
        <v>12.2582</v>
      </c>
      <c r="Y187" s="3">
        <v>12.258759</v>
      </c>
      <c r="Z187" s="3">
        <v>12.257927</v>
      </c>
      <c r="AA187" s="3">
        <v>12.25644</v>
      </c>
      <c r="AB187" s="3">
        <v>12.254943</v>
      </c>
      <c r="AC187" s="3">
        <v>12.253484</v>
      </c>
      <c r="AD187" s="3">
        <v>12.251927</v>
      </c>
      <c r="AE187" s="3">
        <v>12.250474</v>
      </c>
      <c r="AF187" s="3">
        <v>12.24924</v>
      </c>
      <c r="AG187" s="3">
        <v>12.247996</v>
      </c>
      <c r="AH187" s="3">
        <v>12.246566</v>
      </c>
      <c r="AI187" s="3">
        <v>12.245113</v>
      </c>
      <c r="AJ187" s="40">
        <v>0.023</v>
      </c>
    </row>
    <row r="188" ht="14.25" customHeight="1">
      <c r="A188" s="3" t="s">
        <v>1105</v>
      </c>
      <c r="B188" s="3" t="s">
        <v>1551</v>
      </c>
      <c r="C188" s="3" t="s">
        <v>1552</v>
      </c>
      <c r="D188" s="3" t="s">
        <v>1358</v>
      </c>
      <c r="F188" s="3">
        <v>1.450004</v>
      </c>
      <c r="G188" s="3">
        <v>8.55907</v>
      </c>
      <c r="H188" s="3">
        <v>8.702869</v>
      </c>
      <c r="I188" s="3">
        <v>8.87323</v>
      </c>
      <c r="J188" s="3">
        <v>9.078588</v>
      </c>
      <c r="K188" s="3">
        <v>9.301243</v>
      </c>
      <c r="L188" s="3">
        <v>9.53465</v>
      </c>
      <c r="M188" s="3">
        <v>9.650727</v>
      </c>
      <c r="N188" s="3">
        <v>9.843727</v>
      </c>
      <c r="O188" s="3">
        <v>10.035418</v>
      </c>
      <c r="P188" s="3">
        <v>10.191638</v>
      </c>
      <c r="Q188" s="3">
        <v>10.311704</v>
      </c>
      <c r="R188" s="3">
        <v>10.377567</v>
      </c>
      <c r="S188" s="3">
        <v>10.374056</v>
      </c>
      <c r="T188" s="3">
        <v>10.368756</v>
      </c>
      <c r="U188" s="3">
        <v>10.361933</v>
      </c>
      <c r="V188" s="3">
        <v>10.355531</v>
      </c>
      <c r="W188" s="3">
        <v>10.35019</v>
      </c>
      <c r="X188" s="3">
        <v>10.345704</v>
      </c>
      <c r="Y188" s="3">
        <v>10.341952</v>
      </c>
      <c r="Z188" s="3">
        <v>10.338826</v>
      </c>
      <c r="AA188" s="3">
        <v>10.336257</v>
      </c>
      <c r="AB188" s="3">
        <v>10.334204</v>
      </c>
      <c r="AC188" s="3">
        <v>10.332639</v>
      </c>
      <c r="AD188" s="3">
        <v>10.318522</v>
      </c>
      <c r="AE188" s="3">
        <v>10.323491</v>
      </c>
      <c r="AF188" s="3">
        <v>10.330163</v>
      </c>
      <c r="AG188" s="3">
        <v>10.338584</v>
      </c>
      <c r="AH188" s="3">
        <v>10.34859</v>
      </c>
      <c r="AI188" s="3">
        <v>10.359931</v>
      </c>
      <c r="AJ188" s="40">
        <v>0.07</v>
      </c>
    </row>
    <row r="189" ht="14.25" customHeight="1">
      <c r="A189" s="3" t="s">
        <v>1102</v>
      </c>
      <c r="B189" s="3" t="s">
        <v>1553</v>
      </c>
      <c r="C189" s="3" t="s">
        <v>1554</v>
      </c>
      <c r="D189" s="3" t="s">
        <v>1361</v>
      </c>
      <c r="F189" s="3">
        <v>1.42102</v>
      </c>
      <c r="G189" s="3">
        <v>8.954355</v>
      </c>
      <c r="H189" s="3">
        <v>9.046774</v>
      </c>
      <c r="I189" s="3">
        <v>9.168356</v>
      </c>
      <c r="J189" s="3">
        <v>9.318291</v>
      </c>
      <c r="K189" s="3">
        <v>9.498333</v>
      </c>
      <c r="L189" s="3">
        <v>9.71529</v>
      </c>
      <c r="M189" s="3">
        <v>9.805944</v>
      </c>
      <c r="N189" s="3">
        <v>9.993281</v>
      </c>
      <c r="O189" s="3">
        <v>10.179683</v>
      </c>
      <c r="P189" s="3">
        <v>10.342089</v>
      </c>
      <c r="Q189" s="3">
        <v>10.480777</v>
      </c>
      <c r="R189" s="3">
        <v>10.579248</v>
      </c>
      <c r="S189" s="3">
        <v>10.635777</v>
      </c>
      <c r="T189" s="3">
        <v>10.635089</v>
      </c>
      <c r="U189" s="3">
        <v>10.63152</v>
      </c>
      <c r="V189" s="3">
        <v>10.628483</v>
      </c>
      <c r="W189" s="3">
        <v>10.625907</v>
      </c>
      <c r="X189" s="3">
        <v>10.623689</v>
      </c>
      <c r="Y189" s="3">
        <v>10.621824</v>
      </c>
      <c r="Z189" s="3">
        <v>10.620249</v>
      </c>
      <c r="AA189" s="3">
        <v>10.618983</v>
      </c>
      <c r="AB189" s="3">
        <v>10.61799</v>
      </c>
      <c r="AC189" s="3">
        <v>10.617245</v>
      </c>
      <c r="AD189" s="3">
        <v>10.611383</v>
      </c>
      <c r="AE189" s="3">
        <v>10.614031</v>
      </c>
      <c r="AF189" s="3">
        <v>10.617705</v>
      </c>
      <c r="AG189" s="3">
        <v>10.622499</v>
      </c>
      <c r="AH189" s="3">
        <v>10.628446</v>
      </c>
      <c r="AI189" s="3">
        <v>10.635474</v>
      </c>
      <c r="AJ189" s="40">
        <v>0.072</v>
      </c>
    </row>
    <row r="190" ht="14.25" customHeight="1">
      <c r="A190" s="3" t="s">
        <v>311</v>
      </c>
      <c r="B190" s="3" t="s">
        <v>1555</v>
      </c>
      <c r="C190" s="3" t="s">
        <v>1556</v>
      </c>
      <c r="D190" s="3" t="s">
        <v>1358</v>
      </c>
      <c r="F190" s="3">
        <v>7.109958</v>
      </c>
      <c r="G190" s="3">
        <v>6.742665</v>
      </c>
      <c r="H190" s="3">
        <v>6.742665</v>
      </c>
      <c r="I190" s="3">
        <v>6.742665</v>
      </c>
      <c r="J190" s="3">
        <v>6.742665</v>
      </c>
      <c r="K190" s="3">
        <v>6.742665</v>
      </c>
      <c r="L190" s="3">
        <v>6.742665</v>
      </c>
      <c r="M190" s="3">
        <v>6.742665</v>
      </c>
      <c r="N190" s="3">
        <v>6.742665</v>
      </c>
      <c r="O190" s="3">
        <v>6.742665</v>
      </c>
      <c r="P190" s="3">
        <v>6.742665</v>
      </c>
      <c r="Q190" s="3">
        <v>6.742665</v>
      </c>
      <c r="R190" s="3">
        <v>6.742665</v>
      </c>
      <c r="S190" s="3">
        <v>6.742665</v>
      </c>
      <c r="T190" s="3">
        <v>6.742665</v>
      </c>
      <c r="U190" s="3">
        <v>6.742665</v>
      </c>
      <c r="V190" s="3">
        <v>6.742665</v>
      </c>
      <c r="W190" s="3">
        <v>6.742665</v>
      </c>
      <c r="X190" s="3">
        <v>6.742665</v>
      </c>
      <c r="Y190" s="3">
        <v>6.742664</v>
      </c>
      <c r="Z190" s="3">
        <v>6.742664</v>
      </c>
      <c r="AA190" s="3">
        <v>6.742665</v>
      </c>
      <c r="AB190" s="3">
        <v>6.742665</v>
      </c>
      <c r="AC190" s="3">
        <v>6.742665</v>
      </c>
      <c r="AD190" s="3">
        <v>6.742665</v>
      </c>
      <c r="AE190" s="3">
        <v>6.742665</v>
      </c>
      <c r="AF190" s="3">
        <v>6.742664</v>
      </c>
      <c r="AG190" s="3">
        <v>6.742664</v>
      </c>
      <c r="AH190" s="3">
        <v>6.742665</v>
      </c>
      <c r="AI190" s="3">
        <v>6.742665</v>
      </c>
      <c r="AJ190" s="40">
        <v>-0.002</v>
      </c>
    </row>
    <row r="191" ht="14.25" customHeight="1">
      <c r="A191" s="3" t="s">
        <v>1420</v>
      </c>
      <c r="B191" s="3" t="s">
        <v>1557</v>
      </c>
      <c r="C191" s="3" t="s">
        <v>1558</v>
      </c>
      <c r="F191" s="3">
        <v>6.364573</v>
      </c>
      <c r="G191" s="3">
        <v>6.460947</v>
      </c>
      <c r="H191" s="3">
        <v>6.578</v>
      </c>
      <c r="I191" s="3">
        <v>6.724771</v>
      </c>
      <c r="J191" s="3">
        <v>6.89593</v>
      </c>
      <c r="K191" s="3">
        <v>7.080747</v>
      </c>
      <c r="L191" s="3">
        <v>7.271649</v>
      </c>
      <c r="M191" s="3">
        <v>7.368346</v>
      </c>
      <c r="N191" s="3">
        <v>7.507889</v>
      </c>
      <c r="O191" s="3">
        <v>7.623907</v>
      </c>
      <c r="P191" s="3">
        <v>7.726428</v>
      </c>
      <c r="Q191" s="3">
        <v>7.786583</v>
      </c>
      <c r="R191" s="3">
        <v>7.794834</v>
      </c>
      <c r="S191" s="3">
        <v>7.799932</v>
      </c>
      <c r="T191" s="3">
        <v>7.798932</v>
      </c>
      <c r="U191" s="3">
        <v>7.801967</v>
      </c>
      <c r="V191" s="3">
        <v>7.803624</v>
      </c>
      <c r="W191" s="3">
        <v>7.803065</v>
      </c>
      <c r="X191" s="3">
        <v>7.803085</v>
      </c>
      <c r="Y191" s="3">
        <v>7.802605</v>
      </c>
      <c r="Z191" s="3">
        <v>7.803377</v>
      </c>
      <c r="AA191" s="3">
        <v>7.802001</v>
      </c>
      <c r="AB191" s="3">
        <v>7.802357</v>
      </c>
      <c r="AC191" s="3">
        <v>7.802791</v>
      </c>
      <c r="AD191" s="3">
        <v>7.801889</v>
      </c>
      <c r="AE191" s="3">
        <v>7.802709</v>
      </c>
      <c r="AF191" s="3">
        <v>7.804005</v>
      </c>
      <c r="AG191" s="3">
        <v>7.805714</v>
      </c>
      <c r="AH191" s="3">
        <v>7.807621</v>
      </c>
      <c r="AI191" s="3">
        <v>7.807284</v>
      </c>
      <c r="AJ191" s="40">
        <v>0.007</v>
      </c>
    </row>
    <row r="192" ht="14.25" customHeight="1">
      <c r="A192" s="3" t="s">
        <v>1423</v>
      </c>
      <c r="B192" s="3" t="s">
        <v>1559</v>
      </c>
      <c r="C192" s="3" t="s">
        <v>1560</v>
      </c>
      <c r="F192" s="3">
        <v>7.746586</v>
      </c>
      <c r="G192" s="3">
        <v>7.87982</v>
      </c>
      <c r="H192" s="3">
        <v>8.043124</v>
      </c>
      <c r="I192" s="3">
        <v>8.195234</v>
      </c>
      <c r="J192" s="3">
        <v>8.39315</v>
      </c>
      <c r="K192" s="3">
        <v>8.635645</v>
      </c>
      <c r="L192" s="3">
        <v>8.879062</v>
      </c>
      <c r="M192" s="3">
        <v>8.998692</v>
      </c>
      <c r="N192" s="3">
        <v>9.178302</v>
      </c>
      <c r="O192" s="3">
        <v>9.33383</v>
      </c>
      <c r="P192" s="3">
        <v>9.480412</v>
      </c>
      <c r="Q192" s="3">
        <v>9.573148</v>
      </c>
      <c r="R192" s="3">
        <v>9.603812</v>
      </c>
      <c r="S192" s="3">
        <v>9.630598</v>
      </c>
      <c r="T192" s="3">
        <v>9.653441</v>
      </c>
      <c r="U192" s="3">
        <v>9.673531</v>
      </c>
      <c r="V192" s="3">
        <v>9.684941</v>
      </c>
      <c r="W192" s="3">
        <v>9.699458</v>
      </c>
      <c r="X192" s="3">
        <v>9.70982</v>
      </c>
      <c r="Y192" s="3">
        <v>9.721288</v>
      </c>
      <c r="Z192" s="3">
        <v>9.739142</v>
      </c>
      <c r="AA192" s="3">
        <v>9.754228</v>
      </c>
      <c r="AB192" s="3">
        <v>9.77439</v>
      </c>
      <c r="AC192" s="3">
        <v>9.788423</v>
      </c>
      <c r="AD192" s="3">
        <v>9.805681</v>
      </c>
      <c r="AE192" s="3">
        <v>9.829361</v>
      </c>
      <c r="AF192" s="3">
        <v>9.850345</v>
      </c>
      <c r="AG192" s="3">
        <v>9.883928</v>
      </c>
      <c r="AH192" s="3">
        <v>9.926568</v>
      </c>
      <c r="AI192" s="3">
        <v>9.935636</v>
      </c>
      <c r="AJ192" s="40">
        <v>0.009</v>
      </c>
    </row>
    <row r="193" ht="14.25" customHeight="1">
      <c r="A193" s="3" t="s">
        <v>1561</v>
      </c>
      <c r="C193" s="3" t="s">
        <v>1562</v>
      </c>
    </row>
    <row r="194" ht="14.25" customHeight="1">
      <c r="A194" s="3" t="s">
        <v>1190</v>
      </c>
      <c r="C194" s="3" t="s">
        <v>1563</v>
      </c>
    </row>
    <row r="195" ht="14.25" customHeight="1">
      <c r="A195" s="3" t="s">
        <v>1088</v>
      </c>
      <c r="B195" s="3" t="s">
        <v>1564</v>
      </c>
      <c r="C195" s="3" t="s">
        <v>1565</v>
      </c>
      <c r="D195" s="3" t="s">
        <v>167</v>
      </c>
      <c r="F195" s="3">
        <v>185.670609</v>
      </c>
      <c r="G195" s="3">
        <v>166.714371</v>
      </c>
      <c r="H195" s="3">
        <v>169.263672</v>
      </c>
      <c r="I195" s="3">
        <v>171.593185</v>
      </c>
      <c r="J195" s="3">
        <v>170.063705</v>
      </c>
      <c r="K195" s="3">
        <v>169.149506</v>
      </c>
      <c r="L195" s="3">
        <v>166.247543</v>
      </c>
      <c r="M195" s="3">
        <v>164.835938</v>
      </c>
      <c r="N195" s="3">
        <v>163.983734</v>
      </c>
      <c r="O195" s="3">
        <v>161.544678</v>
      </c>
      <c r="P195" s="3">
        <v>159.513885</v>
      </c>
      <c r="Q195" s="3">
        <v>159.089645</v>
      </c>
      <c r="R195" s="3">
        <v>158.850937</v>
      </c>
      <c r="S195" s="3">
        <v>154.389084</v>
      </c>
      <c r="T195" s="3">
        <v>149.77919</v>
      </c>
      <c r="U195" s="3">
        <v>147.345123</v>
      </c>
      <c r="V195" s="3">
        <v>146.248001</v>
      </c>
      <c r="W195" s="3">
        <v>146.739838</v>
      </c>
      <c r="X195" s="3">
        <v>147.913391</v>
      </c>
      <c r="Y195" s="3">
        <v>148.287003</v>
      </c>
      <c r="Z195" s="3">
        <v>147.127396</v>
      </c>
      <c r="AA195" s="3">
        <v>145.944855</v>
      </c>
      <c r="AB195" s="3">
        <v>144.549103</v>
      </c>
      <c r="AC195" s="3">
        <v>142.84433</v>
      </c>
      <c r="AD195" s="3">
        <v>140.968948</v>
      </c>
      <c r="AE195" s="3">
        <v>141.025955</v>
      </c>
      <c r="AF195" s="3">
        <v>140.484116</v>
      </c>
      <c r="AG195" s="3">
        <v>139.266968</v>
      </c>
      <c r="AH195" s="3">
        <v>139.475388</v>
      </c>
      <c r="AI195" s="3">
        <v>138.585678</v>
      </c>
      <c r="AJ195" s="40">
        <v>-0.01</v>
      </c>
    </row>
    <row r="196" ht="14.25" customHeight="1">
      <c r="A196" s="3" t="s">
        <v>1085</v>
      </c>
      <c r="B196" s="3" t="s">
        <v>1566</v>
      </c>
      <c r="C196" s="3" t="s">
        <v>1567</v>
      </c>
      <c r="D196" s="3" t="s">
        <v>167</v>
      </c>
      <c r="F196" s="3">
        <v>81.597633</v>
      </c>
      <c r="G196" s="3">
        <v>75.829834</v>
      </c>
      <c r="H196" s="3">
        <v>79.866562</v>
      </c>
      <c r="I196" s="3">
        <v>84.025169</v>
      </c>
      <c r="J196" s="3">
        <v>86.267441</v>
      </c>
      <c r="K196" s="3">
        <v>88.893692</v>
      </c>
      <c r="L196" s="3">
        <v>90.623322</v>
      </c>
      <c r="M196" s="3">
        <v>93.248734</v>
      </c>
      <c r="N196" s="3">
        <v>96.304192</v>
      </c>
      <c r="O196" s="3">
        <v>98.51339</v>
      </c>
      <c r="P196" s="3">
        <v>101.012337</v>
      </c>
      <c r="Q196" s="3">
        <v>104.637337</v>
      </c>
      <c r="R196" s="3">
        <v>108.711777</v>
      </c>
      <c r="S196" s="3">
        <v>109.638748</v>
      </c>
      <c r="T196" s="3">
        <v>110.568161</v>
      </c>
      <c r="U196" s="3">
        <v>112.579117</v>
      </c>
      <c r="V196" s="3">
        <v>115.957535</v>
      </c>
      <c r="W196" s="3">
        <v>120.348694</v>
      </c>
      <c r="X196" s="3">
        <v>125.497116</v>
      </c>
      <c r="Y196" s="3">
        <v>130.22554</v>
      </c>
      <c r="Z196" s="3">
        <v>134.364899</v>
      </c>
      <c r="AA196" s="3">
        <v>137.02388</v>
      </c>
      <c r="AB196" s="3">
        <v>139.677155</v>
      </c>
      <c r="AC196" s="3">
        <v>142.479584</v>
      </c>
      <c r="AD196" s="3">
        <v>144.377136</v>
      </c>
      <c r="AE196" s="3">
        <v>147.977402</v>
      </c>
      <c r="AF196" s="3">
        <v>151.082809</v>
      </c>
      <c r="AG196" s="3">
        <v>153.550522</v>
      </c>
      <c r="AH196" s="3">
        <v>157.674438</v>
      </c>
      <c r="AI196" s="3">
        <v>160.718246</v>
      </c>
      <c r="AJ196" s="40">
        <v>0.024</v>
      </c>
    </row>
    <row r="197" ht="14.25" customHeight="1">
      <c r="A197" s="3" t="s">
        <v>1091</v>
      </c>
      <c r="B197" s="3" t="s">
        <v>1568</v>
      </c>
      <c r="C197" s="3" t="s">
        <v>1569</v>
      </c>
      <c r="D197" s="3" t="s">
        <v>167</v>
      </c>
      <c r="F197" s="3">
        <v>0.37649</v>
      </c>
      <c r="G197" s="3">
        <v>0.351775</v>
      </c>
      <c r="H197" s="3">
        <v>0.37203</v>
      </c>
      <c r="I197" s="3">
        <v>0.393034</v>
      </c>
      <c r="J197" s="3">
        <v>0.405821</v>
      </c>
      <c r="K197" s="3">
        <v>0.420668</v>
      </c>
      <c r="L197" s="3">
        <v>0.431208</v>
      </c>
      <c r="M197" s="3">
        <v>0.446147</v>
      </c>
      <c r="N197" s="3">
        <v>0.4634</v>
      </c>
      <c r="O197" s="3">
        <v>0.476848</v>
      </c>
      <c r="P197" s="3">
        <v>0.492029</v>
      </c>
      <c r="Q197" s="3">
        <v>0.513052</v>
      </c>
      <c r="R197" s="3">
        <v>0.536177</v>
      </c>
      <c r="S197" s="3">
        <v>0.545024</v>
      </c>
      <c r="T197" s="3">
        <v>0.553619</v>
      </c>
      <c r="U197" s="3">
        <v>0.569382</v>
      </c>
      <c r="V197" s="3">
        <v>0.591709</v>
      </c>
      <c r="W197" s="3">
        <v>0.620988</v>
      </c>
      <c r="X197" s="3">
        <v>0.655</v>
      </c>
      <c r="Y197" s="3">
        <v>0.687508</v>
      </c>
      <c r="Z197" s="3">
        <v>0.716003</v>
      </c>
      <c r="AA197" s="3">
        <v>0.741597</v>
      </c>
      <c r="AB197" s="3">
        <v>0.76776</v>
      </c>
      <c r="AC197" s="3">
        <v>0.794101</v>
      </c>
      <c r="AD197" s="3">
        <v>0.818521</v>
      </c>
      <c r="AE197" s="3">
        <v>0.854118</v>
      </c>
      <c r="AF197" s="3">
        <v>0.887824</v>
      </c>
      <c r="AG197" s="3">
        <v>0.918634</v>
      </c>
      <c r="AH197" s="3">
        <v>0.960428</v>
      </c>
      <c r="AI197" s="3">
        <v>0.99715</v>
      </c>
      <c r="AJ197" s="40">
        <v>0.034</v>
      </c>
    </row>
    <row r="198" ht="14.25" customHeight="1">
      <c r="A198" s="3" t="s">
        <v>1094</v>
      </c>
      <c r="B198" s="3" t="s">
        <v>1570</v>
      </c>
      <c r="C198" s="3" t="s">
        <v>1571</v>
      </c>
      <c r="D198" s="3" t="s">
        <v>167</v>
      </c>
      <c r="F198" s="3">
        <v>0.146287</v>
      </c>
      <c r="G198" s="3">
        <v>0.131537</v>
      </c>
      <c r="H198" s="3">
        <v>0.134196</v>
      </c>
      <c r="I198" s="3">
        <v>0.136868</v>
      </c>
      <c r="J198" s="3">
        <v>0.13653</v>
      </c>
      <c r="K198" s="3">
        <v>0.136818</v>
      </c>
      <c r="L198" s="3">
        <v>0.135667</v>
      </c>
      <c r="M198" s="3">
        <v>0.135864</v>
      </c>
      <c r="N198" s="3">
        <v>0.136686</v>
      </c>
      <c r="O198" s="3">
        <v>0.136389</v>
      </c>
      <c r="P198" s="3">
        <v>0.136557</v>
      </c>
      <c r="Q198" s="3">
        <v>0.138223</v>
      </c>
      <c r="R198" s="3">
        <v>0.140281</v>
      </c>
      <c r="S198" s="3">
        <v>0.138532</v>
      </c>
      <c r="T198" s="3">
        <v>0.13688</v>
      </c>
      <c r="U198" s="3">
        <v>0.137014</v>
      </c>
      <c r="V198" s="3">
        <v>0.139228</v>
      </c>
      <c r="W198" s="3">
        <v>0.143046</v>
      </c>
      <c r="X198" s="3">
        <v>0.147827</v>
      </c>
      <c r="Y198" s="3">
        <v>0.152233</v>
      </c>
      <c r="Z198" s="3">
        <v>0.155708</v>
      </c>
      <c r="AA198" s="3">
        <v>0.158604</v>
      </c>
      <c r="AB198" s="3">
        <v>0.162431</v>
      </c>
      <c r="AC198" s="3">
        <v>0.166439</v>
      </c>
      <c r="AD198" s="3">
        <v>0.170224</v>
      </c>
      <c r="AE198" s="3">
        <v>0.178258</v>
      </c>
      <c r="AF198" s="3">
        <v>0.186339</v>
      </c>
      <c r="AG198" s="3">
        <v>0.19431</v>
      </c>
      <c r="AH198" s="3">
        <v>0.205201</v>
      </c>
      <c r="AI198" s="3">
        <v>0.215677</v>
      </c>
      <c r="AJ198" s="40">
        <v>0.013</v>
      </c>
    </row>
    <row r="199" ht="14.25" customHeight="1">
      <c r="A199" s="3" t="s">
        <v>1097</v>
      </c>
      <c r="B199" s="3" t="s">
        <v>1572</v>
      </c>
      <c r="C199" s="3" t="s">
        <v>1573</v>
      </c>
      <c r="D199" s="3" t="s">
        <v>167</v>
      </c>
      <c r="F199" s="3">
        <v>4.674959</v>
      </c>
      <c r="G199" s="3">
        <v>4.113621</v>
      </c>
      <c r="H199" s="3">
        <v>4.097058</v>
      </c>
      <c r="I199" s="3">
        <v>4.076231</v>
      </c>
      <c r="J199" s="3">
        <v>3.963672</v>
      </c>
      <c r="K199" s="3">
        <v>3.875137</v>
      </c>
      <c r="L199" s="3">
        <v>3.748797</v>
      </c>
      <c r="M199" s="3">
        <v>3.667557</v>
      </c>
      <c r="N199" s="3">
        <v>3.623373</v>
      </c>
      <c r="O199" s="3">
        <v>3.55564</v>
      </c>
      <c r="P199" s="3">
        <v>3.510182</v>
      </c>
      <c r="Q199" s="3">
        <v>3.522298</v>
      </c>
      <c r="R199" s="3">
        <v>3.545372</v>
      </c>
      <c r="S199" s="3">
        <v>3.47398</v>
      </c>
      <c r="T199" s="3">
        <v>3.404507</v>
      </c>
      <c r="U199" s="3">
        <v>3.381099</v>
      </c>
      <c r="V199" s="3">
        <v>3.396466</v>
      </c>
      <c r="W199" s="3">
        <v>3.475915</v>
      </c>
      <c r="X199" s="3">
        <v>3.595992</v>
      </c>
      <c r="Y199" s="3">
        <v>3.704969</v>
      </c>
      <c r="Z199" s="3">
        <v>3.790371</v>
      </c>
      <c r="AA199" s="3">
        <v>3.831281</v>
      </c>
      <c r="AB199" s="3">
        <v>3.966449</v>
      </c>
      <c r="AC199" s="3">
        <v>3.994008</v>
      </c>
      <c r="AD199" s="3">
        <v>4.099801</v>
      </c>
      <c r="AE199" s="3">
        <v>4.144612</v>
      </c>
      <c r="AF199" s="3">
        <v>4.181512</v>
      </c>
      <c r="AG199" s="3">
        <v>4.185299</v>
      </c>
      <c r="AH199" s="3">
        <v>4.21992</v>
      </c>
      <c r="AI199" s="3">
        <v>4.369842</v>
      </c>
      <c r="AJ199" s="40">
        <v>-0.002</v>
      </c>
    </row>
    <row r="200" ht="14.25" customHeight="1">
      <c r="A200" s="3" t="s">
        <v>299</v>
      </c>
      <c r="B200" s="3" t="s">
        <v>1574</v>
      </c>
      <c r="C200" s="3" t="s">
        <v>1575</v>
      </c>
      <c r="D200" s="3" t="s">
        <v>167</v>
      </c>
      <c r="F200" s="3">
        <v>0.002733</v>
      </c>
      <c r="G200" s="3">
        <v>0.00248</v>
      </c>
      <c r="H200" s="3">
        <v>0.002546</v>
      </c>
      <c r="I200" s="3">
        <v>0.002611</v>
      </c>
      <c r="J200" s="3">
        <v>0.002618</v>
      </c>
      <c r="K200" s="3">
        <v>0.002635</v>
      </c>
      <c r="L200" s="3">
        <v>0.002622</v>
      </c>
      <c r="M200" s="3">
        <v>0.002634</v>
      </c>
      <c r="N200" s="3">
        <v>0.002656</v>
      </c>
      <c r="O200" s="3">
        <v>0.002653</v>
      </c>
      <c r="P200" s="3">
        <v>0.002658</v>
      </c>
      <c r="Q200" s="3">
        <v>0.002691</v>
      </c>
      <c r="R200" s="3">
        <v>0.00273</v>
      </c>
      <c r="S200" s="3">
        <v>0.002695</v>
      </c>
      <c r="T200" s="3">
        <v>0.002657</v>
      </c>
      <c r="U200" s="3">
        <v>0.002653</v>
      </c>
      <c r="V200" s="3">
        <v>0.002677</v>
      </c>
      <c r="W200" s="3">
        <v>0.002728</v>
      </c>
      <c r="X200" s="3">
        <v>0.002794</v>
      </c>
      <c r="Y200" s="3">
        <v>0.002848</v>
      </c>
      <c r="Z200" s="3">
        <v>0.00288</v>
      </c>
      <c r="AA200" s="3">
        <v>0.002897</v>
      </c>
      <c r="AB200" s="3">
        <v>0.002913</v>
      </c>
      <c r="AC200" s="3">
        <v>0.002928</v>
      </c>
      <c r="AD200" s="3">
        <v>0.002936</v>
      </c>
      <c r="AE200" s="3">
        <v>0.002981</v>
      </c>
      <c r="AF200" s="3">
        <v>0.003017</v>
      </c>
      <c r="AG200" s="3">
        <v>0.00304</v>
      </c>
      <c r="AH200" s="3">
        <v>0.003097</v>
      </c>
      <c r="AI200" s="3">
        <v>0.003134</v>
      </c>
      <c r="AJ200" s="40">
        <v>0.005</v>
      </c>
    </row>
    <row r="201" ht="14.25" customHeight="1">
      <c r="A201" s="3" t="s">
        <v>1105</v>
      </c>
      <c r="B201" s="3" t="s">
        <v>1576</v>
      </c>
      <c r="C201" s="3" t="s">
        <v>1577</v>
      </c>
      <c r="D201" s="3" t="s">
        <v>167</v>
      </c>
      <c r="F201" s="3">
        <v>0.4298</v>
      </c>
      <c r="G201" s="3">
        <v>0.401585</v>
      </c>
      <c r="H201" s="3">
        <v>0.424709</v>
      </c>
      <c r="I201" s="3">
        <v>0.448687</v>
      </c>
      <c r="J201" s="3">
        <v>0.463284</v>
      </c>
      <c r="K201" s="3">
        <v>0.480233</v>
      </c>
      <c r="L201" s="3">
        <v>0.492265</v>
      </c>
      <c r="M201" s="3">
        <v>0.50932</v>
      </c>
      <c r="N201" s="3">
        <v>0.529017</v>
      </c>
      <c r="O201" s="3">
        <v>0.544368</v>
      </c>
      <c r="P201" s="3">
        <v>0.561699</v>
      </c>
      <c r="Q201" s="3">
        <v>0.585699</v>
      </c>
      <c r="R201" s="3">
        <v>0.612098</v>
      </c>
      <c r="S201" s="3">
        <v>0.622198</v>
      </c>
      <c r="T201" s="3">
        <v>0.632009</v>
      </c>
      <c r="U201" s="3">
        <v>0.650005</v>
      </c>
      <c r="V201" s="3">
        <v>0.675493</v>
      </c>
      <c r="W201" s="3">
        <v>0.708918</v>
      </c>
      <c r="X201" s="3">
        <v>0.747746</v>
      </c>
      <c r="Y201" s="3">
        <v>0.784857</v>
      </c>
      <c r="Z201" s="3">
        <v>0.817387</v>
      </c>
      <c r="AA201" s="3">
        <v>0.846605</v>
      </c>
      <c r="AB201" s="3">
        <v>0.876473</v>
      </c>
      <c r="AC201" s="3">
        <v>0.906544</v>
      </c>
      <c r="AD201" s="3">
        <v>0.934421</v>
      </c>
      <c r="AE201" s="3">
        <v>0.975059</v>
      </c>
      <c r="AF201" s="3">
        <v>1.013537</v>
      </c>
      <c r="AG201" s="3">
        <v>1.04871</v>
      </c>
      <c r="AH201" s="3">
        <v>1.096422</v>
      </c>
      <c r="AI201" s="3">
        <v>1.138344</v>
      </c>
      <c r="AJ201" s="40">
        <v>0.034</v>
      </c>
    </row>
    <row r="202" ht="14.25" customHeight="1">
      <c r="A202" s="3" t="s">
        <v>1102</v>
      </c>
      <c r="B202" s="3" t="s">
        <v>1578</v>
      </c>
      <c r="C202" s="3" t="s">
        <v>1579</v>
      </c>
      <c r="D202" s="3" t="s">
        <v>167</v>
      </c>
      <c r="F202" s="3">
        <v>0.448029</v>
      </c>
      <c r="G202" s="3">
        <v>0.418618</v>
      </c>
      <c r="H202" s="3">
        <v>0.442722</v>
      </c>
      <c r="I202" s="3">
        <v>0.467717</v>
      </c>
      <c r="J202" s="3">
        <v>0.482934</v>
      </c>
      <c r="K202" s="3">
        <v>0.500601</v>
      </c>
      <c r="L202" s="3">
        <v>0.513144</v>
      </c>
      <c r="M202" s="3">
        <v>0.530922</v>
      </c>
      <c r="N202" s="3">
        <v>0.551454</v>
      </c>
      <c r="O202" s="3">
        <v>0.567456</v>
      </c>
      <c r="P202" s="3">
        <v>0.585523</v>
      </c>
      <c r="Q202" s="3">
        <v>0.610541</v>
      </c>
      <c r="R202" s="3">
        <v>0.638059</v>
      </c>
      <c r="S202" s="3">
        <v>0.648587</v>
      </c>
      <c r="T202" s="3">
        <v>0.658815</v>
      </c>
      <c r="U202" s="3">
        <v>0.677574</v>
      </c>
      <c r="V202" s="3">
        <v>0.704143</v>
      </c>
      <c r="W202" s="3">
        <v>0.738986</v>
      </c>
      <c r="X202" s="3">
        <v>0.779461</v>
      </c>
      <c r="Y202" s="3">
        <v>0.818145</v>
      </c>
      <c r="Z202" s="3">
        <v>0.852055</v>
      </c>
      <c r="AA202" s="3">
        <v>0.882512</v>
      </c>
      <c r="AB202" s="3">
        <v>0.913647</v>
      </c>
      <c r="AC202" s="3">
        <v>0.944993</v>
      </c>
      <c r="AD202" s="3">
        <v>0.974053</v>
      </c>
      <c r="AE202" s="3">
        <v>1.016414</v>
      </c>
      <c r="AF202" s="3">
        <v>1.056524</v>
      </c>
      <c r="AG202" s="3">
        <v>1.093189</v>
      </c>
      <c r="AH202" s="3">
        <v>1.142925</v>
      </c>
      <c r="AI202" s="3">
        <v>1.186625</v>
      </c>
      <c r="AJ202" s="40">
        <v>0.034</v>
      </c>
    </row>
    <row r="203" ht="14.25" customHeight="1">
      <c r="A203" s="3" t="s">
        <v>311</v>
      </c>
      <c r="B203" s="3" t="s">
        <v>1580</v>
      </c>
      <c r="C203" s="3" t="s">
        <v>1581</v>
      </c>
      <c r="D203" s="3" t="s">
        <v>167</v>
      </c>
      <c r="F203" s="3">
        <v>5.0E-5</v>
      </c>
      <c r="G203" s="3">
        <v>4.6E-5</v>
      </c>
      <c r="H203" s="3">
        <v>4.7E-5</v>
      </c>
      <c r="I203" s="3">
        <v>4.8E-5</v>
      </c>
      <c r="J203" s="3">
        <v>4.7E-5</v>
      </c>
      <c r="K203" s="3">
        <v>4.7E-5</v>
      </c>
      <c r="L203" s="3">
        <v>4.7E-5</v>
      </c>
      <c r="M203" s="3">
        <v>4.7E-5</v>
      </c>
      <c r="N203" s="3">
        <v>4.6E-5</v>
      </c>
      <c r="O203" s="3">
        <v>4.6E-5</v>
      </c>
      <c r="P203" s="3">
        <v>4.5E-5</v>
      </c>
      <c r="Q203" s="3">
        <v>4.4E-5</v>
      </c>
      <c r="R203" s="3">
        <v>4.4E-5</v>
      </c>
      <c r="S203" s="3">
        <v>4.2E-5</v>
      </c>
      <c r="T203" s="3">
        <v>4.0E-5</v>
      </c>
      <c r="U203" s="3">
        <v>3.9E-5</v>
      </c>
      <c r="V203" s="3">
        <v>3.8E-5</v>
      </c>
      <c r="W203" s="3">
        <v>3.8E-5</v>
      </c>
      <c r="X203" s="3">
        <v>3.7E-5</v>
      </c>
      <c r="Y203" s="3">
        <v>3.7E-5</v>
      </c>
      <c r="Z203" s="3">
        <v>3.6E-5</v>
      </c>
      <c r="AA203" s="3">
        <v>3.5E-5</v>
      </c>
      <c r="AB203" s="3">
        <v>3.4E-5</v>
      </c>
      <c r="AC203" s="3">
        <v>3.4E-5</v>
      </c>
      <c r="AD203" s="3">
        <v>3.3E-5</v>
      </c>
      <c r="AE203" s="3">
        <v>3.2E-5</v>
      </c>
      <c r="AF203" s="3">
        <v>3.1E-5</v>
      </c>
      <c r="AG203" s="3">
        <v>3.1E-5</v>
      </c>
      <c r="AH203" s="3">
        <v>3.0E-5</v>
      </c>
      <c r="AI203" s="3">
        <v>2.9E-5</v>
      </c>
      <c r="AJ203" s="40">
        <v>-0.018</v>
      </c>
    </row>
    <row r="204" ht="14.25" customHeight="1">
      <c r="A204" s="3" t="s">
        <v>1211</v>
      </c>
      <c r="B204" s="3" t="s">
        <v>1582</v>
      </c>
      <c r="C204" s="3" t="s">
        <v>1583</v>
      </c>
      <c r="D204" s="3" t="s">
        <v>167</v>
      </c>
      <c r="F204" s="3">
        <v>273.346558</v>
      </c>
      <c r="G204" s="3">
        <v>247.963852</v>
      </c>
      <c r="H204" s="3">
        <v>254.603561</v>
      </c>
      <c r="I204" s="3">
        <v>261.143524</v>
      </c>
      <c r="J204" s="3">
        <v>261.786102</v>
      </c>
      <c r="K204" s="3">
        <v>263.45932</v>
      </c>
      <c r="L204" s="3">
        <v>262.194672</v>
      </c>
      <c r="M204" s="3">
        <v>263.377106</v>
      </c>
      <c r="N204" s="3">
        <v>265.594635</v>
      </c>
      <c r="O204" s="3">
        <v>265.341431</v>
      </c>
      <c r="P204" s="3">
        <v>265.815002</v>
      </c>
      <c r="Q204" s="3">
        <v>269.099457</v>
      </c>
      <c r="R204" s="3">
        <v>273.037506</v>
      </c>
      <c r="S204" s="3">
        <v>269.458923</v>
      </c>
      <c r="T204" s="3">
        <v>265.73587</v>
      </c>
      <c r="U204" s="3">
        <v>265.342041</v>
      </c>
      <c r="V204" s="3">
        <v>267.71524</v>
      </c>
      <c r="W204" s="3">
        <v>272.779144</v>
      </c>
      <c r="X204" s="3">
        <v>279.339355</v>
      </c>
      <c r="Y204" s="3">
        <v>284.663116</v>
      </c>
      <c r="Z204" s="3">
        <v>287.826782</v>
      </c>
      <c r="AA204" s="3">
        <v>289.432251</v>
      </c>
      <c r="AB204" s="3">
        <v>290.915924</v>
      </c>
      <c r="AC204" s="3">
        <v>292.132904</v>
      </c>
      <c r="AD204" s="3">
        <v>292.3461</v>
      </c>
      <c r="AE204" s="3">
        <v>296.174866</v>
      </c>
      <c r="AF204" s="3">
        <v>298.895691</v>
      </c>
      <c r="AG204" s="3">
        <v>300.260651</v>
      </c>
      <c r="AH204" s="3">
        <v>304.777893</v>
      </c>
      <c r="AI204" s="3">
        <v>307.214691</v>
      </c>
      <c r="AJ204" s="40">
        <v>0.004</v>
      </c>
    </row>
    <row r="205" ht="14.25" customHeight="1">
      <c r="A205" s="3" t="s">
        <v>1214</v>
      </c>
      <c r="C205" s="3" t="s">
        <v>1584</v>
      </c>
    </row>
    <row r="206" ht="14.25" customHeight="1">
      <c r="A206" s="3" t="s">
        <v>1088</v>
      </c>
      <c r="B206" s="3" t="s">
        <v>1585</v>
      </c>
      <c r="C206" s="3" t="s">
        <v>1586</v>
      </c>
      <c r="D206" s="3" t="s">
        <v>167</v>
      </c>
      <c r="F206" s="3">
        <v>130.406082</v>
      </c>
      <c r="G206" s="3">
        <v>117.794769</v>
      </c>
      <c r="H206" s="3">
        <v>120.931137</v>
      </c>
      <c r="I206" s="3">
        <v>131.272293</v>
      </c>
      <c r="J206" s="3">
        <v>136.692734</v>
      </c>
      <c r="K206" s="3">
        <v>137.715363</v>
      </c>
      <c r="L206" s="3">
        <v>137.368988</v>
      </c>
      <c r="M206" s="3">
        <v>138.694977</v>
      </c>
      <c r="N206" s="3">
        <v>140.175995</v>
      </c>
      <c r="O206" s="3">
        <v>139.857086</v>
      </c>
      <c r="P206" s="3">
        <v>138.883682</v>
      </c>
      <c r="Q206" s="3">
        <v>139.857407</v>
      </c>
      <c r="R206" s="3">
        <v>140.947617</v>
      </c>
      <c r="S206" s="3">
        <v>138.286514</v>
      </c>
      <c r="T206" s="3">
        <v>135.298248</v>
      </c>
      <c r="U206" s="3">
        <v>134.748459</v>
      </c>
      <c r="V206" s="3">
        <v>136.852127</v>
      </c>
      <c r="W206" s="3">
        <v>139.773911</v>
      </c>
      <c r="X206" s="3">
        <v>144.19809</v>
      </c>
      <c r="Y206" s="3">
        <v>147.841446</v>
      </c>
      <c r="Z206" s="3">
        <v>149.439178</v>
      </c>
      <c r="AA206" s="3">
        <v>150.342331</v>
      </c>
      <c r="AB206" s="3">
        <v>150.940887</v>
      </c>
      <c r="AC206" s="3">
        <v>151.48082</v>
      </c>
      <c r="AD206" s="3">
        <v>151.848557</v>
      </c>
      <c r="AE206" s="3">
        <v>153.545944</v>
      </c>
      <c r="AF206" s="3">
        <v>155.558792</v>
      </c>
      <c r="AG206" s="3">
        <v>155.167679</v>
      </c>
      <c r="AH206" s="3">
        <v>155.243668</v>
      </c>
      <c r="AI206" s="3">
        <v>159.608139</v>
      </c>
      <c r="AJ206" s="40">
        <v>0.007</v>
      </c>
    </row>
    <row r="207" ht="14.25" customHeight="1">
      <c r="A207" s="3" t="s">
        <v>1085</v>
      </c>
      <c r="B207" s="3" t="s">
        <v>1587</v>
      </c>
      <c r="C207" s="3" t="s">
        <v>1588</v>
      </c>
      <c r="D207" s="3" t="s">
        <v>167</v>
      </c>
      <c r="F207" s="3">
        <v>49.838943</v>
      </c>
      <c r="G207" s="3">
        <v>45.16925</v>
      </c>
      <c r="H207" s="3">
        <v>46.525032</v>
      </c>
      <c r="I207" s="3">
        <v>50.757252</v>
      </c>
      <c r="J207" s="3">
        <v>53.033646</v>
      </c>
      <c r="K207" s="3">
        <v>53.667015</v>
      </c>
      <c r="L207" s="3">
        <v>53.955975</v>
      </c>
      <c r="M207" s="3">
        <v>54.842262</v>
      </c>
      <c r="N207" s="3">
        <v>55.877193</v>
      </c>
      <c r="O207" s="3">
        <v>56.17234</v>
      </c>
      <c r="P207" s="3">
        <v>56.13776</v>
      </c>
      <c r="Q207" s="3">
        <v>56.842735</v>
      </c>
      <c r="R207" s="3">
        <v>57.75259</v>
      </c>
      <c r="S207" s="3">
        <v>57.164688</v>
      </c>
      <c r="T207" s="3">
        <v>56.387905</v>
      </c>
      <c r="U207" s="3">
        <v>56.641712</v>
      </c>
      <c r="V207" s="3">
        <v>58.039501</v>
      </c>
      <c r="W207" s="3">
        <v>59.744305</v>
      </c>
      <c r="X207" s="3">
        <v>62.087551</v>
      </c>
      <c r="Y207" s="3">
        <v>64.09301</v>
      </c>
      <c r="Z207" s="3">
        <v>65.201302</v>
      </c>
      <c r="AA207" s="3">
        <v>66.02491</v>
      </c>
      <c r="AB207" s="3">
        <v>66.789047</v>
      </c>
      <c r="AC207" s="3">
        <v>67.505745</v>
      </c>
      <c r="AD207" s="3">
        <v>68.231728</v>
      </c>
      <c r="AE207" s="3">
        <v>69.442307</v>
      </c>
      <c r="AF207" s="3">
        <v>70.586899</v>
      </c>
      <c r="AG207" s="3">
        <v>70.483521</v>
      </c>
      <c r="AH207" s="3">
        <v>70.499413</v>
      </c>
      <c r="AI207" s="3">
        <v>72.283279</v>
      </c>
      <c r="AJ207" s="40">
        <v>0.013</v>
      </c>
    </row>
    <row r="208" ht="14.25" customHeight="1">
      <c r="A208" s="3" t="s">
        <v>1091</v>
      </c>
      <c r="B208" s="3" t="s">
        <v>1589</v>
      </c>
      <c r="C208" s="3" t="s">
        <v>1590</v>
      </c>
      <c r="D208" s="3" t="s">
        <v>167</v>
      </c>
      <c r="F208" s="3">
        <v>0.23281</v>
      </c>
      <c r="G208" s="3">
        <v>0.216827</v>
      </c>
      <c r="H208" s="3">
        <v>0.229524</v>
      </c>
      <c r="I208" s="3">
        <v>0.257041</v>
      </c>
      <c r="J208" s="3">
        <v>0.276023</v>
      </c>
      <c r="K208" s="3">
        <v>0.286888</v>
      </c>
      <c r="L208" s="3">
        <v>0.295527</v>
      </c>
      <c r="M208" s="3">
        <v>0.308096</v>
      </c>
      <c r="N208" s="3">
        <v>0.321671</v>
      </c>
      <c r="O208" s="3">
        <v>0.331536</v>
      </c>
      <c r="P208" s="3">
        <v>0.340062</v>
      </c>
      <c r="Q208" s="3">
        <v>0.353645</v>
      </c>
      <c r="R208" s="3">
        <v>0.368357</v>
      </c>
      <c r="S208" s="3">
        <v>0.373627</v>
      </c>
      <c r="T208" s="3">
        <v>0.377986</v>
      </c>
      <c r="U208" s="3">
        <v>0.389324</v>
      </c>
      <c r="V208" s="3">
        <v>0.408993</v>
      </c>
      <c r="W208" s="3">
        <v>0.431984</v>
      </c>
      <c r="X208" s="3">
        <v>0.460832</v>
      </c>
      <c r="Y208" s="3">
        <v>0.488527</v>
      </c>
      <c r="Z208" s="3">
        <v>0.51055</v>
      </c>
      <c r="AA208" s="3">
        <v>0.531114</v>
      </c>
      <c r="AB208" s="3">
        <v>0.551462</v>
      </c>
      <c r="AC208" s="3">
        <v>0.572457</v>
      </c>
      <c r="AD208" s="3">
        <v>0.593672</v>
      </c>
      <c r="AE208" s="3">
        <v>0.620955</v>
      </c>
      <c r="AF208" s="3">
        <v>0.649883</v>
      </c>
      <c r="AG208" s="3">
        <v>0.669345</v>
      </c>
      <c r="AH208" s="3">
        <v>0.691221</v>
      </c>
      <c r="AI208" s="3">
        <v>0.733062</v>
      </c>
      <c r="AJ208" s="40">
        <v>0.04</v>
      </c>
    </row>
    <row r="209" ht="14.25" customHeight="1">
      <c r="A209" s="3" t="s">
        <v>1094</v>
      </c>
      <c r="B209" s="3" t="s">
        <v>1591</v>
      </c>
      <c r="C209" s="3" t="s">
        <v>1592</v>
      </c>
      <c r="D209" s="3" t="s">
        <v>167</v>
      </c>
      <c r="F209" s="3">
        <v>0.66197</v>
      </c>
      <c r="G209" s="3">
        <v>0.577832</v>
      </c>
      <c r="H209" s="3">
        <v>0.574676</v>
      </c>
      <c r="I209" s="3">
        <v>0.607237</v>
      </c>
      <c r="J209" s="3">
        <v>0.617919</v>
      </c>
      <c r="K209" s="3">
        <v>0.61105</v>
      </c>
      <c r="L209" s="3">
        <v>0.600101</v>
      </c>
      <c r="M209" s="3">
        <v>0.599614</v>
      </c>
      <c r="N209" s="3">
        <v>0.600884</v>
      </c>
      <c r="O209" s="3">
        <v>0.595231</v>
      </c>
      <c r="P209" s="3">
        <v>0.587545</v>
      </c>
      <c r="Q209" s="3">
        <v>0.58871</v>
      </c>
      <c r="R209" s="3">
        <v>0.590857</v>
      </c>
      <c r="S209" s="3">
        <v>0.577567</v>
      </c>
      <c r="T209" s="3">
        <v>0.564634</v>
      </c>
      <c r="U209" s="3">
        <v>0.56185</v>
      </c>
      <c r="V209" s="3">
        <v>0.571095</v>
      </c>
      <c r="W209" s="3">
        <v>0.586941</v>
      </c>
      <c r="X209" s="3">
        <v>0.610239</v>
      </c>
      <c r="Y209" s="3">
        <v>0.630469</v>
      </c>
      <c r="Z209" s="3">
        <v>0.642295</v>
      </c>
      <c r="AA209" s="3">
        <v>0.652927</v>
      </c>
      <c r="AB209" s="3">
        <v>0.663214</v>
      </c>
      <c r="AC209" s="3">
        <v>0.67514</v>
      </c>
      <c r="AD209" s="3">
        <v>0.684053</v>
      </c>
      <c r="AE209" s="3">
        <v>0.69938</v>
      </c>
      <c r="AF209" s="3">
        <v>0.719735</v>
      </c>
      <c r="AG209" s="3">
        <v>0.727183</v>
      </c>
      <c r="AH209" s="3">
        <v>0.737779</v>
      </c>
      <c r="AI209" s="3">
        <v>0.771642</v>
      </c>
      <c r="AJ209" s="40">
        <v>0.005</v>
      </c>
    </row>
    <row r="210" ht="14.25" customHeight="1">
      <c r="A210" s="3" t="s">
        <v>1097</v>
      </c>
      <c r="B210" s="3" t="s">
        <v>1593</v>
      </c>
      <c r="C210" s="3" t="s">
        <v>1594</v>
      </c>
      <c r="D210" s="3" t="s">
        <v>167</v>
      </c>
      <c r="F210" s="3">
        <v>6.772357</v>
      </c>
      <c r="G210" s="3">
        <v>6.12795</v>
      </c>
      <c r="H210" s="3">
        <v>6.3079</v>
      </c>
      <c r="I210" s="3">
        <v>6.875429</v>
      </c>
      <c r="J210" s="3">
        <v>7.192358</v>
      </c>
      <c r="K210" s="3">
        <v>7.293689</v>
      </c>
      <c r="L210" s="3">
        <v>7.336966</v>
      </c>
      <c r="M210" s="3">
        <v>7.50022</v>
      </c>
      <c r="N210" s="3">
        <v>7.684395</v>
      </c>
      <c r="O210" s="3">
        <v>7.793267</v>
      </c>
      <c r="P210" s="3">
        <v>7.904419</v>
      </c>
      <c r="Q210" s="3">
        <v>8.132733</v>
      </c>
      <c r="R210" s="3">
        <v>8.385318</v>
      </c>
      <c r="S210" s="3">
        <v>8.423368</v>
      </c>
      <c r="T210" s="3">
        <v>8.501373</v>
      </c>
      <c r="U210" s="3">
        <v>8.736726</v>
      </c>
      <c r="V210" s="3">
        <v>9.158672</v>
      </c>
      <c r="W210" s="3">
        <v>9.654168</v>
      </c>
      <c r="X210" s="3">
        <v>10.279443</v>
      </c>
      <c r="Y210" s="3">
        <v>10.877818</v>
      </c>
      <c r="Z210" s="3">
        <v>11.349106</v>
      </c>
      <c r="AA210" s="3">
        <v>11.787519</v>
      </c>
      <c r="AB210" s="3">
        <v>12.172266</v>
      </c>
      <c r="AC210" s="3">
        <v>12.617786</v>
      </c>
      <c r="AD210" s="3">
        <v>13.011469</v>
      </c>
      <c r="AE210" s="3">
        <v>13.609426</v>
      </c>
      <c r="AF210" s="3">
        <v>14.148114</v>
      </c>
      <c r="AG210" s="3">
        <v>14.514461</v>
      </c>
      <c r="AH210" s="3">
        <v>14.927631</v>
      </c>
      <c r="AI210" s="3">
        <v>15.78293</v>
      </c>
      <c r="AJ210" s="40">
        <v>0.03</v>
      </c>
    </row>
    <row r="211" ht="14.25" customHeight="1">
      <c r="A211" s="3" t="s">
        <v>299</v>
      </c>
      <c r="B211" s="3" t="s">
        <v>1595</v>
      </c>
      <c r="C211" s="3" t="s">
        <v>1596</v>
      </c>
      <c r="D211" s="3" t="s">
        <v>167</v>
      </c>
      <c r="F211" s="3">
        <v>0.016009</v>
      </c>
      <c r="G211" s="3">
        <v>0.013162</v>
      </c>
      <c r="H211" s="3">
        <v>0.012312</v>
      </c>
      <c r="I211" s="3">
        <v>0.012197</v>
      </c>
      <c r="J211" s="3">
        <v>0.011601</v>
      </c>
      <c r="K211" s="3">
        <v>0.010693</v>
      </c>
      <c r="L211" s="3">
        <v>0.009783</v>
      </c>
      <c r="M211" s="3">
        <v>0.009071</v>
      </c>
      <c r="N211" s="3">
        <v>0.008437</v>
      </c>
      <c r="O211" s="3">
        <v>0.00776</v>
      </c>
      <c r="P211" s="3">
        <v>0.007116</v>
      </c>
      <c r="Q211" s="3">
        <v>0.006629</v>
      </c>
      <c r="R211" s="3">
        <v>0.006198</v>
      </c>
      <c r="S211" s="3">
        <v>0.005655</v>
      </c>
      <c r="T211" s="3">
        <v>0.005158</v>
      </c>
      <c r="U211" s="3">
        <v>0.004801</v>
      </c>
      <c r="V211" s="3">
        <v>0.004569</v>
      </c>
      <c r="W211" s="3">
        <v>0.004383</v>
      </c>
      <c r="X211" s="3">
        <v>0.004258</v>
      </c>
      <c r="Y211" s="3">
        <v>0.004122</v>
      </c>
      <c r="Z211" s="3">
        <v>0.003944</v>
      </c>
      <c r="AA211" s="3">
        <v>0.003767</v>
      </c>
      <c r="AB211" s="3">
        <v>0.003601</v>
      </c>
      <c r="AC211" s="3">
        <v>0.003451</v>
      </c>
      <c r="AD211" s="3">
        <v>0.003313</v>
      </c>
      <c r="AE211" s="3">
        <v>0.003221</v>
      </c>
      <c r="AF211" s="3">
        <v>0.003157</v>
      </c>
      <c r="AG211" s="3">
        <v>0.003053</v>
      </c>
      <c r="AH211" s="3">
        <v>0.002967</v>
      </c>
      <c r="AI211" s="3">
        <v>0.002967</v>
      </c>
      <c r="AJ211" s="40">
        <v>-0.056</v>
      </c>
    </row>
    <row r="212" ht="14.25" customHeight="1">
      <c r="A212" s="3" t="s">
        <v>1105</v>
      </c>
      <c r="B212" s="3" t="s">
        <v>1597</v>
      </c>
      <c r="C212" s="3" t="s">
        <v>1598</v>
      </c>
      <c r="D212" s="3" t="s">
        <v>167</v>
      </c>
      <c r="F212" s="3">
        <v>0.304973</v>
      </c>
      <c r="G212" s="3">
        <v>0.284036</v>
      </c>
      <c r="H212" s="3">
        <v>0.300669</v>
      </c>
      <c r="I212" s="3">
        <v>0.336715</v>
      </c>
      <c r="J212" s="3">
        <v>0.361581</v>
      </c>
      <c r="K212" s="3">
        <v>0.375814</v>
      </c>
      <c r="L212" s="3">
        <v>0.387131</v>
      </c>
      <c r="M212" s="3">
        <v>0.403596</v>
      </c>
      <c r="N212" s="3">
        <v>0.421379</v>
      </c>
      <c r="O212" s="3">
        <v>0.434301</v>
      </c>
      <c r="P212" s="3">
        <v>0.44547</v>
      </c>
      <c r="Q212" s="3">
        <v>0.463264</v>
      </c>
      <c r="R212" s="3">
        <v>0.482536</v>
      </c>
      <c r="S212" s="3">
        <v>0.48944</v>
      </c>
      <c r="T212" s="3">
        <v>0.495149</v>
      </c>
      <c r="U212" s="3">
        <v>0.510002</v>
      </c>
      <c r="V212" s="3">
        <v>0.535768</v>
      </c>
      <c r="W212" s="3">
        <v>0.565885</v>
      </c>
      <c r="X212" s="3">
        <v>0.603675</v>
      </c>
      <c r="Y212" s="3">
        <v>0.639954</v>
      </c>
      <c r="Z212" s="3">
        <v>0.668804</v>
      </c>
      <c r="AA212" s="3">
        <v>0.695742</v>
      </c>
      <c r="AB212" s="3">
        <v>0.722398</v>
      </c>
      <c r="AC212" s="3">
        <v>0.7499</v>
      </c>
      <c r="AD212" s="3">
        <v>0.777691</v>
      </c>
      <c r="AE212" s="3">
        <v>0.813431</v>
      </c>
      <c r="AF212" s="3">
        <v>0.851326</v>
      </c>
      <c r="AG212" s="3">
        <v>0.87682</v>
      </c>
      <c r="AH212" s="3">
        <v>0.905477</v>
      </c>
      <c r="AI212" s="3">
        <v>0.960287</v>
      </c>
      <c r="AJ212" s="40">
        <v>0.04</v>
      </c>
    </row>
    <row r="213" ht="14.25" customHeight="1">
      <c r="A213" s="3" t="s">
        <v>1102</v>
      </c>
      <c r="B213" s="3" t="s">
        <v>1599</v>
      </c>
      <c r="C213" s="3" t="s">
        <v>1600</v>
      </c>
      <c r="D213" s="3" t="s">
        <v>167</v>
      </c>
      <c r="F213" s="3">
        <v>0.28868</v>
      </c>
      <c r="G213" s="3">
        <v>0.268861</v>
      </c>
      <c r="H213" s="3">
        <v>0.284606</v>
      </c>
      <c r="I213" s="3">
        <v>0.318726</v>
      </c>
      <c r="J213" s="3">
        <v>0.342263</v>
      </c>
      <c r="K213" s="3">
        <v>0.355736</v>
      </c>
      <c r="L213" s="3">
        <v>0.366448</v>
      </c>
      <c r="M213" s="3">
        <v>0.382033</v>
      </c>
      <c r="N213" s="3">
        <v>0.398866</v>
      </c>
      <c r="O213" s="3">
        <v>0.411098</v>
      </c>
      <c r="P213" s="3">
        <v>0.42167</v>
      </c>
      <c r="Q213" s="3">
        <v>0.438513</v>
      </c>
      <c r="R213" s="3">
        <v>0.456756</v>
      </c>
      <c r="S213" s="3">
        <v>0.463291</v>
      </c>
      <c r="T213" s="3">
        <v>0.468696</v>
      </c>
      <c r="U213" s="3">
        <v>0.482755</v>
      </c>
      <c r="V213" s="3">
        <v>0.507144</v>
      </c>
      <c r="W213" s="3">
        <v>0.535652</v>
      </c>
      <c r="X213" s="3">
        <v>0.571423</v>
      </c>
      <c r="Y213" s="3">
        <v>0.605764</v>
      </c>
      <c r="Z213" s="3">
        <v>0.633072</v>
      </c>
      <c r="AA213" s="3">
        <v>0.658571</v>
      </c>
      <c r="AB213" s="3">
        <v>0.683803</v>
      </c>
      <c r="AC213" s="3">
        <v>0.709836</v>
      </c>
      <c r="AD213" s="3">
        <v>0.736142</v>
      </c>
      <c r="AE213" s="3">
        <v>0.769973</v>
      </c>
      <c r="AF213" s="3">
        <v>0.805843</v>
      </c>
      <c r="AG213" s="3">
        <v>0.829976</v>
      </c>
      <c r="AH213" s="3">
        <v>0.857101</v>
      </c>
      <c r="AI213" s="3">
        <v>0.908983</v>
      </c>
      <c r="AJ213" s="40">
        <v>0.04</v>
      </c>
    </row>
    <row r="214" ht="14.25" customHeight="1">
      <c r="A214" s="3" t="s">
        <v>311</v>
      </c>
      <c r="B214" s="3" t="s">
        <v>1601</v>
      </c>
      <c r="C214" s="3" t="s">
        <v>1602</v>
      </c>
      <c r="D214" s="3" t="s">
        <v>167</v>
      </c>
      <c r="F214" s="3">
        <v>0.466264</v>
      </c>
      <c r="G214" s="3">
        <v>0.434254</v>
      </c>
      <c r="H214" s="3">
        <v>0.459684</v>
      </c>
      <c r="I214" s="3">
        <v>0.514793</v>
      </c>
      <c r="J214" s="3">
        <v>0.55281</v>
      </c>
      <c r="K214" s="3">
        <v>0.574571</v>
      </c>
      <c r="L214" s="3">
        <v>0.591873</v>
      </c>
      <c r="M214" s="3">
        <v>0.617045</v>
      </c>
      <c r="N214" s="3">
        <v>0.644233</v>
      </c>
      <c r="O214" s="3">
        <v>0.66399</v>
      </c>
      <c r="P214" s="3">
        <v>0.681065</v>
      </c>
      <c r="Q214" s="3">
        <v>0.70827</v>
      </c>
      <c r="R214" s="3">
        <v>0.737735</v>
      </c>
      <c r="S214" s="3">
        <v>0.748289</v>
      </c>
      <c r="T214" s="3">
        <v>0.757019</v>
      </c>
      <c r="U214" s="3">
        <v>0.779726</v>
      </c>
      <c r="V214" s="3">
        <v>0.819119</v>
      </c>
      <c r="W214" s="3">
        <v>0.865164</v>
      </c>
      <c r="X214" s="3">
        <v>0.92294</v>
      </c>
      <c r="Y214" s="3">
        <v>0.978407</v>
      </c>
      <c r="Z214" s="3">
        <v>1.022514</v>
      </c>
      <c r="AA214" s="3">
        <v>1.063698</v>
      </c>
      <c r="AB214" s="3">
        <v>1.104452</v>
      </c>
      <c r="AC214" s="3">
        <v>1.146499</v>
      </c>
      <c r="AD214" s="3">
        <v>1.188988</v>
      </c>
      <c r="AE214" s="3">
        <v>1.243629</v>
      </c>
      <c r="AF214" s="3">
        <v>1.301566</v>
      </c>
      <c r="AG214" s="3">
        <v>1.340544</v>
      </c>
      <c r="AH214" s="3">
        <v>1.384356</v>
      </c>
      <c r="AI214" s="3">
        <v>1.468153</v>
      </c>
      <c r="AJ214" s="40">
        <v>0.04</v>
      </c>
    </row>
    <row r="215" ht="14.25" customHeight="1">
      <c r="A215" s="3" t="s">
        <v>1234</v>
      </c>
      <c r="B215" s="3" t="s">
        <v>1603</v>
      </c>
      <c r="C215" s="3" t="s">
        <v>1604</v>
      </c>
      <c r="D215" s="3" t="s">
        <v>167</v>
      </c>
      <c r="F215" s="3">
        <v>188.988068</v>
      </c>
      <c r="G215" s="3">
        <v>170.886948</v>
      </c>
      <c r="H215" s="3">
        <v>175.625534</v>
      </c>
      <c r="I215" s="3">
        <v>190.951675</v>
      </c>
      <c r="J215" s="3">
        <v>199.080948</v>
      </c>
      <c r="K215" s="3">
        <v>200.890793</v>
      </c>
      <c r="L215" s="3">
        <v>200.912796</v>
      </c>
      <c r="M215" s="3">
        <v>203.356918</v>
      </c>
      <c r="N215" s="3">
        <v>206.133057</v>
      </c>
      <c r="O215" s="3">
        <v>206.266602</v>
      </c>
      <c r="P215" s="3">
        <v>205.408737</v>
      </c>
      <c r="Q215" s="3">
        <v>207.391937</v>
      </c>
      <c r="R215" s="3">
        <v>209.727966</v>
      </c>
      <c r="S215" s="3">
        <v>206.532455</v>
      </c>
      <c r="T215" s="3">
        <v>202.856201</v>
      </c>
      <c r="U215" s="3">
        <v>202.855347</v>
      </c>
      <c r="V215" s="3">
        <v>206.897003</v>
      </c>
      <c r="W215" s="3">
        <v>212.162399</v>
      </c>
      <c r="X215" s="3">
        <v>219.738434</v>
      </c>
      <c r="Y215" s="3">
        <v>226.15947</v>
      </c>
      <c r="Z215" s="3">
        <v>229.470825</v>
      </c>
      <c r="AA215" s="3">
        <v>231.76059</v>
      </c>
      <c r="AB215" s="3">
        <v>233.631119</v>
      </c>
      <c r="AC215" s="3">
        <v>235.461639</v>
      </c>
      <c r="AD215" s="3">
        <v>237.075607</v>
      </c>
      <c r="AE215" s="3">
        <v>240.748291</v>
      </c>
      <c r="AF215" s="3">
        <v>244.62532</v>
      </c>
      <c r="AG215" s="3">
        <v>244.612579</v>
      </c>
      <c r="AH215" s="3">
        <v>245.249649</v>
      </c>
      <c r="AI215" s="3">
        <v>252.519455</v>
      </c>
      <c r="AJ215" s="40">
        <v>0.01</v>
      </c>
    </row>
    <row r="216" ht="14.25" customHeight="1">
      <c r="A216" s="3" t="s">
        <v>1237</v>
      </c>
      <c r="C216" s="3" t="s">
        <v>1605</v>
      </c>
    </row>
    <row r="217" ht="14.25" customHeight="1">
      <c r="A217" s="3" t="s">
        <v>1088</v>
      </c>
      <c r="B217" s="3" t="s">
        <v>1606</v>
      </c>
      <c r="C217" s="3" t="s">
        <v>1607</v>
      </c>
      <c r="D217" s="3" t="s">
        <v>167</v>
      </c>
      <c r="F217" s="3">
        <v>272.4888</v>
      </c>
      <c r="G217" s="3">
        <v>240.971359</v>
      </c>
      <c r="H217" s="3">
        <v>242.198502</v>
      </c>
      <c r="I217" s="3">
        <v>257.524475</v>
      </c>
      <c r="J217" s="3">
        <v>262.532715</v>
      </c>
      <c r="K217" s="3">
        <v>259.01001</v>
      </c>
      <c r="L217" s="3">
        <v>253.238739</v>
      </c>
      <c r="M217" s="3">
        <v>250.56427</v>
      </c>
      <c r="N217" s="3">
        <v>248.281799</v>
      </c>
      <c r="O217" s="3">
        <v>242.898743</v>
      </c>
      <c r="P217" s="3">
        <v>236.499359</v>
      </c>
      <c r="Q217" s="3">
        <v>233.421646</v>
      </c>
      <c r="R217" s="3">
        <v>230.710022</v>
      </c>
      <c r="S217" s="3">
        <v>222.053879</v>
      </c>
      <c r="T217" s="3">
        <v>213.141678</v>
      </c>
      <c r="U217" s="3">
        <v>208.271667</v>
      </c>
      <c r="V217" s="3">
        <v>207.540726</v>
      </c>
      <c r="W217" s="3">
        <v>207.92041</v>
      </c>
      <c r="X217" s="3">
        <v>210.391068</v>
      </c>
      <c r="Y217" s="3">
        <v>211.501633</v>
      </c>
      <c r="Z217" s="3">
        <v>209.573715</v>
      </c>
      <c r="AA217" s="3">
        <v>206.68898</v>
      </c>
      <c r="AB217" s="3">
        <v>203.389618</v>
      </c>
      <c r="AC217" s="3">
        <v>200.052567</v>
      </c>
      <c r="AD217" s="3">
        <v>196.510635</v>
      </c>
      <c r="AE217" s="3">
        <v>194.647522</v>
      </c>
      <c r="AF217" s="3">
        <v>192.87822</v>
      </c>
      <c r="AG217" s="3">
        <v>188.049133</v>
      </c>
      <c r="AH217" s="3">
        <v>183.761093</v>
      </c>
      <c r="AI217" s="3">
        <v>184.371353</v>
      </c>
      <c r="AJ217" s="40">
        <v>-0.013</v>
      </c>
    </row>
    <row r="218" ht="14.25" customHeight="1">
      <c r="A218" s="3" t="s">
        <v>1085</v>
      </c>
      <c r="B218" s="3" t="s">
        <v>1608</v>
      </c>
      <c r="C218" s="3" t="s">
        <v>1609</v>
      </c>
      <c r="D218" s="3" t="s">
        <v>167</v>
      </c>
      <c r="F218" s="3">
        <v>0.462691</v>
      </c>
      <c r="G218" s="3">
        <v>0.408807</v>
      </c>
      <c r="H218" s="3">
        <v>0.410575</v>
      </c>
      <c r="I218" s="3">
        <v>0.436277</v>
      </c>
      <c r="J218" s="3">
        <v>0.444567</v>
      </c>
      <c r="K218" s="3">
        <v>0.438501</v>
      </c>
      <c r="L218" s="3">
        <v>0.428697</v>
      </c>
      <c r="M218" s="3">
        <v>0.424192</v>
      </c>
      <c r="N218" s="3">
        <v>0.420375</v>
      </c>
      <c r="O218" s="3">
        <v>0.411268</v>
      </c>
      <c r="P218" s="3">
        <v>0.400445</v>
      </c>
      <c r="Q218" s="3">
        <v>0.395331</v>
      </c>
      <c r="R218" s="3">
        <v>0.390917</v>
      </c>
      <c r="S218" s="3">
        <v>0.376434</v>
      </c>
      <c r="T218" s="3">
        <v>0.361552</v>
      </c>
      <c r="U218" s="3">
        <v>0.353556</v>
      </c>
      <c r="V218" s="3">
        <v>0.35263100000000003</v>
      </c>
      <c r="W218" s="3">
        <v>0.353616</v>
      </c>
      <c r="X218" s="3">
        <v>0.358151</v>
      </c>
      <c r="Y218" s="3">
        <v>0.360471</v>
      </c>
      <c r="Z218" s="3">
        <v>0.357662</v>
      </c>
      <c r="AA218" s="3">
        <v>0.353238</v>
      </c>
      <c r="AB218" s="3">
        <v>0.348203</v>
      </c>
      <c r="AC218" s="3">
        <v>0.343149</v>
      </c>
      <c r="AD218" s="3">
        <v>0.337829</v>
      </c>
      <c r="AE218" s="3">
        <v>0.335431</v>
      </c>
      <c r="AF218" s="3">
        <v>0.333236</v>
      </c>
      <c r="AG218" s="3">
        <v>0.325774</v>
      </c>
      <c r="AH218" s="3">
        <v>0.319308</v>
      </c>
      <c r="AI218" s="3">
        <v>0.32139</v>
      </c>
      <c r="AJ218" s="40">
        <v>-0.012</v>
      </c>
    </row>
    <row r="219" ht="14.25" customHeight="1">
      <c r="A219" s="3" t="s">
        <v>1091</v>
      </c>
      <c r="B219" s="3" t="s">
        <v>1610</v>
      </c>
      <c r="C219" s="3" t="s">
        <v>1611</v>
      </c>
      <c r="D219" s="3" t="s">
        <v>167</v>
      </c>
      <c r="F219" s="3">
        <v>0.186106</v>
      </c>
      <c r="G219" s="3">
        <v>0.16404</v>
      </c>
      <c r="H219" s="3">
        <v>0.164503</v>
      </c>
      <c r="I219" s="3">
        <v>0.174697</v>
      </c>
      <c r="J219" s="3">
        <v>0.178151</v>
      </c>
      <c r="K219" s="3">
        <v>0.17601</v>
      </c>
      <c r="L219" s="3">
        <v>0.172548</v>
      </c>
      <c r="M219" s="3">
        <v>0.171357</v>
      </c>
      <c r="N219" s="3">
        <v>0.170699</v>
      </c>
      <c r="O219" s="3">
        <v>0.168056</v>
      </c>
      <c r="P219" s="3">
        <v>0.164983</v>
      </c>
      <c r="Q219" s="3">
        <v>0.164354</v>
      </c>
      <c r="R219" s="3">
        <v>0.164126</v>
      </c>
      <c r="S219" s="3">
        <v>0.159733</v>
      </c>
      <c r="T219" s="3">
        <v>0.155341</v>
      </c>
      <c r="U219" s="3">
        <v>0.154208</v>
      </c>
      <c r="V219" s="3">
        <v>0.156313</v>
      </c>
      <c r="W219" s="3">
        <v>0.159404</v>
      </c>
      <c r="X219" s="3">
        <v>0.164533</v>
      </c>
      <c r="Y219" s="3">
        <v>0.16885</v>
      </c>
      <c r="Z219" s="3">
        <v>0.170994</v>
      </c>
      <c r="AA219" s="3">
        <v>0.172608</v>
      </c>
      <c r="AB219" s="3">
        <v>0.173973</v>
      </c>
      <c r="AC219" s="3">
        <v>0.175471</v>
      </c>
      <c r="AD219" s="3">
        <v>0.176863</v>
      </c>
      <c r="AE219" s="3">
        <v>0.179846</v>
      </c>
      <c r="AF219" s="3">
        <v>0.183036</v>
      </c>
      <c r="AG219" s="3">
        <v>0.183365</v>
      </c>
      <c r="AH219" s="3">
        <v>0.184142</v>
      </c>
      <c r="AI219" s="3">
        <v>0.189929</v>
      </c>
      <c r="AJ219" s="40">
        <v>0.001</v>
      </c>
    </row>
    <row r="220" ht="14.25" customHeight="1">
      <c r="A220" s="3" t="s">
        <v>1094</v>
      </c>
      <c r="B220" s="3" t="s">
        <v>1612</v>
      </c>
      <c r="C220" s="3" t="s">
        <v>1613</v>
      </c>
      <c r="D220" s="3" t="s">
        <v>167</v>
      </c>
      <c r="F220" s="3">
        <v>4.044761</v>
      </c>
      <c r="G220" s="3">
        <v>3.337118</v>
      </c>
      <c r="H220" s="3">
        <v>3.144506</v>
      </c>
      <c r="I220" s="3">
        <v>3.152741</v>
      </c>
      <c r="J220" s="3">
        <v>3.072766</v>
      </c>
      <c r="K220" s="3">
        <v>2.94514</v>
      </c>
      <c r="L220" s="3">
        <v>2.833264</v>
      </c>
      <c r="M220" s="3">
        <v>2.789497</v>
      </c>
      <c r="N220" s="3">
        <v>2.76432</v>
      </c>
      <c r="O220" s="3">
        <v>2.681026</v>
      </c>
      <c r="P220" s="3">
        <v>2.588939</v>
      </c>
      <c r="Q220" s="3">
        <v>2.58385</v>
      </c>
      <c r="R220" s="3">
        <v>2.631025</v>
      </c>
      <c r="S220" s="3">
        <v>2.612265</v>
      </c>
      <c r="T220" s="3">
        <v>2.61287</v>
      </c>
      <c r="U220" s="3">
        <v>2.681178</v>
      </c>
      <c r="V220" s="3">
        <v>2.828897</v>
      </c>
      <c r="W220" s="3">
        <v>3.004482</v>
      </c>
      <c r="X220" s="3">
        <v>3.205146</v>
      </c>
      <c r="Y220" s="3">
        <v>3.442686</v>
      </c>
      <c r="Z220" s="3">
        <v>3.659546</v>
      </c>
      <c r="AA220" s="3">
        <v>3.869992</v>
      </c>
      <c r="AB220" s="3">
        <v>4.130295</v>
      </c>
      <c r="AC220" s="3">
        <v>4.417266</v>
      </c>
      <c r="AD220" s="3">
        <v>4.750034</v>
      </c>
      <c r="AE220" s="3">
        <v>5.144578</v>
      </c>
      <c r="AF220" s="3">
        <v>5.565682</v>
      </c>
      <c r="AG220" s="3">
        <v>5.910612</v>
      </c>
      <c r="AH220" s="3">
        <v>6.307334</v>
      </c>
      <c r="AI220" s="3">
        <v>6.893671</v>
      </c>
      <c r="AJ220" s="40">
        <v>0.019</v>
      </c>
    </row>
    <row r="221" ht="14.25" customHeight="1">
      <c r="A221" s="3" t="s">
        <v>1097</v>
      </c>
      <c r="B221" s="3" t="s">
        <v>1614</v>
      </c>
      <c r="C221" s="3" t="s">
        <v>1615</v>
      </c>
      <c r="D221" s="3" t="s">
        <v>167</v>
      </c>
      <c r="F221" s="3">
        <v>0.0</v>
      </c>
      <c r="G221" s="3">
        <v>0.0</v>
      </c>
      <c r="H221" s="3">
        <v>0.0</v>
      </c>
      <c r="I221" s="3">
        <v>0.0</v>
      </c>
      <c r="J221" s="3">
        <v>0.0</v>
      </c>
      <c r="K221" s="3">
        <v>0.0</v>
      </c>
      <c r="L221" s="3">
        <v>0.0</v>
      </c>
      <c r="M221" s="3">
        <v>0.0</v>
      </c>
      <c r="N221" s="3">
        <v>0.0</v>
      </c>
      <c r="O221" s="3">
        <v>0.0</v>
      </c>
      <c r="P221" s="3">
        <v>0.0</v>
      </c>
      <c r="Q221" s="3">
        <v>0.0</v>
      </c>
      <c r="R221" s="3">
        <v>0.0</v>
      </c>
      <c r="S221" s="3">
        <v>0.0</v>
      </c>
      <c r="T221" s="3">
        <v>0.0</v>
      </c>
      <c r="U221" s="3">
        <v>0.0</v>
      </c>
      <c r="V221" s="3">
        <v>0.0</v>
      </c>
      <c r="W221" s="3">
        <v>0.0</v>
      </c>
      <c r="X221" s="3">
        <v>0.0</v>
      </c>
      <c r="Y221" s="3">
        <v>0.0</v>
      </c>
      <c r="Z221" s="3">
        <v>0.0</v>
      </c>
      <c r="AA221" s="3">
        <v>0.0</v>
      </c>
      <c r="AB221" s="3">
        <v>0.0</v>
      </c>
      <c r="AC221" s="3">
        <v>0.0</v>
      </c>
      <c r="AD221" s="3">
        <v>0.0</v>
      </c>
      <c r="AE221" s="3">
        <v>0.0</v>
      </c>
      <c r="AF221" s="3">
        <v>0.0</v>
      </c>
      <c r="AG221" s="3">
        <v>0.0</v>
      </c>
      <c r="AH221" s="3">
        <v>0.0</v>
      </c>
      <c r="AI221" s="3">
        <v>0.0</v>
      </c>
      <c r="AJ221" s="3" t="s">
        <v>197</v>
      </c>
    </row>
    <row r="222" ht="14.25" customHeight="1">
      <c r="A222" s="3" t="s">
        <v>299</v>
      </c>
      <c r="B222" s="3" t="s">
        <v>1616</v>
      </c>
      <c r="C222" s="3" t="s">
        <v>1617</v>
      </c>
      <c r="D222" s="3" t="s">
        <v>167</v>
      </c>
      <c r="F222" s="3">
        <v>9.25E-4</v>
      </c>
      <c r="G222" s="3">
        <v>8.18E-4</v>
      </c>
      <c r="H222" s="3">
        <v>8.21E-4</v>
      </c>
      <c r="I222" s="3">
        <v>8.73E-4</v>
      </c>
      <c r="J222" s="3">
        <v>8.89E-4</v>
      </c>
      <c r="K222" s="3">
        <v>8.77E-4</v>
      </c>
      <c r="L222" s="3">
        <v>8.57E-4</v>
      </c>
      <c r="M222" s="3">
        <v>8.48E-4</v>
      </c>
      <c r="N222" s="3">
        <v>8.41E-4</v>
      </c>
      <c r="O222" s="3">
        <v>8.23E-4</v>
      </c>
      <c r="P222" s="3">
        <v>8.01E-4</v>
      </c>
      <c r="Q222" s="3">
        <v>7.91E-4</v>
      </c>
      <c r="R222" s="3">
        <v>7.82E-4</v>
      </c>
      <c r="S222" s="3">
        <v>7.53E-4</v>
      </c>
      <c r="T222" s="3">
        <v>7.23E-4</v>
      </c>
      <c r="U222" s="3">
        <v>7.07E-4</v>
      </c>
      <c r="V222" s="3">
        <v>7.05E-4</v>
      </c>
      <c r="W222" s="3">
        <v>7.07E-4</v>
      </c>
      <c r="X222" s="3">
        <v>7.16E-4</v>
      </c>
      <c r="Y222" s="3">
        <v>7.21E-4</v>
      </c>
      <c r="Z222" s="3">
        <v>7.15E-4</v>
      </c>
      <c r="AA222" s="3">
        <v>7.06E-4</v>
      </c>
      <c r="AB222" s="3">
        <v>6.96E-4</v>
      </c>
      <c r="AC222" s="3">
        <v>6.86E-4</v>
      </c>
      <c r="AD222" s="3">
        <v>6.76E-4</v>
      </c>
      <c r="AE222" s="3">
        <v>6.71E-4</v>
      </c>
      <c r="AF222" s="3">
        <v>6.66E-4</v>
      </c>
      <c r="AG222" s="3">
        <v>6.52E-4</v>
      </c>
      <c r="AH222" s="3">
        <v>6.39E-4</v>
      </c>
      <c r="AI222" s="3">
        <v>6.43E-4</v>
      </c>
      <c r="AJ222" s="40">
        <v>-0.012</v>
      </c>
    </row>
    <row r="223" ht="14.25" customHeight="1">
      <c r="A223" s="3" t="s">
        <v>1105</v>
      </c>
      <c r="B223" s="3" t="s">
        <v>1618</v>
      </c>
      <c r="C223" s="3" t="s">
        <v>1619</v>
      </c>
      <c r="D223" s="3" t="s">
        <v>167</v>
      </c>
      <c r="F223" s="3">
        <v>0.237106</v>
      </c>
      <c r="G223" s="3">
        <v>0.215778</v>
      </c>
      <c r="H223" s="3">
        <v>0.223212</v>
      </c>
      <c r="I223" s="3">
        <v>0.244301</v>
      </c>
      <c r="J223" s="3">
        <v>0.256412</v>
      </c>
      <c r="K223" s="3">
        <v>0.2605</v>
      </c>
      <c r="L223" s="3">
        <v>0.262316</v>
      </c>
      <c r="M223" s="3">
        <v>0.267346</v>
      </c>
      <c r="N223" s="3">
        <v>0.272889</v>
      </c>
      <c r="O223" s="3">
        <v>0.274987</v>
      </c>
      <c r="P223" s="3">
        <v>0.275782</v>
      </c>
      <c r="Q223" s="3">
        <v>0.280428</v>
      </c>
      <c r="R223" s="3">
        <v>0.285616</v>
      </c>
      <c r="S223" s="3">
        <v>0.283285</v>
      </c>
      <c r="T223" s="3">
        <v>0.280249</v>
      </c>
      <c r="U223" s="3">
        <v>0.282272</v>
      </c>
      <c r="V223" s="3">
        <v>0.28998</v>
      </c>
      <c r="W223" s="3">
        <v>0.299513</v>
      </c>
      <c r="X223" s="3">
        <v>0.312455</v>
      </c>
      <c r="Y223" s="3">
        <v>0.323913</v>
      </c>
      <c r="Z223" s="3">
        <v>0.331031</v>
      </c>
      <c r="AA223" s="3">
        <v>0.336745</v>
      </c>
      <c r="AB223" s="3">
        <v>0.341903</v>
      </c>
      <c r="AC223" s="3">
        <v>0.347049</v>
      </c>
      <c r="AD223" s="3">
        <v>0.351918</v>
      </c>
      <c r="AE223" s="3">
        <v>0.359902</v>
      </c>
      <c r="AF223" s="3">
        <v>0.368273</v>
      </c>
      <c r="AG223" s="3">
        <v>0.370829</v>
      </c>
      <c r="AH223" s="3">
        <v>0.374372</v>
      </c>
      <c r="AI223" s="3">
        <v>0.388118</v>
      </c>
      <c r="AJ223" s="40">
        <v>0.017</v>
      </c>
    </row>
    <row r="224" ht="14.25" customHeight="1">
      <c r="A224" s="3" t="s">
        <v>1102</v>
      </c>
      <c r="B224" s="3" t="s">
        <v>1620</v>
      </c>
      <c r="C224" s="3" t="s">
        <v>1621</v>
      </c>
      <c r="D224" s="3" t="s">
        <v>167</v>
      </c>
      <c r="F224" s="3">
        <v>0.270382</v>
      </c>
      <c r="G224" s="3">
        <v>0.246061</v>
      </c>
      <c r="H224" s="3">
        <v>0.254539</v>
      </c>
      <c r="I224" s="3">
        <v>0.278587</v>
      </c>
      <c r="J224" s="3">
        <v>0.292397</v>
      </c>
      <c r="K224" s="3">
        <v>0.297059</v>
      </c>
      <c r="L224" s="3">
        <v>0.29913</v>
      </c>
      <c r="M224" s="3">
        <v>0.304866</v>
      </c>
      <c r="N224" s="3">
        <v>0.311187</v>
      </c>
      <c r="O224" s="3">
        <v>0.313579</v>
      </c>
      <c r="P224" s="3">
        <v>0.314486</v>
      </c>
      <c r="Q224" s="3">
        <v>0.319784</v>
      </c>
      <c r="R224" s="3">
        <v>0.3257</v>
      </c>
      <c r="S224" s="3">
        <v>0.323042</v>
      </c>
      <c r="T224" s="3">
        <v>0.319579</v>
      </c>
      <c r="U224" s="3">
        <v>0.321887</v>
      </c>
      <c r="V224" s="3">
        <v>0.330676</v>
      </c>
      <c r="W224" s="3">
        <v>0.341547</v>
      </c>
      <c r="X224" s="3">
        <v>0.356306</v>
      </c>
      <c r="Y224" s="3">
        <v>0.369372</v>
      </c>
      <c r="Z224" s="3">
        <v>0.377488</v>
      </c>
      <c r="AA224" s="3">
        <v>0.384004</v>
      </c>
      <c r="AB224" s="3">
        <v>0.389886</v>
      </c>
      <c r="AC224" s="3">
        <v>0.395754</v>
      </c>
      <c r="AD224" s="3">
        <v>0.401307</v>
      </c>
      <c r="AE224" s="3">
        <v>0.410412</v>
      </c>
      <c r="AF224" s="3">
        <v>0.419958</v>
      </c>
      <c r="AG224" s="3">
        <v>0.422871</v>
      </c>
      <c r="AH224" s="3">
        <v>0.426912</v>
      </c>
      <c r="AI224" s="3">
        <v>0.442587</v>
      </c>
      <c r="AJ224" s="40">
        <v>0.017</v>
      </c>
    </row>
    <row r="225" ht="14.25" customHeight="1">
      <c r="A225" s="3" t="s">
        <v>311</v>
      </c>
      <c r="B225" s="3" t="s">
        <v>1622</v>
      </c>
      <c r="C225" s="3" t="s">
        <v>1623</v>
      </c>
      <c r="D225" s="3" t="s">
        <v>167</v>
      </c>
      <c r="F225" s="3">
        <v>0.296708</v>
      </c>
      <c r="G225" s="3">
        <v>0.270019</v>
      </c>
      <c r="H225" s="3">
        <v>0.279322</v>
      </c>
      <c r="I225" s="3">
        <v>0.305712</v>
      </c>
      <c r="J225" s="3">
        <v>0.320867</v>
      </c>
      <c r="K225" s="3">
        <v>0.325983</v>
      </c>
      <c r="L225" s="3">
        <v>0.328256</v>
      </c>
      <c r="M225" s="3">
        <v>0.33455</v>
      </c>
      <c r="N225" s="3">
        <v>0.341486</v>
      </c>
      <c r="O225" s="3">
        <v>0.344111</v>
      </c>
      <c r="P225" s="3">
        <v>0.345107</v>
      </c>
      <c r="Q225" s="3">
        <v>0.35092</v>
      </c>
      <c r="R225" s="3">
        <v>0.357413</v>
      </c>
      <c r="S225" s="3">
        <v>0.354496</v>
      </c>
      <c r="T225" s="3">
        <v>0.350696</v>
      </c>
      <c r="U225" s="3">
        <v>0.353228</v>
      </c>
      <c r="V225" s="3">
        <v>0.362873</v>
      </c>
      <c r="W225" s="3">
        <v>0.374803</v>
      </c>
      <c r="X225" s="3">
        <v>0.390998</v>
      </c>
      <c r="Y225" s="3">
        <v>0.405336</v>
      </c>
      <c r="Z225" s="3">
        <v>0.414243</v>
      </c>
      <c r="AA225" s="3">
        <v>0.421393</v>
      </c>
      <c r="AB225" s="3">
        <v>0.427848</v>
      </c>
      <c r="AC225" s="3">
        <v>0.434288</v>
      </c>
      <c r="AD225" s="3">
        <v>0.440381</v>
      </c>
      <c r="AE225" s="3">
        <v>0.450372</v>
      </c>
      <c r="AF225" s="3">
        <v>0.460848</v>
      </c>
      <c r="AG225" s="3">
        <v>0.464045</v>
      </c>
      <c r="AH225" s="3">
        <v>0.468479</v>
      </c>
      <c r="AI225" s="3">
        <v>0.485681</v>
      </c>
      <c r="AJ225" s="40">
        <v>0.017</v>
      </c>
    </row>
    <row r="226" ht="14.25" customHeight="1">
      <c r="A226" s="3" t="s">
        <v>1257</v>
      </c>
      <c r="B226" s="3" t="s">
        <v>1624</v>
      </c>
      <c r="C226" s="3" t="s">
        <v>1625</v>
      </c>
      <c r="D226" s="3" t="s">
        <v>167</v>
      </c>
      <c r="F226" s="3">
        <v>277.987518</v>
      </c>
      <c r="G226" s="3">
        <v>245.614029</v>
      </c>
      <c r="H226" s="3">
        <v>246.675949</v>
      </c>
      <c r="I226" s="3">
        <v>262.117676</v>
      </c>
      <c r="J226" s="3">
        <v>267.098785</v>
      </c>
      <c r="K226" s="3">
        <v>263.454071</v>
      </c>
      <c r="L226" s="3">
        <v>257.563782</v>
      </c>
      <c r="M226" s="3">
        <v>254.856888</v>
      </c>
      <c r="N226" s="3">
        <v>252.563568</v>
      </c>
      <c r="O226" s="3">
        <v>247.09259</v>
      </c>
      <c r="P226" s="3">
        <v>240.589874</v>
      </c>
      <c r="Q226" s="3">
        <v>237.51712</v>
      </c>
      <c r="R226" s="3">
        <v>234.865585</v>
      </c>
      <c r="S226" s="3">
        <v>226.163895</v>
      </c>
      <c r="T226" s="3">
        <v>217.222702</v>
      </c>
      <c r="U226" s="3">
        <v>212.418701</v>
      </c>
      <c r="V226" s="3">
        <v>211.862823</v>
      </c>
      <c r="W226" s="3">
        <v>212.454514</v>
      </c>
      <c r="X226" s="3">
        <v>215.179382</v>
      </c>
      <c r="Y226" s="3">
        <v>216.572983</v>
      </c>
      <c r="Z226" s="3">
        <v>214.885376</v>
      </c>
      <c r="AA226" s="3">
        <v>212.227676</v>
      </c>
      <c r="AB226" s="3">
        <v>209.202393</v>
      </c>
      <c r="AC226" s="3">
        <v>206.166229</v>
      </c>
      <c r="AD226" s="3">
        <v>202.96962</v>
      </c>
      <c r="AE226" s="3">
        <v>201.528763</v>
      </c>
      <c r="AF226" s="3">
        <v>200.209946</v>
      </c>
      <c r="AG226" s="3">
        <v>195.72731</v>
      </c>
      <c r="AH226" s="3">
        <v>191.84227</v>
      </c>
      <c r="AI226" s="3">
        <v>193.093369</v>
      </c>
      <c r="AJ226" s="40">
        <v>-0.012</v>
      </c>
    </row>
    <row r="227" ht="14.25" customHeight="1">
      <c r="A227" s="3" t="s">
        <v>287</v>
      </c>
      <c r="B227" s="3" t="s">
        <v>1626</v>
      </c>
      <c r="C227" s="3" t="s">
        <v>1627</v>
      </c>
      <c r="D227" s="3" t="s">
        <v>167</v>
      </c>
      <c r="F227" s="3">
        <v>740.322021</v>
      </c>
      <c r="G227" s="3">
        <v>664.464661</v>
      </c>
      <c r="H227" s="3">
        <v>676.905151</v>
      </c>
      <c r="I227" s="3">
        <v>714.21283</v>
      </c>
      <c r="J227" s="3">
        <v>727.965881</v>
      </c>
      <c r="K227" s="3">
        <v>727.804321</v>
      </c>
      <c r="L227" s="3">
        <v>720.671265</v>
      </c>
      <c r="M227" s="3">
        <v>721.590942</v>
      </c>
      <c r="N227" s="3">
        <v>724.29126</v>
      </c>
      <c r="O227" s="3">
        <v>718.700684</v>
      </c>
      <c r="P227" s="3">
        <v>711.813599</v>
      </c>
      <c r="Q227" s="3">
        <v>714.008545</v>
      </c>
      <c r="R227" s="3">
        <v>717.631226</v>
      </c>
      <c r="S227" s="3">
        <v>702.155151</v>
      </c>
      <c r="T227" s="3">
        <v>685.814697</v>
      </c>
      <c r="U227" s="3">
        <v>680.61615</v>
      </c>
      <c r="V227" s="3">
        <v>686.475037</v>
      </c>
      <c r="W227" s="3">
        <v>697.395935</v>
      </c>
      <c r="X227" s="3">
        <v>714.257141</v>
      </c>
      <c r="Y227" s="3">
        <v>727.395508</v>
      </c>
      <c r="Z227" s="3">
        <v>732.182922</v>
      </c>
      <c r="AA227" s="3">
        <v>733.420349</v>
      </c>
      <c r="AB227" s="3">
        <v>733.749451</v>
      </c>
      <c r="AC227" s="3">
        <v>733.760864</v>
      </c>
      <c r="AD227" s="3">
        <v>732.391663</v>
      </c>
      <c r="AE227" s="3">
        <v>738.451904</v>
      </c>
      <c r="AF227" s="3">
        <v>743.730957</v>
      </c>
      <c r="AG227" s="3">
        <v>740.600586</v>
      </c>
      <c r="AH227" s="3">
        <v>741.869873</v>
      </c>
      <c r="AI227" s="3">
        <v>752.827454</v>
      </c>
      <c r="AJ227" s="40">
        <v>0.001</v>
      </c>
    </row>
    <row r="228" ht="14.25" customHeight="1">
      <c r="A228" s="3" t="s">
        <v>1628</v>
      </c>
      <c r="C228" s="3" t="s">
        <v>1629</v>
      </c>
    </row>
    <row r="229" ht="14.25" customHeight="1">
      <c r="A229" s="3" t="s">
        <v>1630</v>
      </c>
      <c r="B229" s="3" t="s">
        <v>1631</v>
      </c>
      <c r="C229" s="3" t="s">
        <v>1632</v>
      </c>
      <c r="D229" s="3" t="s">
        <v>1633</v>
      </c>
      <c r="F229" s="3">
        <v>1642.438477</v>
      </c>
      <c r="G229" s="3">
        <v>1648.841187</v>
      </c>
      <c r="H229" s="3">
        <v>1642.117676</v>
      </c>
      <c r="I229" s="3">
        <v>1538.342163</v>
      </c>
      <c r="J229" s="3">
        <v>1550.619385</v>
      </c>
      <c r="K229" s="3">
        <v>1586.210205</v>
      </c>
      <c r="L229" s="3">
        <v>1584.949341</v>
      </c>
      <c r="M229" s="3">
        <v>1595.376587</v>
      </c>
      <c r="N229" s="3">
        <v>1596.981934</v>
      </c>
      <c r="O229" s="3">
        <v>1601.017578</v>
      </c>
      <c r="P229" s="3">
        <v>1607.385254</v>
      </c>
      <c r="Q229" s="3">
        <v>1609.562988</v>
      </c>
      <c r="R229" s="3">
        <v>1610.830444</v>
      </c>
      <c r="S229" s="3">
        <v>1600.236206</v>
      </c>
      <c r="T229" s="3">
        <v>1594.355347</v>
      </c>
      <c r="U229" s="3">
        <v>1589.17041</v>
      </c>
      <c r="V229" s="3">
        <v>1589.81189</v>
      </c>
      <c r="W229" s="3">
        <v>1595.442871</v>
      </c>
      <c r="X229" s="3">
        <v>1599.424072</v>
      </c>
      <c r="Y229" s="3">
        <v>1598.087891</v>
      </c>
      <c r="Z229" s="3">
        <v>1603.00293</v>
      </c>
      <c r="AA229" s="3">
        <v>1610.482178</v>
      </c>
      <c r="AB229" s="3">
        <v>1608.26001</v>
      </c>
      <c r="AC229" s="3">
        <v>1612.27124</v>
      </c>
      <c r="AD229" s="3">
        <v>1606.327637</v>
      </c>
      <c r="AE229" s="3">
        <v>1612.452515</v>
      </c>
      <c r="AF229" s="3">
        <v>1612.159302</v>
      </c>
      <c r="AG229" s="3">
        <v>1614.050537</v>
      </c>
      <c r="AH229" s="3">
        <v>1618.08374</v>
      </c>
      <c r="AI229" s="3">
        <v>1632.708496</v>
      </c>
      <c r="AJ229" s="40">
        <v>0.0</v>
      </c>
    </row>
    <row r="230" ht="14.25" customHeight="1">
      <c r="A230" s="3" t="s">
        <v>1634</v>
      </c>
      <c r="B230" s="3" t="s">
        <v>1635</v>
      </c>
      <c r="C230" s="3" t="s">
        <v>1636</v>
      </c>
      <c r="D230" s="3" t="s">
        <v>1637</v>
      </c>
      <c r="F230" s="3">
        <v>3.512003</v>
      </c>
      <c r="G230" s="3">
        <v>3.534782</v>
      </c>
      <c r="H230" s="3">
        <v>3.55771</v>
      </c>
      <c r="I230" s="3">
        <v>3.580785</v>
      </c>
      <c r="J230" s="3">
        <v>3.60401</v>
      </c>
      <c r="K230" s="3">
        <v>3.627386</v>
      </c>
      <c r="L230" s="3">
        <v>3.650914</v>
      </c>
      <c r="M230" s="3">
        <v>3.674594</v>
      </c>
      <c r="N230" s="3">
        <v>3.698428</v>
      </c>
      <c r="O230" s="3">
        <v>3.722416</v>
      </c>
      <c r="P230" s="3">
        <v>3.74656</v>
      </c>
      <c r="Q230" s="3">
        <v>3.77086</v>
      </c>
      <c r="R230" s="3">
        <v>3.795318</v>
      </c>
      <c r="S230" s="3">
        <v>3.819935</v>
      </c>
      <c r="T230" s="3">
        <v>3.844712</v>
      </c>
      <c r="U230" s="3">
        <v>3.869649</v>
      </c>
      <c r="V230" s="3">
        <v>3.894748</v>
      </c>
      <c r="W230" s="3">
        <v>3.920009</v>
      </c>
      <c r="X230" s="3">
        <v>3.945435</v>
      </c>
      <c r="Y230" s="3">
        <v>3.971025</v>
      </c>
      <c r="Z230" s="3">
        <v>3.996782</v>
      </c>
      <c r="AA230" s="3">
        <v>4.022705</v>
      </c>
      <c r="AB230" s="3">
        <v>4.048797</v>
      </c>
      <c r="AC230" s="3">
        <v>4.075058</v>
      </c>
      <c r="AD230" s="3">
        <v>4.101489</v>
      </c>
      <c r="AE230" s="3">
        <v>4.128091</v>
      </c>
      <c r="AF230" s="3">
        <v>4.154866</v>
      </c>
      <c r="AG230" s="3">
        <v>4.181815</v>
      </c>
      <c r="AH230" s="3">
        <v>4.208939</v>
      </c>
      <c r="AI230" s="3">
        <v>4.236238</v>
      </c>
      <c r="AJ230" s="40">
        <v>0.006</v>
      </c>
    </row>
    <row r="231" ht="14.25" customHeight="1">
      <c r="A231" s="3" t="s">
        <v>1638</v>
      </c>
      <c r="C231" s="3" t="s">
        <v>1639</v>
      </c>
    </row>
    <row r="232" ht="14.25" customHeight="1">
      <c r="A232" s="3" t="s">
        <v>1640</v>
      </c>
      <c r="B232" s="3" t="s">
        <v>1641</v>
      </c>
      <c r="C232" s="3" t="s">
        <v>1642</v>
      </c>
      <c r="D232" s="3" t="s">
        <v>1268</v>
      </c>
      <c r="F232" s="3">
        <v>466.163879</v>
      </c>
      <c r="G232" s="3">
        <v>463.472534</v>
      </c>
      <c r="H232" s="3">
        <v>456.644867</v>
      </c>
      <c r="I232" s="3">
        <v>422.755615</v>
      </c>
      <c r="J232" s="3">
        <v>419.641968</v>
      </c>
      <c r="K232" s="3">
        <v>421.251465</v>
      </c>
      <c r="L232" s="3">
        <v>411.592499</v>
      </c>
      <c r="M232" s="3">
        <v>403.687714</v>
      </c>
      <c r="N232" s="3">
        <v>392.34314</v>
      </c>
      <c r="O232" s="3">
        <v>381.883636</v>
      </c>
      <c r="P232" s="3">
        <v>372.228241</v>
      </c>
      <c r="Q232" s="3">
        <v>361.856964</v>
      </c>
      <c r="R232" s="3">
        <v>351.563538</v>
      </c>
      <c r="S232" s="3">
        <v>339.038055</v>
      </c>
      <c r="T232" s="3">
        <v>327.913818</v>
      </c>
      <c r="U232" s="3">
        <v>317.289307</v>
      </c>
      <c r="V232" s="3">
        <v>308.134979</v>
      </c>
      <c r="W232" s="3">
        <v>300.183533</v>
      </c>
      <c r="X232" s="3">
        <v>292.132263</v>
      </c>
      <c r="Y232" s="3">
        <v>283.352386</v>
      </c>
      <c r="Z232" s="3">
        <v>275.91214</v>
      </c>
      <c r="AA232" s="3">
        <v>269.093262</v>
      </c>
      <c r="AB232" s="3">
        <v>260.863586</v>
      </c>
      <c r="AC232" s="3">
        <v>253.866638</v>
      </c>
      <c r="AD232" s="3">
        <v>245.53418</v>
      </c>
      <c r="AE232" s="3">
        <v>239.262726</v>
      </c>
      <c r="AF232" s="3">
        <v>232.223618</v>
      </c>
      <c r="AG232" s="3">
        <v>225.697052</v>
      </c>
      <c r="AH232" s="3">
        <v>219.644363</v>
      </c>
      <c r="AI232" s="3">
        <v>215.148392</v>
      </c>
      <c r="AJ232" s="40">
        <v>-0.026</v>
      </c>
    </row>
    <row r="233" ht="14.25" customHeight="1">
      <c r="A233" s="3" t="s">
        <v>1643</v>
      </c>
      <c r="B233" s="3" t="s">
        <v>1644</v>
      </c>
      <c r="C233" s="3" t="s">
        <v>1645</v>
      </c>
      <c r="D233" s="3" t="s">
        <v>1268</v>
      </c>
      <c r="F233" s="3">
        <v>0.0</v>
      </c>
      <c r="G233" s="3">
        <v>0.0</v>
      </c>
      <c r="H233" s="3">
        <v>0.0</v>
      </c>
      <c r="I233" s="3">
        <v>0.0</v>
      </c>
      <c r="J233" s="3">
        <v>0.0</v>
      </c>
      <c r="K233" s="3">
        <v>0.0</v>
      </c>
      <c r="L233" s="3">
        <v>0.0</v>
      </c>
      <c r="M233" s="3">
        <v>0.0</v>
      </c>
      <c r="N233" s="3">
        <v>0.0</v>
      </c>
      <c r="O233" s="3">
        <v>0.0</v>
      </c>
      <c r="P233" s="3">
        <v>0.0</v>
      </c>
      <c r="Q233" s="3">
        <v>0.0</v>
      </c>
      <c r="R233" s="3">
        <v>0.0</v>
      </c>
      <c r="S233" s="3">
        <v>0.0</v>
      </c>
      <c r="T233" s="3">
        <v>0.0</v>
      </c>
      <c r="U233" s="3">
        <v>0.0</v>
      </c>
      <c r="V233" s="3">
        <v>0.0</v>
      </c>
      <c r="W233" s="3">
        <v>0.0</v>
      </c>
      <c r="X233" s="3">
        <v>0.0</v>
      </c>
      <c r="Y233" s="3">
        <v>0.0</v>
      </c>
      <c r="Z233" s="3">
        <v>0.0</v>
      </c>
      <c r="AA233" s="3">
        <v>0.0</v>
      </c>
      <c r="AB233" s="3">
        <v>0.0</v>
      </c>
      <c r="AC233" s="3">
        <v>0.0</v>
      </c>
      <c r="AD233" s="3">
        <v>0.0</v>
      </c>
      <c r="AE233" s="3">
        <v>0.0</v>
      </c>
      <c r="AF233" s="3">
        <v>0.0</v>
      </c>
      <c r="AG233" s="3">
        <v>0.0</v>
      </c>
      <c r="AH233" s="3">
        <v>0.0</v>
      </c>
      <c r="AI233" s="3">
        <v>0.0</v>
      </c>
      <c r="AJ233" s="3" t="s">
        <v>197</v>
      </c>
    </row>
    <row r="234" ht="14.25" customHeight="1">
      <c r="A234" s="3" t="s">
        <v>1646</v>
      </c>
      <c r="B234" s="3" t="s">
        <v>1647</v>
      </c>
      <c r="C234" s="3" t="s">
        <v>1648</v>
      </c>
      <c r="D234" s="3" t="s">
        <v>1268</v>
      </c>
      <c r="F234" s="3">
        <v>0.0</v>
      </c>
      <c r="G234" s="3">
        <v>0.0</v>
      </c>
      <c r="H234" s="3">
        <v>0.0</v>
      </c>
      <c r="I234" s="3">
        <v>0.0</v>
      </c>
      <c r="J234" s="3">
        <v>0.0</v>
      </c>
      <c r="K234" s="3">
        <v>0.0</v>
      </c>
      <c r="L234" s="3">
        <v>0.0</v>
      </c>
      <c r="M234" s="3">
        <v>0.0</v>
      </c>
      <c r="N234" s="3">
        <v>0.0</v>
      </c>
      <c r="O234" s="3">
        <v>0.0</v>
      </c>
      <c r="P234" s="3">
        <v>0.0</v>
      </c>
      <c r="Q234" s="3">
        <v>0.0</v>
      </c>
      <c r="R234" s="3">
        <v>0.0</v>
      </c>
      <c r="S234" s="3">
        <v>0.0</v>
      </c>
      <c r="T234" s="3">
        <v>0.0</v>
      </c>
      <c r="U234" s="3">
        <v>0.0</v>
      </c>
      <c r="V234" s="3">
        <v>0.0</v>
      </c>
      <c r="W234" s="3">
        <v>0.0</v>
      </c>
      <c r="X234" s="3">
        <v>0.0</v>
      </c>
      <c r="Y234" s="3">
        <v>0.0</v>
      </c>
      <c r="Z234" s="3">
        <v>0.0</v>
      </c>
      <c r="AA234" s="3">
        <v>0.0</v>
      </c>
      <c r="AB234" s="3">
        <v>0.0</v>
      </c>
      <c r="AC234" s="3">
        <v>0.0</v>
      </c>
      <c r="AD234" s="3">
        <v>0.0</v>
      </c>
      <c r="AE234" s="3">
        <v>0.0</v>
      </c>
      <c r="AF234" s="3">
        <v>0.0</v>
      </c>
      <c r="AG234" s="3">
        <v>0.0</v>
      </c>
      <c r="AH234" s="3">
        <v>0.0</v>
      </c>
      <c r="AI234" s="3">
        <v>0.0</v>
      </c>
      <c r="AJ234" s="3" t="s">
        <v>197</v>
      </c>
    </row>
    <row r="235" ht="14.25" customHeight="1">
      <c r="A235" s="3" t="s">
        <v>1649</v>
      </c>
      <c r="B235" s="3" t="s">
        <v>1650</v>
      </c>
      <c r="C235" s="3" t="s">
        <v>1651</v>
      </c>
      <c r="D235" s="3" t="s">
        <v>1268</v>
      </c>
      <c r="F235" s="3">
        <v>1.500379</v>
      </c>
      <c r="G235" s="3">
        <v>2.989306</v>
      </c>
      <c r="H235" s="3">
        <v>4.921098</v>
      </c>
      <c r="I235" s="3">
        <v>6.854679</v>
      </c>
      <c r="J235" s="3">
        <v>10.606348</v>
      </c>
      <c r="K235" s="3">
        <v>16.035873</v>
      </c>
      <c r="L235" s="3">
        <v>22.531504</v>
      </c>
      <c r="M235" s="3">
        <v>30.47633</v>
      </c>
      <c r="N235" s="3">
        <v>39.457165</v>
      </c>
      <c r="O235" s="3">
        <v>48.218071</v>
      </c>
      <c r="P235" s="3">
        <v>56.80143</v>
      </c>
      <c r="Q235" s="3">
        <v>64.985397</v>
      </c>
      <c r="R235" s="3">
        <v>72.862129</v>
      </c>
      <c r="S235" s="3">
        <v>79.87912</v>
      </c>
      <c r="T235" s="3">
        <v>86.774055</v>
      </c>
      <c r="U235" s="3">
        <v>93.386345</v>
      </c>
      <c r="V235" s="3">
        <v>100.058853</v>
      </c>
      <c r="W235" s="3">
        <v>106.816261</v>
      </c>
      <c r="X235" s="3">
        <v>113.253738</v>
      </c>
      <c r="Y235" s="3">
        <v>119.084702</v>
      </c>
      <c r="Z235" s="3">
        <v>125.161255</v>
      </c>
      <c r="AA235" s="3">
        <v>131.254822</v>
      </c>
      <c r="AB235" s="3">
        <v>136.355682</v>
      </c>
      <c r="AC235" s="3">
        <v>141.777176</v>
      </c>
      <c r="AD235" s="3">
        <v>146.11084</v>
      </c>
      <c r="AE235" s="3">
        <v>151.342133</v>
      </c>
      <c r="AF235" s="3">
        <v>155.793472</v>
      </c>
      <c r="AG235" s="3">
        <v>160.27179</v>
      </c>
      <c r="AH235" s="3">
        <v>164.795441</v>
      </c>
      <c r="AI235" s="3">
        <v>170.266312</v>
      </c>
      <c r="AJ235" s="40">
        <v>0.177</v>
      </c>
    </row>
    <row r="236" ht="14.25" customHeight="1">
      <c r="A236" s="3" t="s">
        <v>1652</v>
      </c>
      <c r="C236" s="3" t="s">
        <v>1653</v>
      </c>
    </row>
    <row r="237" ht="14.25" customHeight="1">
      <c r="A237" s="3" t="s">
        <v>1654</v>
      </c>
      <c r="B237" s="3" t="s">
        <v>1655</v>
      </c>
      <c r="C237" s="3" t="s">
        <v>1656</v>
      </c>
      <c r="D237" s="3" t="s">
        <v>1633</v>
      </c>
      <c r="F237" s="3">
        <v>340.487671</v>
      </c>
      <c r="G237" s="3">
        <v>353.661499</v>
      </c>
      <c r="H237" s="3">
        <v>348.753448</v>
      </c>
      <c r="I237" s="3">
        <v>338.827148</v>
      </c>
      <c r="J237" s="3">
        <v>330.610535</v>
      </c>
      <c r="K237" s="3">
        <v>321.463867</v>
      </c>
      <c r="L237" s="3">
        <v>311.573517</v>
      </c>
      <c r="M237" s="3">
        <v>302.605652</v>
      </c>
      <c r="N237" s="3">
        <v>292.885651</v>
      </c>
      <c r="O237" s="3">
        <v>283.439819</v>
      </c>
      <c r="P237" s="3">
        <v>278.664825</v>
      </c>
      <c r="Q237" s="3">
        <v>274.772522</v>
      </c>
      <c r="R237" s="3">
        <v>270.567688</v>
      </c>
      <c r="S237" s="3">
        <v>265.448578</v>
      </c>
      <c r="T237" s="3">
        <v>260.368286</v>
      </c>
      <c r="U237" s="3">
        <v>255.548889</v>
      </c>
      <c r="V237" s="3">
        <v>251.068695</v>
      </c>
      <c r="W237" s="3">
        <v>246.482422</v>
      </c>
      <c r="X237" s="3">
        <v>242.55011</v>
      </c>
      <c r="Y237" s="3">
        <v>238.310425</v>
      </c>
      <c r="Z237" s="3">
        <v>236.528152</v>
      </c>
      <c r="AA237" s="3">
        <v>234.912521</v>
      </c>
      <c r="AB237" s="3">
        <v>233.394836</v>
      </c>
      <c r="AC237" s="3">
        <v>231.42421</v>
      </c>
      <c r="AD237" s="3">
        <v>229.791321</v>
      </c>
      <c r="AE237" s="3">
        <v>228.752701</v>
      </c>
      <c r="AF237" s="3">
        <v>227.201172</v>
      </c>
      <c r="AG237" s="3">
        <v>224.903992</v>
      </c>
      <c r="AH237" s="3">
        <v>223.222717</v>
      </c>
      <c r="AI237" s="3">
        <v>222.72168</v>
      </c>
      <c r="AJ237" s="40">
        <v>-0.015</v>
      </c>
    </row>
    <row r="238" ht="14.25" customHeight="1">
      <c r="A238" s="3" t="s">
        <v>1634</v>
      </c>
      <c r="B238" s="3" t="s">
        <v>1657</v>
      </c>
      <c r="C238" s="3" t="s">
        <v>1658</v>
      </c>
      <c r="D238" s="3" t="s">
        <v>1637</v>
      </c>
      <c r="F238" s="3">
        <v>4.870726</v>
      </c>
      <c r="G238" s="3">
        <v>4.899663</v>
      </c>
      <c r="H238" s="3">
        <v>4.928772</v>
      </c>
      <c r="I238" s="3">
        <v>4.958054</v>
      </c>
      <c r="J238" s="3">
        <v>4.987509</v>
      </c>
      <c r="K238" s="3">
        <v>5.01714</v>
      </c>
      <c r="L238" s="3">
        <v>5.046947</v>
      </c>
      <c r="M238" s="3">
        <v>5.076931</v>
      </c>
      <c r="N238" s="3">
        <v>5.107092</v>
      </c>
      <c r="O238" s="3">
        <v>5.137434</v>
      </c>
      <c r="P238" s="3">
        <v>5.167955</v>
      </c>
      <c r="Q238" s="3">
        <v>5.198658</v>
      </c>
      <c r="R238" s="3">
        <v>5.229543</v>
      </c>
      <c r="S238" s="3">
        <v>5.260611</v>
      </c>
      <c r="T238" s="3">
        <v>5.291864</v>
      </c>
      <c r="U238" s="3">
        <v>5.323303</v>
      </c>
      <c r="V238" s="3">
        <v>5.354929</v>
      </c>
      <c r="W238" s="3">
        <v>5.386742</v>
      </c>
      <c r="X238" s="3">
        <v>5.418745</v>
      </c>
      <c r="Y238" s="3">
        <v>5.450938</v>
      </c>
      <c r="Z238" s="3">
        <v>5.483322</v>
      </c>
      <c r="AA238" s="3">
        <v>5.515898</v>
      </c>
      <c r="AB238" s="3">
        <v>5.548667</v>
      </c>
      <c r="AC238" s="3">
        <v>5.581632</v>
      </c>
      <c r="AD238" s="3">
        <v>5.614792</v>
      </c>
      <c r="AE238" s="3">
        <v>5.64815</v>
      </c>
      <c r="AF238" s="3">
        <v>5.681705</v>
      </c>
      <c r="AG238" s="3">
        <v>5.71546</v>
      </c>
      <c r="AH238" s="3">
        <v>5.749416</v>
      </c>
      <c r="AI238" s="3">
        <v>5.783573</v>
      </c>
      <c r="AJ238" s="40">
        <v>0.006</v>
      </c>
    </row>
    <row r="239" ht="14.25" customHeight="1">
      <c r="A239" s="3" t="s">
        <v>1638</v>
      </c>
      <c r="C239" s="3" t="s">
        <v>1659</v>
      </c>
    </row>
    <row r="240" ht="14.25" customHeight="1">
      <c r="A240" s="3" t="s">
        <v>1640</v>
      </c>
      <c r="B240" s="3" t="s">
        <v>1660</v>
      </c>
      <c r="C240" s="3" t="s">
        <v>1661</v>
      </c>
      <c r="D240" s="3" t="s">
        <v>1268</v>
      </c>
      <c r="F240" s="3">
        <v>73.017258</v>
      </c>
      <c r="G240" s="3">
        <v>75.100731</v>
      </c>
      <c r="H240" s="3">
        <v>73.635757</v>
      </c>
      <c r="I240" s="3">
        <v>71.136765</v>
      </c>
      <c r="J240" s="3">
        <v>69.029106</v>
      </c>
      <c r="K240" s="3">
        <v>66.756371</v>
      </c>
      <c r="L240" s="3">
        <v>64.350571</v>
      </c>
      <c r="M240" s="3">
        <v>62.168671</v>
      </c>
      <c r="N240" s="3">
        <v>59.842682</v>
      </c>
      <c r="O240" s="3">
        <v>57.601501</v>
      </c>
      <c r="P240" s="3">
        <v>56.323067</v>
      </c>
      <c r="Q240" s="3">
        <v>55.232811</v>
      </c>
      <c r="R240" s="3">
        <v>54.087524</v>
      </c>
      <c r="S240" s="3">
        <v>52.766506</v>
      </c>
      <c r="T240" s="3">
        <v>51.484589</v>
      </c>
      <c r="U240" s="3">
        <v>50.259178</v>
      </c>
      <c r="V240" s="3">
        <v>49.106834</v>
      </c>
      <c r="W240" s="3">
        <v>47.952316</v>
      </c>
      <c r="X240" s="3">
        <v>46.93034</v>
      </c>
      <c r="Y240" s="3">
        <v>45.83527</v>
      </c>
      <c r="Z240" s="3">
        <v>45.176933</v>
      </c>
      <c r="AA240" s="3">
        <v>44.554848</v>
      </c>
      <c r="AB240" s="3">
        <v>43.951164</v>
      </c>
      <c r="AC240" s="3">
        <v>43.265102</v>
      </c>
      <c r="AD240" s="3">
        <v>42.644077</v>
      </c>
      <c r="AE240" s="3">
        <v>42.139519</v>
      </c>
      <c r="AF240" s="3">
        <v>41.536087</v>
      </c>
      <c r="AG240" s="3">
        <v>40.797203</v>
      </c>
      <c r="AH240" s="3">
        <v>40.174942</v>
      </c>
      <c r="AI240" s="3">
        <v>39.761703</v>
      </c>
      <c r="AJ240" s="40">
        <v>-0.021</v>
      </c>
    </row>
    <row r="241" ht="14.25" customHeight="1">
      <c r="A241" s="3" t="s">
        <v>1643</v>
      </c>
      <c r="B241" s="3" t="s">
        <v>1662</v>
      </c>
      <c r="C241" s="3" t="s">
        <v>1663</v>
      </c>
      <c r="D241" s="3" t="s">
        <v>1268</v>
      </c>
      <c r="F241" s="3">
        <v>1.711992</v>
      </c>
      <c r="G241" s="3">
        <v>1.606704</v>
      </c>
      <c r="H241" s="3">
        <v>1.424687</v>
      </c>
      <c r="I241" s="3">
        <v>1.314329</v>
      </c>
      <c r="J241" s="3">
        <v>1.216366</v>
      </c>
      <c r="K241" s="3">
        <v>1.12546</v>
      </c>
      <c r="L241" s="3">
        <v>1.033212</v>
      </c>
      <c r="M241" s="3">
        <v>0.948766</v>
      </c>
      <c r="N241" s="3">
        <v>0.866239</v>
      </c>
      <c r="O241" s="3">
        <v>0.785739</v>
      </c>
      <c r="P241" s="3">
        <v>0.719126</v>
      </c>
      <c r="Q241" s="3">
        <v>0.658254</v>
      </c>
      <c r="R241" s="3">
        <v>0.597241</v>
      </c>
      <c r="S241" s="3">
        <v>0.537901</v>
      </c>
      <c r="T241" s="3">
        <v>0.482307</v>
      </c>
      <c r="U241" s="3">
        <v>0.435254</v>
      </c>
      <c r="V241" s="3">
        <v>0.387008</v>
      </c>
      <c r="W241" s="3">
        <v>0.334903</v>
      </c>
      <c r="X241" s="3">
        <v>0.282388</v>
      </c>
      <c r="Y241" s="3">
        <v>0.236206</v>
      </c>
      <c r="Z241" s="3">
        <v>0.233044</v>
      </c>
      <c r="AA241" s="3">
        <v>0.230071</v>
      </c>
      <c r="AB241" s="3">
        <v>0.227228</v>
      </c>
      <c r="AC241" s="3">
        <v>0.223966</v>
      </c>
      <c r="AD241" s="3">
        <v>0.22106</v>
      </c>
      <c r="AE241" s="3">
        <v>0.218748</v>
      </c>
      <c r="AF241" s="3">
        <v>0.215971</v>
      </c>
      <c r="AG241" s="3">
        <v>0.212517</v>
      </c>
      <c r="AH241" s="3">
        <v>0.209678</v>
      </c>
      <c r="AI241" s="3">
        <v>0.207967</v>
      </c>
      <c r="AJ241" s="40">
        <v>-0.07</v>
      </c>
    </row>
    <row r="242" ht="14.25" customHeight="1">
      <c r="A242" s="3" t="s">
        <v>1646</v>
      </c>
      <c r="B242" s="3" t="s">
        <v>1664</v>
      </c>
      <c r="C242" s="3" t="s">
        <v>1665</v>
      </c>
      <c r="D242" s="3" t="s">
        <v>1268</v>
      </c>
      <c r="F242" s="3">
        <v>0.0</v>
      </c>
      <c r="G242" s="3">
        <v>0.0</v>
      </c>
      <c r="H242" s="3">
        <v>0.0</v>
      </c>
      <c r="I242" s="3">
        <v>0.0</v>
      </c>
      <c r="J242" s="3">
        <v>0.0</v>
      </c>
      <c r="K242" s="3">
        <v>0.0</v>
      </c>
      <c r="L242" s="3">
        <v>0.0</v>
      </c>
      <c r="M242" s="3">
        <v>0.0</v>
      </c>
      <c r="N242" s="3">
        <v>0.0</v>
      </c>
      <c r="O242" s="3">
        <v>0.0</v>
      </c>
      <c r="P242" s="3">
        <v>0.0</v>
      </c>
      <c r="Q242" s="3">
        <v>0.0</v>
      </c>
      <c r="R242" s="3">
        <v>0.0</v>
      </c>
      <c r="S242" s="3">
        <v>0.0</v>
      </c>
      <c r="T242" s="3">
        <v>0.0</v>
      </c>
      <c r="U242" s="3">
        <v>0.0</v>
      </c>
      <c r="V242" s="3">
        <v>0.0</v>
      </c>
      <c r="W242" s="3">
        <v>0.0</v>
      </c>
      <c r="X242" s="3">
        <v>0.0</v>
      </c>
      <c r="Y242" s="3">
        <v>0.0</v>
      </c>
      <c r="Z242" s="3">
        <v>0.0</v>
      </c>
      <c r="AA242" s="3">
        <v>0.0</v>
      </c>
      <c r="AB242" s="3">
        <v>0.0</v>
      </c>
      <c r="AC242" s="3">
        <v>0.0</v>
      </c>
      <c r="AD242" s="3">
        <v>0.0</v>
      </c>
      <c r="AE242" s="3">
        <v>0.0</v>
      </c>
      <c r="AF242" s="3">
        <v>0.0</v>
      </c>
      <c r="AG242" s="3">
        <v>0.0</v>
      </c>
      <c r="AH242" s="3">
        <v>0.0</v>
      </c>
      <c r="AI242" s="3">
        <v>0.0</v>
      </c>
      <c r="AJ242" s="3" t="s">
        <v>197</v>
      </c>
    </row>
    <row r="243" ht="14.25" customHeight="1">
      <c r="A243" s="3" t="s">
        <v>1649</v>
      </c>
      <c r="B243" s="3" t="s">
        <v>1666</v>
      </c>
      <c r="C243" s="3" t="s">
        <v>1667</v>
      </c>
      <c r="D243" s="3" t="s">
        <v>1268</v>
      </c>
      <c r="F243" s="3">
        <v>0.440946</v>
      </c>
      <c r="G243" s="3">
        <v>0.500643</v>
      </c>
      <c r="H243" s="3">
        <v>0.536166</v>
      </c>
      <c r="I243" s="3">
        <v>0.559738</v>
      </c>
      <c r="J243" s="3">
        <v>0.583027</v>
      </c>
      <c r="K243" s="3">
        <v>0.598105</v>
      </c>
      <c r="L243" s="3">
        <v>0.611396</v>
      </c>
      <c r="M243" s="3">
        <v>0.623867</v>
      </c>
      <c r="N243" s="3">
        <v>0.632269</v>
      </c>
      <c r="O243" s="3">
        <v>0.641027</v>
      </c>
      <c r="P243" s="3">
        <v>0.66011</v>
      </c>
      <c r="Q243" s="3">
        <v>0.679166</v>
      </c>
      <c r="R243" s="3">
        <v>0.697232</v>
      </c>
      <c r="S243" s="3">
        <v>0.710626</v>
      </c>
      <c r="T243" s="3">
        <v>0.722124</v>
      </c>
      <c r="U243" s="3">
        <v>0.729067</v>
      </c>
      <c r="V243" s="3">
        <v>0.738361</v>
      </c>
      <c r="W243" s="3">
        <v>0.750219</v>
      </c>
      <c r="X243" s="3">
        <v>0.765119</v>
      </c>
      <c r="Y243" s="3">
        <v>0.798866</v>
      </c>
      <c r="Z243" s="3">
        <v>0.842325</v>
      </c>
      <c r="AA243" s="3">
        <v>0.888756</v>
      </c>
      <c r="AB243" s="3">
        <v>0.93804</v>
      </c>
      <c r="AC243" s="3">
        <v>0.988084</v>
      </c>
      <c r="AD243" s="3">
        <v>1.042233</v>
      </c>
      <c r="AE243" s="3">
        <v>1.102283</v>
      </c>
      <c r="AF243" s="3">
        <v>1.162994</v>
      </c>
      <c r="AG243" s="3">
        <v>1.222886</v>
      </c>
      <c r="AH243" s="3">
        <v>1.289357</v>
      </c>
      <c r="AI243" s="3">
        <v>1.366496</v>
      </c>
      <c r="AJ243" s="40">
        <v>0.04</v>
      </c>
    </row>
    <row r="244" ht="14.25" customHeight="1">
      <c r="A244" s="3" t="s">
        <v>1668</v>
      </c>
      <c r="C244" s="3" t="s">
        <v>1669</v>
      </c>
    </row>
    <row r="245" ht="14.25" customHeight="1">
      <c r="A245" s="3" t="s">
        <v>1670</v>
      </c>
      <c r="B245" s="3" t="s">
        <v>1671</v>
      </c>
      <c r="C245" s="3" t="s">
        <v>1672</v>
      </c>
      <c r="D245" s="3" t="s">
        <v>1673</v>
      </c>
      <c r="F245" s="3">
        <v>4755.369629</v>
      </c>
      <c r="G245" s="3">
        <v>4894.193359</v>
      </c>
      <c r="H245" s="3">
        <v>5122.183594</v>
      </c>
      <c r="I245" s="3">
        <v>5334.788086</v>
      </c>
      <c r="J245" s="3">
        <v>5508.552246</v>
      </c>
      <c r="K245" s="3">
        <v>5683.155273</v>
      </c>
      <c r="L245" s="3">
        <v>5842.898438</v>
      </c>
      <c r="M245" s="3">
        <v>6011.251953</v>
      </c>
      <c r="N245" s="3">
        <v>6199.810547</v>
      </c>
      <c r="O245" s="3">
        <v>6392.770508</v>
      </c>
      <c r="P245" s="3">
        <v>6582.265625</v>
      </c>
      <c r="Q245" s="3">
        <v>6772.813477</v>
      </c>
      <c r="R245" s="3">
        <v>6963.080078</v>
      </c>
      <c r="S245" s="3">
        <v>7161.419922</v>
      </c>
      <c r="T245" s="3">
        <v>7361.431152</v>
      </c>
      <c r="U245" s="3">
        <v>7576.327148</v>
      </c>
      <c r="V245" s="3">
        <v>7789.879883</v>
      </c>
      <c r="W245" s="3">
        <v>8009.523926</v>
      </c>
      <c r="X245" s="3">
        <v>8254.175781</v>
      </c>
      <c r="Y245" s="3">
        <v>8501.236328</v>
      </c>
      <c r="Z245" s="3">
        <v>8764.710938</v>
      </c>
      <c r="AA245" s="3">
        <v>9050.756836</v>
      </c>
      <c r="AB245" s="3">
        <v>9372.972656</v>
      </c>
      <c r="AC245" s="3">
        <v>9717.501953</v>
      </c>
      <c r="AD245" s="3">
        <v>10044.766602</v>
      </c>
      <c r="AE245" s="3">
        <v>10408.753906</v>
      </c>
      <c r="AF245" s="3">
        <v>10791.429688</v>
      </c>
      <c r="AG245" s="3">
        <v>11158.839844</v>
      </c>
      <c r="AH245" s="3">
        <v>11529.185547</v>
      </c>
      <c r="AI245" s="3">
        <v>11948.395508</v>
      </c>
      <c r="AJ245" s="40">
        <v>0.032</v>
      </c>
    </row>
    <row r="246" ht="14.25" customHeight="1">
      <c r="A246" s="3" t="s">
        <v>1674</v>
      </c>
      <c r="B246" s="3" t="s">
        <v>1675</v>
      </c>
      <c r="C246" s="3" t="s">
        <v>1676</v>
      </c>
      <c r="D246" s="3" t="s">
        <v>1673</v>
      </c>
      <c r="F246" s="3">
        <v>1714.704956</v>
      </c>
      <c r="G246" s="3">
        <v>1800.331055</v>
      </c>
      <c r="H246" s="3">
        <v>1931.368042</v>
      </c>
      <c r="I246" s="3">
        <v>2018.784302</v>
      </c>
      <c r="J246" s="3">
        <v>2090.058594</v>
      </c>
      <c r="K246" s="3">
        <v>2155.292236</v>
      </c>
      <c r="L246" s="3">
        <v>2214.344971</v>
      </c>
      <c r="M246" s="3">
        <v>2287.109131</v>
      </c>
      <c r="N246" s="3">
        <v>2371.273682</v>
      </c>
      <c r="O246" s="3">
        <v>2458.545898</v>
      </c>
      <c r="P246" s="3">
        <v>2544.390137</v>
      </c>
      <c r="Q246" s="3">
        <v>2628.904541</v>
      </c>
      <c r="R246" s="3">
        <v>2714.000977</v>
      </c>
      <c r="S246" s="3">
        <v>2797.357178</v>
      </c>
      <c r="T246" s="3">
        <v>2889.97168</v>
      </c>
      <c r="U246" s="3">
        <v>2986.098389</v>
      </c>
      <c r="V246" s="3">
        <v>3074.66748</v>
      </c>
      <c r="W246" s="3">
        <v>3162.788574</v>
      </c>
      <c r="X246" s="3">
        <v>3269.536133</v>
      </c>
      <c r="Y246" s="3">
        <v>3387.019775</v>
      </c>
      <c r="Z246" s="3">
        <v>3510.905029</v>
      </c>
      <c r="AA246" s="3">
        <v>3649.490723</v>
      </c>
      <c r="AB246" s="3">
        <v>3811.824951</v>
      </c>
      <c r="AC246" s="3">
        <v>3982.676758</v>
      </c>
      <c r="AD246" s="3">
        <v>4158.078613</v>
      </c>
      <c r="AE246" s="3">
        <v>4343.324707</v>
      </c>
      <c r="AF246" s="3">
        <v>4524.23877</v>
      </c>
      <c r="AG246" s="3">
        <v>4692.811523</v>
      </c>
      <c r="AH246" s="3">
        <v>4860.280273</v>
      </c>
      <c r="AI246" s="3">
        <v>5053.680664</v>
      </c>
      <c r="AJ246" s="40">
        <v>0.038</v>
      </c>
    </row>
    <row r="247" ht="14.25" customHeight="1">
      <c r="A247" s="3" t="s">
        <v>1677</v>
      </c>
      <c r="B247" s="3" t="s">
        <v>1678</v>
      </c>
      <c r="C247" s="3" t="s">
        <v>1679</v>
      </c>
      <c r="D247" s="3" t="s">
        <v>1673</v>
      </c>
      <c r="F247" s="3">
        <v>3040.664551</v>
      </c>
      <c r="G247" s="3">
        <v>3093.862549</v>
      </c>
      <c r="H247" s="3">
        <v>3190.81543</v>
      </c>
      <c r="I247" s="3">
        <v>3316.003662</v>
      </c>
      <c r="J247" s="3">
        <v>3418.493652</v>
      </c>
      <c r="K247" s="3">
        <v>3527.863037</v>
      </c>
      <c r="L247" s="3">
        <v>3628.553223</v>
      </c>
      <c r="M247" s="3">
        <v>3724.142822</v>
      </c>
      <c r="N247" s="3">
        <v>3828.536865</v>
      </c>
      <c r="O247" s="3">
        <v>3934.224365</v>
      </c>
      <c r="P247" s="3">
        <v>4037.875488</v>
      </c>
      <c r="Q247" s="3">
        <v>4143.90918</v>
      </c>
      <c r="R247" s="3">
        <v>4249.079102</v>
      </c>
      <c r="S247" s="3">
        <v>4364.062988</v>
      </c>
      <c r="T247" s="3">
        <v>4471.459473</v>
      </c>
      <c r="U247" s="3">
        <v>4590.229004</v>
      </c>
      <c r="V247" s="3">
        <v>4715.212402</v>
      </c>
      <c r="W247" s="3">
        <v>4846.735352</v>
      </c>
      <c r="X247" s="3">
        <v>4984.640137</v>
      </c>
      <c r="Y247" s="3">
        <v>5114.216797</v>
      </c>
      <c r="Z247" s="3">
        <v>5253.806152</v>
      </c>
      <c r="AA247" s="3">
        <v>5401.266113</v>
      </c>
      <c r="AB247" s="3">
        <v>5561.147949</v>
      </c>
      <c r="AC247" s="3">
        <v>5734.825195</v>
      </c>
      <c r="AD247" s="3">
        <v>5886.687988</v>
      </c>
      <c r="AE247" s="3">
        <v>6065.429199</v>
      </c>
      <c r="AF247" s="3">
        <v>6267.190918</v>
      </c>
      <c r="AG247" s="3">
        <v>6466.02832</v>
      </c>
      <c r="AH247" s="3">
        <v>6668.905762</v>
      </c>
      <c r="AI247" s="3">
        <v>6894.714844</v>
      </c>
      <c r="AJ247" s="40">
        <v>0.029</v>
      </c>
    </row>
    <row r="248" ht="14.25" customHeight="1">
      <c r="A248" s="3" t="s">
        <v>1638</v>
      </c>
      <c r="C248" s="3" t="s">
        <v>1680</v>
      </c>
    </row>
    <row r="249" ht="14.25" customHeight="1">
      <c r="A249" s="3" t="s">
        <v>1640</v>
      </c>
      <c r="B249" s="3" t="s">
        <v>1681</v>
      </c>
      <c r="C249" s="3" t="s">
        <v>1682</v>
      </c>
      <c r="D249" s="3" t="s">
        <v>1268</v>
      </c>
      <c r="F249" s="3">
        <v>351.609253</v>
      </c>
      <c r="G249" s="3">
        <v>237.603729</v>
      </c>
      <c r="H249" s="3">
        <v>341.733948</v>
      </c>
      <c r="I249" s="3">
        <v>336.801147</v>
      </c>
      <c r="J249" s="3">
        <v>331.658997</v>
      </c>
      <c r="K249" s="3">
        <v>330.570129</v>
      </c>
      <c r="L249" s="3">
        <v>332.51947</v>
      </c>
      <c r="M249" s="3">
        <v>335.424408</v>
      </c>
      <c r="N249" s="3">
        <v>337.164795</v>
      </c>
      <c r="O249" s="3">
        <v>338.544556</v>
      </c>
      <c r="P249" s="3">
        <v>338.65744</v>
      </c>
      <c r="Q249" s="3">
        <v>338.202271</v>
      </c>
      <c r="R249" s="3">
        <v>339.225708</v>
      </c>
      <c r="S249" s="3">
        <v>339.570038</v>
      </c>
      <c r="T249" s="3">
        <v>338.894775</v>
      </c>
      <c r="U249" s="3">
        <v>338.239227</v>
      </c>
      <c r="V249" s="3">
        <v>336.86441</v>
      </c>
      <c r="W249" s="3">
        <v>335.64447</v>
      </c>
      <c r="X249" s="3">
        <v>334.828552</v>
      </c>
      <c r="Y249" s="3">
        <v>339.476166</v>
      </c>
      <c r="Z249" s="3">
        <v>339.459839</v>
      </c>
      <c r="AA249" s="3">
        <v>338.529938</v>
      </c>
      <c r="AB249" s="3">
        <v>337.859619</v>
      </c>
      <c r="AC249" s="3">
        <v>336.866486</v>
      </c>
      <c r="AD249" s="3">
        <v>334.642792</v>
      </c>
      <c r="AE249" s="3">
        <v>334.28363</v>
      </c>
      <c r="AF249" s="3">
        <v>332.723511</v>
      </c>
      <c r="AG249" s="3">
        <v>332.720154</v>
      </c>
      <c r="AH249" s="3">
        <v>332.857117</v>
      </c>
      <c r="AI249" s="3">
        <v>333.614685</v>
      </c>
      <c r="AJ249" s="40">
        <v>-0.002</v>
      </c>
    </row>
    <row r="250" ht="14.25" customHeight="1">
      <c r="A250" s="3" t="s">
        <v>1643</v>
      </c>
      <c r="B250" s="3" t="s">
        <v>1683</v>
      </c>
      <c r="C250" s="3" t="s">
        <v>1684</v>
      </c>
      <c r="D250" s="3" t="s">
        <v>1268</v>
      </c>
      <c r="F250" s="3">
        <v>535.947144</v>
      </c>
      <c r="G250" s="3">
        <v>727.513</v>
      </c>
      <c r="H250" s="3">
        <v>502.664337</v>
      </c>
      <c r="I250" s="3">
        <v>505.06915300000003</v>
      </c>
      <c r="J250" s="3">
        <v>509.854279</v>
      </c>
      <c r="K250" s="3">
        <v>504.20874</v>
      </c>
      <c r="L250" s="3">
        <v>493.15329</v>
      </c>
      <c r="M250" s="3">
        <v>488.001984</v>
      </c>
      <c r="N250" s="3">
        <v>486.594849</v>
      </c>
      <c r="O250" s="3">
        <v>483.769531</v>
      </c>
      <c r="P250" s="3">
        <v>482.387299</v>
      </c>
      <c r="Q250" s="3">
        <v>490.440369</v>
      </c>
      <c r="R250" s="3">
        <v>489.152344</v>
      </c>
      <c r="S250" s="3">
        <v>487.866974</v>
      </c>
      <c r="T250" s="3">
        <v>488.99115</v>
      </c>
      <c r="U250" s="3">
        <v>489.079163</v>
      </c>
      <c r="V250" s="3">
        <v>489.679993</v>
      </c>
      <c r="W250" s="3">
        <v>489.387421</v>
      </c>
      <c r="X250" s="3">
        <v>490.937073</v>
      </c>
      <c r="Y250" s="3">
        <v>471.985504</v>
      </c>
      <c r="Z250" s="3">
        <v>469.400604</v>
      </c>
      <c r="AA250" s="3">
        <v>469.725677</v>
      </c>
      <c r="AB250" s="3">
        <v>462.738129</v>
      </c>
      <c r="AC250" s="3">
        <v>455.914154</v>
      </c>
      <c r="AD250" s="3">
        <v>454.119202</v>
      </c>
      <c r="AE250" s="3">
        <v>447.914429</v>
      </c>
      <c r="AF250" s="3">
        <v>447.023438</v>
      </c>
      <c r="AG250" s="3">
        <v>446.906982</v>
      </c>
      <c r="AH250" s="3">
        <v>445.157043</v>
      </c>
      <c r="AI250" s="3">
        <v>445.953979</v>
      </c>
      <c r="AJ250" s="40">
        <v>-0.006</v>
      </c>
    </row>
    <row r="251" ht="14.25" customHeight="1">
      <c r="A251" s="3" t="s">
        <v>1646</v>
      </c>
      <c r="B251" s="3" t="s">
        <v>1685</v>
      </c>
      <c r="C251" s="3" t="s">
        <v>1686</v>
      </c>
      <c r="D251" s="3" t="s">
        <v>1268</v>
      </c>
      <c r="F251" s="3">
        <v>0.0</v>
      </c>
      <c r="G251" s="3">
        <v>0.0</v>
      </c>
      <c r="H251" s="3">
        <v>0.0</v>
      </c>
      <c r="I251" s="3">
        <v>0.0</v>
      </c>
      <c r="J251" s="3">
        <v>0.0</v>
      </c>
      <c r="K251" s="3">
        <v>0.0</v>
      </c>
      <c r="L251" s="3">
        <v>0.0</v>
      </c>
      <c r="M251" s="3">
        <v>0.0</v>
      </c>
      <c r="N251" s="3">
        <v>0.0</v>
      </c>
      <c r="O251" s="3">
        <v>0.0</v>
      </c>
      <c r="P251" s="3">
        <v>0.0</v>
      </c>
      <c r="Q251" s="3">
        <v>0.0</v>
      </c>
      <c r="R251" s="3">
        <v>0.0</v>
      </c>
      <c r="S251" s="3">
        <v>0.0</v>
      </c>
      <c r="T251" s="3">
        <v>0.0</v>
      </c>
      <c r="U251" s="3">
        <v>0.0</v>
      </c>
      <c r="V251" s="3">
        <v>0.0</v>
      </c>
      <c r="W251" s="3">
        <v>0.0</v>
      </c>
      <c r="X251" s="3">
        <v>0.0</v>
      </c>
      <c r="Y251" s="3">
        <v>0.0</v>
      </c>
      <c r="Z251" s="3">
        <v>0.0</v>
      </c>
      <c r="AA251" s="3">
        <v>0.0</v>
      </c>
      <c r="AB251" s="3">
        <v>0.0</v>
      </c>
      <c r="AC251" s="3">
        <v>0.0</v>
      </c>
      <c r="AD251" s="3">
        <v>0.0</v>
      </c>
      <c r="AE251" s="3">
        <v>0.0</v>
      </c>
      <c r="AF251" s="3">
        <v>0.0</v>
      </c>
      <c r="AG251" s="3">
        <v>0.0</v>
      </c>
      <c r="AH251" s="3">
        <v>0.0</v>
      </c>
      <c r="AI251" s="3">
        <v>0.0</v>
      </c>
      <c r="AJ251" s="3" t="s">
        <v>197</v>
      </c>
    </row>
    <row r="252" ht="14.25" customHeight="1">
      <c r="A252" s="3" t="s">
        <v>1649</v>
      </c>
      <c r="B252" s="3" t="s">
        <v>1687</v>
      </c>
      <c r="C252" s="3" t="s">
        <v>1688</v>
      </c>
      <c r="D252" s="3" t="s">
        <v>1268</v>
      </c>
      <c r="F252" s="3">
        <v>39.816383</v>
      </c>
      <c r="G252" s="3">
        <v>24.375826</v>
      </c>
      <c r="H252" s="3">
        <v>38.596024</v>
      </c>
      <c r="I252" s="3">
        <v>42.780144</v>
      </c>
      <c r="J252" s="3">
        <v>45.502846</v>
      </c>
      <c r="K252" s="3">
        <v>50.695724</v>
      </c>
      <c r="L252" s="3">
        <v>56.179527</v>
      </c>
      <c r="M252" s="3">
        <v>57.001118</v>
      </c>
      <c r="N252" s="3">
        <v>56.676666</v>
      </c>
      <c r="O252" s="3">
        <v>57.586655</v>
      </c>
      <c r="P252" s="3">
        <v>58.831573</v>
      </c>
      <c r="Q252" s="3">
        <v>54.703678</v>
      </c>
      <c r="R252" s="3">
        <v>54.952049</v>
      </c>
      <c r="S252" s="3">
        <v>55.879784</v>
      </c>
      <c r="T252" s="3">
        <v>56.299164</v>
      </c>
      <c r="U252" s="3">
        <v>57.36705</v>
      </c>
      <c r="V252" s="3">
        <v>58.822678</v>
      </c>
      <c r="W252" s="3">
        <v>60.683807</v>
      </c>
      <c r="X252" s="3">
        <v>61.021957</v>
      </c>
      <c r="Y252" s="3">
        <v>68.764275</v>
      </c>
      <c r="Z252" s="3">
        <v>70.90451</v>
      </c>
      <c r="AA252" s="3">
        <v>72.157722</v>
      </c>
      <c r="AB252" s="3">
        <v>77.787109</v>
      </c>
      <c r="AC252" s="3">
        <v>83.65612</v>
      </c>
      <c r="AD252" s="3">
        <v>87.545517</v>
      </c>
      <c r="AE252" s="3">
        <v>92.386703</v>
      </c>
      <c r="AF252" s="3">
        <v>95.101631</v>
      </c>
      <c r="AG252" s="3">
        <v>95.726349</v>
      </c>
      <c r="AH252" s="3">
        <v>97.225464</v>
      </c>
      <c r="AI252" s="3">
        <v>96.559502</v>
      </c>
      <c r="AJ252" s="40">
        <v>0.031</v>
      </c>
    </row>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3" width="9.14"/>
    <col customWidth="1" min="34"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1689</v>
      </c>
      <c r="B10" s="46" t="s">
        <v>1690</v>
      </c>
      <c r="AG10" s="47" t="s">
        <v>338</v>
      </c>
    </row>
    <row r="11" ht="15.0" customHeight="1">
      <c r="B11" s="41"/>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1691</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1692</v>
      </c>
    </row>
    <row r="16" ht="15.0" customHeight="1"/>
    <row r="17" ht="15.0" customHeight="1">
      <c r="B17" s="50" t="s">
        <v>1693</v>
      </c>
    </row>
    <row r="18" ht="15.0" customHeight="1">
      <c r="B18" s="50" t="s">
        <v>1694</v>
      </c>
    </row>
    <row r="19" ht="15.0" customHeight="1">
      <c r="A19" s="45" t="s">
        <v>1695</v>
      </c>
      <c r="B19" s="51" t="s">
        <v>1696</v>
      </c>
      <c r="C19" s="52">
        <f>'AEO 2022 49 Raw'!F9</f>
        <v>48.724937</v>
      </c>
      <c r="D19" s="52">
        <f>'AEO 2022 49 Raw'!G9</f>
        <v>50.018333</v>
      </c>
      <c r="E19" s="52">
        <f>'AEO 2022 49 Raw'!H9</f>
        <v>50.751678</v>
      </c>
      <c r="F19" s="52">
        <f>'AEO 2022 49 Raw'!I9</f>
        <v>51.023674</v>
      </c>
      <c r="G19" s="52">
        <f>'AEO 2022 49 Raw'!J9</f>
        <v>51.265617</v>
      </c>
      <c r="H19" s="52">
        <f>'AEO 2022 49 Raw'!K9</f>
        <v>51.34314</v>
      </c>
      <c r="I19" s="52">
        <f>'AEO 2022 49 Raw'!L9</f>
        <v>51.349083</v>
      </c>
      <c r="J19" s="52">
        <f>'AEO 2022 49 Raw'!M9</f>
        <v>51.522469</v>
      </c>
      <c r="K19" s="52">
        <f>'AEO 2022 49 Raw'!N9</f>
        <v>51.637199</v>
      </c>
      <c r="L19" s="52">
        <f>'AEO 2022 49 Raw'!O9</f>
        <v>51.88456</v>
      </c>
      <c r="M19" s="52">
        <f>'AEO 2022 49 Raw'!P9</f>
        <v>52.161026</v>
      </c>
      <c r="N19" s="52">
        <f>'AEO 2022 49 Raw'!Q9</f>
        <v>52.525257</v>
      </c>
      <c r="O19" s="52">
        <f>'AEO 2022 49 Raw'!R9</f>
        <v>52.834206</v>
      </c>
      <c r="P19" s="52">
        <f>'AEO 2022 49 Raw'!S9</f>
        <v>53.043915</v>
      </c>
      <c r="Q19" s="52">
        <f>'AEO 2022 49 Raw'!T9</f>
        <v>53.330505</v>
      </c>
      <c r="R19" s="52">
        <f>'AEO 2022 49 Raw'!U9</f>
        <v>53.581139</v>
      </c>
      <c r="S19" s="52">
        <f>'AEO 2022 49 Raw'!V9</f>
        <v>53.726791</v>
      </c>
      <c r="T19" s="52">
        <f>'AEO 2022 49 Raw'!W9</f>
        <v>53.809837</v>
      </c>
      <c r="U19" s="52">
        <f>'AEO 2022 49 Raw'!X9</f>
        <v>53.861267</v>
      </c>
      <c r="V19" s="52">
        <f>'AEO 2022 49 Raw'!Y9</f>
        <v>53.841854</v>
      </c>
      <c r="W19" s="52">
        <f>'AEO 2022 49 Raw'!Z9</f>
        <v>53.780182</v>
      </c>
      <c r="X19" s="52">
        <f>'AEO 2022 49 Raw'!AA9</f>
        <v>53.758327</v>
      </c>
      <c r="Y19" s="52">
        <f>'AEO 2022 49 Raw'!AB9</f>
        <v>53.770973</v>
      </c>
      <c r="Z19" s="52">
        <f>'AEO 2022 49 Raw'!AC9</f>
        <v>53.625912</v>
      </c>
      <c r="AA19" s="52">
        <f>'AEO 2022 49 Raw'!AD9</f>
        <v>53.511253</v>
      </c>
      <c r="AB19" s="52">
        <f>'AEO 2022 49 Raw'!AE9</f>
        <v>53.566063</v>
      </c>
      <c r="AC19" s="52">
        <f>'AEO 2022 49 Raw'!AF9</f>
        <v>53.545063</v>
      </c>
      <c r="AD19" s="52">
        <f>'AEO 2022 49 Raw'!AG9</f>
        <v>53.41206</v>
      </c>
      <c r="AE19" s="52">
        <f>'AEO 2022 49 Raw'!AH9</f>
        <v>53.405197</v>
      </c>
      <c r="AF19" s="52">
        <f>'AEO 2022 49 Raw'!AI9</f>
        <v>53.579212</v>
      </c>
      <c r="AG19" s="53">
        <f>'AEO 2022 49 Raw'!AJ9</f>
        <v>0.003</v>
      </c>
    </row>
    <row r="20" ht="15.0" customHeight="1">
      <c r="A20" s="45" t="s">
        <v>1697</v>
      </c>
      <c r="B20" s="51" t="s">
        <v>1698</v>
      </c>
      <c r="C20" s="52">
        <f>'AEO 2022 49 Raw'!F10</f>
        <v>13.765772</v>
      </c>
      <c r="D20" s="52">
        <f>'AEO 2022 49 Raw'!G10</f>
        <v>14.552387</v>
      </c>
      <c r="E20" s="52">
        <f>'AEO 2022 49 Raw'!H10</f>
        <v>15.234966</v>
      </c>
      <c r="F20" s="52">
        <f>'AEO 2022 49 Raw'!I10</f>
        <v>15.798663</v>
      </c>
      <c r="G20" s="52">
        <f>'AEO 2022 49 Raw'!J10</f>
        <v>16.379158</v>
      </c>
      <c r="H20" s="52">
        <f>'AEO 2022 49 Raw'!K10</f>
        <v>16.944294</v>
      </c>
      <c r="I20" s="52">
        <f>'AEO 2022 49 Raw'!L10</f>
        <v>17.509876</v>
      </c>
      <c r="J20" s="52">
        <f>'AEO 2022 49 Raw'!M10</f>
        <v>18.153595</v>
      </c>
      <c r="K20" s="52">
        <f>'AEO 2022 49 Raw'!N10</f>
        <v>18.813559</v>
      </c>
      <c r="L20" s="52">
        <f>'AEO 2022 49 Raw'!O10</f>
        <v>19.555679</v>
      </c>
      <c r="M20" s="52">
        <f>'AEO 2022 49 Raw'!P10</f>
        <v>20.330652</v>
      </c>
      <c r="N20" s="52">
        <f>'AEO 2022 49 Raw'!Q10</f>
        <v>21.206104</v>
      </c>
      <c r="O20" s="52">
        <f>'AEO 2022 49 Raw'!R10</f>
        <v>22.140055</v>
      </c>
      <c r="P20" s="52">
        <f>'AEO 2022 49 Raw'!S10</f>
        <v>23.075592</v>
      </c>
      <c r="Q20" s="52">
        <f>'AEO 2022 49 Raw'!T10</f>
        <v>24.096733</v>
      </c>
      <c r="R20" s="52">
        <f>'AEO 2022 49 Raw'!U10</f>
        <v>25.170435</v>
      </c>
      <c r="S20" s="52">
        <f>'AEO 2022 49 Raw'!V10</f>
        <v>26.262371</v>
      </c>
      <c r="T20" s="52">
        <f>'AEO 2022 49 Raw'!W10</f>
        <v>27.358696</v>
      </c>
      <c r="U20" s="52">
        <f>'AEO 2022 49 Raw'!X10</f>
        <v>28.449476</v>
      </c>
      <c r="V20" s="52">
        <f>'AEO 2022 49 Raw'!Y10</f>
        <v>29.533501</v>
      </c>
      <c r="W20" s="52">
        <f>'AEO 2022 49 Raw'!Z10</f>
        <v>30.668756</v>
      </c>
      <c r="X20" s="52">
        <f>'AEO 2022 49 Raw'!AA10</f>
        <v>31.840063</v>
      </c>
      <c r="Y20" s="52">
        <f>'AEO 2022 49 Raw'!AB10</f>
        <v>33.016602</v>
      </c>
      <c r="Z20" s="52">
        <f>'AEO 2022 49 Raw'!AC10</f>
        <v>34.10862</v>
      </c>
      <c r="AA20" s="52">
        <f>'AEO 2022 49 Raw'!AD10</f>
        <v>35.234997</v>
      </c>
      <c r="AB20" s="52">
        <f>'AEO 2022 49 Raw'!AE10</f>
        <v>36.4827</v>
      </c>
      <c r="AC20" s="52">
        <f>'AEO 2022 49 Raw'!AF10</f>
        <v>37.677635</v>
      </c>
      <c r="AD20" s="52">
        <f>'AEO 2022 49 Raw'!AG10</f>
        <v>38.787277</v>
      </c>
      <c r="AE20" s="52">
        <f>'AEO 2022 49 Raw'!AH10</f>
        <v>39.995346</v>
      </c>
      <c r="AF20" s="52">
        <f>'AEO 2022 49 Raw'!AI10</f>
        <v>41.36145</v>
      </c>
      <c r="AG20" s="53">
        <f>'AEO 2022 49 Raw'!AJ10</f>
        <v>0.039</v>
      </c>
    </row>
    <row r="21" ht="15.0" customHeight="1">
      <c r="A21" s="45" t="s">
        <v>1699</v>
      </c>
      <c r="B21" s="51" t="s">
        <v>1700</v>
      </c>
      <c r="C21" s="52">
        <f>'AEO 2022 49 Raw'!F11</f>
        <v>0.00998</v>
      </c>
      <c r="D21" s="52">
        <f>'AEO 2022 49 Raw'!G11</f>
        <v>0.018591</v>
      </c>
      <c r="E21" s="52">
        <f>'AEO 2022 49 Raw'!H11</f>
        <v>0.026908</v>
      </c>
      <c r="F21" s="52">
        <f>'AEO 2022 49 Raw'!I11</f>
        <v>0.03484</v>
      </c>
      <c r="G21" s="52">
        <f>'AEO 2022 49 Raw'!J11</f>
        <v>0.042446</v>
      </c>
      <c r="H21" s="52">
        <f>'AEO 2022 49 Raw'!K11</f>
        <v>0.049697</v>
      </c>
      <c r="I21" s="52">
        <f>'AEO 2022 49 Raw'!L11</f>
        <v>0.056649</v>
      </c>
      <c r="J21" s="52">
        <f>'AEO 2022 49 Raw'!M11</f>
        <v>0.063671</v>
      </c>
      <c r="K21" s="52">
        <f>'AEO 2022 49 Raw'!N11</f>
        <v>0.070594</v>
      </c>
      <c r="L21" s="52">
        <f>'AEO 2022 49 Raw'!O11</f>
        <v>0.077597</v>
      </c>
      <c r="M21" s="52">
        <f>'AEO 2022 49 Raw'!P11</f>
        <v>0.084624</v>
      </c>
      <c r="N21" s="52">
        <f>'AEO 2022 49 Raw'!Q11</f>
        <v>0.091946</v>
      </c>
      <c r="O21" s="52">
        <f>'AEO 2022 49 Raw'!R11</f>
        <v>0.099411</v>
      </c>
      <c r="P21" s="52">
        <f>'AEO 2022 49 Raw'!S11</f>
        <v>0.106716</v>
      </c>
      <c r="Q21" s="52">
        <f>'AEO 2022 49 Raw'!T11</f>
        <v>0.114288</v>
      </c>
      <c r="R21" s="52">
        <f>'AEO 2022 49 Raw'!U11</f>
        <v>0.122063</v>
      </c>
      <c r="S21" s="52">
        <f>'AEO 2022 49 Raw'!V11</f>
        <v>0.129956</v>
      </c>
      <c r="T21" s="52">
        <f>'AEO 2022 49 Raw'!W11</f>
        <v>0.138079</v>
      </c>
      <c r="U21" s="52">
        <f>'AEO 2022 49 Raw'!X11</f>
        <v>0.146475</v>
      </c>
      <c r="V21" s="52">
        <f>'AEO 2022 49 Raw'!Y11</f>
        <v>0.155075</v>
      </c>
      <c r="W21" s="52">
        <f>'AEO 2022 49 Raw'!Z11</f>
        <v>0.163963</v>
      </c>
      <c r="X21" s="52">
        <f>'AEO 2022 49 Raw'!AA11</f>
        <v>0.172972</v>
      </c>
      <c r="Y21" s="52">
        <f>'AEO 2022 49 Raw'!AB11</f>
        <v>0.18209</v>
      </c>
      <c r="Z21" s="52">
        <f>'AEO 2022 49 Raw'!AC11</f>
        <v>0.190757</v>
      </c>
      <c r="AA21" s="52">
        <f>'AEO 2022 49 Raw'!AD11</f>
        <v>0.199663</v>
      </c>
      <c r="AB21" s="52">
        <f>'AEO 2022 49 Raw'!AE11</f>
        <v>0.209478</v>
      </c>
      <c r="AC21" s="52">
        <f>'AEO 2022 49 Raw'!AF11</f>
        <v>0.219241</v>
      </c>
      <c r="AD21" s="52">
        <f>'AEO 2022 49 Raw'!AG11</f>
        <v>0.228774</v>
      </c>
      <c r="AE21" s="52">
        <f>'AEO 2022 49 Raw'!AH11</f>
        <v>0.23933</v>
      </c>
      <c r="AF21" s="52">
        <f>'AEO 2022 49 Raw'!AI11</f>
        <v>0.251222</v>
      </c>
      <c r="AG21" s="53">
        <f>'AEO 2022 49 Raw'!AJ11</f>
        <v>0.118</v>
      </c>
    </row>
    <row r="22" ht="15.0" customHeight="1">
      <c r="A22" s="45" t="s">
        <v>1701</v>
      </c>
      <c r="B22" s="51" t="s">
        <v>1702</v>
      </c>
      <c r="C22" s="52">
        <f>'AEO 2022 49 Raw'!F12</f>
        <v>0.019072</v>
      </c>
      <c r="D22" s="52">
        <f>'AEO 2022 49 Raw'!G12</f>
        <v>0.021323</v>
      </c>
      <c r="E22" s="52">
        <f>'AEO 2022 49 Raw'!H12</f>
        <v>0.023252</v>
      </c>
      <c r="F22" s="52">
        <f>'AEO 2022 49 Raw'!I12</f>
        <v>0.024876</v>
      </c>
      <c r="G22" s="52">
        <f>'AEO 2022 49 Raw'!J12</f>
        <v>0.02637</v>
      </c>
      <c r="H22" s="52">
        <f>'AEO 2022 49 Raw'!K12</f>
        <v>0.027697</v>
      </c>
      <c r="I22" s="52">
        <f>'AEO 2022 49 Raw'!L12</f>
        <v>0.028909</v>
      </c>
      <c r="J22" s="52">
        <f>'AEO 2022 49 Raw'!M12</f>
        <v>0.030149</v>
      </c>
      <c r="K22" s="52">
        <f>'AEO 2022 49 Raw'!N12</f>
        <v>0.031309</v>
      </c>
      <c r="L22" s="52">
        <f>'AEO 2022 49 Raw'!O12</f>
        <v>0.032484</v>
      </c>
      <c r="M22" s="52">
        <f>'AEO 2022 49 Raw'!P12</f>
        <v>0.033632</v>
      </c>
      <c r="N22" s="52">
        <f>'AEO 2022 49 Raw'!Q12</f>
        <v>0.034833</v>
      </c>
      <c r="O22" s="52">
        <f>'AEO 2022 49 Raw'!R12</f>
        <v>0.035986</v>
      </c>
      <c r="P22" s="52">
        <f>'AEO 2022 49 Raw'!S12</f>
        <v>0.037002</v>
      </c>
      <c r="Q22" s="52">
        <f>'AEO 2022 49 Raw'!T12</f>
        <v>0.038012</v>
      </c>
      <c r="R22" s="52">
        <f>'AEO 2022 49 Raw'!U12</f>
        <v>0.03899</v>
      </c>
      <c r="S22" s="52">
        <f>'AEO 2022 49 Raw'!V12</f>
        <v>0.039878</v>
      </c>
      <c r="T22" s="52">
        <f>'AEO 2022 49 Raw'!W12</f>
        <v>0.040788</v>
      </c>
      <c r="U22" s="52">
        <f>'AEO 2022 49 Raw'!X12</f>
        <v>0.041737</v>
      </c>
      <c r="V22" s="52">
        <f>'AEO 2022 49 Raw'!Y12</f>
        <v>0.042659</v>
      </c>
      <c r="W22" s="52">
        <f>'AEO 2022 49 Raw'!Z12</f>
        <v>0.043706</v>
      </c>
      <c r="X22" s="52">
        <f>'AEO 2022 49 Raw'!AA12</f>
        <v>0.044804</v>
      </c>
      <c r="Y22" s="52">
        <f>'AEO 2022 49 Raw'!AB12</f>
        <v>0.045961</v>
      </c>
      <c r="Z22" s="52">
        <f>'AEO 2022 49 Raw'!AC12</f>
        <v>0.047048</v>
      </c>
      <c r="AA22" s="52">
        <f>'AEO 2022 49 Raw'!AD12</f>
        <v>0.048217</v>
      </c>
      <c r="AB22" s="52">
        <f>'AEO 2022 49 Raw'!AE12</f>
        <v>0.049652</v>
      </c>
      <c r="AC22" s="52">
        <f>'AEO 2022 49 Raw'!AF12</f>
        <v>0.051144</v>
      </c>
      <c r="AD22" s="52">
        <f>'AEO 2022 49 Raw'!AG12</f>
        <v>0.052632</v>
      </c>
      <c r="AE22" s="52">
        <f>'AEO 2022 49 Raw'!AH12</f>
        <v>0.054436</v>
      </c>
      <c r="AF22" s="52">
        <f>'AEO 2022 49 Raw'!AI12</f>
        <v>0.056625</v>
      </c>
      <c r="AG22" s="53">
        <f>'AEO 2022 49 Raw'!AJ12</f>
        <v>0.038</v>
      </c>
    </row>
    <row r="23" ht="15.0" customHeight="1">
      <c r="A23" s="45" t="s">
        <v>1703</v>
      </c>
      <c r="B23" s="51" t="s">
        <v>1704</v>
      </c>
      <c r="C23" s="52">
        <f>'AEO 2022 49 Raw'!F13</f>
        <v>3.499566</v>
      </c>
      <c r="D23" s="52">
        <f>'AEO 2022 49 Raw'!G13</f>
        <v>3.430938</v>
      </c>
      <c r="E23" s="52">
        <f>'AEO 2022 49 Raw'!H13</f>
        <v>3.308663</v>
      </c>
      <c r="F23" s="52">
        <f>'AEO 2022 49 Raw'!I13</f>
        <v>3.149444</v>
      </c>
      <c r="G23" s="52">
        <f>'AEO 2022 49 Raw'!J13</f>
        <v>2.995627</v>
      </c>
      <c r="H23" s="52">
        <f>'AEO 2022 49 Raw'!K13</f>
        <v>2.845645</v>
      </c>
      <c r="I23" s="52">
        <f>'AEO 2022 49 Raw'!L13</f>
        <v>2.711082</v>
      </c>
      <c r="J23" s="52">
        <f>'AEO 2022 49 Raw'!M13</f>
        <v>2.603151</v>
      </c>
      <c r="K23" s="52">
        <f>'AEO 2022 49 Raw'!N13</f>
        <v>2.508128</v>
      </c>
      <c r="L23" s="52">
        <f>'AEO 2022 49 Raw'!O13</f>
        <v>2.429542</v>
      </c>
      <c r="M23" s="52">
        <f>'AEO 2022 49 Raw'!P13</f>
        <v>2.360754</v>
      </c>
      <c r="N23" s="52">
        <f>'AEO 2022 49 Raw'!Q13</f>
        <v>2.303945</v>
      </c>
      <c r="O23" s="52">
        <f>'AEO 2022 49 Raw'!R13</f>
        <v>2.248408</v>
      </c>
      <c r="P23" s="52">
        <f>'AEO 2022 49 Raw'!S13</f>
        <v>2.178662</v>
      </c>
      <c r="Q23" s="52">
        <f>'AEO 2022 49 Raw'!T13</f>
        <v>2.105258</v>
      </c>
      <c r="R23" s="52">
        <f>'AEO 2022 49 Raw'!U13</f>
        <v>2.02333</v>
      </c>
      <c r="S23" s="52">
        <f>'AEO 2022 49 Raw'!V13</f>
        <v>1.935175</v>
      </c>
      <c r="T23" s="52">
        <f>'AEO 2022 49 Raw'!W13</f>
        <v>1.831056</v>
      </c>
      <c r="U23" s="52">
        <f>'AEO 2022 49 Raw'!X13</f>
        <v>1.725566</v>
      </c>
      <c r="V23" s="52">
        <f>'AEO 2022 49 Raw'!Y13</f>
        <v>1.623098</v>
      </c>
      <c r="W23" s="52">
        <f>'AEO 2022 49 Raw'!Z13</f>
        <v>1.535306</v>
      </c>
      <c r="X23" s="52">
        <f>'AEO 2022 49 Raw'!AA13</f>
        <v>1.462385</v>
      </c>
      <c r="Y23" s="52">
        <f>'AEO 2022 49 Raw'!AB13</f>
        <v>1.412551</v>
      </c>
      <c r="Z23" s="52">
        <f>'AEO 2022 49 Raw'!AC13</f>
        <v>1.373559</v>
      </c>
      <c r="AA23" s="52">
        <f>'AEO 2022 49 Raw'!AD13</f>
        <v>1.350196</v>
      </c>
      <c r="AB23" s="52">
        <f>'AEO 2022 49 Raw'!AE13</f>
        <v>1.339522</v>
      </c>
      <c r="AC23" s="52">
        <f>'AEO 2022 49 Raw'!AF13</f>
        <v>1.333689</v>
      </c>
      <c r="AD23" s="52">
        <f>'AEO 2022 49 Raw'!AG13</f>
        <v>1.329724</v>
      </c>
      <c r="AE23" s="52">
        <f>'AEO 2022 49 Raw'!AH13</f>
        <v>1.328165</v>
      </c>
      <c r="AF23" s="52">
        <f>'AEO 2022 49 Raw'!AI13</f>
        <v>1.332978</v>
      </c>
      <c r="AG23" s="53">
        <f>'AEO 2022 49 Raw'!AJ13</f>
        <v>-0.033</v>
      </c>
    </row>
    <row r="24" ht="15.0" customHeight="1">
      <c r="A24" s="45" t="s">
        <v>1705</v>
      </c>
      <c r="B24" s="51" t="s">
        <v>1706</v>
      </c>
      <c r="C24" s="52">
        <f>'AEO 2022 49 Raw'!F14</f>
        <v>0.000871</v>
      </c>
      <c r="D24" s="52">
        <f>'AEO 2022 49 Raw'!G14</f>
        <v>0.000854</v>
      </c>
      <c r="E24" s="52">
        <f>'AEO 2022 49 Raw'!H14</f>
        <v>0.000839</v>
      </c>
      <c r="F24" s="52">
        <f>'AEO 2022 49 Raw'!I14</f>
        <v>0.000826</v>
      </c>
      <c r="G24" s="52">
        <f>'AEO 2022 49 Raw'!J14</f>
        <v>0.000822</v>
      </c>
      <c r="H24" s="52">
        <f>'AEO 2022 49 Raw'!K14</f>
        <v>0.000825</v>
      </c>
      <c r="I24" s="52">
        <f>'AEO 2022 49 Raw'!L14</f>
        <v>0.000836</v>
      </c>
      <c r="J24" s="52">
        <f>'AEO 2022 49 Raw'!M14</f>
        <v>0.000854</v>
      </c>
      <c r="K24" s="52">
        <f>'AEO 2022 49 Raw'!N14</f>
        <v>0.000859</v>
      </c>
      <c r="L24" s="52">
        <f>'AEO 2022 49 Raw'!O14</f>
        <v>0.000854</v>
      </c>
      <c r="M24" s="52">
        <f>'AEO 2022 49 Raw'!P14</f>
        <v>0.00085</v>
      </c>
      <c r="N24" s="52">
        <f>'AEO 2022 49 Raw'!Q14</f>
        <v>0.000848</v>
      </c>
      <c r="O24" s="52">
        <f>'AEO 2022 49 Raw'!R14</f>
        <v>0.000819</v>
      </c>
      <c r="P24" s="52">
        <f>'AEO 2022 49 Raw'!S14</f>
        <v>0.000781</v>
      </c>
      <c r="Q24" s="52">
        <f>'AEO 2022 49 Raw'!T14</f>
        <v>0.000757</v>
      </c>
      <c r="R24" s="52">
        <f>'AEO 2022 49 Raw'!U14</f>
        <v>0.000744</v>
      </c>
      <c r="S24" s="52">
        <f>'AEO 2022 49 Raw'!V14</f>
        <v>0.000739</v>
      </c>
      <c r="T24" s="52">
        <f>'AEO 2022 49 Raw'!W14</f>
        <v>0.00074</v>
      </c>
      <c r="U24" s="52">
        <f>'AEO 2022 49 Raw'!X14</f>
        <v>0.000747</v>
      </c>
      <c r="V24" s="52">
        <f>'AEO 2022 49 Raw'!Y14</f>
        <v>0.000765</v>
      </c>
      <c r="W24" s="52">
        <f>'AEO 2022 49 Raw'!Z14</f>
        <v>0.000789</v>
      </c>
      <c r="X24" s="52">
        <f>'AEO 2022 49 Raw'!AA14</f>
        <v>0.000813</v>
      </c>
      <c r="Y24" s="52">
        <f>'AEO 2022 49 Raw'!AB14</f>
        <v>0.000837</v>
      </c>
      <c r="Z24" s="52">
        <f>'AEO 2022 49 Raw'!AC14</f>
        <v>0.000845</v>
      </c>
      <c r="AA24" s="52">
        <f>'AEO 2022 49 Raw'!AD14</f>
        <v>0.000848</v>
      </c>
      <c r="AB24" s="52">
        <f>'AEO 2022 49 Raw'!AE14</f>
        <v>0.000857</v>
      </c>
      <c r="AC24" s="52">
        <f>'AEO 2022 49 Raw'!AF14</f>
        <v>0.000867</v>
      </c>
      <c r="AD24" s="52">
        <f>'AEO 2022 49 Raw'!AG14</f>
        <v>0.000876</v>
      </c>
      <c r="AE24" s="52">
        <f>'AEO 2022 49 Raw'!AH14</f>
        <v>0.000888</v>
      </c>
      <c r="AF24" s="52">
        <f>'AEO 2022 49 Raw'!AI14</f>
        <v>0.000904</v>
      </c>
      <c r="AG24" s="53">
        <f>'AEO 2022 49 Raw'!AJ14</f>
        <v>0.001</v>
      </c>
    </row>
    <row r="25" ht="15.0" customHeight="1">
      <c r="A25" s="45" t="s">
        <v>1707</v>
      </c>
      <c r="B25" s="51" t="s">
        <v>1708</v>
      </c>
      <c r="C25" s="52">
        <f>'AEO 2022 49 Raw'!F15</f>
        <v>0.007461</v>
      </c>
      <c r="D25" s="52">
        <f>'AEO 2022 49 Raw'!G15</f>
        <v>0.01449</v>
      </c>
      <c r="E25" s="52">
        <f>'AEO 2022 49 Raw'!H15</f>
        <v>0.021977</v>
      </c>
      <c r="F25" s="52">
        <f>'AEO 2022 49 Raw'!I15</f>
        <v>0.029558</v>
      </c>
      <c r="G25" s="52">
        <f>'AEO 2022 49 Raw'!J15</f>
        <v>0.037148</v>
      </c>
      <c r="H25" s="52">
        <f>'AEO 2022 49 Raw'!K15</f>
        <v>0.044612</v>
      </c>
      <c r="I25" s="52">
        <f>'AEO 2022 49 Raw'!L15</f>
        <v>0.051913</v>
      </c>
      <c r="J25" s="52">
        <f>'AEO 2022 49 Raw'!M15</f>
        <v>0.059301</v>
      </c>
      <c r="K25" s="52">
        <f>'AEO 2022 49 Raw'!N15</f>
        <v>0.06657</v>
      </c>
      <c r="L25" s="52">
        <f>'AEO 2022 49 Raw'!O15</f>
        <v>0.073895</v>
      </c>
      <c r="M25" s="52">
        <f>'AEO 2022 49 Raw'!P15</f>
        <v>0.081213</v>
      </c>
      <c r="N25" s="52">
        <f>'AEO 2022 49 Raw'!Q15</f>
        <v>0.088764</v>
      </c>
      <c r="O25" s="52">
        <f>'AEO 2022 49 Raw'!R15</f>
        <v>0.096407</v>
      </c>
      <c r="P25" s="52">
        <f>'AEO 2022 49 Raw'!S15</f>
        <v>0.103957</v>
      </c>
      <c r="Q25" s="52">
        <f>'AEO 2022 49 Raw'!T15</f>
        <v>0.111864</v>
      </c>
      <c r="R25" s="52">
        <f>'AEO 2022 49 Raw'!U15</f>
        <v>0.120036</v>
      </c>
      <c r="S25" s="52">
        <f>'AEO 2022 49 Raw'!V15</f>
        <v>0.12838</v>
      </c>
      <c r="T25" s="52">
        <f>'AEO 2022 49 Raw'!W15</f>
        <v>0.137007</v>
      </c>
      <c r="U25" s="52">
        <f>'AEO 2022 49 Raw'!X15</f>
        <v>0.145981</v>
      </c>
      <c r="V25" s="52">
        <f>'AEO 2022 49 Raw'!Y15</f>
        <v>0.155101</v>
      </c>
      <c r="W25" s="52">
        <f>'AEO 2022 49 Raw'!Z15</f>
        <v>0.164492</v>
      </c>
      <c r="X25" s="52">
        <f>'AEO 2022 49 Raw'!AA15</f>
        <v>0.174308</v>
      </c>
      <c r="Y25" s="52">
        <f>'AEO 2022 49 Raw'!AB15</f>
        <v>0.184438</v>
      </c>
      <c r="Z25" s="52">
        <f>'AEO 2022 49 Raw'!AC15</f>
        <v>0.193953</v>
      </c>
      <c r="AA25" s="52">
        <f>'AEO 2022 49 Raw'!AD15</f>
        <v>0.203635</v>
      </c>
      <c r="AB25" s="52">
        <f>'AEO 2022 49 Raw'!AE15</f>
        <v>0.214122</v>
      </c>
      <c r="AC25" s="52">
        <f>'AEO 2022 49 Raw'!AF15</f>
        <v>0.22445</v>
      </c>
      <c r="AD25" s="52">
        <f>'AEO 2022 49 Raw'!AG15</f>
        <v>0.234482</v>
      </c>
      <c r="AE25" s="52">
        <f>'AEO 2022 49 Raw'!AH15</f>
        <v>0.245384</v>
      </c>
      <c r="AF25" s="52">
        <f>'AEO 2022 49 Raw'!AI15</f>
        <v>0.257545</v>
      </c>
      <c r="AG25" s="53">
        <f>'AEO 2022 49 Raw'!AJ15</f>
        <v>0.13</v>
      </c>
    </row>
    <row r="26" ht="15.0" customHeight="1">
      <c r="A26" s="45" t="s">
        <v>1709</v>
      </c>
      <c r="B26" s="51" t="s">
        <v>1710</v>
      </c>
      <c r="C26" s="52">
        <f>'AEO 2022 49 Raw'!F16</f>
        <v>0.007777</v>
      </c>
      <c r="D26" s="52">
        <f>'AEO 2022 49 Raw'!G16</f>
        <v>0.015104</v>
      </c>
      <c r="E26" s="52">
        <f>'AEO 2022 49 Raw'!H16</f>
        <v>0.022909</v>
      </c>
      <c r="F26" s="52">
        <f>'AEO 2022 49 Raw'!I16</f>
        <v>0.030811</v>
      </c>
      <c r="G26" s="52">
        <f>'AEO 2022 49 Raw'!J16</f>
        <v>0.038723</v>
      </c>
      <c r="H26" s="52">
        <f>'AEO 2022 49 Raw'!K16</f>
        <v>0.046505</v>
      </c>
      <c r="I26" s="52">
        <f>'AEO 2022 49 Raw'!L16</f>
        <v>0.054114</v>
      </c>
      <c r="J26" s="52">
        <f>'AEO 2022 49 Raw'!M16</f>
        <v>0.061816</v>
      </c>
      <c r="K26" s="52">
        <f>'AEO 2022 49 Raw'!N16</f>
        <v>0.069394</v>
      </c>
      <c r="L26" s="52">
        <f>'AEO 2022 49 Raw'!O16</f>
        <v>0.077029</v>
      </c>
      <c r="M26" s="52">
        <f>'AEO 2022 49 Raw'!P16</f>
        <v>0.084657</v>
      </c>
      <c r="N26" s="52">
        <f>'AEO 2022 49 Raw'!Q16</f>
        <v>0.092529</v>
      </c>
      <c r="O26" s="52">
        <f>'AEO 2022 49 Raw'!R16</f>
        <v>0.100496</v>
      </c>
      <c r="P26" s="52">
        <f>'AEO 2022 49 Raw'!S16</f>
        <v>0.108366</v>
      </c>
      <c r="Q26" s="52">
        <f>'AEO 2022 49 Raw'!T16</f>
        <v>0.116609</v>
      </c>
      <c r="R26" s="52">
        <f>'AEO 2022 49 Raw'!U16</f>
        <v>0.125127</v>
      </c>
      <c r="S26" s="52">
        <f>'AEO 2022 49 Raw'!V16</f>
        <v>0.133825</v>
      </c>
      <c r="T26" s="52">
        <f>'AEO 2022 49 Raw'!W16</f>
        <v>0.142818</v>
      </c>
      <c r="U26" s="52">
        <f>'AEO 2022 49 Raw'!X16</f>
        <v>0.152172</v>
      </c>
      <c r="V26" s="52">
        <f>'AEO 2022 49 Raw'!Y16</f>
        <v>0.161679</v>
      </c>
      <c r="W26" s="52">
        <f>'AEO 2022 49 Raw'!Z16</f>
        <v>0.171469</v>
      </c>
      <c r="X26" s="52">
        <f>'AEO 2022 49 Raw'!AA16</f>
        <v>0.181701</v>
      </c>
      <c r="Y26" s="52">
        <f>'AEO 2022 49 Raw'!AB16</f>
        <v>0.192261</v>
      </c>
      <c r="Z26" s="52">
        <f>'AEO 2022 49 Raw'!AC16</f>
        <v>0.202179</v>
      </c>
      <c r="AA26" s="52">
        <f>'AEO 2022 49 Raw'!AD16</f>
        <v>0.212272</v>
      </c>
      <c r="AB26" s="52">
        <f>'AEO 2022 49 Raw'!AE16</f>
        <v>0.223203</v>
      </c>
      <c r="AC26" s="52">
        <f>'AEO 2022 49 Raw'!AF16</f>
        <v>0.233969</v>
      </c>
      <c r="AD26" s="52">
        <f>'AEO 2022 49 Raw'!AG16</f>
        <v>0.244427</v>
      </c>
      <c r="AE26" s="52">
        <f>'AEO 2022 49 Raw'!AH16</f>
        <v>0.255792</v>
      </c>
      <c r="AF26" s="52">
        <f>'AEO 2022 49 Raw'!AI16</f>
        <v>0.268469</v>
      </c>
      <c r="AG26" s="53">
        <f>'AEO 2022 49 Raw'!AJ16</f>
        <v>0.13</v>
      </c>
    </row>
    <row r="27" ht="15.0" customHeight="1">
      <c r="A27" s="45" t="s">
        <v>1711</v>
      </c>
      <c r="B27" s="51" t="s">
        <v>1712</v>
      </c>
      <c r="C27" s="52">
        <f>'AEO 2022 49 Raw'!F17</f>
        <v>0.000001</v>
      </c>
      <c r="D27" s="52">
        <f>'AEO 2022 49 Raw'!G17</f>
        <v>0.000002</v>
      </c>
      <c r="E27" s="52">
        <f>'AEO 2022 49 Raw'!H17</f>
        <v>0.000002</v>
      </c>
      <c r="F27" s="52">
        <f>'AEO 2022 49 Raw'!I17</f>
        <v>0.000003</v>
      </c>
      <c r="G27" s="52">
        <f>'AEO 2022 49 Raw'!J17</f>
        <v>0.000004</v>
      </c>
      <c r="H27" s="52">
        <f>'AEO 2022 49 Raw'!K17</f>
        <v>0.000005</v>
      </c>
      <c r="I27" s="52">
        <f>'AEO 2022 49 Raw'!L17</f>
        <v>0.000005</v>
      </c>
      <c r="J27" s="52">
        <f>'AEO 2022 49 Raw'!M17</f>
        <v>0.000006</v>
      </c>
      <c r="K27" s="52">
        <f>'AEO 2022 49 Raw'!N17</f>
        <v>0.000007</v>
      </c>
      <c r="L27" s="52">
        <f>'AEO 2022 49 Raw'!O17</f>
        <v>0.000007</v>
      </c>
      <c r="M27" s="52">
        <f>'AEO 2022 49 Raw'!P17</f>
        <v>0.000008</v>
      </c>
      <c r="N27" s="52">
        <f>'AEO 2022 49 Raw'!Q17</f>
        <v>0.000008</v>
      </c>
      <c r="O27" s="52">
        <f>'AEO 2022 49 Raw'!R17</f>
        <v>0.000009</v>
      </c>
      <c r="P27" s="52">
        <f>'AEO 2022 49 Raw'!S17</f>
        <v>0.000009</v>
      </c>
      <c r="Q27" s="52">
        <f>'AEO 2022 49 Raw'!T17</f>
        <v>0.00001</v>
      </c>
      <c r="R27" s="52">
        <f>'AEO 2022 49 Raw'!U17</f>
        <v>0.00001</v>
      </c>
      <c r="S27" s="52">
        <f>'AEO 2022 49 Raw'!V17</f>
        <v>0.00001</v>
      </c>
      <c r="T27" s="52">
        <f>'AEO 2022 49 Raw'!W17</f>
        <v>0.000011</v>
      </c>
      <c r="U27" s="52">
        <f>'AEO 2022 49 Raw'!X17</f>
        <v>0.000011</v>
      </c>
      <c r="V27" s="52">
        <f>'AEO 2022 49 Raw'!Y17</f>
        <v>0.000011</v>
      </c>
      <c r="W27" s="52">
        <f>'AEO 2022 49 Raw'!Z17</f>
        <v>0.000011</v>
      </c>
      <c r="X27" s="52">
        <f>'AEO 2022 49 Raw'!AA17</f>
        <v>0.000011</v>
      </c>
      <c r="Y27" s="52">
        <f>'AEO 2022 49 Raw'!AB17</f>
        <v>0.000012</v>
      </c>
      <c r="Z27" s="52">
        <f>'AEO 2022 49 Raw'!AC17</f>
        <v>0.000012</v>
      </c>
      <c r="AA27" s="52">
        <f>'AEO 2022 49 Raw'!AD17</f>
        <v>0.000012</v>
      </c>
      <c r="AB27" s="52">
        <f>'AEO 2022 49 Raw'!AE17</f>
        <v>0.000012</v>
      </c>
      <c r="AC27" s="52">
        <f>'AEO 2022 49 Raw'!AF17</f>
        <v>0.000012</v>
      </c>
      <c r="AD27" s="52">
        <f>'AEO 2022 49 Raw'!AG17</f>
        <v>0.000012</v>
      </c>
      <c r="AE27" s="52">
        <f>'AEO 2022 49 Raw'!AH17</f>
        <v>0.000011</v>
      </c>
      <c r="AF27" s="52">
        <f>'AEO 2022 49 Raw'!AI17</f>
        <v>0.000011</v>
      </c>
      <c r="AG27" s="53">
        <f>'AEO 2022 49 Raw'!AJ17</f>
        <v>0.093</v>
      </c>
    </row>
    <row r="28" ht="15.0" customHeight="1">
      <c r="A28" s="45" t="s">
        <v>1713</v>
      </c>
      <c r="B28" s="51" t="s">
        <v>1714</v>
      </c>
      <c r="C28" s="52">
        <f>'AEO 2022 49 Raw'!F18</f>
        <v>66.035385</v>
      </c>
      <c r="D28" s="52">
        <f>'AEO 2022 49 Raw'!G18</f>
        <v>68.072021</v>
      </c>
      <c r="E28" s="52">
        <f>'AEO 2022 49 Raw'!H18</f>
        <v>69.391228</v>
      </c>
      <c r="F28" s="52">
        <f>'AEO 2022 49 Raw'!I18</f>
        <v>70.092781</v>
      </c>
      <c r="G28" s="52">
        <f>'AEO 2022 49 Raw'!J18</f>
        <v>70.78598</v>
      </c>
      <c r="H28" s="52">
        <f>'AEO 2022 49 Raw'!K18</f>
        <v>71.302254</v>
      </c>
      <c r="I28" s="52">
        <f>'AEO 2022 49 Raw'!L18</f>
        <v>71.762306</v>
      </c>
      <c r="J28" s="52">
        <f>'AEO 2022 49 Raw'!M18</f>
        <v>72.494881</v>
      </c>
      <c r="K28" s="52">
        <f>'AEO 2022 49 Raw'!N18</f>
        <v>73.197441</v>
      </c>
      <c r="L28" s="52">
        <f>'AEO 2022 49 Raw'!O18</f>
        <v>74.131409</v>
      </c>
      <c r="M28" s="52">
        <f>'AEO 2022 49 Raw'!P18</f>
        <v>75.137291</v>
      </c>
      <c r="N28" s="52">
        <f>'AEO 2022 49 Raw'!Q18</f>
        <v>76.343987</v>
      </c>
      <c r="O28" s="52">
        <f>'AEO 2022 49 Raw'!R18</f>
        <v>77.555656</v>
      </c>
      <c r="P28" s="52">
        <f>'AEO 2022 49 Raw'!S18</f>
        <v>78.654785</v>
      </c>
      <c r="Q28" s="52">
        <f>'AEO 2022 49 Raw'!T18</f>
        <v>79.913834</v>
      </c>
      <c r="R28" s="52">
        <f>'AEO 2022 49 Raw'!U18</f>
        <v>81.181595</v>
      </c>
      <c r="S28" s="52">
        <f>'AEO 2022 49 Raw'!V18</f>
        <v>82.356773</v>
      </c>
      <c r="T28" s="52">
        <f>'AEO 2022 49 Raw'!W18</f>
        <v>83.458817</v>
      </c>
      <c r="U28" s="52">
        <f>'AEO 2022 49 Raw'!X18</f>
        <v>84.522987</v>
      </c>
      <c r="V28" s="52">
        <f>'AEO 2022 49 Raw'!Y18</f>
        <v>85.51329</v>
      </c>
      <c r="W28" s="52">
        <f>'AEO 2022 49 Raw'!Z18</f>
        <v>86.528358</v>
      </c>
      <c r="X28" s="52">
        <f>'AEO 2022 49 Raw'!AA18</f>
        <v>87.634903</v>
      </c>
      <c r="Y28" s="52">
        <f>'AEO 2022 49 Raw'!AB18</f>
        <v>88.805107</v>
      </c>
      <c r="Z28" s="52">
        <f>'AEO 2022 49 Raw'!AC18</f>
        <v>89.742226</v>
      </c>
      <c r="AA28" s="52">
        <f>'AEO 2022 49 Raw'!AD18</f>
        <v>90.760597</v>
      </c>
      <c r="AB28" s="52">
        <f>'AEO 2022 49 Raw'!AE18</f>
        <v>92.085052</v>
      </c>
      <c r="AC28" s="52">
        <f>'AEO 2022 49 Raw'!AF18</f>
        <v>93.285652</v>
      </c>
      <c r="AD28" s="52">
        <f>'AEO 2022 49 Raw'!AG18</f>
        <v>94.289711</v>
      </c>
      <c r="AE28" s="52">
        <f>'AEO 2022 49 Raw'!AH18</f>
        <v>95.523895</v>
      </c>
      <c r="AF28" s="52">
        <f>'AEO 2022 49 Raw'!AI18</f>
        <v>97.107994</v>
      </c>
      <c r="AG28" s="53">
        <f>'AEO 2022 49 Raw'!AJ18</f>
        <v>0.013</v>
      </c>
    </row>
    <row r="29" ht="15.0" customHeight="1">
      <c r="B29" s="50" t="s">
        <v>1715</v>
      </c>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3"/>
    </row>
    <row r="30" ht="15.0" customHeight="1">
      <c r="A30" s="45" t="s">
        <v>1716</v>
      </c>
      <c r="B30" s="51" t="s">
        <v>1696</v>
      </c>
      <c r="C30" s="52">
        <f>'AEO 2022 49 Raw'!F20</f>
        <v>37.202202</v>
      </c>
      <c r="D30" s="52">
        <f>'AEO 2022 49 Raw'!G20</f>
        <v>38.024639</v>
      </c>
      <c r="E30" s="52">
        <f>'AEO 2022 49 Raw'!H20</f>
        <v>38.528408</v>
      </c>
      <c r="F30" s="52">
        <f>'AEO 2022 49 Raw'!I20</f>
        <v>39.006561</v>
      </c>
      <c r="G30" s="52">
        <f>'AEO 2022 49 Raw'!J20</f>
        <v>39.67392</v>
      </c>
      <c r="H30" s="52">
        <f>'AEO 2022 49 Raw'!K20</f>
        <v>40.272541</v>
      </c>
      <c r="I30" s="52">
        <f>'AEO 2022 49 Raw'!L20</f>
        <v>40.857864</v>
      </c>
      <c r="J30" s="52">
        <f>'AEO 2022 49 Raw'!M20</f>
        <v>41.607403</v>
      </c>
      <c r="K30" s="52">
        <f>'AEO 2022 49 Raw'!N20</f>
        <v>42.295856</v>
      </c>
      <c r="L30" s="52">
        <f>'AEO 2022 49 Raw'!O20</f>
        <v>43.037754</v>
      </c>
      <c r="M30" s="52">
        <f>'AEO 2022 49 Raw'!P20</f>
        <v>43.732246</v>
      </c>
      <c r="N30" s="52">
        <f>'AEO 2022 49 Raw'!Q20</f>
        <v>44.519768</v>
      </c>
      <c r="O30" s="52">
        <f>'AEO 2022 49 Raw'!R20</f>
        <v>45.249523</v>
      </c>
      <c r="P30" s="52">
        <f>'AEO 2022 49 Raw'!S20</f>
        <v>45.837639</v>
      </c>
      <c r="Q30" s="52">
        <f>'AEO 2022 49 Raw'!T20</f>
        <v>46.490837</v>
      </c>
      <c r="R30" s="52">
        <f>'AEO 2022 49 Raw'!U20</f>
        <v>47.179646</v>
      </c>
      <c r="S30" s="52">
        <f>'AEO 2022 49 Raw'!V20</f>
        <v>47.8857</v>
      </c>
      <c r="T30" s="52">
        <f>'AEO 2022 49 Raw'!W20</f>
        <v>48.603466</v>
      </c>
      <c r="U30" s="52">
        <f>'AEO 2022 49 Raw'!X20</f>
        <v>49.371979</v>
      </c>
      <c r="V30" s="52">
        <f>'AEO 2022 49 Raw'!Y20</f>
        <v>50.142921</v>
      </c>
      <c r="W30" s="52">
        <f>'AEO 2022 49 Raw'!Z20</f>
        <v>50.917992</v>
      </c>
      <c r="X30" s="52">
        <f>'AEO 2022 49 Raw'!AA20</f>
        <v>51.7505</v>
      </c>
      <c r="Y30" s="52">
        <f>'AEO 2022 49 Raw'!AB20</f>
        <v>52.62986</v>
      </c>
      <c r="Z30" s="52">
        <f>'AEO 2022 49 Raw'!AC20</f>
        <v>53.381966</v>
      </c>
      <c r="AA30" s="52">
        <f>'AEO 2022 49 Raw'!AD20</f>
        <v>54.185265</v>
      </c>
      <c r="AB30" s="52">
        <f>'AEO 2022 49 Raw'!AE20</f>
        <v>55.158657</v>
      </c>
      <c r="AC30" s="52">
        <f>'AEO 2022 49 Raw'!AF20</f>
        <v>56.073994</v>
      </c>
      <c r="AD30" s="52">
        <f>'AEO 2022 49 Raw'!AG20</f>
        <v>56.819618</v>
      </c>
      <c r="AE30" s="52">
        <f>'AEO 2022 49 Raw'!AH20</f>
        <v>57.627323</v>
      </c>
      <c r="AF30" s="52">
        <f>'AEO 2022 49 Raw'!AI20</f>
        <v>58.752388</v>
      </c>
      <c r="AG30" s="53">
        <f>'AEO 2022 49 Raw'!AJ20</f>
        <v>0.016</v>
      </c>
    </row>
    <row r="31" ht="15.0" customHeight="1">
      <c r="A31" s="45" t="s">
        <v>1717</v>
      </c>
      <c r="B31" s="51" t="s">
        <v>1698</v>
      </c>
      <c r="C31" s="52">
        <f>'AEO 2022 49 Raw'!F21</f>
        <v>17.134417</v>
      </c>
      <c r="D31" s="52">
        <f>'AEO 2022 49 Raw'!G21</f>
        <v>16.926783</v>
      </c>
      <c r="E31" s="52">
        <f>'AEO 2022 49 Raw'!H21</f>
        <v>16.597239</v>
      </c>
      <c r="F31" s="52">
        <f>'AEO 2022 49 Raw'!I21</f>
        <v>16.257011</v>
      </c>
      <c r="G31" s="52">
        <f>'AEO 2022 49 Raw'!J21</f>
        <v>15.983272</v>
      </c>
      <c r="H31" s="52">
        <f>'AEO 2022 49 Raw'!K21</f>
        <v>15.742606</v>
      </c>
      <c r="I31" s="52">
        <f>'AEO 2022 49 Raw'!L21</f>
        <v>15.550601</v>
      </c>
      <c r="J31" s="52">
        <f>'AEO 2022 49 Raw'!M21</f>
        <v>15.477965</v>
      </c>
      <c r="K31" s="52">
        <f>'AEO 2022 49 Raw'!N21</f>
        <v>15.432439</v>
      </c>
      <c r="L31" s="52">
        <f>'AEO 2022 49 Raw'!O21</f>
        <v>15.43751</v>
      </c>
      <c r="M31" s="52">
        <f>'AEO 2022 49 Raw'!P21</f>
        <v>15.455577</v>
      </c>
      <c r="N31" s="52">
        <f>'AEO 2022 49 Raw'!Q21</f>
        <v>15.548098</v>
      </c>
      <c r="O31" s="52">
        <f>'AEO 2022 49 Raw'!R21</f>
        <v>15.648611</v>
      </c>
      <c r="P31" s="52">
        <f>'AEO 2022 49 Raw'!S21</f>
        <v>15.748349</v>
      </c>
      <c r="Q31" s="52">
        <f>'AEO 2022 49 Raw'!T21</f>
        <v>15.899175</v>
      </c>
      <c r="R31" s="52">
        <f>'AEO 2022 49 Raw'!U21</f>
        <v>16.066639</v>
      </c>
      <c r="S31" s="52">
        <f>'AEO 2022 49 Raw'!V21</f>
        <v>16.27537</v>
      </c>
      <c r="T31" s="52">
        <f>'AEO 2022 49 Raw'!W21</f>
        <v>16.456242</v>
      </c>
      <c r="U31" s="52">
        <f>'AEO 2022 49 Raw'!X21</f>
        <v>16.713997</v>
      </c>
      <c r="V31" s="52">
        <f>'AEO 2022 49 Raw'!Y21</f>
        <v>16.967447</v>
      </c>
      <c r="W31" s="52">
        <f>'AEO 2022 49 Raw'!Z21</f>
        <v>17.24497</v>
      </c>
      <c r="X31" s="52">
        <f>'AEO 2022 49 Raw'!AA21</f>
        <v>17.558372</v>
      </c>
      <c r="Y31" s="52">
        <f>'AEO 2022 49 Raw'!AB21</f>
        <v>17.900425</v>
      </c>
      <c r="Z31" s="52">
        <f>'AEO 2022 49 Raw'!AC21</f>
        <v>18.207989</v>
      </c>
      <c r="AA31" s="52">
        <f>'AEO 2022 49 Raw'!AD21</f>
        <v>18.535414</v>
      </c>
      <c r="AB31" s="52">
        <f>'AEO 2022 49 Raw'!AE21</f>
        <v>18.921907</v>
      </c>
      <c r="AC31" s="52">
        <f>'AEO 2022 49 Raw'!AF21</f>
        <v>19.281567</v>
      </c>
      <c r="AD31" s="52">
        <f>'AEO 2022 49 Raw'!AG21</f>
        <v>19.579866</v>
      </c>
      <c r="AE31" s="52">
        <f>'AEO 2022 49 Raw'!AH21</f>
        <v>19.89747</v>
      </c>
      <c r="AF31" s="52">
        <f>'AEO 2022 49 Raw'!AI21</f>
        <v>20.298367</v>
      </c>
      <c r="AG31" s="53">
        <f>'AEO 2022 49 Raw'!AJ21</f>
        <v>0.006</v>
      </c>
    </row>
    <row r="32" ht="15.0" customHeight="1">
      <c r="A32" s="45" t="s">
        <v>1718</v>
      </c>
      <c r="B32" s="51" t="s">
        <v>1700</v>
      </c>
      <c r="C32" s="52">
        <f>'AEO 2022 49 Raw'!F22</f>
        <v>0.036346</v>
      </c>
      <c r="D32" s="52">
        <f>'AEO 2022 49 Raw'!G22</f>
        <v>0.039095</v>
      </c>
      <c r="E32" s="52">
        <f>'AEO 2022 49 Raw'!H22</f>
        <v>0.041684</v>
      </c>
      <c r="F32" s="52">
        <f>'AEO 2022 49 Raw'!I22</f>
        <v>0.044436</v>
      </c>
      <c r="G32" s="52">
        <f>'AEO 2022 49 Raw'!J22</f>
        <v>0.047524</v>
      </c>
      <c r="H32" s="52">
        <f>'AEO 2022 49 Raw'!K22</f>
        <v>0.050605</v>
      </c>
      <c r="I32" s="52">
        <f>'AEO 2022 49 Raw'!L22</f>
        <v>0.053718</v>
      </c>
      <c r="J32" s="52">
        <f>'AEO 2022 49 Raw'!M22</f>
        <v>0.057158</v>
      </c>
      <c r="K32" s="52">
        <f>'AEO 2022 49 Raw'!N22</f>
        <v>0.060652</v>
      </c>
      <c r="L32" s="52">
        <f>'AEO 2022 49 Raw'!O22</f>
        <v>0.064416</v>
      </c>
      <c r="M32" s="52">
        <f>'AEO 2022 49 Raw'!P22</f>
        <v>0.068292</v>
      </c>
      <c r="N32" s="52">
        <f>'AEO 2022 49 Raw'!Q22</f>
        <v>0.072548</v>
      </c>
      <c r="O32" s="52">
        <f>'AEO 2022 49 Raw'!R22</f>
        <v>0.077088</v>
      </c>
      <c r="P32" s="52">
        <f>'AEO 2022 49 Raw'!S22</f>
        <v>0.081617</v>
      </c>
      <c r="Q32" s="52">
        <f>'AEO 2022 49 Raw'!T22</f>
        <v>0.086012</v>
      </c>
      <c r="R32" s="52">
        <f>'AEO 2022 49 Raw'!U22</f>
        <v>0.090501</v>
      </c>
      <c r="S32" s="52">
        <f>'AEO 2022 49 Raw'!V22</f>
        <v>0.095144</v>
      </c>
      <c r="T32" s="52">
        <f>'AEO 2022 49 Raw'!W22</f>
        <v>0.100007</v>
      </c>
      <c r="U32" s="52">
        <f>'AEO 2022 49 Raw'!X22</f>
        <v>0.105241</v>
      </c>
      <c r="V32" s="52">
        <f>'AEO 2022 49 Raw'!Y22</f>
        <v>0.110852</v>
      </c>
      <c r="W32" s="52">
        <f>'AEO 2022 49 Raw'!Z22</f>
        <v>0.116782</v>
      </c>
      <c r="X32" s="52">
        <f>'AEO 2022 49 Raw'!AA22</f>
        <v>0.123134</v>
      </c>
      <c r="Y32" s="52">
        <f>'AEO 2022 49 Raw'!AB22</f>
        <v>0.129815</v>
      </c>
      <c r="Z32" s="52">
        <f>'AEO 2022 49 Raw'!AC22</f>
        <v>0.136394</v>
      </c>
      <c r="AA32" s="52">
        <f>'AEO 2022 49 Raw'!AD22</f>
        <v>0.143363</v>
      </c>
      <c r="AB32" s="52">
        <f>'AEO 2022 49 Raw'!AE22</f>
        <v>0.151125</v>
      </c>
      <c r="AC32" s="52">
        <f>'AEO 2022 49 Raw'!AF22</f>
        <v>0.159032</v>
      </c>
      <c r="AD32" s="52">
        <f>'AEO 2022 49 Raw'!AG22</f>
        <v>0.166719</v>
      </c>
      <c r="AE32" s="52">
        <f>'AEO 2022 49 Raw'!AH22</f>
        <v>0.174477</v>
      </c>
      <c r="AF32" s="52">
        <f>'AEO 2022 49 Raw'!AI22</f>
        <v>0.183675</v>
      </c>
      <c r="AG32" s="53">
        <f>'AEO 2022 49 Raw'!AJ22</f>
        <v>0.057</v>
      </c>
    </row>
    <row r="33" ht="15.0" customHeight="1">
      <c r="A33" s="45" t="s">
        <v>1719</v>
      </c>
      <c r="B33" s="51" t="s">
        <v>1702</v>
      </c>
      <c r="C33" s="52">
        <f>'AEO 2022 49 Raw'!F23</f>
        <v>0.050929</v>
      </c>
      <c r="D33" s="52">
        <f>'AEO 2022 49 Raw'!G23</f>
        <v>0.06269</v>
      </c>
      <c r="E33" s="52">
        <f>'AEO 2022 49 Raw'!H23</f>
        <v>0.073326</v>
      </c>
      <c r="F33" s="52">
        <f>'AEO 2022 49 Raw'!I23</f>
        <v>0.083526</v>
      </c>
      <c r="G33" s="52">
        <f>'AEO 2022 49 Raw'!J23</f>
        <v>0.09343</v>
      </c>
      <c r="H33" s="52">
        <f>'AEO 2022 49 Raw'!K23</f>
        <v>0.10237</v>
      </c>
      <c r="I33" s="52">
        <f>'AEO 2022 49 Raw'!L23</f>
        <v>0.110437</v>
      </c>
      <c r="J33" s="52">
        <f>'AEO 2022 49 Raw'!M23</f>
        <v>0.118344</v>
      </c>
      <c r="K33" s="52">
        <f>'AEO 2022 49 Raw'!N23</f>
        <v>0.125464</v>
      </c>
      <c r="L33" s="52">
        <f>'AEO 2022 49 Raw'!O23</f>
        <v>0.132043</v>
      </c>
      <c r="M33" s="52">
        <f>'AEO 2022 49 Raw'!P23</f>
        <v>0.137898</v>
      </c>
      <c r="N33" s="52">
        <f>'AEO 2022 49 Raw'!Q23</f>
        <v>0.14346</v>
      </c>
      <c r="O33" s="52">
        <f>'AEO 2022 49 Raw'!R23</f>
        <v>0.148383</v>
      </c>
      <c r="P33" s="52">
        <f>'AEO 2022 49 Raw'!S23</f>
        <v>0.152382</v>
      </c>
      <c r="Q33" s="52">
        <f>'AEO 2022 49 Raw'!T23</f>
        <v>0.156145</v>
      </c>
      <c r="R33" s="52">
        <f>'AEO 2022 49 Raw'!U23</f>
        <v>0.159616</v>
      </c>
      <c r="S33" s="52">
        <f>'AEO 2022 49 Raw'!V23</f>
        <v>0.162922</v>
      </c>
      <c r="T33" s="52">
        <f>'AEO 2022 49 Raw'!W23</f>
        <v>0.166267</v>
      </c>
      <c r="U33" s="52">
        <f>'AEO 2022 49 Raw'!X23</f>
        <v>0.169953</v>
      </c>
      <c r="V33" s="52">
        <f>'AEO 2022 49 Raw'!Y23</f>
        <v>0.173977</v>
      </c>
      <c r="W33" s="52">
        <f>'AEO 2022 49 Raw'!Z23</f>
        <v>0.178175</v>
      </c>
      <c r="X33" s="52">
        <f>'AEO 2022 49 Raw'!AA23</f>
        <v>0.182842</v>
      </c>
      <c r="Y33" s="52">
        <f>'AEO 2022 49 Raw'!AB23</f>
        <v>0.187673</v>
      </c>
      <c r="Z33" s="52">
        <f>'AEO 2022 49 Raw'!AC23</f>
        <v>0.192151</v>
      </c>
      <c r="AA33" s="52">
        <f>'AEO 2022 49 Raw'!AD23</f>
        <v>0.197042</v>
      </c>
      <c r="AB33" s="52">
        <f>'AEO 2022 49 Raw'!AE23</f>
        <v>0.202789</v>
      </c>
      <c r="AC33" s="52">
        <f>'AEO 2022 49 Raw'!AF23</f>
        <v>0.208499</v>
      </c>
      <c r="AD33" s="52">
        <f>'AEO 2022 49 Raw'!AG23</f>
        <v>0.213712</v>
      </c>
      <c r="AE33" s="52">
        <f>'AEO 2022 49 Raw'!AH23</f>
        <v>0.219378</v>
      </c>
      <c r="AF33" s="52">
        <f>'AEO 2022 49 Raw'!AI23</f>
        <v>0.226541</v>
      </c>
      <c r="AG33" s="53">
        <f>'AEO 2022 49 Raw'!AJ23</f>
        <v>0.053</v>
      </c>
    </row>
    <row r="34" ht="15.0" customHeight="1">
      <c r="A34" s="45" t="s">
        <v>1720</v>
      </c>
      <c r="B34" s="51" t="s">
        <v>1704</v>
      </c>
      <c r="C34" s="52">
        <f>'AEO 2022 49 Raw'!F24</f>
        <v>0.615304</v>
      </c>
      <c r="D34" s="52">
        <f>'AEO 2022 49 Raw'!G24</f>
        <v>0.707625</v>
      </c>
      <c r="E34" s="52">
        <f>'AEO 2022 49 Raw'!H24</f>
        <v>0.790927</v>
      </c>
      <c r="F34" s="52">
        <f>'AEO 2022 49 Raw'!I24</f>
        <v>0.872145</v>
      </c>
      <c r="G34" s="52">
        <f>'AEO 2022 49 Raw'!J24</f>
        <v>0.953741</v>
      </c>
      <c r="H34" s="52">
        <f>'AEO 2022 49 Raw'!K24</f>
        <v>1.029255</v>
      </c>
      <c r="I34" s="52">
        <f>'AEO 2022 49 Raw'!L24</f>
        <v>1.100809</v>
      </c>
      <c r="J34" s="52">
        <f>'AEO 2022 49 Raw'!M24</f>
        <v>1.175321</v>
      </c>
      <c r="K34" s="52">
        <f>'AEO 2022 49 Raw'!N24</f>
        <v>1.247816</v>
      </c>
      <c r="L34" s="52">
        <f>'AEO 2022 49 Raw'!O24</f>
        <v>1.322332</v>
      </c>
      <c r="M34" s="52">
        <f>'AEO 2022 49 Raw'!P24</f>
        <v>1.396048</v>
      </c>
      <c r="N34" s="52">
        <f>'AEO 2022 49 Raw'!Q24</f>
        <v>1.473946</v>
      </c>
      <c r="O34" s="52">
        <f>'AEO 2022 49 Raw'!R24</f>
        <v>1.551335</v>
      </c>
      <c r="P34" s="52">
        <f>'AEO 2022 49 Raw'!S24</f>
        <v>1.627825</v>
      </c>
      <c r="Q34" s="52">
        <f>'AEO 2022 49 Raw'!T24</f>
        <v>1.709469</v>
      </c>
      <c r="R34" s="52">
        <f>'AEO 2022 49 Raw'!U24</f>
        <v>1.792677</v>
      </c>
      <c r="S34" s="52">
        <f>'AEO 2022 49 Raw'!V24</f>
        <v>1.882221</v>
      </c>
      <c r="T34" s="52">
        <f>'AEO 2022 49 Raw'!W24</f>
        <v>1.976623</v>
      </c>
      <c r="U34" s="52">
        <f>'AEO 2022 49 Raw'!X24</f>
        <v>2.078882</v>
      </c>
      <c r="V34" s="52">
        <f>'AEO 2022 49 Raw'!Y24</f>
        <v>2.18316</v>
      </c>
      <c r="W34" s="52">
        <f>'AEO 2022 49 Raw'!Z24</f>
        <v>2.293764</v>
      </c>
      <c r="X34" s="52">
        <f>'AEO 2022 49 Raw'!AA24</f>
        <v>2.411905</v>
      </c>
      <c r="Y34" s="52">
        <f>'AEO 2022 49 Raw'!AB24</f>
        <v>2.534234</v>
      </c>
      <c r="Z34" s="52">
        <f>'AEO 2022 49 Raw'!AC24</f>
        <v>2.653352</v>
      </c>
      <c r="AA34" s="52">
        <f>'AEO 2022 49 Raw'!AD24</f>
        <v>2.778132</v>
      </c>
      <c r="AB34" s="52">
        <f>'AEO 2022 49 Raw'!AE24</f>
        <v>2.917444</v>
      </c>
      <c r="AC34" s="52">
        <f>'AEO 2022 49 Raw'!AF24</f>
        <v>3.056603</v>
      </c>
      <c r="AD34" s="52">
        <f>'AEO 2022 49 Raw'!AG24</f>
        <v>3.189354</v>
      </c>
      <c r="AE34" s="52">
        <f>'AEO 2022 49 Raw'!AH24</f>
        <v>3.330248</v>
      </c>
      <c r="AF34" s="52">
        <f>'AEO 2022 49 Raw'!AI24</f>
        <v>3.495403</v>
      </c>
      <c r="AG34" s="53">
        <f>'AEO 2022 49 Raw'!AJ24</f>
        <v>0.062</v>
      </c>
    </row>
    <row r="35" ht="15.0" customHeight="1">
      <c r="A35" s="45" t="s">
        <v>1721</v>
      </c>
      <c r="B35" s="51" t="s">
        <v>1706</v>
      </c>
      <c r="C35" s="52">
        <f>'AEO 2022 49 Raw'!F25</f>
        <v>0.002336</v>
      </c>
      <c r="D35" s="52">
        <f>'AEO 2022 49 Raw'!G25</f>
        <v>0.002483</v>
      </c>
      <c r="E35" s="52">
        <f>'AEO 2022 49 Raw'!H25</f>
        <v>0.002577</v>
      </c>
      <c r="F35" s="52">
        <f>'AEO 2022 49 Raw'!I25</f>
        <v>0.002635</v>
      </c>
      <c r="G35" s="52">
        <f>'AEO 2022 49 Raw'!J25</f>
        <v>0.002675</v>
      </c>
      <c r="H35" s="52">
        <f>'AEO 2022 49 Raw'!K25</f>
        <v>0.002687</v>
      </c>
      <c r="I35" s="52">
        <f>'AEO 2022 49 Raw'!L25</f>
        <v>0.00268</v>
      </c>
      <c r="J35" s="52">
        <f>'AEO 2022 49 Raw'!M25</f>
        <v>0.002668</v>
      </c>
      <c r="K35" s="52">
        <f>'AEO 2022 49 Raw'!N25</f>
        <v>0.002643</v>
      </c>
      <c r="L35" s="52">
        <f>'AEO 2022 49 Raw'!O25</f>
        <v>0.002614</v>
      </c>
      <c r="M35" s="52">
        <f>'AEO 2022 49 Raw'!P25</f>
        <v>0.002581</v>
      </c>
      <c r="N35" s="52">
        <f>'AEO 2022 49 Raw'!Q25</f>
        <v>0.00255</v>
      </c>
      <c r="O35" s="52">
        <f>'AEO 2022 49 Raw'!R25</f>
        <v>0.002518</v>
      </c>
      <c r="P35" s="52">
        <f>'AEO 2022 49 Raw'!S25</f>
        <v>0.002472</v>
      </c>
      <c r="Q35" s="52">
        <f>'AEO 2022 49 Raw'!T25</f>
        <v>0.00245</v>
      </c>
      <c r="R35" s="52">
        <f>'AEO 2022 49 Raw'!U25</f>
        <v>0.002395</v>
      </c>
      <c r="S35" s="52">
        <f>'AEO 2022 49 Raw'!V25</f>
        <v>0.00232</v>
      </c>
      <c r="T35" s="52">
        <f>'AEO 2022 49 Raw'!W25</f>
        <v>0.002291</v>
      </c>
      <c r="U35" s="52">
        <f>'AEO 2022 49 Raw'!X25</f>
        <v>0.002246</v>
      </c>
      <c r="V35" s="52">
        <f>'AEO 2022 49 Raw'!Y25</f>
        <v>0.002196</v>
      </c>
      <c r="W35" s="52">
        <f>'AEO 2022 49 Raw'!Z25</f>
        <v>0.002149</v>
      </c>
      <c r="X35" s="52">
        <f>'AEO 2022 49 Raw'!AA25</f>
        <v>0.002103</v>
      </c>
      <c r="Y35" s="52">
        <f>'AEO 2022 49 Raw'!AB25</f>
        <v>0.002058</v>
      </c>
      <c r="Z35" s="52">
        <f>'AEO 2022 49 Raw'!AC25</f>
        <v>0.002007</v>
      </c>
      <c r="AA35" s="52">
        <f>'AEO 2022 49 Raw'!AD25</f>
        <v>0.001959</v>
      </c>
      <c r="AB35" s="52">
        <f>'AEO 2022 49 Raw'!AE25</f>
        <v>0.001916</v>
      </c>
      <c r="AC35" s="52">
        <f>'AEO 2022 49 Raw'!AF25</f>
        <v>0.001871</v>
      </c>
      <c r="AD35" s="52">
        <f>'AEO 2022 49 Raw'!AG25</f>
        <v>0.001822</v>
      </c>
      <c r="AE35" s="52">
        <f>'AEO 2022 49 Raw'!AH25</f>
        <v>0.00177</v>
      </c>
      <c r="AF35" s="52">
        <f>'AEO 2022 49 Raw'!AI25</f>
        <v>0.001728</v>
      </c>
      <c r="AG35" s="53">
        <f>'AEO 2022 49 Raw'!AJ25</f>
        <v>-0.01</v>
      </c>
    </row>
    <row r="36" ht="15.0" customHeight="1">
      <c r="A36" s="45" t="s">
        <v>1722</v>
      </c>
      <c r="B36" s="51" t="s">
        <v>1708</v>
      </c>
      <c r="C36" s="52">
        <f>'AEO 2022 49 Raw'!F26</f>
        <v>0.006316</v>
      </c>
      <c r="D36" s="52">
        <f>'AEO 2022 49 Raw'!G26</f>
        <v>0.01188</v>
      </c>
      <c r="E36" s="52">
        <f>'AEO 2022 49 Raw'!H26</f>
        <v>0.017358</v>
      </c>
      <c r="F36" s="52">
        <f>'AEO 2022 49 Raw'!I26</f>
        <v>0.023025</v>
      </c>
      <c r="G36" s="52">
        <f>'AEO 2022 49 Raw'!J26</f>
        <v>0.028771</v>
      </c>
      <c r="H36" s="52">
        <f>'AEO 2022 49 Raw'!K26</f>
        <v>0.03431</v>
      </c>
      <c r="I36" s="52">
        <f>'AEO 2022 49 Raw'!L26</f>
        <v>0.03968</v>
      </c>
      <c r="J36" s="52">
        <f>'AEO 2022 49 Raw'!M26</f>
        <v>0.045153</v>
      </c>
      <c r="K36" s="52">
        <f>'AEO 2022 49 Raw'!N26</f>
        <v>0.050586</v>
      </c>
      <c r="L36" s="52">
        <f>'AEO 2022 49 Raw'!O26</f>
        <v>0.056075</v>
      </c>
      <c r="M36" s="52">
        <f>'AEO 2022 49 Raw'!P26</f>
        <v>0.061512</v>
      </c>
      <c r="N36" s="52">
        <f>'AEO 2022 49 Raw'!Q26</f>
        <v>0.067125</v>
      </c>
      <c r="O36" s="52">
        <f>'AEO 2022 49 Raw'!R26</f>
        <v>0.07279</v>
      </c>
      <c r="P36" s="52">
        <f>'AEO 2022 49 Raw'!S26</f>
        <v>0.078304</v>
      </c>
      <c r="Q36" s="52">
        <f>'AEO 2022 49 Raw'!T26</f>
        <v>0.083983</v>
      </c>
      <c r="R36" s="52">
        <f>'AEO 2022 49 Raw'!U26</f>
        <v>0.089842</v>
      </c>
      <c r="S36" s="52">
        <f>'AEO 2022 49 Raw'!V26</f>
        <v>0.095939</v>
      </c>
      <c r="T36" s="52">
        <f>'AEO 2022 49 Raw'!W26</f>
        <v>0.102341</v>
      </c>
      <c r="U36" s="52">
        <f>'AEO 2022 49 Raw'!X26</f>
        <v>0.109181</v>
      </c>
      <c r="V36" s="52">
        <f>'AEO 2022 49 Raw'!Y26</f>
        <v>0.116073</v>
      </c>
      <c r="W36" s="52">
        <f>'AEO 2022 49 Raw'!Z26</f>
        <v>0.123313</v>
      </c>
      <c r="X36" s="52">
        <f>'AEO 2022 49 Raw'!AA26</f>
        <v>0.130971</v>
      </c>
      <c r="Y36" s="52">
        <f>'AEO 2022 49 Raw'!AB26</f>
        <v>0.138929</v>
      </c>
      <c r="Z36" s="52">
        <f>'AEO 2022 49 Raw'!AC26</f>
        <v>0.146741</v>
      </c>
      <c r="AA36" s="52">
        <f>'AEO 2022 49 Raw'!AD26</f>
        <v>0.154954</v>
      </c>
      <c r="AB36" s="52">
        <f>'AEO 2022 49 Raw'!AE26</f>
        <v>0.164014</v>
      </c>
      <c r="AC36" s="52">
        <f>'AEO 2022 49 Raw'!AF26</f>
        <v>0.173214</v>
      </c>
      <c r="AD36" s="52">
        <f>'AEO 2022 49 Raw'!AG26</f>
        <v>0.182168</v>
      </c>
      <c r="AE36" s="52">
        <f>'AEO 2022 49 Raw'!AH26</f>
        <v>0.191644</v>
      </c>
      <c r="AF36" s="52">
        <f>'AEO 2022 49 Raw'!AI26</f>
        <v>0.202599</v>
      </c>
      <c r="AG36" s="53">
        <f>'AEO 2022 49 Raw'!AJ26</f>
        <v>0.127</v>
      </c>
    </row>
    <row r="37" ht="15.0" customHeight="1">
      <c r="A37" s="45" t="s">
        <v>1723</v>
      </c>
      <c r="B37" s="51" t="s">
        <v>1710</v>
      </c>
      <c r="C37" s="52">
        <f>'AEO 2022 49 Raw'!F27</f>
        <v>0.005979</v>
      </c>
      <c r="D37" s="52">
        <f>'AEO 2022 49 Raw'!G27</f>
        <v>0.011245</v>
      </c>
      <c r="E37" s="52">
        <f>'AEO 2022 49 Raw'!H27</f>
        <v>0.016431</v>
      </c>
      <c r="F37" s="52">
        <f>'AEO 2022 49 Raw'!I27</f>
        <v>0.021794</v>
      </c>
      <c r="G37" s="52">
        <f>'AEO 2022 49 Raw'!J27</f>
        <v>0.027233</v>
      </c>
      <c r="H37" s="52">
        <f>'AEO 2022 49 Raw'!K27</f>
        <v>0.032477</v>
      </c>
      <c r="I37" s="52">
        <f>'AEO 2022 49 Raw'!L27</f>
        <v>0.03756</v>
      </c>
      <c r="J37" s="52">
        <f>'AEO 2022 49 Raw'!M27</f>
        <v>0.042741</v>
      </c>
      <c r="K37" s="52">
        <f>'AEO 2022 49 Raw'!N27</f>
        <v>0.047884</v>
      </c>
      <c r="L37" s="52">
        <f>'AEO 2022 49 Raw'!O27</f>
        <v>0.053079</v>
      </c>
      <c r="M37" s="52">
        <f>'AEO 2022 49 Raw'!P27</f>
        <v>0.058226</v>
      </c>
      <c r="N37" s="52">
        <f>'AEO 2022 49 Raw'!Q27</f>
        <v>0.063539</v>
      </c>
      <c r="O37" s="52">
        <f>'AEO 2022 49 Raw'!R27</f>
        <v>0.068901</v>
      </c>
      <c r="P37" s="52">
        <f>'AEO 2022 49 Raw'!S27</f>
        <v>0.074121</v>
      </c>
      <c r="Q37" s="52">
        <f>'AEO 2022 49 Raw'!T27</f>
        <v>0.079496</v>
      </c>
      <c r="R37" s="52">
        <f>'AEO 2022 49 Raw'!U27</f>
        <v>0.085042</v>
      </c>
      <c r="S37" s="52">
        <f>'AEO 2022 49 Raw'!V27</f>
        <v>0.090814</v>
      </c>
      <c r="T37" s="52">
        <f>'AEO 2022 49 Raw'!W27</f>
        <v>0.096873</v>
      </c>
      <c r="U37" s="52">
        <f>'AEO 2022 49 Raw'!X27</f>
        <v>0.103348</v>
      </c>
      <c r="V37" s="52">
        <f>'AEO 2022 49 Raw'!Y27</f>
        <v>0.109871</v>
      </c>
      <c r="W37" s="52">
        <f>'AEO 2022 49 Raw'!Z27</f>
        <v>0.116725</v>
      </c>
      <c r="X37" s="52">
        <f>'AEO 2022 49 Raw'!AA27</f>
        <v>0.123974</v>
      </c>
      <c r="Y37" s="52">
        <f>'AEO 2022 49 Raw'!AB27</f>
        <v>0.131507</v>
      </c>
      <c r="Z37" s="52">
        <f>'AEO 2022 49 Raw'!AC27</f>
        <v>0.138901</v>
      </c>
      <c r="AA37" s="52">
        <f>'AEO 2022 49 Raw'!AD27</f>
        <v>0.146676</v>
      </c>
      <c r="AB37" s="52">
        <f>'AEO 2022 49 Raw'!AE27</f>
        <v>0.155251</v>
      </c>
      <c r="AC37" s="52">
        <f>'AEO 2022 49 Raw'!AF27</f>
        <v>0.16396</v>
      </c>
      <c r="AD37" s="52">
        <f>'AEO 2022 49 Raw'!AG27</f>
        <v>0.172435</v>
      </c>
      <c r="AE37" s="52">
        <f>'AEO 2022 49 Raw'!AH27</f>
        <v>0.181405</v>
      </c>
      <c r="AF37" s="52">
        <f>'AEO 2022 49 Raw'!AI27</f>
        <v>0.191775</v>
      </c>
      <c r="AG37" s="53">
        <f>'AEO 2022 49 Raw'!AJ27</f>
        <v>0.127</v>
      </c>
    </row>
    <row r="38" ht="15.0" customHeight="1">
      <c r="A38" s="45" t="s">
        <v>1724</v>
      </c>
      <c r="B38" s="51" t="s">
        <v>1712</v>
      </c>
      <c r="C38" s="52">
        <f>'AEO 2022 49 Raw'!F28</f>
        <v>0.009657</v>
      </c>
      <c r="D38" s="52">
        <f>'AEO 2022 49 Raw'!G28</f>
        <v>0.018163</v>
      </c>
      <c r="E38" s="52">
        <f>'AEO 2022 49 Raw'!H28</f>
        <v>0.026539</v>
      </c>
      <c r="F38" s="52">
        <f>'AEO 2022 49 Raw'!I28</f>
        <v>0.035202</v>
      </c>
      <c r="G38" s="52">
        <f>'AEO 2022 49 Raw'!J28</f>
        <v>0.043986</v>
      </c>
      <c r="H38" s="52">
        <f>'AEO 2022 49 Raw'!K28</f>
        <v>0.052455</v>
      </c>
      <c r="I38" s="52">
        <f>'AEO 2022 49 Raw'!L28</f>
        <v>0.060665</v>
      </c>
      <c r="J38" s="52">
        <f>'AEO 2022 49 Raw'!M28</f>
        <v>0.069034</v>
      </c>
      <c r="K38" s="52">
        <f>'AEO 2022 49 Raw'!N28</f>
        <v>0.07734</v>
      </c>
      <c r="L38" s="52">
        <f>'AEO 2022 49 Raw'!O28</f>
        <v>0.085731</v>
      </c>
      <c r="M38" s="52">
        <f>'AEO 2022 49 Raw'!P28</f>
        <v>0.094044</v>
      </c>
      <c r="N38" s="52">
        <f>'AEO 2022 49 Raw'!Q28</f>
        <v>0.102625</v>
      </c>
      <c r="O38" s="52">
        <f>'AEO 2022 49 Raw'!R28</f>
        <v>0.111286</v>
      </c>
      <c r="P38" s="52">
        <f>'AEO 2022 49 Raw'!S28</f>
        <v>0.119717</v>
      </c>
      <c r="Q38" s="52">
        <f>'AEO 2022 49 Raw'!T28</f>
        <v>0.128399</v>
      </c>
      <c r="R38" s="52">
        <f>'AEO 2022 49 Raw'!U28</f>
        <v>0.137357</v>
      </c>
      <c r="S38" s="52">
        <f>'AEO 2022 49 Raw'!V28</f>
        <v>0.146679</v>
      </c>
      <c r="T38" s="52">
        <f>'AEO 2022 49 Raw'!W28</f>
        <v>0.156465</v>
      </c>
      <c r="U38" s="52">
        <f>'AEO 2022 49 Raw'!X28</f>
        <v>0.166923</v>
      </c>
      <c r="V38" s="52">
        <f>'AEO 2022 49 Raw'!Y28</f>
        <v>0.17746</v>
      </c>
      <c r="W38" s="52">
        <f>'AEO 2022 49 Raw'!Z28</f>
        <v>0.188529</v>
      </c>
      <c r="X38" s="52">
        <f>'AEO 2022 49 Raw'!AA28</f>
        <v>0.200238</v>
      </c>
      <c r="Y38" s="52">
        <f>'AEO 2022 49 Raw'!AB28</f>
        <v>0.212404</v>
      </c>
      <c r="Z38" s="52">
        <f>'AEO 2022 49 Raw'!AC28</f>
        <v>0.224348</v>
      </c>
      <c r="AA38" s="52">
        <f>'AEO 2022 49 Raw'!AD28</f>
        <v>0.236904</v>
      </c>
      <c r="AB38" s="52">
        <f>'AEO 2022 49 Raw'!AE28</f>
        <v>0.250755</v>
      </c>
      <c r="AC38" s="52">
        <f>'AEO 2022 49 Raw'!AF28</f>
        <v>0.264822</v>
      </c>
      <c r="AD38" s="52">
        <f>'AEO 2022 49 Raw'!AG28</f>
        <v>0.278511</v>
      </c>
      <c r="AE38" s="52">
        <f>'AEO 2022 49 Raw'!AH28</f>
        <v>0.292998</v>
      </c>
      <c r="AF38" s="52">
        <f>'AEO 2022 49 Raw'!AI28</f>
        <v>0.309747</v>
      </c>
      <c r="AG38" s="53">
        <f>'AEO 2022 49 Raw'!AJ28</f>
        <v>0.127</v>
      </c>
    </row>
    <row r="39" ht="12.0" customHeight="1">
      <c r="A39" s="45" t="s">
        <v>1725</v>
      </c>
      <c r="B39" s="51" t="s">
        <v>1726</v>
      </c>
      <c r="C39" s="52">
        <f>'AEO 2022 49 Raw'!F29</f>
        <v>55.063404</v>
      </c>
      <c r="D39" s="52">
        <f>'AEO 2022 49 Raw'!G29</f>
        <v>55.804493</v>
      </c>
      <c r="E39" s="52">
        <f>'AEO 2022 49 Raw'!H29</f>
        <v>56.094398</v>
      </c>
      <c r="F39" s="52">
        <f>'AEO 2022 49 Raw'!I29</f>
        <v>56.346222</v>
      </c>
      <c r="G39" s="52">
        <f>'AEO 2022 49 Raw'!J29</f>
        <v>56.854435</v>
      </c>
      <c r="H39" s="52">
        <f>'AEO 2022 49 Raw'!K29</f>
        <v>57.319309</v>
      </c>
      <c r="I39" s="52">
        <f>'AEO 2022 49 Raw'!L29</f>
        <v>57.813999</v>
      </c>
      <c r="J39" s="52">
        <f>'AEO 2022 49 Raw'!M29</f>
        <v>58.595795</v>
      </c>
      <c r="K39" s="52">
        <f>'AEO 2022 49 Raw'!N29</f>
        <v>59.340645</v>
      </c>
      <c r="L39" s="52">
        <f>'AEO 2022 49 Raw'!O29</f>
        <v>60.191422</v>
      </c>
      <c r="M39" s="52">
        <f>'AEO 2022 49 Raw'!P29</f>
        <v>61.006329</v>
      </c>
      <c r="N39" s="52">
        <f>'AEO 2022 49 Raw'!Q29</f>
        <v>61.993561</v>
      </c>
      <c r="O39" s="52">
        <f>'AEO 2022 49 Raw'!R29</f>
        <v>62.930405</v>
      </c>
      <c r="P39" s="52">
        <f>'AEO 2022 49 Raw'!S29</f>
        <v>63.722389</v>
      </c>
      <c r="Q39" s="52">
        <f>'AEO 2022 49 Raw'!T29</f>
        <v>64.635956</v>
      </c>
      <c r="R39" s="52">
        <f>'AEO 2022 49 Raw'!U29</f>
        <v>65.603523</v>
      </c>
      <c r="S39" s="52">
        <f>'AEO 2022 49 Raw'!V29</f>
        <v>66.636734</v>
      </c>
      <c r="T39" s="52">
        <f>'AEO 2022 49 Raw'!W29</f>
        <v>67.660126</v>
      </c>
      <c r="U39" s="52">
        <f>'AEO 2022 49 Raw'!X29</f>
        <v>68.821335</v>
      </c>
      <c r="V39" s="52">
        <f>'AEO 2022 49 Raw'!Y29</f>
        <v>69.983635</v>
      </c>
      <c r="W39" s="52">
        <f>'AEO 2022 49 Raw'!Z29</f>
        <v>71.182022</v>
      </c>
      <c r="X39" s="52">
        <f>'AEO 2022 49 Raw'!AA29</f>
        <v>72.483513</v>
      </c>
      <c r="Y39" s="52">
        <f>'AEO 2022 49 Raw'!AB29</f>
        <v>73.866554</v>
      </c>
      <c r="Z39" s="52">
        <f>'AEO 2022 49 Raw'!AC29</f>
        <v>75.083595</v>
      </c>
      <c r="AA39" s="52">
        <f>'AEO 2022 49 Raw'!AD29</f>
        <v>76.379463</v>
      </c>
      <c r="AB39" s="52">
        <f>'AEO 2022 49 Raw'!AE29</f>
        <v>77.923561</v>
      </c>
      <c r="AC39" s="52">
        <f>'AEO 2022 49 Raw'!AF29</f>
        <v>79.383232</v>
      </c>
      <c r="AD39" s="52">
        <f>'AEO 2022 49 Raw'!AG29</f>
        <v>80.603783</v>
      </c>
      <c r="AE39" s="52">
        <f>'AEO 2022 49 Raw'!AH29</f>
        <v>81.916222</v>
      </c>
      <c r="AF39" s="52">
        <f>'AEO 2022 49 Raw'!AI29</f>
        <v>83.661621</v>
      </c>
      <c r="AG39" s="53">
        <f>'AEO 2022 49 Raw'!AJ29</f>
        <v>0.015</v>
      </c>
    </row>
    <row r="40" ht="12.0" customHeight="1">
      <c r="B40" s="50" t="s">
        <v>1727</v>
      </c>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3"/>
    </row>
    <row r="41" ht="12.0" customHeight="1">
      <c r="A41" s="45" t="s">
        <v>1728</v>
      </c>
      <c r="B41" s="51" t="s">
        <v>1696</v>
      </c>
      <c r="C41" s="52">
        <f>'AEO 2022 49 Raw'!F31</f>
        <v>173.643494</v>
      </c>
      <c r="D41" s="52">
        <f>'AEO 2022 49 Raw'!G31</f>
        <v>176.00322</v>
      </c>
      <c r="E41" s="52">
        <f>'AEO 2022 49 Raw'!H31</f>
        <v>176.162994</v>
      </c>
      <c r="F41" s="52">
        <f>'AEO 2022 49 Raw'!I31</f>
        <v>175.787338</v>
      </c>
      <c r="G41" s="52">
        <f>'AEO 2022 49 Raw'!J31</f>
        <v>176.172729</v>
      </c>
      <c r="H41" s="52">
        <f>'AEO 2022 49 Raw'!K31</f>
        <v>176.127945</v>
      </c>
      <c r="I41" s="52">
        <f>'AEO 2022 49 Raw'!L31</f>
        <v>175.737244</v>
      </c>
      <c r="J41" s="52">
        <f>'AEO 2022 49 Raw'!M31</f>
        <v>175.743896</v>
      </c>
      <c r="K41" s="52">
        <f>'AEO 2022 49 Raw'!N31</f>
        <v>175.349854</v>
      </c>
      <c r="L41" s="52">
        <f>'AEO 2022 49 Raw'!O31</f>
        <v>175.092834</v>
      </c>
      <c r="M41" s="52">
        <f>'AEO 2022 49 Raw'!P31</f>
        <v>174.619766</v>
      </c>
      <c r="N41" s="52">
        <f>'AEO 2022 49 Raw'!Q31</f>
        <v>174.357101</v>
      </c>
      <c r="O41" s="52">
        <f>'AEO 2022 49 Raw'!R31</f>
        <v>173.914017</v>
      </c>
      <c r="P41" s="52">
        <f>'AEO 2022 49 Raw'!S31</f>
        <v>172.998062</v>
      </c>
      <c r="Q41" s="52">
        <f>'AEO 2022 49 Raw'!T31</f>
        <v>172.270691</v>
      </c>
      <c r="R41" s="52">
        <f>'AEO 2022 49 Raw'!U31</f>
        <v>171.534943</v>
      </c>
      <c r="S41" s="52">
        <f>'AEO 2022 49 Raw'!V31</f>
        <v>170.818954</v>
      </c>
      <c r="T41" s="52">
        <f>'AEO 2022 49 Raw'!W31</f>
        <v>170.249069</v>
      </c>
      <c r="U41" s="52">
        <f>'AEO 2022 49 Raw'!X31</f>
        <v>169.864365</v>
      </c>
      <c r="V41" s="52">
        <f>'AEO 2022 49 Raw'!Y31</f>
        <v>169.523483</v>
      </c>
      <c r="W41" s="52">
        <f>'AEO 2022 49 Raw'!Z31</f>
        <v>169.145844</v>
      </c>
      <c r="X41" s="52">
        <f>'AEO 2022 49 Raw'!AA31</f>
        <v>169.000763</v>
      </c>
      <c r="Y41" s="52">
        <f>'AEO 2022 49 Raw'!AB31</f>
        <v>168.86264</v>
      </c>
      <c r="Z41" s="52">
        <f>'AEO 2022 49 Raw'!AC31</f>
        <v>168.179443</v>
      </c>
      <c r="AA41" s="52">
        <f>'AEO 2022 49 Raw'!AD31</f>
        <v>167.562149</v>
      </c>
      <c r="AB41" s="52">
        <f>'AEO 2022 49 Raw'!AE31</f>
        <v>167.345978</v>
      </c>
      <c r="AC41" s="52">
        <f>'AEO 2022 49 Raw'!AF31</f>
        <v>166.793961</v>
      </c>
      <c r="AD41" s="52">
        <f>'AEO 2022 49 Raw'!AG31</f>
        <v>165.650513</v>
      </c>
      <c r="AE41" s="52">
        <f>'AEO 2022 49 Raw'!AH31</f>
        <v>164.585083</v>
      </c>
      <c r="AF41" s="52">
        <f>'AEO 2022 49 Raw'!AI31</f>
        <v>164.258163</v>
      </c>
      <c r="AG41" s="53">
        <f>'AEO 2022 49 Raw'!AJ31</f>
        <v>-0.002</v>
      </c>
    </row>
    <row r="42" ht="12.0" customHeight="1">
      <c r="A42" s="45" t="s">
        <v>1729</v>
      </c>
      <c r="B42" s="51" t="s">
        <v>1698</v>
      </c>
      <c r="C42" s="52">
        <f>'AEO 2022 49 Raw'!F32</f>
        <v>0.151909</v>
      </c>
      <c r="D42" s="52">
        <f>'AEO 2022 49 Raw'!G32</f>
        <v>0.135707</v>
      </c>
      <c r="E42" s="52">
        <f>'AEO 2022 49 Raw'!H32</f>
        <v>0.12147</v>
      </c>
      <c r="F42" s="52">
        <f>'AEO 2022 49 Raw'!I32</f>
        <v>0.109176</v>
      </c>
      <c r="G42" s="52">
        <f>'AEO 2022 49 Raw'!J32</f>
        <v>0.098918</v>
      </c>
      <c r="H42" s="52">
        <f>'AEO 2022 49 Raw'!K32</f>
        <v>0.090906</v>
      </c>
      <c r="I42" s="52">
        <f>'AEO 2022 49 Raw'!L32</f>
        <v>0.084778</v>
      </c>
      <c r="J42" s="52">
        <f>'AEO 2022 49 Raw'!M32</f>
        <v>0.080001</v>
      </c>
      <c r="K42" s="52">
        <f>'AEO 2022 49 Raw'!N32</f>
        <v>0.075896</v>
      </c>
      <c r="L42" s="52">
        <f>'AEO 2022 49 Raw'!O32</f>
        <v>0.073271</v>
      </c>
      <c r="M42" s="52">
        <f>'AEO 2022 49 Raw'!P32</f>
        <v>0.070998</v>
      </c>
      <c r="N42" s="52">
        <f>'AEO 2022 49 Raw'!Q32</f>
        <v>0.068972</v>
      </c>
      <c r="O42" s="52">
        <f>'AEO 2022 49 Raw'!R32</f>
        <v>0.067312</v>
      </c>
      <c r="P42" s="52">
        <f>'AEO 2022 49 Raw'!S32</f>
        <v>0.065903</v>
      </c>
      <c r="Q42" s="52">
        <f>'AEO 2022 49 Raw'!T32</f>
        <v>0.065021</v>
      </c>
      <c r="R42" s="52">
        <f>'AEO 2022 49 Raw'!U32</f>
        <v>0.064155</v>
      </c>
      <c r="S42" s="52">
        <f>'AEO 2022 49 Raw'!V32</f>
        <v>0.063509</v>
      </c>
      <c r="T42" s="52">
        <f>'AEO 2022 49 Raw'!W32</f>
        <v>0.062855</v>
      </c>
      <c r="U42" s="52">
        <f>'AEO 2022 49 Raw'!X32</f>
        <v>0.06237</v>
      </c>
      <c r="V42" s="52">
        <f>'AEO 2022 49 Raw'!Y32</f>
        <v>0.061841</v>
      </c>
      <c r="W42" s="52">
        <f>'AEO 2022 49 Raw'!Z32</f>
        <v>0.061487</v>
      </c>
      <c r="X42" s="52">
        <f>'AEO 2022 49 Raw'!AA32</f>
        <v>0.060884</v>
      </c>
      <c r="Y42" s="52">
        <f>'AEO 2022 49 Raw'!AB32</f>
        <v>0.06041</v>
      </c>
      <c r="Z42" s="52">
        <f>'AEO 2022 49 Raw'!AC32</f>
        <v>0.059958</v>
      </c>
      <c r="AA42" s="52">
        <f>'AEO 2022 49 Raw'!AD32</f>
        <v>0.059709</v>
      </c>
      <c r="AB42" s="52">
        <f>'AEO 2022 49 Raw'!AE32</f>
        <v>0.059735</v>
      </c>
      <c r="AC42" s="52">
        <f>'AEO 2022 49 Raw'!AF32</f>
        <v>0.059711</v>
      </c>
      <c r="AD42" s="52">
        <f>'AEO 2022 49 Raw'!AG32</f>
        <v>0.05957</v>
      </c>
      <c r="AE42" s="52">
        <f>'AEO 2022 49 Raw'!AH32</f>
        <v>0.059495</v>
      </c>
      <c r="AF42" s="52">
        <f>'AEO 2022 49 Raw'!AI32</f>
        <v>0.05967</v>
      </c>
      <c r="AG42" s="53">
        <f>'AEO 2022 49 Raw'!AJ32</f>
        <v>-0.032</v>
      </c>
    </row>
    <row r="43" ht="12.0" customHeight="1">
      <c r="A43" s="45" t="s">
        <v>1730</v>
      </c>
      <c r="B43" s="51" t="s">
        <v>1700</v>
      </c>
      <c r="C43" s="52">
        <f>'AEO 2022 49 Raw'!F33</f>
        <v>0.025527</v>
      </c>
      <c r="D43" s="52">
        <f>'AEO 2022 49 Raw'!G33</f>
        <v>0.027455</v>
      </c>
      <c r="E43" s="52">
        <f>'AEO 2022 49 Raw'!H33</f>
        <v>0.029022</v>
      </c>
      <c r="F43" s="52">
        <f>'AEO 2022 49 Raw'!I33</f>
        <v>0.030479</v>
      </c>
      <c r="G43" s="52">
        <f>'AEO 2022 49 Raw'!J33</f>
        <v>0.031954</v>
      </c>
      <c r="H43" s="52">
        <f>'AEO 2022 49 Raw'!K33</f>
        <v>0.033245</v>
      </c>
      <c r="I43" s="52">
        <f>'AEO 2022 49 Raw'!L33</f>
        <v>0.03433</v>
      </c>
      <c r="J43" s="52">
        <f>'AEO 2022 49 Raw'!M33</f>
        <v>0.03535</v>
      </c>
      <c r="K43" s="52">
        <f>'AEO 2022 49 Raw'!N33</f>
        <v>0.036113</v>
      </c>
      <c r="L43" s="52">
        <f>'AEO 2022 49 Raw'!O33</f>
        <v>0.036811</v>
      </c>
      <c r="M43" s="52">
        <f>'AEO 2022 49 Raw'!P33</f>
        <v>0.037371</v>
      </c>
      <c r="N43" s="52">
        <f>'AEO 2022 49 Raw'!Q33</f>
        <v>0.037929</v>
      </c>
      <c r="O43" s="52">
        <f>'AEO 2022 49 Raw'!R33</f>
        <v>0.038538</v>
      </c>
      <c r="P43" s="52">
        <f>'AEO 2022 49 Raw'!S33</f>
        <v>0.039174</v>
      </c>
      <c r="Q43" s="52">
        <f>'AEO 2022 49 Raw'!T33</f>
        <v>0.039926</v>
      </c>
      <c r="R43" s="52">
        <f>'AEO 2022 49 Raw'!U33</f>
        <v>0.04066</v>
      </c>
      <c r="S43" s="52">
        <f>'AEO 2022 49 Raw'!V33</f>
        <v>0.041421</v>
      </c>
      <c r="T43" s="52">
        <f>'AEO 2022 49 Raw'!W33</f>
        <v>0.04214</v>
      </c>
      <c r="U43" s="52">
        <f>'AEO 2022 49 Raw'!X33</f>
        <v>0.042972</v>
      </c>
      <c r="V43" s="52">
        <f>'AEO 2022 49 Raw'!Y33</f>
        <v>0.043913</v>
      </c>
      <c r="W43" s="52">
        <f>'AEO 2022 49 Raw'!Z33</f>
        <v>0.044911</v>
      </c>
      <c r="X43" s="52">
        <f>'AEO 2022 49 Raw'!AA33</f>
        <v>0.045993</v>
      </c>
      <c r="Y43" s="52">
        <f>'AEO 2022 49 Raw'!AB33</f>
        <v>0.047113</v>
      </c>
      <c r="Z43" s="52">
        <f>'AEO 2022 49 Raw'!AC33</f>
        <v>0.048107</v>
      </c>
      <c r="AA43" s="52">
        <f>'AEO 2022 49 Raw'!AD33</f>
        <v>0.049149</v>
      </c>
      <c r="AB43" s="52">
        <f>'AEO 2022 49 Raw'!AE33</f>
        <v>0.050367</v>
      </c>
      <c r="AC43" s="52">
        <f>'AEO 2022 49 Raw'!AF33</f>
        <v>0.051542</v>
      </c>
      <c r="AD43" s="52">
        <f>'AEO 2022 49 Raw'!AG33</f>
        <v>0.052563</v>
      </c>
      <c r="AE43" s="52">
        <f>'AEO 2022 49 Raw'!AH33</f>
        <v>0.053614</v>
      </c>
      <c r="AF43" s="52">
        <f>'AEO 2022 49 Raw'!AI33</f>
        <v>0.05494</v>
      </c>
      <c r="AG43" s="53">
        <f>'AEO 2022 49 Raw'!AJ33</f>
        <v>0.027</v>
      </c>
    </row>
    <row r="44" ht="12.0" customHeight="1">
      <c r="A44" s="45" t="s">
        <v>1731</v>
      </c>
      <c r="B44" s="51" t="s">
        <v>1702</v>
      </c>
      <c r="C44" s="52">
        <f>'AEO 2022 49 Raw'!F34</f>
        <v>1.888412</v>
      </c>
      <c r="D44" s="52">
        <f>'AEO 2022 49 Raw'!G34</f>
        <v>1.923313</v>
      </c>
      <c r="E44" s="52">
        <f>'AEO 2022 49 Raw'!H34</f>
        <v>1.925071</v>
      </c>
      <c r="F44" s="52">
        <f>'AEO 2022 49 Raw'!I34</f>
        <v>1.911428</v>
      </c>
      <c r="G44" s="52">
        <f>'AEO 2022 49 Raw'!J34</f>
        <v>1.898713</v>
      </c>
      <c r="H44" s="52">
        <f>'AEO 2022 49 Raw'!K34</f>
        <v>1.879004</v>
      </c>
      <c r="I44" s="52">
        <f>'AEO 2022 49 Raw'!L34</f>
        <v>1.857282</v>
      </c>
      <c r="J44" s="52">
        <f>'AEO 2022 49 Raw'!M34</f>
        <v>1.842776</v>
      </c>
      <c r="K44" s="52">
        <f>'AEO 2022 49 Raw'!N34</f>
        <v>1.827327</v>
      </c>
      <c r="L44" s="52">
        <f>'AEO 2022 49 Raw'!O34</f>
        <v>1.814367</v>
      </c>
      <c r="M44" s="52">
        <f>'AEO 2022 49 Raw'!P34</f>
        <v>1.80133</v>
      </c>
      <c r="N44" s="52">
        <f>'AEO 2022 49 Raw'!Q34</f>
        <v>1.79717</v>
      </c>
      <c r="O44" s="52">
        <f>'AEO 2022 49 Raw'!R34</f>
        <v>1.801942</v>
      </c>
      <c r="P44" s="52">
        <f>'AEO 2022 49 Raw'!S34</f>
        <v>1.811336</v>
      </c>
      <c r="Q44" s="52">
        <f>'AEO 2022 49 Raw'!T34</f>
        <v>1.830836</v>
      </c>
      <c r="R44" s="52">
        <f>'AEO 2022 49 Raw'!U34</f>
        <v>1.858408</v>
      </c>
      <c r="S44" s="52">
        <f>'AEO 2022 49 Raw'!V34</f>
        <v>1.896387</v>
      </c>
      <c r="T44" s="52">
        <f>'AEO 2022 49 Raw'!W34</f>
        <v>1.946441</v>
      </c>
      <c r="U44" s="52">
        <f>'AEO 2022 49 Raw'!X34</f>
        <v>2.009418</v>
      </c>
      <c r="V44" s="52">
        <f>'AEO 2022 49 Raw'!Y34</f>
        <v>2.08651</v>
      </c>
      <c r="W44" s="52">
        <f>'AEO 2022 49 Raw'!Z34</f>
        <v>2.17731</v>
      </c>
      <c r="X44" s="52">
        <f>'AEO 2022 49 Raw'!AA34</f>
        <v>2.282573</v>
      </c>
      <c r="Y44" s="52">
        <f>'AEO 2022 49 Raw'!AB34</f>
        <v>2.402363</v>
      </c>
      <c r="Z44" s="52">
        <f>'AEO 2022 49 Raw'!AC34</f>
        <v>2.529943</v>
      </c>
      <c r="AA44" s="52">
        <f>'AEO 2022 49 Raw'!AD34</f>
        <v>2.676891</v>
      </c>
      <c r="AB44" s="52">
        <f>'AEO 2022 49 Raw'!AE34</f>
        <v>2.851552</v>
      </c>
      <c r="AC44" s="52">
        <f>'AEO 2022 49 Raw'!AF34</f>
        <v>3.043661</v>
      </c>
      <c r="AD44" s="52">
        <f>'AEO 2022 49 Raw'!AG34</f>
        <v>3.242688</v>
      </c>
      <c r="AE44" s="52">
        <f>'AEO 2022 49 Raw'!AH34</f>
        <v>3.46375</v>
      </c>
      <c r="AF44" s="52">
        <f>'AEO 2022 49 Raw'!AI34</f>
        <v>3.727931</v>
      </c>
      <c r="AG44" s="53">
        <f>'AEO 2022 49 Raw'!AJ34</f>
        <v>0.024</v>
      </c>
    </row>
    <row r="45" ht="12.0" customHeight="1">
      <c r="A45" s="45" t="s">
        <v>1732</v>
      </c>
      <c r="B45" s="51" t="s">
        <v>1704</v>
      </c>
      <c r="C45" s="52">
        <f>'AEO 2022 49 Raw'!F35</f>
        <v>0</v>
      </c>
      <c r="D45" s="52">
        <f>'AEO 2022 49 Raw'!G35</f>
        <v>0</v>
      </c>
      <c r="E45" s="52">
        <f>'AEO 2022 49 Raw'!H35</f>
        <v>0</v>
      </c>
      <c r="F45" s="52">
        <f>'AEO 2022 49 Raw'!I35</f>
        <v>0</v>
      </c>
      <c r="G45" s="52">
        <f>'AEO 2022 49 Raw'!J35</f>
        <v>0</v>
      </c>
      <c r="H45" s="52">
        <f>'AEO 2022 49 Raw'!K35</f>
        <v>0</v>
      </c>
      <c r="I45" s="52">
        <f>'AEO 2022 49 Raw'!L35</f>
        <v>0</v>
      </c>
      <c r="J45" s="52">
        <f>'AEO 2022 49 Raw'!M35</f>
        <v>0</v>
      </c>
      <c r="K45" s="52">
        <f>'AEO 2022 49 Raw'!N35</f>
        <v>0</v>
      </c>
      <c r="L45" s="52">
        <f>'AEO 2022 49 Raw'!O35</f>
        <v>0</v>
      </c>
      <c r="M45" s="52">
        <f>'AEO 2022 49 Raw'!P35</f>
        <v>0</v>
      </c>
      <c r="N45" s="52">
        <f>'AEO 2022 49 Raw'!Q35</f>
        <v>0</v>
      </c>
      <c r="O45" s="52">
        <f>'AEO 2022 49 Raw'!R35</f>
        <v>0</v>
      </c>
      <c r="P45" s="52">
        <f>'AEO 2022 49 Raw'!S35</f>
        <v>0</v>
      </c>
      <c r="Q45" s="52">
        <f>'AEO 2022 49 Raw'!T35</f>
        <v>0</v>
      </c>
      <c r="R45" s="52">
        <f>'AEO 2022 49 Raw'!U35</f>
        <v>0</v>
      </c>
      <c r="S45" s="52">
        <f>'AEO 2022 49 Raw'!V35</f>
        <v>0</v>
      </c>
      <c r="T45" s="52">
        <f>'AEO 2022 49 Raw'!W35</f>
        <v>0</v>
      </c>
      <c r="U45" s="52">
        <f>'AEO 2022 49 Raw'!X35</f>
        <v>0</v>
      </c>
      <c r="V45" s="52">
        <f>'AEO 2022 49 Raw'!Y35</f>
        <v>0</v>
      </c>
      <c r="W45" s="52">
        <f>'AEO 2022 49 Raw'!Z35</f>
        <v>0</v>
      </c>
      <c r="X45" s="52">
        <f>'AEO 2022 49 Raw'!AA35</f>
        <v>0</v>
      </c>
      <c r="Y45" s="52">
        <f>'AEO 2022 49 Raw'!AB35</f>
        <v>0</v>
      </c>
      <c r="Z45" s="52">
        <f>'AEO 2022 49 Raw'!AC35</f>
        <v>0</v>
      </c>
      <c r="AA45" s="52">
        <f>'AEO 2022 49 Raw'!AD35</f>
        <v>0</v>
      </c>
      <c r="AB45" s="52">
        <f>'AEO 2022 49 Raw'!AE35</f>
        <v>0</v>
      </c>
      <c r="AC45" s="52">
        <f>'AEO 2022 49 Raw'!AF35</f>
        <v>0</v>
      </c>
      <c r="AD45" s="52">
        <f>'AEO 2022 49 Raw'!AG35</f>
        <v>0</v>
      </c>
      <c r="AE45" s="52">
        <f>'AEO 2022 49 Raw'!AH35</f>
        <v>0</v>
      </c>
      <c r="AF45" s="52">
        <f>'AEO 2022 49 Raw'!AI35</f>
        <v>0</v>
      </c>
      <c r="AG45" s="53" t="str">
        <f>'AEO 2022 49 Raw'!AJ35</f>
        <v>- -</v>
      </c>
    </row>
    <row r="46" ht="12.0" customHeight="1">
      <c r="A46" s="45" t="s">
        <v>1733</v>
      </c>
      <c r="B46" s="51" t="s">
        <v>1706</v>
      </c>
      <c r="C46" s="52">
        <f>'AEO 2022 49 Raw'!F36</f>
        <v>0.00231</v>
      </c>
      <c r="D46" s="52">
        <f>'AEO 2022 49 Raw'!G36</f>
        <v>0.002311</v>
      </c>
      <c r="E46" s="52">
        <f>'AEO 2022 49 Raw'!H36</f>
        <v>0.002304</v>
      </c>
      <c r="F46" s="52">
        <f>'AEO 2022 49 Raw'!I36</f>
        <v>0.002273</v>
      </c>
      <c r="G46" s="52">
        <f>'AEO 2022 49 Raw'!J36</f>
        <v>0.002234</v>
      </c>
      <c r="H46" s="52">
        <f>'AEO 2022 49 Raw'!K36</f>
        <v>0.002174</v>
      </c>
      <c r="I46" s="52">
        <f>'AEO 2022 49 Raw'!L36</f>
        <v>0.002093</v>
      </c>
      <c r="J46" s="52">
        <f>'AEO 2022 49 Raw'!M36</f>
        <v>0.001997</v>
      </c>
      <c r="K46" s="52">
        <f>'AEO 2022 49 Raw'!N36</f>
        <v>0.001875</v>
      </c>
      <c r="L46" s="52">
        <f>'AEO 2022 49 Raw'!O36</f>
        <v>0.001737</v>
      </c>
      <c r="M46" s="52">
        <f>'AEO 2022 49 Raw'!P36</f>
        <v>0.001584</v>
      </c>
      <c r="N46" s="52">
        <f>'AEO 2022 49 Raw'!Q36</f>
        <v>0.001423</v>
      </c>
      <c r="O46" s="52">
        <f>'AEO 2022 49 Raw'!R36</f>
        <v>0.001259</v>
      </c>
      <c r="P46" s="52">
        <f>'AEO 2022 49 Raw'!S36</f>
        <v>0.001103</v>
      </c>
      <c r="Q46" s="52">
        <f>'AEO 2022 49 Raw'!T36</f>
        <v>0.000968</v>
      </c>
      <c r="R46" s="52">
        <f>'AEO 2022 49 Raw'!U36</f>
        <v>0.000857</v>
      </c>
      <c r="S46" s="52">
        <f>'AEO 2022 49 Raw'!V36</f>
        <v>0.000782</v>
      </c>
      <c r="T46" s="52">
        <f>'AEO 2022 49 Raw'!W36</f>
        <v>0.000728</v>
      </c>
      <c r="U46" s="52">
        <f>'AEO 2022 49 Raw'!X36</f>
        <v>0.000633</v>
      </c>
      <c r="V46" s="52">
        <f>'AEO 2022 49 Raw'!Y36</f>
        <v>0.000534</v>
      </c>
      <c r="W46" s="52">
        <f>'AEO 2022 49 Raw'!Z36</f>
        <v>0.000497</v>
      </c>
      <c r="X46" s="52">
        <f>'AEO 2022 49 Raw'!AA36</f>
        <v>0.000513</v>
      </c>
      <c r="Y46" s="52">
        <f>'AEO 2022 49 Raw'!AB36</f>
        <v>0.000496</v>
      </c>
      <c r="Z46" s="52">
        <f>'AEO 2022 49 Raw'!AC36</f>
        <v>0.000477</v>
      </c>
      <c r="AA46" s="52">
        <f>'AEO 2022 49 Raw'!AD36</f>
        <v>0.000458</v>
      </c>
      <c r="AB46" s="52">
        <f>'AEO 2022 49 Raw'!AE36</f>
        <v>0.000441</v>
      </c>
      <c r="AC46" s="52">
        <f>'AEO 2022 49 Raw'!AF36</f>
        <v>0.000423</v>
      </c>
      <c r="AD46" s="52">
        <f>'AEO 2022 49 Raw'!AG36</f>
        <v>0.000404</v>
      </c>
      <c r="AE46" s="52">
        <f>'AEO 2022 49 Raw'!AH36</f>
        <v>0.000387</v>
      </c>
      <c r="AF46" s="52">
        <f>'AEO 2022 49 Raw'!AI36</f>
        <v>0.000371</v>
      </c>
      <c r="AG46" s="53">
        <f>'AEO 2022 49 Raw'!AJ36</f>
        <v>-0.061</v>
      </c>
    </row>
    <row r="47" ht="12.0" customHeight="1">
      <c r="A47" s="45" t="s">
        <v>1734</v>
      </c>
      <c r="B47" s="51" t="s">
        <v>1708</v>
      </c>
      <c r="C47" s="52">
        <f>'AEO 2022 49 Raw'!F37</f>
        <v>0.002298</v>
      </c>
      <c r="D47" s="52">
        <f>'AEO 2022 49 Raw'!G37</f>
        <v>0.004351</v>
      </c>
      <c r="E47" s="52">
        <f>'AEO 2022 49 Raw'!H37</f>
        <v>0.006416</v>
      </c>
      <c r="F47" s="52">
        <f>'AEO 2022 49 Raw'!I37</f>
        <v>0.008589</v>
      </c>
      <c r="G47" s="52">
        <f>'AEO 2022 49 Raw'!J37</f>
        <v>0.010835</v>
      </c>
      <c r="H47" s="52">
        <f>'AEO 2022 49 Raw'!K37</f>
        <v>0.013046</v>
      </c>
      <c r="I47" s="52">
        <f>'AEO 2022 49 Raw'!L37</f>
        <v>0.015226</v>
      </c>
      <c r="J47" s="52">
        <f>'AEO 2022 49 Raw'!M37</f>
        <v>0.017449</v>
      </c>
      <c r="K47" s="52">
        <f>'AEO 2022 49 Raw'!N37</f>
        <v>0.019634</v>
      </c>
      <c r="L47" s="52">
        <f>'AEO 2022 49 Raw'!O37</f>
        <v>0.0218</v>
      </c>
      <c r="M47" s="52">
        <f>'AEO 2022 49 Raw'!P37</f>
        <v>0.023883</v>
      </c>
      <c r="N47" s="52">
        <f>'AEO 2022 49 Raw'!Q37</f>
        <v>0.025932</v>
      </c>
      <c r="O47" s="52">
        <f>'AEO 2022 49 Raw'!R37</f>
        <v>0.027874</v>
      </c>
      <c r="P47" s="52">
        <f>'AEO 2022 49 Raw'!S37</f>
        <v>0.029642</v>
      </c>
      <c r="Q47" s="52">
        <f>'AEO 2022 49 Raw'!T37</f>
        <v>0.031347</v>
      </c>
      <c r="R47" s="52">
        <f>'AEO 2022 49 Raw'!U37</f>
        <v>0.032966</v>
      </c>
      <c r="S47" s="52">
        <f>'AEO 2022 49 Raw'!V37</f>
        <v>0.034499</v>
      </c>
      <c r="T47" s="52">
        <f>'AEO 2022 49 Raw'!W37</f>
        <v>0.03598</v>
      </c>
      <c r="U47" s="52">
        <f>'AEO 2022 49 Raw'!X37</f>
        <v>0.03747</v>
      </c>
      <c r="V47" s="52">
        <f>'AEO 2022 49 Raw'!Y37</f>
        <v>0.038895</v>
      </c>
      <c r="W47" s="52">
        <f>'AEO 2022 49 Raw'!Z37</f>
        <v>0.040256</v>
      </c>
      <c r="X47" s="52">
        <f>'AEO 2022 49 Raw'!AA37</f>
        <v>0.041649</v>
      </c>
      <c r="Y47" s="52">
        <f>'AEO 2022 49 Raw'!AB37</f>
        <v>0.043126</v>
      </c>
      <c r="Z47" s="52">
        <f>'AEO 2022 49 Raw'!AC37</f>
        <v>0.044485</v>
      </c>
      <c r="AA47" s="52">
        <f>'AEO 2022 49 Raw'!AD37</f>
        <v>0.045901</v>
      </c>
      <c r="AB47" s="52">
        <f>'AEO 2022 49 Raw'!AE37</f>
        <v>0.047492</v>
      </c>
      <c r="AC47" s="52">
        <f>'AEO 2022 49 Raw'!AF37</f>
        <v>0.049043</v>
      </c>
      <c r="AD47" s="52">
        <f>'AEO 2022 49 Raw'!AG37</f>
        <v>0.050468</v>
      </c>
      <c r="AE47" s="52">
        <f>'AEO 2022 49 Raw'!AH37</f>
        <v>0.051971</v>
      </c>
      <c r="AF47" s="52">
        <f>'AEO 2022 49 Raw'!AI37</f>
        <v>0.05375</v>
      </c>
      <c r="AG47" s="53">
        <f>'AEO 2022 49 Raw'!AJ37</f>
        <v>0.115</v>
      </c>
    </row>
    <row r="48" ht="12.0" customHeight="1">
      <c r="A48" s="45" t="s">
        <v>1735</v>
      </c>
      <c r="B48" s="51" t="s">
        <v>1710</v>
      </c>
      <c r="C48" s="52">
        <f>'AEO 2022 49 Raw'!F38</f>
        <v>0.002621</v>
      </c>
      <c r="D48" s="52">
        <f>'AEO 2022 49 Raw'!G38</f>
        <v>0.004962</v>
      </c>
      <c r="E48" s="52">
        <f>'AEO 2022 49 Raw'!H38</f>
        <v>0.007317</v>
      </c>
      <c r="F48" s="52">
        <f>'AEO 2022 49 Raw'!I38</f>
        <v>0.009794</v>
      </c>
      <c r="G48" s="52">
        <f>'AEO 2022 49 Raw'!J38</f>
        <v>0.012355</v>
      </c>
      <c r="H48" s="52">
        <f>'AEO 2022 49 Raw'!K38</f>
        <v>0.014877</v>
      </c>
      <c r="I48" s="52">
        <f>'AEO 2022 49 Raw'!L38</f>
        <v>0.017362</v>
      </c>
      <c r="J48" s="52">
        <f>'AEO 2022 49 Raw'!M38</f>
        <v>0.019898</v>
      </c>
      <c r="K48" s="52">
        <f>'AEO 2022 49 Raw'!N38</f>
        <v>0.022389</v>
      </c>
      <c r="L48" s="52">
        <f>'AEO 2022 49 Raw'!O38</f>
        <v>0.02486</v>
      </c>
      <c r="M48" s="52">
        <f>'AEO 2022 49 Raw'!P38</f>
        <v>0.027235</v>
      </c>
      <c r="N48" s="52">
        <f>'AEO 2022 49 Raw'!Q38</f>
        <v>0.029572</v>
      </c>
      <c r="O48" s="52">
        <f>'AEO 2022 49 Raw'!R38</f>
        <v>0.031786</v>
      </c>
      <c r="P48" s="52">
        <f>'AEO 2022 49 Raw'!S38</f>
        <v>0.033802</v>
      </c>
      <c r="Q48" s="52">
        <f>'AEO 2022 49 Raw'!T38</f>
        <v>0.035746</v>
      </c>
      <c r="R48" s="52">
        <f>'AEO 2022 49 Raw'!U38</f>
        <v>0.037592</v>
      </c>
      <c r="S48" s="52">
        <f>'AEO 2022 49 Raw'!V38</f>
        <v>0.039341</v>
      </c>
      <c r="T48" s="52">
        <f>'AEO 2022 49 Raw'!W38</f>
        <v>0.04103</v>
      </c>
      <c r="U48" s="52">
        <f>'AEO 2022 49 Raw'!X38</f>
        <v>0.042729</v>
      </c>
      <c r="V48" s="52">
        <f>'AEO 2022 49 Raw'!Y38</f>
        <v>0.044354</v>
      </c>
      <c r="W48" s="52">
        <f>'AEO 2022 49 Raw'!Z38</f>
        <v>0.045906</v>
      </c>
      <c r="X48" s="52">
        <f>'AEO 2022 49 Raw'!AA38</f>
        <v>0.047495</v>
      </c>
      <c r="Y48" s="52">
        <f>'AEO 2022 49 Raw'!AB38</f>
        <v>0.049178</v>
      </c>
      <c r="Z48" s="52">
        <f>'AEO 2022 49 Raw'!AC38</f>
        <v>0.050728</v>
      </c>
      <c r="AA48" s="52">
        <f>'AEO 2022 49 Raw'!AD38</f>
        <v>0.052343</v>
      </c>
      <c r="AB48" s="52">
        <f>'AEO 2022 49 Raw'!AE38</f>
        <v>0.054157</v>
      </c>
      <c r="AC48" s="52">
        <f>'AEO 2022 49 Raw'!AF38</f>
        <v>0.055926</v>
      </c>
      <c r="AD48" s="52">
        <f>'AEO 2022 49 Raw'!AG38</f>
        <v>0.057551</v>
      </c>
      <c r="AE48" s="52">
        <f>'AEO 2022 49 Raw'!AH38</f>
        <v>0.059264</v>
      </c>
      <c r="AF48" s="52">
        <f>'AEO 2022 49 Raw'!AI38</f>
        <v>0.061294</v>
      </c>
      <c r="AG48" s="53">
        <f>'AEO 2022 49 Raw'!AJ38</f>
        <v>0.115</v>
      </c>
    </row>
    <row r="49" ht="12.0" customHeight="1">
      <c r="A49" s="45" t="s">
        <v>1736</v>
      </c>
      <c r="B49" s="51" t="s">
        <v>1712</v>
      </c>
      <c r="C49" s="52">
        <f>'AEO 2022 49 Raw'!F39</f>
        <v>0.002876</v>
      </c>
      <c r="D49" s="52">
        <f>'AEO 2022 49 Raw'!G39</f>
        <v>0.005445</v>
      </c>
      <c r="E49" s="52">
        <f>'AEO 2022 49 Raw'!H39</f>
        <v>0.008029</v>
      </c>
      <c r="F49" s="52">
        <f>'AEO 2022 49 Raw'!I39</f>
        <v>0.010748</v>
      </c>
      <c r="G49" s="52">
        <f>'AEO 2022 49 Raw'!J39</f>
        <v>0.013558</v>
      </c>
      <c r="H49" s="52">
        <f>'AEO 2022 49 Raw'!K39</f>
        <v>0.016326</v>
      </c>
      <c r="I49" s="52">
        <f>'AEO 2022 49 Raw'!L39</f>
        <v>0.019053</v>
      </c>
      <c r="J49" s="52">
        <f>'AEO 2022 49 Raw'!M39</f>
        <v>0.021835</v>
      </c>
      <c r="K49" s="52">
        <f>'AEO 2022 49 Raw'!N39</f>
        <v>0.024569</v>
      </c>
      <c r="L49" s="52">
        <f>'AEO 2022 49 Raw'!O39</f>
        <v>0.02728</v>
      </c>
      <c r="M49" s="52">
        <f>'AEO 2022 49 Raw'!P39</f>
        <v>0.029887</v>
      </c>
      <c r="N49" s="52">
        <f>'AEO 2022 49 Raw'!Q39</f>
        <v>0.032451</v>
      </c>
      <c r="O49" s="52">
        <f>'AEO 2022 49 Raw'!R39</f>
        <v>0.034881</v>
      </c>
      <c r="P49" s="52">
        <f>'AEO 2022 49 Raw'!S39</f>
        <v>0.037093</v>
      </c>
      <c r="Q49" s="52">
        <f>'AEO 2022 49 Raw'!T39</f>
        <v>0.039226</v>
      </c>
      <c r="R49" s="52">
        <f>'AEO 2022 49 Raw'!U39</f>
        <v>0.041252</v>
      </c>
      <c r="S49" s="52">
        <f>'AEO 2022 49 Raw'!V39</f>
        <v>0.043172</v>
      </c>
      <c r="T49" s="52">
        <f>'AEO 2022 49 Raw'!W39</f>
        <v>0.045025</v>
      </c>
      <c r="U49" s="52">
        <f>'AEO 2022 49 Raw'!X39</f>
        <v>0.046889</v>
      </c>
      <c r="V49" s="52">
        <f>'AEO 2022 49 Raw'!Y39</f>
        <v>0.048672</v>
      </c>
      <c r="W49" s="52">
        <f>'AEO 2022 49 Raw'!Z39</f>
        <v>0.050375</v>
      </c>
      <c r="X49" s="52">
        <f>'AEO 2022 49 Raw'!AA39</f>
        <v>0.052119</v>
      </c>
      <c r="Y49" s="52">
        <f>'AEO 2022 49 Raw'!AB39</f>
        <v>0.053966</v>
      </c>
      <c r="Z49" s="52">
        <f>'AEO 2022 49 Raw'!AC39</f>
        <v>0.055667</v>
      </c>
      <c r="AA49" s="52">
        <f>'AEO 2022 49 Raw'!AD39</f>
        <v>0.057439</v>
      </c>
      <c r="AB49" s="52">
        <f>'AEO 2022 49 Raw'!AE39</f>
        <v>0.05943</v>
      </c>
      <c r="AC49" s="52">
        <f>'AEO 2022 49 Raw'!AF39</f>
        <v>0.061372</v>
      </c>
      <c r="AD49" s="52">
        <f>'AEO 2022 49 Raw'!AG39</f>
        <v>0.063155</v>
      </c>
      <c r="AE49" s="52">
        <f>'AEO 2022 49 Raw'!AH39</f>
        <v>0.065035</v>
      </c>
      <c r="AF49" s="52">
        <f>'AEO 2022 49 Raw'!AI39</f>
        <v>0.067262</v>
      </c>
      <c r="AG49" s="53">
        <f>'AEO 2022 49 Raw'!AJ39</f>
        <v>0.115</v>
      </c>
    </row>
    <row r="50" ht="15.0" customHeight="1">
      <c r="A50" s="45" t="s">
        <v>1737</v>
      </c>
      <c r="B50" s="51" t="s">
        <v>1738</v>
      </c>
      <c r="C50" s="52">
        <f>'AEO 2022 49 Raw'!F40</f>
        <v>175.719223</v>
      </c>
      <c r="D50" s="52">
        <f>'AEO 2022 49 Raw'!G40</f>
        <v>178.106491</v>
      </c>
      <c r="E50" s="52">
        <f>'AEO 2022 49 Raw'!H40</f>
        <v>178.262177</v>
      </c>
      <c r="F50" s="52">
        <f>'AEO 2022 49 Raw'!I40</f>
        <v>177.869843</v>
      </c>
      <c r="G50" s="52">
        <f>'AEO 2022 49 Raw'!J40</f>
        <v>178.24118</v>
      </c>
      <c r="H50" s="52">
        <f>'AEO 2022 49 Raw'!K40</f>
        <v>178.177094</v>
      </c>
      <c r="I50" s="52">
        <f>'AEO 2022 49 Raw'!L40</f>
        <v>177.767075</v>
      </c>
      <c r="J50" s="52">
        <f>'AEO 2022 49 Raw'!M40</f>
        <v>177.762589</v>
      </c>
      <c r="K50" s="52">
        <f>'AEO 2022 49 Raw'!N40</f>
        <v>177.357208</v>
      </c>
      <c r="L50" s="52">
        <f>'AEO 2022 49 Raw'!O40</f>
        <v>177.092438</v>
      </c>
      <c r="M50" s="52">
        <f>'AEO 2022 49 Raw'!P40</f>
        <v>176.611725</v>
      </c>
      <c r="N50" s="52">
        <f>'AEO 2022 49 Raw'!Q40</f>
        <v>176.350418</v>
      </c>
      <c r="O50" s="52">
        <f>'AEO 2022 49 Raw'!R40</f>
        <v>175.91684</v>
      </c>
      <c r="P50" s="52">
        <f>'AEO 2022 49 Raw'!S40</f>
        <v>175.016022</v>
      </c>
      <c r="Q50" s="52">
        <f>'AEO 2022 49 Raw'!T40</f>
        <v>174.313187</v>
      </c>
      <c r="R50" s="52">
        <f>'AEO 2022 49 Raw'!U40</f>
        <v>173.610428</v>
      </c>
      <c r="S50" s="52">
        <f>'AEO 2022 49 Raw'!V40</f>
        <v>172.937683</v>
      </c>
      <c r="T50" s="52">
        <f>'AEO 2022 49 Raw'!W40</f>
        <v>172.422684</v>
      </c>
      <c r="U50" s="52">
        <f>'AEO 2022 49 Raw'!X40</f>
        <v>172.106201</v>
      </c>
      <c r="V50" s="52">
        <f>'AEO 2022 49 Raw'!Y40</f>
        <v>171.847534</v>
      </c>
      <c r="W50" s="52">
        <f>'AEO 2022 49 Raw'!Z40</f>
        <v>171.565979</v>
      </c>
      <c r="X50" s="52">
        <f>'AEO 2022 49 Raw'!AA40</f>
        <v>171.531479</v>
      </c>
      <c r="Y50" s="52">
        <f>'AEO 2022 49 Raw'!AB40</f>
        <v>171.518692</v>
      </c>
      <c r="Z50" s="52">
        <f>'AEO 2022 49 Raw'!AC40</f>
        <v>170.96814</v>
      </c>
      <c r="AA50" s="52">
        <f>'AEO 2022 49 Raw'!AD40</f>
        <v>170.503601</v>
      </c>
      <c r="AB50" s="52">
        <f>'AEO 2022 49 Raw'!AE40</f>
        <v>170.469116</v>
      </c>
      <c r="AC50" s="52">
        <f>'AEO 2022 49 Raw'!AF40</f>
        <v>170.114716</v>
      </c>
      <c r="AD50" s="52">
        <f>'AEO 2022 49 Raw'!AG40</f>
        <v>169.176483</v>
      </c>
      <c r="AE50" s="52">
        <f>'AEO 2022 49 Raw'!AH40</f>
        <v>168.338196</v>
      </c>
      <c r="AF50" s="52">
        <f>'AEO 2022 49 Raw'!AI40</f>
        <v>168.282715</v>
      </c>
      <c r="AG50" s="53">
        <f>'AEO 2022 49 Raw'!AJ40</f>
        <v>-0.001</v>
      </c>
    </row>
    <row r="51" ht="15.0" customHeight="1">
      <c r="A51" s="45" t="s">
        <v>1739</v>
      </c>
      <c r="B51" s="50" t="s">
        <v>1740</v>
      </c>
      <c r="C51" s="52">
        <f>'AEO 2022 49 Raw'!F41</f>
        <v>296.817596</v>
      </c>
      <c r="D51" s="52">
        <f>'AEO 2022 49 Raw'!G41</f>
        <v>301.981964</v>
      </c>
      <c r="E51" s="52">
        <f>'AEO 2022 49 Raw'!H41</f>
        <v>303.747711</v>
      </c>
      <c r="F51" s="52">
        <f>'AEO 2022 49 Raw'!I41</f>
        <v>304.308044</v>
      </c>
      <c r="G51" s="52">
        <f>'AEO 2022 49 Raw'!J41</f>
        <v>305.881256</v>
      </c>
      <c r="H51" s="52">
        <f>'AEO 2022 49 Raw'!K41</f>
        <v>306.798218</v>
      </c>
      <c r="I51" s="52">
        <f>'AEO 2022 49 Raw'!L41</f>
        <v>307.342682</v>
      </c>
      <c r="J51" s="52">
        <f>'AEO 2022 49 Raw'!M41</f>
        <v>308.852814</v>
      </c>
      <c r="K51" s="52">
        <f>'AEO 2022 49 Raw'!N41</f>
        <v>309.894592</v>
      </c>
      <c r="L51" s="52">
        <f>'AEO 2022 49 Raw'!O41</f>
        <v>311.414856</v>
      </c>
      <c r="M51" s="52">
        <f>'AEO 2022 49 Raw'!P41</f>
        <v>312.754456</v>
      </c>
      <c r="N51" s="52">
        <f>'AEO 2022 49 Raw'!Q41</f>
        <v>314.68576</v>
      </c>
      <c r="O51" s="52">
        <f>'AEO 2022 49 Raw'!R41</f>
        <v>316.401764</v>
      </c>
      <c r="P51" s="52">
        <f>'AEO 2022 49 Raw'!S41</f>
        <v>317.391388</v>
      </c>
      <c r="Q51" s="52">
        <f>'AEO 2022 49 Raw'!T41</f>
        <v>318.86142</v>
      </c>
      <c r="R51" s="52">
        <f>'AEO 2022 49 Raw'!U41</f>
        <v>320.395203</v>
      </c>
      <c r="S51" s="52">
        <f>'AEO 2022 49 Raw'!V41</f>
        <v>321.930878</v>
      </c>
      <c r="T51" s="52">
        <f>'AEO 2022 49 Raw'!W41</f>
        <v>323.540741</v>
      </c>
      <c r="U51" s="52">
        <f>'AEO 2022 49 Raw'!X41</f>
        <v>325.449707</v>
      </c>
      <c r="V51" s="52">
        <f>'AEO 2022 49 Raw'!Y41</f>
        <v>327.343628</v>
      </c>
      <c r="W51" s="52">
        <f>'AEO 2022 49 Raw'!Z41</f>
        <v>329.275848</v>
      </c>
      <c r="X51" s="52">
        <f>'AEO 2022 49 Raw'!AA41</f>
        <v>331.649628</v>
      </c>
      <c r="Y51" s="52">
        <f>'AEO 2022 49 Raw'!AB41</f>
        <v>334.189392</v>
      </c>
      <c r="Z51" s="52">
        <f>'AEO 2022 49 Raw'!AC41</f>
        <v>335.79303</v>
      </c>
      <c r="AA51" s="52">
        <f>'AEO 2022 49 Raw'!AD41</f>
        <v>337.642212</v>
      </c>
      <c r="AB51" s="52">
        <f>'AEO 2022 49 Raw'!AE41</f>
        <v>340.475403</v>
      </c>
      <c r="AC51" s="52">
        <f>'AEO 2022 49 Raw'!AF41</f>
        <v>342.782532</v>
      </c>
      <c r="AD51" s="52">
        <f>'AEO 2022 49 Raw'!AG41</f>
        <v>344.067413</v>
      </c>
      <c r="AE51" s="52">
        <f>'AEO 2022 49 Raw'!AH41</f>
        <v>345.776489</v>
      </c>
      <c r="AF51" s="52">
        <f>'AEO 2022 49 Raw'!AI41</f>
        <v>349.051636</v>
      </c>
      <c r="AG51" s="53">
        <f>'AEO 2022 49 Raw'!AJ41</f>
        <v>0.006</v>
      </c>
    </row>
    <row r="52" ht="15.0" customHeight="1">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3"/>
    </row>
    <row r="53" ht="15.0" customHeight="1">
      <c r="B53" s="50" t="s">
        <v>1741</v>
      </c>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3"/>
    </row>
    <row r="54" ht="15.0" customHeight="1">
      <c r="B54" s="50" t="s">
        <v>1694</v>
      </c>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3"/>
    </row>
    <row r="55" ht="15.0" customHeight="1">
      <c r="A55" s="45" t="s">
        <v>1742</v>
      </c>
      <c r="B55" s="51" t="s">
        <v>1696</v>
      </c>
      <c r="C55" s="52">
        <f>'AEO 2022 49 Raw'!F44</f>
        <v>458.452209</v>
      </c>
      <c r="D55" s="52">
        <f>'AEO 2022 49 Raw'!G44</f>
        <v>464.500366</v>
      </c>
      <c r="E55" s="52">
        <f>'AEO 2022 49 Raw'!H44</f>
        <v>465.191864</v>
      </c>
      <c r="F55" s="52">
        <f>'AEO 2022 49 Raw'!I44</f>
        <v>461.135559</v>
      </c>
      <c r="G55" s="52">
        <f>'AEO 2022 49 Raw'!J44</f>
        <v>456.428741</v>
      </c>
      <c r="H55" s="52">
        <f>'AEO 2022 49 Raw'!K44</f>
        <v>449.965454</v>
      </c>
      <c r="I55" s="52">
        <f>'AEO 2022 49 Raw'!L44</f>
        <v>442.97168</v>
      </c>
      <c r="J55" s="52">
        <f>'AEO 2022 49 Raw'!M44</f>
        <v>438.058563</v>
      </c>
      <c r="K55" s="52">
        <f>'AEO 2022 49 Raw'!N44</f>
        <v>433.161804</v>
      </c>
      <c r="L55" s="52">
        <f>'AEO 2022 49 Raw'!O44</f>
        <v>430.038086</v>
      </c>
      <c r="M55" s="52">
        <f>'AEO 2022 49 Raw'!P44</f>
        <v>427.756958</v>
      </c>
      <c r="N55" s="52">
        <f>'AEO 2022 49 Raw'!Q44</f>
        <v>426.623749</v>
      </c>
      <c r="O55" s="52">
        <f>'AEO 2022 49 Raw'!R44</f>
        <v>425.405426</v>
      </c>
      <c r="P55" s="52">
        <f>'AEO 2022 49 Raw'!S44</f>
        <v>423.868011</v>
      </c>
      <c r="Q55" s="52">
        <f>'AEO 2022 49 Raw'!T44</f>
        <v>423.322937</v>
      </c>
      <c r="R55" s="52">
        <f>'AEO 2022 49 Raw'!U44</f>
        <v>422.736755</v>
      </c>
      <c r="S55" s="52">
        <f>'AEO 2022 49 Raw'!V44</f>
        <v>421.533844</v>
      </c>
      <c r="T55" s="52">
        <f>'AEO 2022 49 Raw'!W44</f>
        <v>420.043121</v>
      </c>
      <c r="U55" s="52">
        <f>'AEO 2022 49 Raw'!X44</f>
        <v>418.591461</v>
      </c>
      <c r="V55" s="52">
        <f>'AEO 2022 49 Raw'!Y44</f>
        <v>416.827637</v>
      </c>
      <c r="W55" s="52">
        <f>'AEO 2022 49 Raw'!Z44</f>
        <v>414.943817</v>
      </c>
      <c r="X55" s="52">
        <f>'AEO 2022 49 Raw'!AA44</f>
        <v>413.575226</v>
      </c>
      <c r="Y55" s="52">
        <f>'AEO 2022 49 Raw'!AB44</f>
        <v>412.725708</v>
      </c>
      <c r="Z55" s="52">
        <f>'AEO 2022 49 Raw'!AC44</f>
        <v>410.870636</v>
      </c>
      <c r="AA55" s="52">
        <f>'AEO 2022 49 Raw'!AD44</f>
        <v>409.39328</v>
      </c>
      <c r="AB55" s="52">
        <f>'AEO 2022 49 Raw'!AE44</f>
        <v>409.307739</v>
      </c>
      <c r="AC55" s="52">
        <f>'AEO 2022 49 Raw'!AF44</f>
        <v>408.770203</v>
      </c>
      <c r="AD55" s="52">
        <f>'AEO 2022 49 Raw'!AG44</f>
        <v>407.490387</v>
      </c>
      <c r="AE55" s="52">
        <f>'AEO 2022 49 Raw'!AH44</f>
        <v>407.217072</v>
      </c>
      <c r="AF55" s="52">
        <f>'AEO 2022 49 Raw'!AI44</f>
        <v>408.365082</v>
      </c>
      <c r="AG55" s="53">
        <f>'AEO 2022 49 Raw'!AJ44</f>
        <v>-0.004</v>
      </c>
    </row>
    <row r="56" ht="15.0" customHeight="1">
      <c r="A56" s="45" t="s">
        <v>1743</v>
      </c>
      <c r="B56" s="51" t="s">
        <v>1698</v>
      </c>
      <c r="C56" s="52">
        <f>'AEO 2022 49 Raw'!F45</f>
        <v>165.717712</v>
      </c>
      <c r="D56" s="52">
        <f>'AEO 2022 49 Raw'!G45</f>
        <v>170.86795</v>
      </c>
      <c r="E56" s="52">
        <f>'AEO 2022 49 Raw'!H45</f>
        <v>174.408264</v>
      </c>
      <c r="F56" s="52">
        <f>'AEO 2022 49 Raw'!I45</f>
        <v>176.365128</v>
      </c>
      <c r="G56" s="52">
        <f>'AEO 2022 49 Raw'!J45</f>
        <v>178.413528</v>
      </c>
      <c r="H56" s="52">
        <f>'AEO 2022 49 Raw'!K45</f>
        <v>180.206116</v>
      </c>
      <c r="I56" s="52">
        <f>'AEO 2022 49 Raw'!L45</f>
        <v>181.944565</v>
      </c>
      <c r="J56" s="52">
        <f>'AEO 2022 49 Raw'!M45</f>
        <v>184.621765</v>
      </c>
      <c r="K56" s="52">
        <f>'AEO 2022 49 Raw'!N45</f>
        <v>187.563919</v>
      </c>
      <c r="L56" s="52">
        <f>'AEO 2022 49 Raw'!O45</f>
        <v>191.493225</v>
      </c>
      <c r="M56" s="52">
        <f>'AEO 2022 49 Raw'!P45</f>
        <v>195.867325</v>
      </c>
      <c r="N56" s="52">
        <f>'AEO 2022 49 Raw'!Q45</f>
        <v>201.411621</v>
      </c>
      <c r="O56" s="52">
        <f>'AEO 2022 49 Raw'!R45</f>
        <v>207.688736</v>
      </c>
      <c r="P56" s="52">
        <f>'AEO 2022 49 Raw'!S45</f>
        <v>214.163177</v>
      </c>
      <c r="Q56" s="52">
        <f>'AEO 2022 49 Raw'!T45</f>
        <v>221.538712</v>
      </c>
      <c r="R56" s="52">
        <f>'AEO 2022 49 Raw'!U45</f>
        <v>229.502975</v>
      </c>
      <c r="S56" s="52">
        <f>'AEO 2022 49 Raw'!V45</f>
        <v>237.696686</v>
      </c>
      <c r="T56" s="52">
        <f>'AEO 2022 49 Raw'!W45</f>
        <v>245.927887</v>
      </c>
      <c r="U56" s="52">
        <f>'AEO 2022 49 Raw'!X45</f>
        <v>254.063507</v>
      </c>
      <c r="V56" s="52">
        <f>'AEO 2022 49 Raw'!Y45</f>
        <v>262.154602</v>
      </c>
      <c r="W56" s="52">
        <f>'AEO 2022 49 Raw'!Z45</f>
        <v>270.8172</v>
      </c>
      <c r="X56" s="52">
        <f>'AEO 2022 49 Raw'!AA45</f>
        <v>279.840057</v>
      </c>
      <c r="Y56" s="52">
        <f>'AEO 2022 49 Raw'!AB45</f>
        <v>288.933838</v>
      </c>
      <c r="Z56" s="52">
        <f>'AEO 2022 49 Raw'!AC45</f>
        <v>297.662445</v>
      </c>
      <c r="AA56" s="52">
        <f>'AEO 2022 49 Raw'!AD45</f>
        <v>306.816467</v>
      </c>
      <c r="AB56" s="52">
        <f>'AEO 2022 49 Raw'!AE45</f>
        <v>317.119537</v>
      </c>
      <c r="AC56" s="52">
        <f>'AEO 2022 49 Raw'!AF45</f>
        <v>327.024902</v>
      </c>
      <c r="AD56" s="52">
        <f>'AEO 2022 49 Raw'!AG45</f>
        <v>336.187103</v>
      </c>
      <c r="AE56" s="52">
        <f>'AEO 2022 49 Raw'!AH45</f>
        <v>346.14743</v>
      </c>
      <c r="AF56" s="52">
        <f>'AEO 2022 49 Raw'!AI45</f>
        <v>357.386169</v>
      </c>
      <c r="AG56" s="53">
        <f>'AEO 2022 49 Raw'!AJ45</f>
        <v>0.027</v>
      </c>
    </row>
    <row r="57" ht="15.0" customHeight="1">
      <c r="A57" s="45" t="s">
        <v>1744</v>
      </c>
      <c r="B57" s="51" t="s">
        <v>1700</v>
      </c>
      <c r="C57" s="52">
        <f>'AEO 2022 49 Raw'!F46</f>
        <v>0.10243</v>
      </c>
      <c r="D57" s="52">
        <f>'AEO 2022 49 Raw'!G46</f>
        <v>0.186358</v>
      </c>
      <c r="E57" s="52">
        <f>'AEO 2022 49 Raw'!H46</f>
        <v>0.266771</v>
      </c>
      <c r="F57" s="52">
        <f>'AEO 2022 49 Raw'!I46</f>
        <v>0.342931</v>
      </c>
      <c r="G57" s="52">
        <f>'AEO 2022 49 Raw'!J46</f>
        <v>0.4152</v>
      </c>
      <c r="H57" s="52">
        <f>'AEO 2022 49 Raw'!K46</f>
        <v>0.482924</v>
      </c>
      <c r="I57" s="52">
        <f>'AEO 2022 49 Raw'!L46</f>
        <v>0.546274</v>
      </c>
      <c r="J57" s="52">
        <f>'AEO 2022 49 Raw'!M46</f>
        <v>0.609942</v>
      </c>
      <c r="K57" s="52">
        <f>'AEO 2022 49 Raw'!N46</f>
        <v>0.671669</v>
      </c>
      <c r="L57" s="52">
        <f>'AEO 2022 49 Raw'!O46</f>
        <v>0.733014</v>
      </c>
      <c r="M57" s="52">
        <f>'AEO 2022 49 Raw'!P46</f>
        <v>0.793676</v>
      </c>
      <c r="N57" s="52">
        <f>'AEO 2022 49 Raw'!Q46</f>
        <v>0.856468</v>
      </c>
      <c r="O57" s="52">
        <f>'AEO 2022 49 Raw'!R46</f>
        <v>0.920235</v>
      </c>
      <c r="P57" s="52">
        <f>'AEO 2022 49 Raw'!S46</f>
        <v>0.982459</v>
      </c>
      <c r="Q57" s="52">
        <f>'AEO 2022 49 Raw'!T46</f>
        <v>1.0473</v>
      </c>
      <c r="R57" s="52">
        <f>'AEO 2022 49 Raw'!U46</f>
        <v>1.114176</v>
      </c>
      <c r="S57" s="52">
        <f>'AEO 2022 49 Raw'!V46</f>
        <v>1.182407</v>
      </c>
      <c r="T57" s="52">
        <f>'AEO 2022 49 Raw'!W46</f>
        <v>1.25317</v>
      </c>
      <c r="U57" s="52">
        <f>'AEO 2022 49 Raw'!X46</f>
        <v>1.326421</v>
      </c>
      <c r="V57" s="52">
        <f>'AEO 2022 49 Raw'!Y46</f>
        <v>1.401443</v>
      </c>
      <c r="W57" s="52">
        <f>'AEO 2022 49 Raw'!Z46</f>
        <v>1.478916</v>
      </c>
      <c r="X57" s="52">
        <f>'AEO 2022 49 Raw'!AA46</f>
        <v>1.556958</v>
      </c>
      <c r="Y57" s="52">
        <f>'AEO 2022 49 Raw'!AB46</f>
        <v>1.635421</v>
      </c>
      <c r="Z57" s="52">
        <f>'AEO 2022 49 Raw'!AC46</f>
        <v>1.70919</v>
      </c>
      <c r="AA57" s="52">
        <f>'AEO 2022 49 Raw'!AD46</f>
        <v>1.784428</v>
      </c>
      <c r="AB57" s="52">
        <f>'AEO 2022 49 Raw'!AE46</f>
        <v>1.867109</v>
      </c>
      <c r="AC57" s="52">
        <f>'AEO 2022 49 Raw'!AF46</f>
        <v>1.948806</v>
      </c>
      <c r="AD57" s="52">
        <f>'AEO 2022 49 Raw'!AG46</f>
        <v>2.028124</v>
      </c>
      <c r="AE57" s="52">
        <f>'AEO 2022 49 Raw'!AH46</f>
        <v>2.116375</v>
      </c>
      <c r="AF57" s="52">
        <f>'AEO 2022 49 Raw'!AI46</f>
        <v>2.216428</v>
      </c>
      <c r="AG57" s="53">
        <f>'AEO 2022 49 Raw'!AJ46</f>
        <v>0.112</v>
      </c>
    </row>
    <row r="58" ht="15.0" customHeight="1">
      <c r="A58" s="45" t="s">
        <v>1745</v>
      </c>
      <c r="B58" s="51" t="s">
        <v>1702</v>
      </c>
      <c r="C58" s="52">
        <f>'AEO 2022 49 Raw'!F47</f>
        <v>0.24348</v>
      </c>
      <c r="D58" s="52">
        <f>'AEO 2022 49 Raw'!G47</f>
        <v>0.262973</v>
      </c>
      <c r="E58" s="52">
        <f>'AEO 2022 49 Raw'!H47</f>
        <v>0.277444</v>
      </c>
      <c r="F58" s="52">
        <f>'AEO 2022 49 Raw'!I47</f>
        <v>0.288266</v>
      </c>
      <c r="G58" s="52">
        <f>'AEO 2022 49 Raw'!J47</f>
        <v>0.297666</v>
      </c>
      <c r="H58" s="52">
        <f>'AEO 2022 49 Raw'!K47</f>
        <v>0.305079</v>
      </c>
      <c r="I58" s="52">
        <f>'AEO 2022 49 Raw'!L47</f>
        <v>0.311196</v>
      </c>
      <c r="J58" s="52">
        <f>'AEO 2022 49 Raw'!M47</f>
        <v>0.317986</v>
      </c>
      <c r="K58" s="52">
        <f>'AEO 2022 49 Raw'!N47</f>
        <v>0.324131</v>
      </c>
      <c r="L58" s="52">
        <f>'AEO 2022 49 Raw'!O47</f>
        <v>0.33067</v>
      </c>
      <c r="M58" s="52">
        <f>'AEO 2022 49 Raw'!P47</f>
        <v>0.337192</v>
      </c>
      <c r="N58" s="52">
        <f>'AEO 2022 49 Raw'!Q47</f>
        <v>0.344482</v>
      </c>
      <c r="O58" s="52">
        <f>'AEO 2022 49 Raw'!R47</f>
        <v>0.351426</v>
      </c>
      <c r="P58" s="52">
        <f>'AEO 2022 49 Raw'!S47</f>
        <v>0.357153</v>
      </c>
      <c r="Q58" s="52">
        <f>'AEO 2022 49 Raw'!T47</f>
        <v>0.36285</v>
      </c>
      <c r="R58" s="52">
        <f>'AEO 2022 49 Raw'!U47</f>
        <v>0.368382</v>
      </c>
      <c r="S58" s="52">
        <f>'AEO 2022 49 Raw'!V47</f>
        <v>0.373048</v>
      </c>
      <c r="T58" s="52">
        <f>'AEO 2022 49 Raw'!W47</f>
        <v>0.378182</v>
      </c>
      <c r="U58" s="52">
        <f>'AEO 2022 49 Raw'!X47</f>
        <v>0.383983</v>
      </c>
      <c r="V58" s="52">
        <f>'AEO 2022 49 Raw'!Y47</f>
        <v>0.389697</v>
      </c>
      <c r="W58" s="52">
        <f>'AEO 2022 49 Raw'!Z47</f>
        <v>0.397043</v>
      </c>
      <c r="X58" s="52">
        <f>'AEO 2022 49 Raw'!AA47</f>
        <v>0.404788</v>
      </c>
      <c r="Y58" s="52">
        <f>'AEO 2022 49 Raw'!AB47</f>
        <v>0.413495</v>
      </c>
      <c r="Z58" s="52">
        <f>'AEO 2022 49 Raw'!AC47</f>
        <v>0.42198</v>
      </c>
      <c r="AA58" s="52">
        <f>'AEO 2022 49 Raw'!AD47</f>
        <v>0.431508</v>
      </c>
      <c r="AB58" s="52">
        <f>'AEO 2022 49 Raw'!AE47</f>
        <v>0.443614</v>
      </c>
      <c r="AC58" s="52">
        <f>'AEO 2022 49 Raw'!AF47</f>
        <v>0.456433</v>
      </c>
      <c r="AD58" s="52">
        <f>'AEO 2022 49 Raw'!AG47</f>
        <v>0.469309</v>
      </c>
      <c r="AE58" s="52">
        <f>'AEO 2022 49 Raw'!AH47</f>
        <v>0.485287</v>
      </c>
      <c r="AF58" s="52">
        <f>'AEO 2022 49 Raw'!AI47</f>
        <v>0.50476</v>
      </c>
      <c r="AG58" s="53">
        <f>'AEO 2022 49 Raw'!AJ47</f>
        <v>0.025</v>
      </c>
    </row>
    <row r="59" ht="15.0" customHeight="1">
      <c r="A59" s="45" t="s">
        <v>1746</v>
      </c>
      <c r="B59" s="51" t="s">
        <v>1704</v>
      </c>
      <c r="C59" s="52">
        <f>'AEO 2022 49 Raw'!F48</f>
        <v>43.161995</v>
      </c>
      <c r="D59" s="52">
        <f>'AEO 2022 49 Raw'!G48</f>
        <v>42.407444</v>
      </c>
      <c r="E59" s="52">
        <f>'AEO 2022 49 Raw'!H48</f>
        <v>40.985493</v>
      </c>
      <c r="F59" s="52">
        <f>'AEO 2022 49 Raw'!I48</f>
        <v>39.092796</v>
      </c>
      <c r="G59" s="52">
        <f>'AEO 2022 49 Raw'!J48</f>
        <v>37.24567</v>
      </c>
      <c r="H59" s="52">
        <f>'AEO 2022 49 Raw'!K48</f>
        <v>35.423119</v>
      </c>
      <c r="I59" s="52">
        <f>'AEO 2022 49 Raw'!L48</f>
        <v>33.767258</v>
      </c>
      <c r="J59" s="52">
        <f>'AEO 2022 49 Raw'!M48</f>
        <v>32.431828</v>
      </c>
      <c r="K59" s="52">
        <f>'AEO 2022 49 Raw'!N48</f>
        <v>31.234238</v>
      </c>
      <c r="L59" s="52">
        <f>'AEO 2022 49 Raw'!O48</f>
        <v>30.220125</v>
      </c>
      <c r="M59" s="52">
        <f>'AEO 2022 49 Raw'!P48</f>
        <v>29.308399</v>
      </c>
      <c r="N59" s="52">
        <f>'AEO 2022 49 Raw'!Q48</f>
        <v>28.529711</v>
      </c>
      <c r="O59" s="52">
        <f>'AEO 2022 49 Raw'!R48</f>
        <v>27.75592</v>
      </c>
      <c r="P59" s="52">
        <f>'AEO 2022 49 Raw'!S48</f>
        <v>26.797909</v>
      </c>
      <c r="Q59" s="52">
        <f>'AEO 2022 49 Raw'!T48</f>
        <v>25.79393</v>
      </c>
      <c r="R59" s="52">
        <f>'AEO 2022 49 Raw'!U48</f>
        <v>24.685045</v>
      </c>
      <c r="S59" s="52">
        <f>'AEO 2022 49 Raw'!V48</f>
        <v>23.505695</v>
      </c>
      <c r="T59" s="52">
        <f>'AEO 2022 49 Raw'!W48</f>
        <v>22.142206</v>
      </c>
      <c r="U59" s="52">
        <f>'AEO 2022 49 Raw'!X48</f>
        <v>20.773258</v>
      </c>
      <c r="V59" s="52">
        <f>'AEO 2022 49 Raw'!Y48</f>
        <v>19.445629</v>
      </c>
      <c r="W59" s="52">
        <f>'AEO 2022 49 Raw'!Z48</f>
        <v>18.307682</v>
      </c>
      <c r="X59" s="52">
        <f>'AEO 2022 49 Raw'!AA48</f>
        <v>17.364815</v>
      </c>
      <c r="Y59" s="52">
        <f>'AEO 2022 49 Raw'!AB48</f>
        <v>16.705318</v>
      </c>
      <c r="Z59" s="52">
        <f>'AEO 2022 49 Raw'!AC48</f>
        <v>16.171328</v>
      </c>
      <c r="AA59" s="52">
        <f>'AEO 2022 49 Raw'!AD48</f>
        <v>15.820435</v>
      </c>
      <c r="AB59" s="52">
        <f>'AEO 2022 49 Raw'!AE48</f>
        <v>15.618707</v>
      </c>
      <c r="AC59" s="52">
        <f>'AEO 2022 49 Raw'!AF48</f>
        <v>15.47615</v>
      </c>
      <c r="AD59" s="52">
        <f>'AEO 2022 49 Raw'!AG48</f>
        <v>15.359773</v>
      </c>
      <c r="AE59" s="52">
        <f>'AEO 2022 49 Raw'!AH48</f>
        <v>15.271258</v>
      </c>
      <c r="AF59" s="52">
        <f>'AEO 2022 49 Raw'!AI48</f>
        <v>15.259402</v>
      </c>
      <c r="AG59" s="53">
        <f>'AEO 2022 49 Raw'!AJ48</f>
        <v>-0.035</v>
      </c>
    </row>
    <row r="60" ht="15.0" customHeight="1">
      <c r="A60" s="45" t="s">
        <v>1747</v>
      </c>
      <c r="B60" s="51" t="s">
        <v>1706</v>
      </c>
      <c r="C60" s="52">
        <f>'AEO 2022 49 Raw'!F49</f>
        <v>0.004974</v>
      </c>
      <c r="D60" s="52">
        <f>'AEO 2022 49 Raw'!G49</f>
        <v>0.004849</v>
      </c>
      <c r="E60" s="52">
        <f>'AEO 2022 49 Raw'!H49</f>
        <v>0.004729</v>
      </c>
      <c r="F60" s="52">
        <f>'AEO 2022 49 Raw'!I49</f>
        <v>0.004622</v>
      </c>
      <c r="G60" s="52">
        <f>'AEO 2022 49 Raw'!J49</f>
        <v>0.00457</v>
      </c>
      <c r="H60" s="52">
        <f>'AEO 2022 49 Raw'!K49</f>
        <v>0.004557</v>
      </c>
      <c r="I60" s="52">
        <f>'AEO 2022 49 Raw'!L49</f>
        <v>0.004584</v>
      </c>
      <c r="J60" s="52">
        <f>'AEO 2022 49 Raw'!M49</f>
        <v>0.004659</v>
      </c>
      <c r="K60" s="52">
        <f>'AEO 2022 49 Raw'!N49</f>
        <v>0.004653</v>
      </c>
      <c r="L60" s="52">
        <f>'AEO 2022 49 Raw'!O49</f>
        <v>0.004593</v>
      </c>
      <c r="M60" s="52">
        <f>'AEO 2022 49 Raw'!P49</f>
        <v>0.004534</v>
      </c>
      <c r="N60" s="52">
        <f>'AEO 2022 49 Raw'!Q49</f>
        <v>0.004493</v>
      </c>
      <c r="O60" s="52">
        <f>'AEO 2022 49 Raw'!R49</f>
        <v>0.004293</v>
      </c>
      <c r="P60" s="52">
        <f>'AEO 2022 49 Raw'!S49</f>
        <v>0.004038</v>
      </c>
      <c r="Q60" s="52">
        <f>'AEO 2022 49 Raw'!T49</f>
        <v>0.003871</v>
      </c>
      <c r="R60" s="52">
        <f>'AEO 2022 49 Raw'!U49</f>
        <v>0.003767</v>
      </c>
      <c r="S60" s="52">
        <f>'AEO 2022 49 Raw'!V49</f>
        <v>0.003708</v>
      </c>
      <c r="T60" s="52">
        <f>'AEO 2022 49 Raw'!W49</f>
        <v>0.003686</v>
      </c>
      <c r="U60" s="52">
        <f>'AEO 2022 49 Raw'!X49</f>
        <v>0.003694</v>
      </c>
      <c r="V60" s="52">
        <f>'AEO 2022 49 Raw'!Y49</f>
        <v>0.00377</v>
      </c>
      <c r="W60" s="52">
        <f>'AEO 2022 49 Raw'!Z49</f>
        <v>0.003881</v>
      </c>
      <c r="X60" s="52">
        <f>'AEO 2022 49 Raw'!AA49</f>
        <v>0.003993</v>
      </c>
      <c r="Y60" s="52">
        <f>'AEO 2022 49 Raw'!AB49</f>
        <v>0.004103</v>
      </c>
      <c r="Z60" s="52">
        <f>'AEO 2022 49 Raw'!AC49</f>
        <v>0.004126</v>
      </c>
      <c r="AA60" s="52">
        <f>'AEO 2022 49 Raw'!AD49</f>
        <v>0.004124</v>
      </c>
      <c r="AB60" s="52">
        <f>'AEO 2022 49 Raw'!AE49</f>
        <v>0.004153</v>
      </c>
      <c r="AC60" s="52">
        <f>'AEO 2022 49 Raw'!AF49</f>
        <v>0.004188</v>
      </c>
      <c r="AD60" s="52">
        <f>'AEO 2022 49 Raw'!AG49</f>
        <v>0.004222</v>
      </c>
      <c r="AE60" s="52">
        <f>'AEO 2022 49 Raw'!AH49</f>
        <v>0.004273</v>
      </c>
      <c r="AF60" s="52">
        <f>'AEO 2022 49 Raw'!AI49</f>
        <v>0.004345</v>
      </c>
      <c r="AG60" s="53">
        <f>'AEO 2022 49 Raw'!AJ49</f>
        <v>-0.005</v>
      </c>
    </row>
    <row r="61" ht="15.0" customHeight="1">
      <c r="A61" s="45" t="s">
        <v>1748</v>
      </c>
      <c r="B61" s="51" t="s">
        <v>1708</v>
      </c>
      <c r="C61" s="52">
        <f>'AEO 2022 49 Raw'!F50</f>
        <v>0.044979</v>
      </c>
      <c r="D61" s="52">
        <f>'AEO 2022 49 Raw'!G50</f>
        <v>0.086646</v>
      </c>
      <c r="E61" s="52">
        <f>'AEO 2022 49 Raw'!H50</f>
        <v>0.13038</v>
      </c>
      <c r="F61" s="52">
        <f>'AEO 2022 49 Raw'!I50</f>
        <v>0.173906</v>
      </c>
      <c r="G61" s="52">
        <f>'AEO 2022 49 Raw'!J50</f>
        <v>0.216488</v>
      </c>
      <c r="H61" s="52">
        <f>'AEO 2022 49 Raw'!K50</f>
        <v>0.257061</v>
      </c>
      <c r="I61" s="52">
        <f>'AEO 2022 49 Raw'!L50</f>
        <v>0.295214</v>
      </c>
      <c r="J61" s="52">
        <f>'AEO 2022 49 Raw'!M50</f>
        <v>0.332978</v>
      </c>
      <c r="K61" s="52">
        <f>'AEO 2022 49 Raw'!N50</f>
        <v>0.368638</v>
      </c>
      <c r="L61" s="52">
        <f>'AEO 2022 49 Raw'!O50</f>
        <v>0.403323</v>
      </c>
      <c r="M61" s="52">
        <f>'AEO 2022 49 Raw'!P50</f>
        <v>0.437021</v>
      </c>
      <c r="N61" s="52">
        <f>'AEO 2022 49 Raw'!Q50</f>
        <v>0.471273</v>
      </c>
      <c r="O61" s="52">
        <f>'AEO 2022 49 Raw'!R50</f>
        <v>0.505632</v>
      </c>
      <c r="P61" s="52">
        <f>'AEO 2022 49 Raw'!S50</f>
        <v>0.539453</v>
      </c>
      <c r="Q61" s="52">
        <f>'AEO 2022 49 Raw'!T50</f>
        <v>0.575155</v>
      </c>
      <c r="R61" s="52">
        <f>'AEO 2022 49 Raw'!U50</f>
        <v>0.612267</v>
      </c>
      <c r="S61" s="52">
        <f>'AEO 2022 49 Raw'!V50</f>
        <v>0.650347</v>
      </c>
      <c r="T61" s="52">
        <f>'AEO 2022 49 Raw'!W50</f>
        <v>0.690006</v>
      </c>
      <c r="U61" s="52">
        <f>'AEO 2022 49 Raw'!X50</f>
        <v>0.731563</v>
      </c>
      <c r="V61" s="52">
        <f>'AEO 2022 49 Raw'!Y50</f>
        <v>0.773848</v>
      </c>
      <c r="W61" s="52">
        <f>'AEO 2022 49 Raw'!Z50</f>
        <v>0.817491</v>
      </c>
      <c r="X61" s="52">
        <f>'AEO 2022 49 Raw'!AA50</f>
        <v>0.863239</v>
      </c>
      <c r="Y61" s="52">
        <f>'AEO 2022 49 Raw'!AB50</f>
        <v>0.910525</v>
      </c>
      <c r="Z61" s="52">
        <f>'AEO 2022 49 Raw'!AC50</f>
        <v>0.954403</v>
      </c>
      <c r="AA61" s="52">
        <f>'AEO 2022 49 Raw'!AD50</f>
        <v>0.998903</v>
      </c>
      <c r="AB61" s="52">
        <f>'AEO 2022 49 Raw'!AE50</f>
        <v>1.0472</v>
      </c>
      <c r="AC61" s="52">
        <f>'AEO 2022 49 Raw'!AF50</f>
        <v>1.094635</v>
      </c>
      <c r="AD61" s="52">
        <f>'AEO 2022 49 Raw'!AG50</f>
        <v>1.140648</v>
      </c>
      <c r="AE61" s="52">
        <f>'AEO 2022 49 Raw'!AH50</f>
        <v>1.190978</v>
      </c>
      <c r="AF61" s="52">
        <f>'AEO 2022 49 Raw'!AI50</f>
        <v>1.247576</v>
      </c>
      <c r="AG61" s="53">
        <f>'AEO 2022 49 Raw'!AJ50</f>
        <v>0.121</v>
      </c>
    </row>
    <row r="62" ht="15.0" customHeight="1">
      <c r="A62" s="45" t="s">
        <v>1749</v>
      </c>
      <c r="B62" s="51" t="s">
        <v>1710</v>
      </c>
      <c r="C62" s="52">
        <f>'AEO 2022 49 Raw'!F51</f>
        <v>0.050718</v>
      </c>
      <c r="D62" s="52">
        <f>'AEO 2022 49 Raw'!G51</f>
        <v>0.098217</v>
      </c>
      <c r="E62" s="52">
        <f>'AEO 2022 49 Raw'!H51</f>
        <v>0.148527</v>
      </c>
      <c r="F62" s="52">
        <f>'AEO 2022 49 Raw'!I51</f>
        <v>0.199184</v>
      </c>
      <c r="G62" s="52">
        <f>'AEO 2022 49 Raw'!J51</f>
        <v>0.2495</v>
      </c>
      <c r="H62" s="52">
        <f>'AEO 2022 49 Raw'!K51</f>
        <v>0.298427</v>
      </c>
      <c r="I62" s="52">
        <f>'AEO 2022 49 Raw'!L51</f>
        <v>0.345549</v>
      </c>
      <c r="J62" s="52">
        <f>'AEO 2022 49 Raw'!M51</f>
        <v>0.39289</v>
      </c>
      <c r="K62" s="52">
        <f>'AEO 2022 49 Raw'!N51</f>
        <v>0.438864</v>
      </c>
      <c r="L62" s="52">
        <f>'AEO 2022 49 Raw'!O51</f>
        <v>0.484622</v>
      </c>
      <c r="M62" s="52">
        <f>'AEO 2022 49 Raw'!P51</f>
        <v>0.530171</v>
      </c>
      <c r="N62" s="52">
        <f>'AEO 2022 49 Raw'!Q51</f>
        <v>0.576934</v>
      </c>
      <c r="O62" s="52">
        <f>'AEO 2022 49 Raw'!R51</f>
        <v>0.624037</v>
      </c>
      <c r="P62" s="52">
        <f>'AEO 2022 49 Raw'!S51</f>
        <v>0.670363</v>
      </c>
      <c r="Q62" s="52">
        <f>'AEO 2022 49 Raw'!T51</f>
        <v>0.718877</v>
      </c>
      <c r="R62" s="52">
        <f>'AEO 2022 49 Raw'!U51</f>
        <v>0.768974</v>
      </c>
      <c r="S62" s="52">
        <f>'AEO 2022 49 Raw'!V51</f>
        <v>0.820055</v>
      </c>
      <c r="T62" s="52">
        <f>'AEO 2022 49 Raw'!W51</f>
        <v>0.872832</v>
      </c>
      <c r="U62" s="52">
        <f>'AEO 2022 49 Raw'!X51</f>
        <v>0.92772</v>
      </c>
      <c r="V62" s="52">
        <f>'AEO 2022 49 Raw'!Y51</f>
        <v>0.983386</v>
      </c>
      <c r="W62" s="52">
        <f>'AEO 2022 49 Raw'!Z51</f>
        <v>1.04065</v>
      </c>
      <c r="X62" s="52">
        <f>'AEO 2022 49 Raw'!AA51</f>
        <v>1.100491</v>
      </c>
      <c r="Y62" s="52">
        <f>'AEO 2022 49 Raw'!AB51</f>
        <v>1.162275</v>
      </c>
      <c r="Z62" s="52">
        <f>'AEO 2022 49 Raw'!AC51</f>
        <v>1.220006</v>
      </c>
      <c r="AA62" s="52">
        <f>'AEO 2022 49 Raw'!AD51</f>
        <v>1.278708</v>
      </c>
      <c r="AB62" s="52">
        <f>'AEO 2022 49 Raw'!AE51</f>
        <v>1.342405</v>
      </c>
      <c r="AC62" s="52">
        <f>'AEO 2022 49 Raw'!AF51</f>
        <v>1.405078</v>
      </c>
      <c r="AD62" s="52">
        <f>'AEO 2022 49 Raw'!AG51</f>
        <v>1.465918</v>
      </c>
      <c r="AE62" s="52">
        <f>'AEO 2022 49 Raw'!AH51</f>
        <v>1.532229</v>
      </c>
      <c r="AF62" s="52">
        <f>'AEO 2022 49 Raw'!AI51</f>
        <v>1.606458</v>
      </c>
      <c r="AG62" s="53">
        <f>'AEO 2022 49 Raw'!AJ51</f>
        <v>0.127</v>
      </c>
    </row>
    <row r="63" ht="15.0" customHeight="1">
      <c r="A63" s="45" t="s">
        <v>1750</v>
      </c>
      <c r="B63" s="51" t="s">
        <v>1712</v>
      </c>
      <c r="C63" s="52">
        <f>'AEO 2022 49 Raw'!F52</f>
        <v>0.000006</v>
      </c>
      <c r="D63" s="52">
        <f>'AEO 2022 49 Raw'!G52</f>
        <v>0.000013</v>
      </c>
      <c r="E63" s="52">
        <f>'AEO 2022 49 Raw'!H52</f>
        <v>0.00002</v>
      </c>
      <c r="F63" s="52">
        <f>'AEO 2022 49 Raw'!I52</f>
        <v>0.000027</v>
      </c>
      <c r="G63" s="52">
        <f>'AEO 2022 49 Raw'!J52</f>
        <v>0.000034</v>
      </c>
      <c r="H63" s="52">
        <f>'AEO 2022 49 Raw'!K52</f>
        <v>0.00004</v>
      </c>
      <c r="I63" s="52">
        <f>'AEO 2022 49 Raw'!L52</f>
        <v>0.000046</v>
      </c>
      <c r="J63" s="52">
        <f>'AEO 2022 49 Raw'!M52</f>
        <v>0.000051</v>
      </c>
      <c r="K63" s="52">
        <f>'AEO 2022 49 Raw'!N52</f>
        <v>0.000057</v>
      </c>
      <c r="L63" s="52">
        <f>'AEO 2022 49 Raw'!O52</f>
        <v>0.000062</v>
      </c>
      <c r="M63" s="52">
        <f>'AEO 2022 49 Raw'!P52</f>
        <v>0.000066</v>
      </c>
      <c r="N63" s="52">
        <f>'AEO 2022 49 Raw'!Q52</f>
        <v>0.00007</v>
      </c>
      <c r="O63" s="52">
        <f>'AEO 2022 49 Raw'!R52</f>
        <v>0.000074</v>
      </c>
      <c r="P63" s="52">
        <f>'AEO 2022 49 Raw'!S52</f>
        <v>0.000078</v>
      </c>
      <c r="Q63" s="52">
        <f>'AEO 2022 49 Raw'!T52</f>
        <v>0.000081</v>
      </c>
      <c r="R63" s="52">
        <f>'AEO 2022 49 Raw'!U52</f>
        <v>0.000084</v>
      </c>
      <c r="S63" s="52">
        <f>'AEO 2022 49 Raw'!V52</f>
        <v>0.000087</v>
      </c>
      <c r="T63" s="52">
        <f>'AEO 2022 49 Raw'!W52</f>
        <v>0.00009</v>
      </c>
      <c r="U63" s="52">
        <f>'AEO 2022 49 Raw'!X52</f>
        <v>0.000092</v>
      </c>
      <c r="V63" s="52">
        <f>'AEO 2022 49 Raw'!Y52</f>
        <v>0.000094</v>
      </c>
      <c r="W63" s="52">
        <f>'AEO 2022 49 Raw'!Z52</f>
        <v>0.000096</v>
      </c>
      <c r="X63" s="52">
        <f>'AEO 2022 49 Raw'!AA52</f>
        <v>0.000097</v>
      </c>
      <c r="Y63" s="52">
        <f>'AEO 2022 49 Raw'!AB52</f>
        <v>0.000099</v>
      </c>
      <c r="Z63" s="52">
        <f>'AEO 2022 49 Raw'!AC52</f>
        <v>0.000099</v>
      </c>
      <c r="AA63" s="52">
        <f>'AEO 2022 49 Raw'!AD52</f>
        <v>0.0001</v>
      </c>
      <c r="AB63" s="52">
        <f>'AEO 2022 49 Raw'!AE52</f>
        <v>0.0001</v>
      </c>
      <c r="AC63" s="52">
        <f>'AEO 2022 49 Raw'!AF52</f>
        <v>0.0001</v>
      </c>
      <c r="AD63" s="52">
        <f>'AEO 2022 49 Raw'!AG52</f>
        <v>0.000099</v>
      </c>
      <c r="AE63" s="52">
        <f>'AEO 2022 49 Raw'!AH52</f>
        <v>0.000098</v>
      </c>
      <c r="AF63" s="52">
        <f>'AEO 2022 49 Raw'!AI52</f>
        <v>0.000097</v>
      </c>
      <c r="AG63" s="53">
        <f>'AEO 2022 49 Raw'!AJ52</f>
        <v>0.098</v>
      </c>
    </row>
    <row r="64" ht="15.0" customHeight="1">
      <c r="A64" s="45" t="s">
        <v>1751</v>
      </c>
      <c r="B64" s="51" t="s">
        <v>1714</v>
      </c>
      <c r="C64" s="52">
        <f>'AEO 2022 49 Raw'!F53</f>
        <v>667.778503</v>
      </c>
      <c r="D64" s="52">
        <f>'AEO 2022 49 Raw'!G53</f>
        <v>678.414795</v>
      </c>
      <c r="E64" s="52">
        <f>'AEO 2022 49 Raw'!H53</f>
        <v>681.413452</v>
      </c>
      <c r="F64" s="52">
        <f>'AEO 2022 49 Raw'!I53</f>
        <v>677.602173</v>
      </c>
      <c r="G64" s="52">
        <f>'AEO 2022 49 Raw'!J53</f>
        <v>673.271057</v>
      </c>
      <c r="H64" s="52">
        <f>'AEO 2022 49 Raw'!K53</f>
        <v>666.942383</v>
      </c>
      <c r="I64" s="52">
        <f>'AEO 2022 49 Raw'!L53</f>
        <v>660.186401</v>
      </c>
      <c r="J64" s="52">
        <f>'AEO 2022 49 Raw'!M53</f>
        <v>656.770508</v>
      </c>
      <c r="K64" s="52">
        <f>'AEO 2022 49 Raw'!N53</f>
        <v>653.768311</v>
      </c>
      <c r="L64" s="52">
        <f>'AEO 2022 49 Raw'!O53</f>
        <v>653.707764</v>
      </c>
      <c r="M64" s="52">
        <f>'AEO 2022 49 Raw'!P53</f>
        <v>655.035522</v>
      </c>
      <c r="N64" s="52">
        <f>'AEO 2022 49 Raw'!Q53</f>
        <v>658.818481</v>
      </c>
      <c r="O64" s="52">
        <f>'AEO 2022 49 Raw'!R53</f>
        <v>663.255676</v>
      </c>
      <c r="P64" s="52">
        <f>'AEO 2022 49 Raw'!S53</f>
        <v>667.382446</v>
      </c>
      <c r="Q64" s="52">
        <f>'AEO 2022 49 Raw'!T53</f>
        <v>673.363403</v>
      </c>
      <c r="R64" s="52">
        <f>'AEO 2022 49 Raw'!U53</f>
        <v>679.792419</v>
      </c>
      <c r="S64" s="52">
        <f>'AEO 2022 49 Raw'!V53</f>
        <v>685.765564</v>
      </c>
      <c r="T64" s="52">
        <f>'AEO 2022 49 Raw'!W53</f>
        <v>691.310913</v>
      </c>
      <c r="U64" s="52">
        <f>'AEO 2022 49 Raw'!X53</f>
        <v>696.801636</v>
      </c>
      <c r="V64" s="52">
        <f>'AEO 2022 49 Raw'!Y53</f>
        <v>701.979919</v>
      </c>
      <c r="W64" s="52">
        <f>'AEO 2022 49 Raw'!Z53</f>
        <v>707.806458</v>
      </c>
      <c r="X64" s="52">
        <f>'AEO 2022 49 Raw'!AA53</f>
        <v>714.709595</v>
      </c>
      <c r="Y64" s="52">
        <f>'AEO 2022 49 Raw'!AB53</f>
        <v>722.490723</v>
      </c>
      <c r="Z64" s="52">
        <f>'AEO 2022 49 Raw'!AC53</f>
        <v>729.01416</v>
      </c>
      <c r="AA64" s="52">
        <f>'AEO 2022 49 Raw'!AD53</f>
        <v>736.528076</v>
      </c>
      <c r="AB64" s="52">
        <f>'AEO 2022 49 Raw'!AE53</f>
        <v>746.750244</v>
      </c>
      <c r="AC64" s="52">
        <f>'AEO 2022 49 Raw'!AF53</f>
        <v>756.180176</v>
      </c>
      <c r="AD64" s="52">
        <f>'AEO 2022 49 Raw'!AG53</f>
        <v>764.14563</v>
      </c>
      <c r="AE64" s="52">
        <f>'AEO 2022 49 Raw'!AH53</f>
        <v>773.964844</v>
      </c>
      <c r="AF64" s="52">
        <f>'AEO 2022 49 Raw'!AI53</f>
        <v>786.59021</v>
      </c>
      <c r="AG64" s="53">
        <f>'AEO 2022 49 Raw'!AJ53</f>
        <v>0.006</v>
      </c>
    </row>
    <row r="65" ht="15.0" customHeight="1">
      <c r="B65" s="50" t="s">
        <v>1715</v>
      </c>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3"/>
    </row>
    <row r="66" ht="15.0" customHeight="1">
      <c r="A66" s="45" t="s">
        <v>1752</v>
      </c>
      <c r="B66" s="51" t="s">
        <v>1696</v>
      </c>
      <c r="C66" s="52">
        <f>'AEO 2022 49 Raw'!F55</f>
        <v>568.557861</v>
      </c>
      <c r="D66" s="52">
        <f>'AEO 2022 49 Raw'!G55</f>
        <v>574.561462</v>
      </c>
      <c r="E66" s="52">
        <f>'AEO 2022 49 Raw'!H55</f>
        <v>574.894592</v>
      </c>
      <c r="F66" s="52">
        <f>'AEO 2022 49 Raw'!I55</f>
        <v>573.527039</v>
      </c>
      <c r="G66" s="52">
        <f>'AEO 2022 49 Raw'!J55</f>
        <v>573.84375</v>
      </c>
      <c r="H66" s="52">
        <f>'AEO 2022 49 Raw'!K55</f>
        <v>572.518188</v>
      </c>
      <c r="I66" s="52">
        <f>'AEO 2022 49 Raw'!L55</f>
        <v>570.46106</v>
      </c>
      <c r="J66" s="52">
        <f>'AEO 2022 49 Raw'!M55</f>
        <v>570.849182</v>
      </c>
      <c r="K66" s="52">
        <f>'AEO 2022 49 Raw'!N55</f>
        <v>569.815491</v>
      </c>
      <c r="L66" s="52">
        <f>'AEO 2022 49 Raw'!O55</f>
        <v>569.259705</v>
      </c>
      <c r="M66" s="52">
        <f>'AEO 2022 49 Raw'!P55</f>
        <v>567.979736</v>
      </c>
      <c r="N66" s="52">
        <f>'AEO 2022 49 Raw'!Q55</f>
        <v>568.121277</v>
      </c>
      <c r="O66" s="52">
        <f>'AEO 2022 49 Raw'!R55</f>
        <v>568.161743</v>
      </c>
      <c r="P66" s="52">
        <f>'AEO 2022 49 Raw'!S55</f>
        <v>567.254456</v>
      </c>
      <c r="Q66" s="52">
        <f>'AEO 2022 49 Raw'!T55</f>
        <v>567.975525</v>
      </c>
      <c r="R66" s="52">
        <f>'AEO 2022 49 Raw'!U55</f>
        <v>569.843994</v>
      </c>
      <c r="S66" s="52">
        <f>'AEO 2022 49 Raw'!V55</f>
        <v>572.391907</v>
      </c>
      <c r="T66" s="52">
        <f>'AEO 2022 49 Raw'!W55</f>
        <v>575.443237</v>
      </c>
      <c r="U66" s="52">
        <f>'AEO 2022 49 Raw'!X55</f>
        <v>579.372131</v>
      </c>
      <c r="V66" s="52">
        <f>'AEO 2022 49 Raw'!Y55</f>
        <v>583.61084</v>
      </c>
      <c r="W66" s="52">
        <f>'AEO 2022 49 Raw'!Z55</f>
        <v>588.239563</v>
      </c>
      <c r="X66" s="52">
        <f>'AEO 2022 49 Raw'!AA55</f>
        <v>594.004578</v>
      </c>
      <c r="Y66" s="52">
        <f>'AEO 2022 49 Raw'!AB55</f>
        <v>600.817017</v>
      </c>
      <c r="Z66" s="52">
        <f>'AEO 2022 49 Raw'!AC55</f>
        <v>606.627441</v>
      </c>
      <c r="AA66" s="52">
        <f>'AEO 2022 49 Raw'!AD55</f>
        <v>613.309387</v>
      </c>
      <c r="AB66" s="52">
        <f>'AEO 2022 49 Raw'!AE55</f>
        <v>622.042175</v>
      </c>
      <c r="AC66" s="52">
        <f>'AEO 2022 49 Raw'!AF55</f>
        <v>630.274292</v>
      </c>
      <c r="AD66" s="52">
        <f>'AEO 2022 49 Raw'!AG55</f>
        <v>636.763062</v>
      </c>
      <c r="AE66" s="52">
        <f>'AEO 2022 49 Raw'!AH55</f>
        <v>644.023254</v>
      </c>
      <c r="AF66" s="52">
        <f>'AEO 2022 49 Raw'!AI55</f>
        <v>654.819275</v>
      </c>
      <c r="AG66" s="53">
        <f>'AEO 2022 49 Raw'!AJ55</f>
        <v>0.005</v>
      </c>
    </row>
    <row r="67" ht="15.0" customHeight="1">
      <c r="A67" s="45" t="s">
        <v>1753</v>
      </c>
      <c r="B67" s="51" t="s">
        <v>1698</v>
      </c>
      <c r="C67" s="52">
        <f>'AEO 2022 49 Raw'!F56</f>
        <v>321.253754</v>
      </c>
      <c r="D67" s="52">
        <f>'AEO 2022 49 Raw'!G56</f>
        <v>315.566528</v>
      </c>
      <c r="E67" s="52">
        <f>'AEO 2022 49 Raw'!H56</f>
        <v>307.360016</v>
      </c>
      <c r="F67" s="52">
        <f>'AEO 2022 49 Raw'!I56</f>
        <v>298.615967</v>
      </c>
      <c r="G67" s="52">
        <f>'AEO 2022 49 Raw'!J56</f>
        <v>290.737335</v>
      </c>
      <c r="H67" s="52">
        <f>'AEO 2022 49 Raw'!K56</f>
        <v>283.2854</v>
      </c>
      <c r="I67" s="52">
        <f>'AEO 2022 49 Raw'!L56</f>
        <v>276.515167</v>
      </c>
      <c r="J67" s="52">
        <f>'AEO 2022 49 Raw'!M56</f>
        <v>271.970886</v>
      </c>
      <c r="K67" s="52">
        <f>'AEO 2022 49 Raw'!N56</f>
        <v>267.703979</v>
      </c>
      <c r="L67" s="52">
        <f>'AEO 2022 49 Raw'!O56</f>
        <v>264.151917</v>
      </c>
      <c r="M67" s="52">
        <f>'AEO 2022 49 Raw'!P56</f>
        <v>260.709869</v>
      </c>
      <c r="N67" s="52">
        <f>'AEO 2022 49 Raw'!Q56</f>
        <v>258.515167</v>
      </c>
      <c r="O67" s="52">
        <f>'AEO 2022 49 Raw'!R56</f>
        <v>256.464752</v>
      </c>
      <c r="P67" s="52">
        <f>'AEO 2022 49 Raw'!S56</f>
        <v>254.622116</v>
      </c>
      <c r="Q67" s="52">
        <f>'AEO 2022 49 Raw'!T56</f>
        <v>253.787445</v>
      </c>
      <c r="R67" s="52">
        <f>'AEO 2022 49 Raw'!U56</f>
        <v>253.350159</v>
      </c>
      <c r="S67" s="52">
        <f>'AEO 2022 49 Raw'!V56</f>
        <v>253.714859</v>
      </c>
      <c r="T67" s="52">
        <f>'AEO 2022 49 Raw'!W56</f>
        <v>253.647751</v>
      </c>
      <c r="U67" s="52">
        <f>'AEO 2022 49 Raw'!X56</f>
        <v>254.950546</v>
      </c>
      <c r="V67" s="52">
        <f>'AEO 2022 49 Raw'!Y56</f>
        <v>256.227783</v>
      </c>
      <c r="W67" s="52">
        <f>'AEO 2022 49 Raw'!Z56</f>
        <v>258.006256</v>
      </c>
      <c r="X67" s="52">
        <f>'AEO 2022 49 Raw'!AA56</f>
        <v>260.466614</v>
      </c>
      <c r="Y67" s="52">
        <f>'AEO 2022 49 Raw'!AB56</f>
        <v>263.537048</v>
      </c>
      <c r="Z67" s="52">
        <f>'AEO 2022 49 Raw'!AC56</f>
        <v>266.258636</v>
      </c>
      <c r="AA67" s="52">
        <f>'AEO 2022 49 Raw'!AD56</f>
        <v>269.341858</v>
      </c>
      <c r="AB67" s="52">
        <f>'AEO 2022 49 Raw'!AE56</f>
        <v>273.323761</v>
      </c>
      <c r="AC67" s="52">
        <f>'AEO 2022 49 Raw'!AF56</f>
        <v>276.95874</v>
      </c>
      <c r="AD67" s="52">
        <f>'AEO 2022 49 Raw'!AG56</f>
        <v>279.828918</v>
      </c>
      <c r="AE67" s="52">
        <f>'AEO 2022 49 Raw'!AH56</f>
        <v>283.074799</v>
      </c>
      <c r="AF67" s="52">
        <f>'AEO 2022 49 Raw'!AI56</f>
        <v>287.521881</v>
      </c>
      <c r="AG67" s="53">
        <f>'AEO 2022 49 Raw'!AJ56</f>
        <v>-0.004</v>
      </c>
    </row>
    <row r="68" ht="15.0" customHeight="1">
      <c r="A68" s="45" t="s">
        <v>1754</v>
      </c>
      <c r="B68" s="51" t="s">
        <v>1700</v>
      </c>
      <c r="C68" s="52">
        <f>'AEO 2022 49 Raw'!F57</f>
        <v>0.682738</v>
      </c>
      <c r="D68" s="52">
        <f>'AEO 2022 49 Raw'!G57</f>
        <v>0.728363</v>
      </c>
      <c r="E68" s="52">
        <f>'AEO 2022 49 Raw'!H57</f>
        <v>0.768843</v>
      </c>
      <c r="F68" s="52">
        <f>'AEO 2022 49 Raw'!I57</f>
        <v>0.809624</v>
      </c>
      <c r="G68" s="52">
        <f>'AEO 2022 49 Raw'!J57</f>
        <v>0.853358</v>
      </c>
      <c r="H68" s="52">
        <f>'AEO 2022 49 Raw'!K57</f>
        <v>0.894151</v>
      </c>
      <c r="I68" s="52">
        <f>'AEO 2022 49 Raw'!L57</f>
        <v>0.932541</v>
      </c>
      <c r="J68" s="52">
        <f>'AEO 2022 49 Raw'!M57</f>
        <v>0.975322</v>
      </c>
      <c r="K68" s="52">
        <f>'AEO 2022 49 Raw'!N57</f>
        <v>1.015781</v>
      </c>
      <c r="L68" s="52">
        <f>'AEO 2022 49 Raw'!O57</f>
        <v>1.05803</v>
      </c>
      <c r="M68" s="52">
        <f>'AEO 2022 49 Raw'!P57</f>
        <v>1.099889</v>
      </c>
      <c r="N68" s="52">
        <f>'AEO 2022 49 Raw'!Q57</f>
        <v>1.146096</v>
      </c>
      <c r="O68" s="52">
        <f>'AEO 2022 49 Raw'!R57</f>
        <v>1.196323</v>
      </c>
      <c r="P68" s="52">
        <f>'AEO 2022 49 Raw'!S57</f>
        <v>1.246879</v>
      </c>
      <c r="Q68" s="52">
        <f>'AEO 2022 49 Raw'!T57</f>
        <v>1.294694</v>
      </c>
      <c r="R68" s="52">
        <f>'AEO 2022 49 Raw'!U57</f>
        <v>1.34405</v>
      </c>
      <c r="S68" s="52">
        <f>'AEO 2022 49 Raw'!V57</f>
        <v>1.39585</v>
      </c>
      <c r="T68" s="52">
        <f>'AEO 2022 49 Raw'!W57</f>
        <v>1.451201</v>
      </c>
      <c r="U68" s="52">
        <f>'AEO 2022 49 Raw'!X57</f>
        <v>1.512616</v>
      </c>
      <c r="V68" s="52">
        <f>'AEO 2022 49 Raw'!Y57</f>
        <v>1.580514</v>
      </c>
      <c r="W68" s="52">
        <f>'AEO 2022 49 Raw'!Z57</f>
        <v>1.653866</v>
      </c>
      <c r="X68" s="52">
        <f>'AEO 2022 49 Raw'!AA57</f>
        <v>1.734106</v>
      </c>
      <c r="Y68" s="52">
        <f>'AEO 2022 49 Raw'!AB57</f>
        <v>1.81977</v>
      </c>
      <c r="Z68" s="52">
        <f>'AEO 2022 49 Raw'!AC57</f>
        <v>1.904677</v>
      </c>
      <c r="AA68" s="52">
        <f>'AEO 2022 49 Raw'!AD57</f>
        <v>1.995601</v>
      </c>
      <c r="AB68" s="52">
        <f>'AEO 2022 49 Raw'!AE57</f>
        <v>2.097916</v>
      </c>
      <c r="AC68" s="52">
        <f>'AEO 2022 49 Raw'!AF57</f>
        <v>2.202473</v>
      </c>
      <c r="AD68" s="52">
        <f>'AEO 2022 49 Raw'!AG57</f>
        <v>2.304215</v>
      </c>
      <c r="AE68" s="52">
        <f>'AEO 2022 49 Raw'!AH57</f>
        <v>2.404972</v>
      </c>
      <c r="AF68" s="52">
        <f>'AEO 2022 49 Raw'!AI57</f>
        <v>2.525983</v>
      </c>
      <c r="AG68" s="53">
        <f>'AEO 2022 49 Raw'!AJ57</f>
        <v>0.046</v>
      </c>
    </row>
    <row r="69" ht="15.0" customHeight="1">
      <c r="A69" s="45" t="s">
        <v>1755</v>
      </c>
      <c r="B69" s="51" t="s">
        <v>1702</v>
      </c>
      <c r="C69" s="52">
        <f>'AEO 2022 49 Raw'!F58</f>
        <v>0.933083</v>
      </c>
      <c r="D69" s="52">
        <f>'AEO 2022 49 Raw'!G58</f>
        <v>1.1258</v>
      </c>
      <c r="E69" s="52">
        <f>'AEO 2022 49 Raw'!H58</f>
        <v>1.293147</v>
      </c>
      <c r="F69" s="52">
        <f>'AEO 2022 49 Raw'!I58</f>
        <v>1.446012</v>
      </c>
      <c r="G69" s="52">
        <f>'AEO 2022 49 Raw'!J58</f>
        <v>1.58717</v>
      </c>
      <c r="H69" s="52">
        <f>'AEO 2022 49 Raw'!K58</f>
        <v>1.70676</v>
      </c>
      <c r="I69" s="52">
        <f>'AEO 2022 49 Raw'!L58</f>
        <v>1.807668</v>
      </c>
      <c r="J69" s="52">
        <f>'AEO 2022 49 Raw'!M58</f>
        <v>1.90602</v>
      </c>
      <c r="K69" s="52">
        <f>'AEO 2022 49 Raw'!N58</f>
        <v>1.987884</v>
      </c>
      <c r="L69" s="52">
        <f>'AEO 2022 49 Raw'!O58</f>
        <v>2.05836</v>
      </c>
      <c r="M69" s="52">
        <f>'AEO 2022 49 Raw'!P58</f>
        <v>2.115718</v>
      </c>
      <c r="N69" s="52">
        <f>'AEO 2022 49 Raw'!Q58</f>
        <v>2.1676</v>
      </c>
      <c r="O69" s="52">
        <f>'AEO 2022 49 Raw'!R58</f>
        <v>2.210351</v>
      </c>
      <c r="P69" s="52">
        <f>'AEO 2022 49 Raw'!S58</f>
        <v>2.240484</v>
      </c>
      <c r="Q69" s="52">
        <f>'AEO 2022 49 Raw'!T58</f>
        <v>2.268529</v>
      </c>
      <c r="R69" s="52">
        <f>'AEO 2022 49 Raw'!U58</f>
        <v>2.293786</v>
      </c>
      <c r="S69" s="52">
        <f>'AEO 2022 49 Raw'!V58</f>
        <v>2.318393</v>
      </c>
      <c r="T69" s="52">
        <f>'AEO 2022 49 Raw'!W58</f>
        <v>2.345373</v>
      </c>
      <c r="U69" s="52">
        <f>'AEO 2022 49 Raw'!X58</f>
        <v>2.379382</v>
      </c>
      <c r="V69" s="52">
        <f>'AEO 2022 49 Raw'!Y58</f>
        <v>2.420373</v>
      </c>
      <c r="W69" s="52">
        <f>'AEO 2022 49 Raw'!Z58</f>
        <v>2.465195</v>
      </c>
      <c r="X69" s="52">
        <f>'AEO 2022 49 Raw'!AA58</f>
        <v>2.518191</v>
      </c>
      <c r="Y69" s="52">
        <f>'AEO 2022 49 Raw'!AB58</f>
        <v>2.573817</v>
      </c>
      <c r="Z69" s="52">
        <f>'AEO 2022 49 Raw'!AC58</f>
        <v>2.625159</v>
      </c>
      <c r="AA69" s="52">
        <f>'AEO 2022 49 Raw'!AD58</f>
        <v>2.683448</v>
      </c>
      <c r="AB69" s="52">
        <f>'AEO 2022 49 Raw'!AE58</f>
        <v>2.754264</v>
      </c>
      <c r="AC69" s="52">
        <f>'AEO 2022 49 Raw'!AF58</f>
        <v>2.824707</v>
      </c>
      <c r="AD69" s="52">
        <f>'AEO 2022 49 Raw'!AG58</f>
        <v>2.888526</v>
      </c>
      <c r="AE69" s="52">
        <f>'AEO 2022 49 Raw'!AH58</f>
        <v>2.95879</v>
      </c>
      <c r="AF69" s="52">
        <f>'AEO 2022 49 Raw'!AI58</f>
        <v>3.049449</v>
      </c>
      <c r="AG69" s="53">
        <f>'AEO 2022 49 Raw'!AJ58</f>
        <v>0.042</v>
      </c>
    </row>
    <row r="70" ht="12.0" customHeight="1">
      <c r="A70" s="45" t="s">
        <v>1756</v>
      </c>
      <c r="B70" s="51" t="s">
        <v>1704</v>
      </c>
      <c r="C70" s="52">
        <f>'AEO 2022 49 Raw'!F59</f>
        <v>11.067329</v>
      </c>
      <c r="D70" s="52">
        <f>'AEO 2022 49 Raw'!G59</f>
        <v>12.607813</v>
      </c>
      <c r="E70" s="52">
        <f>'AEO 2022 49 Raw'!H59</f>
        <v>13.94788</v>
      </c>
      <c r="F70" s="52">
        <f>'AEO 2022 49 Raw'!I59</f>
        <v>15.200817</v>
      </c>
      <c r="G70" s="52">
        <f>'AEO 2022 49 Raw'!J59</f>
        <v>16.409424</v>
      </c>
      <c r="H70" s="52">
        <f>'AEO 2022 49 Raw'!K59</f>
        <v>17.468794</v>
      </c>
      <c r="I70" s="52">
        <f>'AEO 2022 49 Raw'!L59</f>
        <v>18.418495</v>
      </c>
      <c r="J70" s="52">
        <f>'AEO 2022 49 Raw'!M59</f>
        <v>19.412512</v>
      </c>
      <c r="K70" s="52">
        <f>'AEO 2022 49 Raw'!N59</f>
        <v>20.331009</v>
      </c>
      <c r="L70" s="52">
        <f>'AEO 2022 49 Raw'!O59</f>
        <v>21.253216</v>
      </c>
      <c r="M70" s="52">
        <f>'AEO 2022 49 Raw'!P59</f>
        <v>22.132324</v>
      </c>
      <c r="N70" s="52">
        <f>'AEO 2022 49 Raw'!Q59</f>
        <v>23.057877</v>
      </c>
      <c r="O70" s="52">
        <f>'AEO 2022 49 Raw'!R59</f>
        <v>23.961737</v>
      </c>
      <c r="P70" s="52">
        <f>'AEO 2022 49 Raw'!S59</f>
        <v>24.868387</v>
      </c>
      <c r="Q70" s="52">
        <f>'AEO 2022 49 Raw'!T59</f>
        <v>25.860304</v>
      </c>
      <c r="R70" s="52">
        <f>'AEO 2022 49 Raw'!U59</f>
        <v>26.877285</v>
      </c>
      <c r="S70" s="52">
        <f>'AEO 2022 49 Raw'!V59</f>
        <v>27.994226</v>
      </c>
      <c r="T70" s="52">
        <f>'AEO 2022 49 Raw'!W59</f>
        <v>29.186672</v>
      </c>
      <c r="U70" s="52">
        <f>'AEO 2022 49 Raw'!X59</f>
        <v>30.496044</v>
      </c>
      <c r="V70" s="52">
        <f>'AEO 2022 49 Raw'!Y59</f>
        <v>31.833998</v>
      </c>
      <c r="W70" s="52">
        <f>'AEO 2022 49 Raw'!Z59</f>
        <v>33.266533</v>
      </c>
      <c r="X70" s="52">
        <f>'AEO 2022 49 Raw'!AA59</f>
        <v>34.813713</v>
      </c>
      <c r="Y70" s="52">
        <f>'AEO 2022 49 Raw'!AB59</f>
        <v>36.425728</v>
      </c>
      <c r="Z70" s="52">
        <f>'AEO 2022 49 Raw'!AC59</f>
        <v>37.994484</v>
      </c>
      <c r="AA70" s="52">
        <f>'AEO 2022 49 Raw'!AD59</f>
        <v>39.647617</v>
      </c>
      <c r="AB70" s="52">
        <f>'AEO 2022 49 Raw'!AE59</f>
        <v>41.507324</v>
      </c>
      <c r="AC70" s="52">
        <f>'AEO 2022 49 Raw'!AF59</f>
        <v>43.361382</v>
      </c>
      <c r="AD70" s="52">
        <f>'AEO 2022 49 Raw'!AG59</f>
        <v>45.124737</v>
      </c>
      <c r="AE70" s="52">
        <f>'AEO 2022 49 Raw'!AH59</f>
        <v>47.008755</v>
      </c>
      <c r="AF70" s="52">
        <f>'AEO 2022 49 Raw'!AI59</f>
        <v>49.238884</v>
      </c>
      <c r="AG70" s="53">
        <f>'AEO 2022 49 Raw'!AJ59</f>
        <v>0.053</v>
      </c>
    </row>
    <row r="71" ht="15.0" customHeight="1">
      <c r="A71" s="45" t="s">
        <v>1757</v>
      </c>
      <c r="B71" s="51" t="s">
        <v>1706</v>
      </c>
      <c r="C71" s="52">
        <f>'AEO 2022 49 Raw'!F60</f>
        <v>0.017916</v>
      </c>
      <c r="D71" s="52">
        <f>'AEO 2022 49 Raw'!G60</f>
        <v>0.019214</v>
      </c>
      <c r="E71" s="52">
        <f>'AEO 2022 49 Raw'!H60</f>
        <v>0.020053</v>
      </c>
      <c r="F71" s="52">
        <f>'AEO 2022 49 Raw'!I60</f>
        <v>0.02057</v>
      </c>
      <c r="G71" s="52">
        <f>'AEO 2022 49 Raw'!J60</f>
        <v>0.020901</v>
      </c>
      <c r="H71" s="52">
        <f>'AEO 2022 49 Raw'!K60</f>
        <v>0.020961</v>
      </c>
      <c r="I71" s="52">
        <f>'AEO 2022 49 Raw'!L60</f>
        <v>0.020831</v>
      </c>
      <c r="J71" s="52">
        <f>'AEO 2022 49 Raw'!M60</f>
        <v>0.020653</v>
      </c>
      <c r="K71" s="52">
        <f>'AEO 2022 49 Raw'!N60</f>
        <v>0.020345</v>
      </c>
      <c r="L71" s="52">
        <f>'AEO 2022 49 Raw'!O60</f>
        <v>0.019998</v>
      </c>
      <c r="M71" s="52">
        <f>'AEO 2022 49 Raw'!P60</f>
        <v>0.019602</v>
      </c>
      <c r="N71" s="52">
        <f>'AEO 2022 49 Raw'!Q60</f>
        <v>0.019225</v>
      </c>
      <c r="O71" s="52">
        <f>'AEO 2022 49 Raw'!R60</f>
        <v>0.018851</v>
      </c>
      <c r="P71" s="52">
        <f>'AEO 2022 49 Raw'!S60</f>
        <v>0.018496</v>
      </c>
      <c r="Q71" s="52">
        <f>'AEO 2022 49 Raw'!T60</f>
        <v>0.01826</v>
      </c>
      <c r="R71" s="52">
        <f>'AEO 2022 49 Raw'!U60</f>
        <v>0.017723</v>
      </c>
      <c r="S71" s="52">
        <f>'AEO 2022 49 Raw'!V60</f>
        <v>0.017073</v>
      </c>
      <c r="T71" s="52">
        <f>'AEO 2022 49 Raw'!W60</f>
        <v>0.016807</v>
      </c>
      <c r="U71" s="52">
        <f>'AEO 2022 49 Raw'!X60</f>
        <v>0.016423</v>
      </c>
      <c r="V71" s="52">
        <f>'AEO 2022 49 Raw'!Y60</f>
        <v>0.016006</v>
      </c>
      <c r="W71" s="52">
        <f>'AEO 2022 49 Raw'!Z60</f>
        <v>0.015616</v>
      </c>
      <c r="X71" s="52">
        <f>'AEO 2022 49 Raw'!AA60</f>
        <v>0.01525</v>
      </c>
      <c r="Y71" s="52">
        <f>'AEO 2022 49 Raw'!AB60</f>
        <v>0.014889</v>
      </c>
      <c r="Z71" s="52">
        <f>'AEO 2022 49 Raw'!AC60</f>
        <v>0.014488</v>
      </c>
      <c r="AA71" s="52">
        <f>'AEO 2022 49 Raw'!AD60</f>
        <v>0.014109</v>
      </c>
      <c r="AB71" s="52">
        <f>'AEO 2022 49 Raw'!AE60</f>
        <v>0.013778</v>
      </c>
      <c r="AC71" s="52">
        <f>'AEO 2022 49 Raw'!AF60</f>
        <v>0.013429</v>
      </c>
      <c r="AD71" s="52">
        <f>'AEO 2022 49 Raw'!AG60</f>
        <v>0.013054</v>
      </c>
      <c r="AE71" s="52">
        <f>'AEO 2022 49 Raw'!AH60</f>
        <v>0.012709</v>
      </c>
      <c r="AF71" s="52">
        <f>'AEO 2022 49 Raw'!AI60</f>
        <v>0.012381</v>
      </c>
      <c r="AG71" s="53">
        <f>'AEO 2022 49 Raw'!AJ60</f>
        <v>-0.013</v>
      </c>
    </row>
    <row r="72" ht="15.0" customHeight="1">
      <c r="A72" s="45" t="s">
        <v>1758</v>
      </c>
      <c r="B72" s="51" t="s">
        <v>1708</v>
      </c>
      <c r="C72" s="52">
        <f>'AEO 2022 49 Raw'!F61</f>
        <v>0.062391</v>
      </c>
      <c r="D72" s="52">
        <f>'AEO 2022 49 Raw'!G61</f>
        <v>0.115686</v>
      </c>
      <c r="E72" s="52">
        <f>'AEO 2022 49 Raw'!H61</f>
        <v>0.167073</v>
      </c>
      <c r="F72" s="52">
        <f>'AEO 2022 49 Raw'!I61</f>
        <v>0.219026</v>
      </c>
      <c r="G72" s="52">
        <f>'AEO 2022 49 Raw'!J61</f>
        <v>0.270072</v>
      </c>
      <c r="H72" s="52">
        <f>'AEO 2022 49 Raw'!K61</f>
        <v>0.317354</v>
      </c>
      <c r="I72" s="52">
        <f>'AEO 2022 49 Raw'!L61</f>
        <v>0.361617</v>
      </c>
      <c r="J72" s="52">
        <f>'AEO 2022 49 Raw'!M61</f>
        <v>0.406239</v>
      </c>
      <c r="K72" s="52">
        <f>'AEO 2022 49 Raw'!N61</f>
        <v>0.449089</v>
      </c>
      <c r="L72" s="52">
        <f>'AEO 2022 49 Raw'!O61</f>
        <v>0.491143</v>
      </c>
      <c r="M72" s="52">
        <f>'AEO 2022 49 Raw'!P61</f>
        <v>0.531645</v>
      </c>
      <c r="N72" s="52">
        <f>'AEO 2022 49 Raw'!Q61</f>
        <v>0.572633</v>
      </c>
      <c r="O72" s="52">
        <f>'AEO 2022 49 Raw'!R61</f>
        <v>0.613421</v>
      </c>
      <c r="P72" s="52">
        <f>'AEO 2022 49 Raw'!S61</f>
        <v>0.652897</v>
      </c>
      <c r="Q72" s="52">
        <f>'AEO 2022 49 Raw'!T61</f>
        <v>0.693754</v>
      </c>
      <c r="R72" s="52">
        <f>'AEO 2022 49 Raw'!U61</f>
        <v>0.736198</v>
      </c>
      <c r="S72" s="52">
        <f>'AEO 2022 49 Raw'!V61</f>
        <v>0.78084</v>
      </c>
      <c r="T72" s="52">
        <f>'AEO 2022 49 Raw'!W61</f>
        <v>0.82804</v>
      </c>
      <c r="U72" s="52">
        <f>'AEO 2022 49 Raw'!X61</f>
        <v>0.8789</v>
      </c>
      <c r="V72" s="52">
        <f>'AEO 2022 49 Raw'!Y61</f>
        <v>0.929707</v>
      </c>
      <c r="W72" s="52">
        <f>'AEO 2022 49 Raw'!Z61</f>
        <v>0.983516</v>
      </c>
      <c r="X72" s="52">
        <f>'AEO 2022 49 Raw'!AA61</f>
        <v>1.040759</v>
      </c>
      <c r="Y72" s="52">
        <f>'AEO 2022 49 Raw'!AB61</f>
        <v>1.100597</v>
      </c>
      <c r="Z72" s="52">
        <f>'AEO 2022 49 Raw'!AC61</f>
        <v>1.159273</v>
      </c>
      <c r="AA72" s="52">
        <f>'AEO 2022 49 Raw'!AD61</f>
        <v>1.221114</v>
      </c>
      <c r="AB72" s="52">
        <f>'AEO 2022 49 Raw'!AE61</f>
        <v>1.289544</v>
      </c>
      <c r="AC72" s="52">
        <f>'AEO 2022 49 Raw'!AF61</f>
        <v>1.358911</v>
      </c>
      <c r="AD72" s="52">
        <f>'AEO 2022 49 Raw'!AG61</f>
        <v>1.426233</v>
      </c>
      <c r="AE72" s="52">
        <f>'AEO 2022 49 Raw'!AH61</f>
        <v>1.497526</v>
      </c>
      <c r="AF72" s="52">
        <f>'AEO 2022 49 Raw'!AI61</f>
        <v>1.580162</v>
      </c>
      <c r="AG72" s="53">
        <f>'AEO 2022 49 Raw'!AJ61</f>
        <v>0.118</v>
      </c>
    </row>
    <row r="73" ht="15.0" customHeight="1">
      <c r="A73" s="45" t="s">
        <v>1759</v>
      </c>
      <c r="B73" s="51" t="s">
        <v>1710</v>
      </c>
      <c r="C73" s="52">
        <f>'AEO 2022 49 Raw'!F62</f>
        <v>0.07325</v>
      </c>
      <c r="D73" s="52">
        <f>'AEO 2022 49 Raw'!G62</f>
        <v>0.135847</v>
      </c>
      <c r="E73" s="52">
        <f>'AEO 2022 49 Raw'!H62</f>
        <v>0.196195</v>
      </c>
      <c r="F73" s="52">
        <f>'AEO 2022 49 Raw'!I62</f>
        <v>0.25722</v>
      </c>
      <c r="G73" s="52">
        <f>'AEO 2022 49 Raw'!J62</f>
        <v>0.317398</v>
      </c>
      <c r="H73" s="52">
        <f>'AEO 2022 49 Raw'!K62</f>
        <v>0.373483</v>
      </c>
      <c r="I73" s="52">
        <f>'AEO 2022 49 Raw'!L62</f>
        <v>0.425698</v>
      </c>
      <c r="J73" s="52">
        <f>'AEO 2022 49 Raw'!M62</f>
        <v>0.478278</v>
      </c>
      <c r="K73" s="52">
        <f>'AEO 2022 49 Raw'!N62</f>
        <v>0.528812</v>
      </c>
      <c r="L73" s="52">
        <f>'AEO 2022 49 Raw'!O62</f>
        <v>0.578338</v>
      </c>
      <c r="M73" s="52">
        <f>'AEO 2022 49 Raw'!P62</f>
        <v>0.626016</v>
      </c>
      <c r="N73" s="52">
        <f>'AEO 2022 49 Raw'!Q62</f>
        <v>0.674243</v>
      </c>
      <c r="O73" s="52">
        <f>'AEO 2022 49 Raw'!R62</f>
        <v>0.72224</v>
      </c>
      <c r="P73" s="52">
        <f>'AEO 2022 49 Raw'!S62</f>
        <v>0.769269</v>
      </c>
      <c r="Q73" s="52">
        <f>'AEO 2022 49 Raw'!T62</f>
        <v>0.818173</v>
      </c>
      <c r="R73" s="52">
        <f>'AEO 2022 49 Raw'!U62</f>
        <v>0.868962</v>
      </c>
      <c r="S73" s="52">
        <f>'AEO 2022 49 Raw'!V62</f>
        <v>0.922108</v>
      </c>
      <c r="T73" s="52">
        <f>'AEO 2022 49 Raw'!W62</f>
        <v>0.978261</v>
      </c>
      <c r="U73" s="52">
        <f>'AEO 2022 49 Raw'!X62</f>
        <v>1.038701</v>
      </c>
      <c r="V73" s="52">
        <f>'AEO 2022 49 Raw'!Y62</f>
        <v>1.099029</v>
      </c>
      <c r="W73" s="52">
        <f>'AEO 2022 49 Raw'!Z62</f>
        <v>1.162801</v>
      </c>
      <c r="X73" s="52">
        <f>'AEO 2022 49 Raw'!AA62</f>
        <v>1.230528</v>
      </c>
      <c r="Y73" s="52">
        <f>'AEO 2022 49 Raw'!AB62</f>
        <v>1.301017</v>
      </c>
      <c r="Z73" s="52">
        <f>'AEO 2022 49 Raw'!AC62</f>
        <v>1.370127</v>
      </c>
      <c r="AA73" s="52">
        <f>'AEO 2022 49 Raw'!AD62</f>
        <v>1.44301</v>
      </c>
      <c r="AB73" s="52">
        <f>'AEO 2022 49 Raw'!AE62</f>
        <v>1.523808</v>
      </c>
      <c r="AC73" s="52">
        <f>'AEO 2022 49 Raw'!AF62</f>
        <v>1.605929</v>
      </c>
      <c r="AD73" s="52">
        <f>'AEO 2022 49 Raw'!AG62</f>
        <v>1.685852</v>
      </c>
      <c r="AE73" s="52">
        <f>'AEO 2022 49 Raw'!AH62</f>
        <v>1.77071</v>
      </c>
      <c r="AF73" s="52">
        <f>'AEO 2022 49 Raw'!AI62</f>
        <v>1.869039</v>
      </c>
      <c r="AG73" s="53">
        <f>'AEO 2022 49 Raw'!AJ62</f>
        <v>0.118</v>
      </c>
    </row>
    <row r="74" ht="15.0" customHeight="1">
      <c r="A74" s="45" t="s">
        <v>1760</v>
      </c>
      <c r="B74" s="51" t="s">
        <v>1712</v>
      </c>
      <c r="C74" s="52">
        <f>'AEO 2022 49 Raw'!F63</f>
        <v>0.117494</v>
      </c>
      <c r="D74" s="52">
        <f>'AEO 2022 49 Raw'!G63</f>
        <v>0.220997</v>
      </c>
      <c r="E74" s="52">
        <f>'AEO 2022 49 Raw'!H63</f>
        <v>0.322904</v>
      </c>
      <c r="F74" s="52">
        <f>'AEO 2022 49 Raw'!I63</f>
        <v>0.428308</v>
      </c>
      <c r="G74" s="52">
        <f>'AEO 2022 49 Raw'!J63</f>
        <v>0.535195</v>
      </c>
      <c r="H74" s="52">
        <f>'AEO 2022 49 Raw'!K63</f>
        <v>0.638235</v>
      </c>
      <c r="I74" s="52">
        <f>'AEO 2022 49 Raw'!L63</f>
        <v>0.738129</v>
      </c>
      <c r="J74" s="52">
        <f>'AEO 2022 49 Raw'!M63</f>
        <v>0.83995</v>
      </c>
      <c r="K74" s="52">
        <f>'AEO 2022 49 Raw'!N63</f>
        <v>0.941019</v>
      </c>
      <c r="L74" s="52">
        <f>'AEO 2022 49 Raw'!O63</f>
        <v>1.043112</v>
      </c>
      <c r="M74" s="52">
        <f>'AEO 2022 49 Raw'!P63</f>
        <v>1.144262</v>
      </c>
      <c r="N74" s="52">
        <f>'AEO 2022 49 Raw'!Q63</f>
        <v>1.248672</v>
      </c>
      <c r="O74" s="52">
        <f>'AEO 2022 49 Raw'!R63</f>
        <v>1.354046</v>
      </c>
      <c r="P74" s="52">
        <f>'AEO 2022 49 Raw'!S63</f>
        <v>1.456628</v>
      </c>
      <c r="Q74" s="52">
        <f>'AEO 2022 49 Raw'!T63</f>
        <v>1.56227</v>
      </c>
      <c r="R74" s="52">
        <f>'AEO 2022 49 Raw'!U63</f>
        <v>1.67126</v>
      </c>
      <c r="S74" s="52">
        <f>'AEO 2022 49 Raw'!V63</f>
        <v>1.784683</v>
      </c>
      <c r="T74" s="52">
        <f>'AEO 2022 49 Raw'!W63</f>
        <v>1.903758</v>
      </c>
      <c r="U74" s="52">
        <f>'AEO 2022 49 Raw'!X63</f>
        <v>2.030995</v>
      </c>
      <c r="V74" s="52">
        <f>'AEO 2022 49 Raw'!Y63</f>
        <v>2.159204</v>
      </c>
      <c r="W74" s="52">
        <f>'AEO 2022 49 Raw'!Z63</f>
        <v>2.293883</v>
      </c>
      <c r="X74" s="52">
        <f>'AEO 2022 49 Raw'!AA63</f>
        <v>2.436349</v>
      </c>
      <c r="Y74" s="52">
        <f>'AEO 2022 49 Raw'!AB63</f>
        <v>2.584383</v>
      </c>
      <c r="Z74" s="52">
        <f>'AEO 2022 49 Raw'!AC63</f>
        <v>2.729701</v>
      </c>
      <c r="AA74" s="52">
        <f>'AEO 2022 49 Raw'!AD63</f>
        <v>2.882481</v>
      </c>
      <c r="AB74" s="52">
        <f>'AEO 2022 49 Raw'!AE63</f>
        <v>3.051008</v>
      </c>
      <c r="AC74" s="52">
        <f>'AEO 2022 49 Raw'!AF63</f>
        <v>3.222163</v>
      </c>
      <c r="AD74" s="52">
        <f>'AEO 2022 49 Raw'!AG63</f>
        <v>3.388715</v>
      </c>
      <c r="AE74" s="52">
        <f>'AEO 2022 49 Raw'!AH63</f>
        <v>3.564994</v>
      </c>
      <c r="AF74" s="52">
        <f>'AEO 2022 49 Raw'!AI63</f>
        <v>3.768782</v>
      </c>
      <c r="AG74" s="53">
        <f>'AEO 2022 49 Raw'!AJ63</f>
        <v>0.127</v>
      </c>
    </row>
    <row r="75" ht="15.0" customHeight="1">
      <c r="A75" s="45" t="s">
        <v>1761</v>
      </c>
      <c r="B75" s="51" t="s">
        <v>1726</v>
      </c>
      <c r="C75" s="52">
        <f>'AEO 2022 49 Raw'!F64</f>
        <v>902.765625</v>
      </c>
      <c r="D75" s="52">
        <f>'AEO 2022 49 Raw'!G64</f>
        <v>905.081726</v>
      </c>
      <c r="E75" s="52">
        <f>'AEO 2022 49 Raw'!H64</f>
        <v>898.970886</v>
      </c>
      <c r="F75" s="52">
        <f>'AEO 2022 49 Raw'!I64</f>
        <v>890.524414</v>
      </c>
      <c r="G75" s="52">
        <f>'AEO 2022 49 Raw'!J64</f>
        <v>884.574646</v>
      </c>
      <c r="H75" s="52">
        <f>'AEO 2022 49 Raw'!K64</f>
        <v>877.223083</v>
      </c>
      <c r="I75" s="52">
        <f>'AEO 2022 49 Raw'!L64</f>
        <v>869.681335</v>
      </c>
      <c r="J75" s="52">
        <f>'AEO 2022 49 Raw'!M64</f>
        <v>866.858887</v>
      </c>
      <c r="K75" s="52">
        <f>'AEO 2022 49 Raw'!N64</f>
        <v>862.793274</v>
      </c>
      <c r="L75" s="52">
        <f>'AEO 2022 49 Raw'!O64</f>
        <v>859.91394</v>
      </c>
      <c r="M75" s="52">
        <f>'AEO 2022 49 Raw'!P64</f>
        <v>856.359192</v>
      </c>
      <c r="N75" s="52">
        <f>'AEO 2022 49 Raw'!Q64</f>
        <v>855.522644</v>
      </c>
      <c r="O75" s="52">
        <f>'AEO 2022 49 Raw'!R64</f>
        <v>854.703308</v>
      </c>
      <c r="P75" s="52">
        <f>'AEO 2022 49 Raw'!S64</f>
        <v>853.129517</v>
      </c>
      <c r="Q75" s="52">
        <f>'AEO 2022 49 Raw'!T64</f>
        <v>854.279297</v>
      </c>
      <c r="R75" s="52">
        <f>'AEO 2022 49 Raw'!U64</f>
        <v>857.003662</v>
      </c>
      <c r="S75" s="52">
        <f>'AEO 2022 49 Raw'!V64</f>
        <v>861.319641</v>
      </c>
      <c r="T75" s="52">
        <f>'AEO 2022 49 Raw'!W64</f>
        <v>865.801025</v>
      </c>
      <c r="U75" s="52">
        <f>'AEO 2022 49 Raw'!X64</f>
        <v>872.67572</v>
      </c>
      <c r="V75" s="52">
        <f>'AEO 2022 49 Raw'!Y64</f>
        <v>879.87738</v>
      </c>
      <c r="W75" s="52">
        <f>'AEO 2022 49 Raw'!Z64</f>
        <v>888.087646</v>
      </c>
      <c r="X75" s="52">
        <f>'AEO 2022 49 Raw'!AA64</f>
        <v>898.259766</v>
      </c>
      <c r="Y75" s="52">
        <f>'AEO 2022 49 Raw'!AB64</f>
        <v>910.174133</v>
      </c>
      <c r="Z75" s="52">
        <f>'AEO 2022 49 Raw'!AC64</f>
        <v>920.683655</v>
      </c>
      <c r="AA75" s="52">
        <f>'AEO 2022 49 Raw'!AD64</f>
        <v>932.53894</v>
      </c>
      <c r="AB75" s="52">
        <f>'AEO 2022 49 Raw'!AE64</f>
        <v>947.603638</v>
      </c>
      <c r="AC75" s="52">
        <f>'AEO 2022 49 Raw'!AF64</f>
        <v>961.821533</v>
      </c>
      <c r="AD75" s="52">
        <f>'AEO 2022 49 Raw'!AG64</f>
        <v>973.423218</v>
      </c>
      <c r="AE75" s="52">
        <f>'AEO 2022 49 Raw'!AH64</f>
        <v>986.316589</v>
      </c>
      <c r="AF75" s="52">
        <f>'AEO 2022 49 Raw'!AI64</f>
        <v>1004.385559</v>
      </c>
      <c r="AG75" s="53">
        <f>'AEO 2022 49 Raw'!AJ64</f>
        <v>0.004</v>
      </c>
    </row>
    <row r="76" ht="15.0" customHeight="1">
      <c r="B76" s="50" t="s">
        <v>1727</v>
      </c>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3"/>
    </row>
    <row r="77" ht="15.0" customHeight="1">
      <c r="A77" s="45" t="s">
        <v>1762</v>
      </c>
      <c r="B77" s="51" t="s">
        <v>1696</v>
      </c>
      <c r="C77" s="52">
        <f>'AEO 2022 49 Raw'!F66</f>
        <v>3946.918213</v>
      </c>
      <c r="D77" s="52">
        <f>'AEO 2022 49 Raw'!G66</f>
        <v>3972.020996</v>
      </c>
      <c r="E77" s="52">
        <f>'AEO 2022 49 Raw'!H66</f>
        <v>3942.98877</v>
      </c>
      <c r="F77" s="52">
        <f>'AEO 2022 49 Raw'!I66</f>
        <v>3894.977051</v>
      </c>
      <c r="G77" s="52">
        <f>'AEO 2022 49 Raw'!J66</f>
        <v>3857.130127</v>
      </c>
      <c r="H77" s="52">
        <f>'AEO 2022 49 Raw'!K66</f>
        <v>3804.625488</v>
      </c>
      <c r="I77" s="52">
        <f>'AEO 2022 49 Raw'!L66</f>
        <v>3740.901611</v>
      </c>
      <c r="J77" s="52">
        <f>'AEO 2022 49 Raw'!M66</f>
        <v>3686.548584</v>
      </c>
      <c r="K77" s="52">
        <f>'AEO 2022 49 Raw'!N66</f>
        <v>3623.16333</v>
      </c>
      <c r="L77" s="52">
        <f>'AEO 2022 49 Raw'!O66</f>
        <v>3564.130859</v>
      </c>
      <c r="M77" s="52">
        <f>'AEO 2022 49 Raw'!P66</f>
        <v>3503.230957</v>
      </c>
      <c r="N77" s="52">
        <f>'AEO 2022 49 Raw'!Q66</f>
        <v>3450.068604</v>
      </c>
      <c r="O77" s="52">
        <f>'AEO 2022 49 Raw'!R66</f>
        <v>3398.68335</v>
      </c>
      <c r="P77" s="52">
        <f>'AEO 2022 49 Raw'!S66</f>
        <v>3344.096436</v>
      </c>
      <c r="Q77" s="52">
        <f>'AEO 2022 49 Raw'!T66</f>
        <v>3298.664307</v>
      </c>
      <c r="R77" s="52">
        <f>'AEO 2022 49 Raw'!U66</f>
        <v>3257.06958</v>
      </c>
      <c r="S77" s="52">
        <f>'AEO 2022 49 Raw'!V66</f>
        <v>3219.051514</v>
      </c>
      <c r="T77" s="52">
        <f>'AEO 2022 49 Raw'!W66</f>
        <v>3186.73877</v>
      </c>
      <c r="U77" s="52">
        <f>'AEO 2022 49 Raw'!X66</f>
        <v>3160.00415</v>
      </c>
      <c r="V77" s="52">
        <f>'AEO 2022 49 Raw'!Y66</f>
        <v>3136.15332</v>
      </c>
      <c r="W77" s="52">
        <f>'AEO 2022 49 Raw'!Z66</f>
        <v>3113.368652</v>
      </c>
      <c r="X77" s="52">
        <f>'AEO 2022 49 Raw'!AA66</f>
        <v>3097.335938</v>
      </c>
      <c r="Y77" s="52">
        <f>'AEO 2022 49 Raw'!AB66</f>
        <v>3083.567871</v>
      </c>
      <c r="Z77" s="52">
        <f>'AEO 2022 49 Raw'!AC66</f>
        <v>3061.770752</v>
      </c>
      <c r="AA77" s="52">
        <f>'AEO 2022 49 Raw'!AD66</f>
        <v>3042.710205</v>
      </c>
      <c r="AB77" s="52">
        <f>'AEO 2022 49 Raw'!AE66</f>
        <v>3031.716309</v>
      </c>
      <c r="AC77" s="52">
        <f>'AEO 2022 49 Raw'!AF66</f>
        <v>3015.226562</v>
      </c>
      <c r="AD77" s="52">
        <f>'AEO 2022 49 Raw'!AG66</f>
        <v>2988.586182</v>
      </c>
      <c r="AE77" s="52">
        <f>'AEO 2022 49 Raw'!AH66</f>
        <v>2963.538818</v>
      </c>
      <c r="AF77" s="52">
        <f>'AEO 2022 49 Raw'!AI66</f>
        <v>2951.713135</v>
      </c>
      <c r="AG77" s="53">
        <f>'AEO 2022 49 Raw'!AJ66</f>
        <v>-0.01</v>
      </c>
    </row>
    <row r="78" ht="15.0" customHeight="1">
      <c r="A78" s="45" t="s">
        <v>1763</v>
      </c>
      <c r="B78" s="51" t="s">
        <v>1698</v>
      </c>
      <c r="C78" s="52">
        <f>'AEO 2022 49 Raw'!F67</f>
        <v>3.50387</v>
      </c>
      <c r="D78" s="52">
        <f>'AEO 2022 49 Raw'!G67</f>
        <v>3.108294</v>
      </c>
      <c r="E78" s="52">
        <f>'AEO 2022 49 Raw'!H67</f>
        <v>2.759792</v>
      </c>
      <c r="F78" s="52">
        <f>'AEO 2022 49 Raw'!I67</f>
        <v>2.456846</v>
      </c>
      <c r="G78" s="52">
        <f>'AEO 2022 49 Raw'!J67</f>
        <v>2.200871</v>
      </c>
      <c r="H78" s="52">
        <f>'AEO 2022 49 Raw'!K67</f>
        <v>1.997929</v>
      </c>
      <c r="I78" s="52">
        <f>'AEO 2022 49 Raw'!L67</f>
        <v>1.839592</v>
      </c>
      <c r="J78" s="52">
        <f>'AEO 2022 49 Raw'!M67</f>
        <v>1.712924</v>
      </c>
      <c r="K78" s="52">
        <f>'AEO 2022 49 Raw'!N67</f>
        <v>1.601717</v>
      </c>
      <c r="L78" s="52">
        <f>'AEO 2022 49 Raw'!O67</f>
        <v>1.524653</v>
      </c>
      <c r="M78" s="52">
        <f>'AEO 2022 49 Raw'!P67</f>
        <v>1.455923</v>
      </c>
      <c r="N78" s="52">
        <f>'AEO 2022 49 Raw'!Q67</f>
        <v>1.392817</v>
      </c>
      <c r="O78" s="52">
        <f>'AEO 2022 49 Raw'!R67</f>
        <v>1.338669</v>
      </c>
      <c r="P78" s="52">
        <f>'AEO 2022 49 Raw'!S67</f>
        <v>1.291686</v>
      </c>
      <c r="Q78" s="52">
        <f>'AEO 2022 49 Raw'!T67</f>
        <v>1.257047</v>
      </c>
      <c r="R78" s="52">
        <f>'AEO 2022 49 Raw'!U67</f>
        <v>1.223877</v>
      </c>
      <c r="S78" s="52">
        <f>'AEO 2022 49 Raw'!V67</f>
        <v>1.196837</v>
      </c>
      <c r="T78" s="52">
        <f>'AEO 2022 49 Raw'!W67</f>
        <v>1.171161</v>
      </c>
      <c r="U78" s="52">
        <f>'AEO 2022 49 Raw'!X67</f>
        <v>1.149856</v>
      </c>
      <c r="V78" s="52">
        <f>'AEO 2022 49 Raw'!Y67</f>
        <v>1.128376</v>
      </c>
      <c r="W78" s="52">
        <f>'AEO 2022 49 Raw'!Z67</f>
        <v>1.111456</v>
      </c>
      <c r="X78" s="52">
        <f>'AEO 2022 49 Raw'!AA67</f>
        <v>1.090282</v>
      </c>
      <c r="Y78" s="52">
        <f>'AEO 2022 49 Raw'!AB67</f>
        <v>1.072851</v>
      </c>
      <c r="Z78" s="52">
        <f>'AEO 2022 49 Raw'!AC67</f>
        <v>1.057826</v>
      </c>
      <c r="AA78" s="52">
        <f>'AEO 2022 49 Raw'!AD67</f>
        <v>1.047952</v>
      </c>
      <c r="AB78" s="52">
        <f>'AEO 2022 49 Raw'!AE67</f>
        <v>1.044038</v>
      </c>
      <c r="AC78" s="52">
        <f>'AEO 2022 49 Raw'!AF67</f>
        <v>1.039948</v>
      </c>
      <c r="AD78" s="52">
        <f>'AEO 2022 49 Raw'!AG67</f>
        <v>1.034546</v>
      </c>
      <c r="AE78" s="52">
        <f>'AEO 2022 49 Raw'!AH67</f>
        <v>1.030522</v>
      </c>
      <c r="AF78" s="52">
        <f>'AEO 2022 49 Raw'!AI67</f>
        <v>1.03118</v>
      </c>
      <c r="AG78" s="53">
        <f>'AEO 2022 49 Raw'!AJ67</f>
        <v>-0.041</v>
      </c>
    </row>
    <row r="79" ht="15.0" customHeight="1">
      <c r="A79" s="45" t="s">
        <v>1764</v>
      </c>
      <c r="B79" s="51" t="s">
        <v>1700</v>
      </c>
      <c r="C79" s="52">
        <f>'AEO 2022 49 Raw'!F68</f>
        <v>0.536245</v>
      </c>
      <c r="D79" s="52">
        <f>'AEO 2022 49 Raw'!G68</f>
        <v>0.570177</v>
      </c>
      <c r="E79" s="52">
        <f>'AEO 2022 49 Raw'!H68</f>
        <v>0.596482</v>
      </c>
      <c r="F79" s="52">
        <f>'AEO 2022 49 Raw'!I68</f>
        <v>0.619905</v>
      </c>
      <c r="G79" s="52">
        <f>'AEO 2022 49 Raw'!J68</f>
        <v>0.642956</v>
      </c>
      <c r="H79" s="52">
        <f>'AEO 2022 49 Raw'!K68</f>
        <v>0.661748</v>
      </c>
      <c r="I79" s="52">
        <f>'AEO 2022 49 Raw'!L68</f>
        <v>0.675696</v>
      </c>
      <c r="J79" s="52">
        <f>'AEO 2022 49 Raw'!M68</f>
        <v>0.688291</v>
      </c>
      <c r="K79" s="52">
        <f>'AEO 2022 49 Raw'!N68</f>
        <v>0.694993</v>
      </c>
      <c r="L79" s="52">
        <f>'AEO 2022 49 Raw'!O68</f>
        <v>0.699823</v>
      </c>
      <c r="M79" s="52">
        <f>'AEO 2022 49 Raw'!P68</f>
        <v>0.701445</v>
      </c>
      <c r="N79" s="52">
        <f>'AEO 2022 49 Raw'!Q68</f>
        <v>0.702901</v>
      </c>
      <c r="O79" s="52">
        <f>'AEO 2022 49 Raw'!R68</f>
        <v>0.706173</v>
      </c>
      <c r="P79" s="52">
        <f>'AEO 2022 49 Raw'!S68</f>
        <v>0.711432</v>
      </c>
      <c r="Q79" s="52">
        <f>'AEO 2022 49 Raw'!T68</f>
        <v>0.720063</v>
      </c>
      <c r="R79" s="52">
        <f>'AEO 2022 49 Raw'!U68</f>
        <v>0.728792</v>
      </c>
      <c r="S79" s="52">
        <f>'AEO 2022 49 Raw'!V68</f>
        <v>0.738223</v>
      </c>
      <c r="T79" s="52">
        <f>'AEO 2022 49 Raw'!W68</f>
        <v>0.746958</v>
      </c>
      <c r="U79" s="52">
        <f>'AEO 2022 49 Raw'!X68</f>
        <v>0.7578</v>
      </c>
      <c r="V79" s="52">
        <f>'AEO 2022 49 Raw'!Y68</f>
        <v>0.770756</v>
      </c>
      <c r="W79" s="52">
        <f>'AEO 2022 49 Raw'!Z68</f>
        <v>0.78505</v>
      </c>
      <c r="X79" s="52">
        <f>'AEO 2022 49 Raw'!AA68</f>
        <v>0.80123</v>
      </c>
      <c r="Y79" s="52">
        <f>'AEO 2022 49 Raw'!AB68</f>
        <v>0.818481</v>
      </c>
      <c r="Z79" s="52">
        <f>'AEO 2022 49 Raw'!AC68</f>
        <v>0.833985</v>
      </c>
      <c r="AA79" s="52">
        <f>'AEO 2022 49 Raw'!AD68</f>
        <v>0.850679</v>
      </c>
      <c r="AB79" s="52">
        <f>'AEO 2022 49 Raw'!AE68</f>
        <v>0.87066</v>
      </c>
      <c r="AC79" s="52">
        <f>'AEO 2022 49 Raw'!AF68</f>
        <v>0.890053</v>
      </c>
      <c r="AD79" s="52">
        <f>'AEO 2022 49 Raw'!AG68</f>
        <v>0.906884</v>
      </c>
      <c r="AE79" s="52">
        <f>'AEO 2022 49 Raw'!AH68</f>
        <v>0.924051</v>
      </c>
      <c r="AF79" s="52">
        <f>'AEO 2022 49 Raw'!AI68</f>
        <v>0.945588</v>
      </c>
      <c r="AG79" s="53">
        <f>'AEO 2022 49 Raw'!AJ68</f>
        <v>0.02</v>
      </c>
    </row>
    <row r="80" ht="15.0" customHeight="1">
      <c r="A80" s="45" t="s">
        <v>1765</v>
      </c>
      <c r="B80" s="51" t="s">
        <v>1702</v>
      </c>
      <c r="C80" s="52">
        <f>'AEO 2022 49 Raw'!F69</f>
        <v>45.742882</v>
      </c>
      <c r="D80" s="52">
        <f>'AEO 2022 49 Raw'!G69</f>
        <v>46.39888</v>
      </c>
      <c r="E80" s="52">
        <f>'AEO 2022 49 Raw'!H69</f>
        <v>46.126579</v>
      </c>
      <c r="F80" s="52">
        <f>'AEO 2022 49 Raw'!I69</f>
        <v>45.351292</v>
      </c>
      <c r="G80" s="52">
        <f>'AEO 2022 49 Raw'!J69</f>
        <v>44.491066</v>
      </c>
      <c r="H80" s="52">
        <f>'AEO 2022 49 Raw'!K69</f>
        <v>43.402481</v>
      </c>
      <c r="I80" s="52">
        <f>'AEO 2022 49 Raw'!L69</f>
        <v>42.225235</v>
      </c>
      <c r="J80" s="52">
        <f>'AEO 2022 49 Raw'!M69</f>
        <v>41.231716</v>
      </c>
      <c r="K80" s="52">
        <f>'AEO 2022 49 Raw'!N69</f>
        <v>40.214214</v>
      </c>
      <c r="L80" s="52">
        <f>'AEO 2022 49 Raw'!O69</f>
        <v>39.276211</v>
      </c>
      <c r="M80" s="52">
        <f>'AEO 2022 49 Raw'!P69</f>
        <v>38.370621</v>
      </c>
      <c r="N80" s="52">
        <f>'AEO 2022 49 Raw'!Q69</f>
        <v>37.688194</v>
      </c>
      <c r="O80" s="52">
        <f>'AEO 2022 49 Raw'!R69</f>
        <v>37.237518</v>
      </c>
      <c r="P80" s="52">
        <f>'AEO 2022 49 Raw'!S69</f>
        <v>36.933277</v>
      </c>
      <c r="Q80" s="52">
        <f>'AEO 2022 49 Raw'!T69</f>
        <v>36.884205</v>
      </c>
      <c r="R80" s="52">
        <f>'AEO 2022 49 Raw'!U69</f>
        <v>37.036926</v>
      </c>
      <c r="S80" s="52">
        <f>'AEO 2022 49 Raw'!V69</f>
        <v>37.427876</v>
      </c>
      <c r="T80" s="52">
        <f>'AEO 2022 49 Raw'!W69</f>
        <v>38.084671</v>
      </c>
      <c r="U80" s="52">
        <f>'AEO 2022 49 Raw'!X69</f>
        <v>39.012783</v>
      </c>
      <c r="V80" s="52">
        <f>'AEO 2022 49 Raw'!Y69</f>
        <v>40.227345</v>
      </c>
      <c r="W80" s="52">
        <f>'AEO 2022 49 Raw'!Z69</f>
        <v>41.71944</v>
      </c>
      <c r="X80" s="52">
        <f>'AEO 2022 49 Raw'!AA69</f>
        <v>43.503178</v>
      </c>
      <c r="Y80" s="52">
        <f>'AEO 2022 49 Raw'!AB69</f>
        <v>45.57444</v>
      </c>
      <c r="Z80" s="52">
        <f>'AEO 2022 49 Raw'!AC69</f>
        <v>47.805454</v>
      </c>
      <c r="AA80" s="52">
        <f>'AEO 2022 49 Raw'!AD69</f>
        <v>50.409966</v>
      </c>
      <c r="AB80" s="52">
        <f>'AEO 2022 49 Raw'!AE69</f>
        <v>53.538898</v>
      </c>
      <c r="AC80" s="52">
        <f>'AEO 2022 49 Raw'!AF69</f>
        <v>56.997128</v>
      </c>
      <c r="AD80" s="52">
        <f>'AEO 2022 49 Raw'!AG69</f>
        <v>60.579018</v>
      </c>
      <c r="AE80" s="52">
        <f>'AEO 2022 49 Raw'!AH69</f>
        <v>64.567505</v>
      </c>
      <c r="AF80" s="52">
        <f>'AEO 2022 49 Raw'!AI69</f>
        <v>69.345146</v>
      </c>
      <c r="AG80" s="53">
        <f>'AEO 2022 49 Raw'!AJ69</f>
        <v>0.014</v>
      </c>
    </row>
    <row r="81" ht="15.0" customHeight="1">
      <c r="A81" s="45" t="s">
        <v>1766</v>
      </c>
      <c r="B81" s="51" t="s">
        <v>1704</v>
      </c>
      <c r="C81" s="52">
        <f>'AEO 2022 49 Raw'!F70</f>
        <v>0</v>
      </c>
      <c r="D81" s="52">
        <f>'AEO 2022 49 Raw'!G70</f>
        <v>0</v>
      </c>
      <c r="E81" s="52">
        <f>'AEO 2022 49 Raw'!H70</f>
        <v>0</v>
      </c>
      <c r="F81" s="52">
        <f>'AEO 2022 49 Raw'!I70</f>
        <v>0</v>
      </c>
      <c r="G81" s="52">
        <f>'AEO 2022 49 Raw'!J70</f>
        <v>0</v>
      </c>
      <c r="H81" s="52">
        <f>'AEO 2022 49 Raw'!K70</f>
        <v>0</v>
      </c>
      <c r="I81" s="52">
        <f>'AEO 2022 49 Raw'!L70</f>
        <v>0</v>
      </c>
      <c r="J81" s="52">
        <f>'AEO 2022 49 Raw'!M70</f>
        <v>0</v>
      </c>
      <c r="K81" s="52">
        <f>'AEO 2022 49 Raw'!N70</f>
        <v>0</v>
      </c>
      <c r="L81" s="52">
        <f>'AEO 2022 49 Raw'!O70</f>
        <v>0</v>
      </c>
      <c r="M81" s="52">
        <f>'AEO 2022 49 Raw'!P70</f>
        <v>0</v>
      </c>
      <c r="N81" s="52">
        <f>'AEO 2022 49 Raw'!Q70</f>
        <v>0</v>
      </c>
      <c r="O81" s="52">
        <f>'AEO 2022 49 Raw'!R70</f>
        <v>0</v>
      </c>
      <c r="P81" s="52">
        <f>'AEO 2022 49 Raw'!S70</f>
        <v>0</v>
      </c>
      <c r="Q81" s="52">
        <f>'AEO 2022 49 Raw'!T70</f>
        <v>0</v>
      </c>
      <c r="R81" s="52">
        <f>'AEO 2022 49 Raw'!U70</f>
        <v>0</v>
      </c>
      <c r="S81" s="52">
        <f>'AEO 2022 49 Raw'!V70</f>
        <v>0</v>
      </c>
      <c r="T81" s="52">
        <f>'AEO 2022 49 Raw'!W70</f>
        <v>0</v>
      </c>
      <c r="U81" s="52">
        <f>'AEO 2022 49 Raw'!X70</f>
        <v>0</v>
      </c>
      <c r="V81" s="52">
        <f>'AEO 2022 49 Raw'!Y70</f>
        <v>0</v>
      </c>
      <c r="W81" s="52">
        <f>'AEO 2022 49 Raw'!Z70</f>
        <v>0</v>
      </c>
      <c r="X81" s="52">
        <f>'AEO 2022 49 Raw'!AA70</f>
        <v>0</v>
      </c>
      <c r="Y81" s="52">
        <f>'AEO 2022 49 Raw'!AB70</f>
        <v>0</v>
      </c>
      <c r="Z81" s="52">
        <f>'AEO 2022 49 Raw'!AC70</f>
        <v>0</v>
      </c>
      <c r="AA81" s="52">
        <f>'AEO 2022 49 Raw'!AD70</f>
        <v>0</v>
      </c>
      <c r="AB81" s="52">
        <f>'AEO 2022 49 Raw'!AE70</f>
        <v>0</v>
      </c>
      <c r="AC81" s="52">
        <f>'AEO 2022 49 Raw'!AF70</f>
        <v>0</v>
      </c>
      <c r="AD81" s="52">
        <f>'AEO 2022 49 Raw'!AG70</f>
        <v>0</v>
      </c>
      <c r="AE81" s="52">
        <f>'AEO 2022 49 Raw'!AH70</f>
        <v>0</v>
      </c>
      <c r="AF81" s="52">
        <f>'AEO 2022 49 Raw'!AI70</f>
        <v>0</v>
      </c>
      <c r="AG81" s="53" t="str">
        <f>'AEO 2022 49 Raw'!AJ70</f>
        <v>- -</v>
      </c>
    </row>
    <row r="82" ht="15.0" customHeight="1">
      <c r="A82" s="45" t="s">
        <v>1767</v>
      </c>
      <c r="B82" s="51" t="s">
        <v>1706</v>
      </c>
      <c r="C82" s="52">
        <f>'AEO 2022 49 Raw'!F71</f>
        <v>0.024234</v>
      </c>
      <c r="D82" s="52">
        <f>'AEO 2022 49 Raw'!G71</f>
        <v>0.024271</v>
      </c>
      <c r="E82" s="52">
        <f>'AEO 2022 49 Raw'!H71</f>
        <v>0.024228</v>
      </c>
      <c r="F82" s="52">
        <f>'AEO 2022 49 Raw'!I71</f>
        <v>0.023961</v>
      </c>
      <c r="G82" s="52">
        <f>'AEO 2022 49 Raw'!J71</f>
        <v>0.023614</v>
      </c>
      <c r="H82" s="52">
        <f>'AEO 2022 49 Raw'!K71</f>
        <v>0.02304</v>
      </c>
      <c r="I82" s="52">
        <f>'AEO 2022 49 Raw'!L71</f>
        <v>0.022252</v>
      </c>
      <c r="J82" s="52">
        <f>'AEO 2022 49 Raw'!M71</f>
        <v>0.021293</v>
      </c>
      <c r="K82" s="52">
        <f>'AEO 2022 49 Raw'!N71</f>
        <v>0.020058</v>
      </c>
      <c r="L82" s="52">
        <f>'AEO 2022 49 Raw'!O71</f>
        <v>0.018643</v>
      </c>
      <c r="M82" s="52">
        <f>'AEO 2022 49 Raw'!P71</f>
        <v>0.017048</v>
      </c>
      <c r="N82" s="52">
        <f>'AEO 2022 49 Raw'!Q71</f>
        <v>0.015358</v>
      </c>
      <c r="O82" s="52">
        <f>'AEO 2022 49 Raw'!R71</f>
        <v>0.013614</v>
      </c>
      <c r="P82" s="52">
        <f>'AEO 2022 49 Raw'!S71</f>
        <v>0.011928</v>
      </c>
      <c r="Q82" s="52">
        <f>'AEO 2022 49 Raw'!T71</f>
        <v>0.010454</v>
      </c>
      <c r="R82" s="52">
        <f>'AEO 2022 49 Raw'!U71</f>
        <v>0.009275</v>
      </c>
      <c r="S82" s="52">
        <f>'AEO 2022 49 Raw'!V71</f>
        <v>0.008502</v>
      </c>
      <c r="T82" s="52">
        <f>'AEO 2022 49 Raw'!W71</f>
        <v>0.007931</v>
      </c>
      <c r="U82" s="52">
        <f>'AEO 2022 49 Raw'!X71</f>
        <v>0.006856</v>
      </c>
      <c r="V82" s="52">
        <f>'AEO 2022 49 Raw'!Y71</f>
        <v>0.005765</v>
      </c>
      <c r="W82" s="52">
        <f>'AEO 2022 49 Raw'!Z71</f>
        <v>0.005353</v>
      </c>
      <c r="X82" s="52">
        <f>'AEO 2022 49 Raw'!AA71</f>
        <v>0.005533</v>
      </c>
      <c r="Y82" s="52">
        <f>'AEO 2022 49 Raw'!AB71</f>
        <v>0.005349</v>
      </c>
      <c r="Z82" s="52">
        <f>'AEO 2022 49 Raw'!AC71</f>
        <v>0.005146</v>
      </c>
      <c r="AA82" s="52">
        <f>'AEO 2022 49 Raw'!AD71</f>
        <v>0.004949</v>
      </c>
      <c r="AB82" s="52">
        <f>'AEO 2022 49 Raw'!AE71</f>
        <v>0.004766</v>
      </c>
      <c r="AC82" s="52">
        <f>'AEO 2022 49 Raw'!AF71</f>
        <v>0.004576</v>
      </c>
      <c r="AD82" s="52">
        <f>'AEO 2022 49 Raw'!AG71</f>
        <v>0.004378</v>
      </c>
      <c r="AE82" s="52">
        <f>'AEO 2022 49 Raw'!AH71</f>
        <v>0.004191</v>
      </c>
      <c r="AF82" s="52">
        <f>'AEO 2022 49 Raw'!AI71</f>
        <v>0.004022</v>
      </c>
      <c r="AG82" s="53">
        <f>'AEO 2022 49 Raw'!AJ71</f>
        <v>-0.06</v>
      </c>
    </row>
    <row r="83" ht="15.0" customHeight="1">
      <c r="A83" s="45" t="s">
        <v>1768</v>
      </c>
      <c r="B83" s="51" t="s">
        <v>1708</v>
      </c>
      <c r="C83" s="52">
        <f>'AEO 2022 49 Raw'!F72</f>
        <v>0.219844</v>
      </c>
      <c r="D83" s="52">
        <f>'AEO 2022 49 Raw'!G72</f>
        <v>0.249386</v>
      </c>
      <c r="E83" s="52">
        <f>'AEO 2022 49 Raw'!H72</f>
        <v>0.27965</v>
      </c>
      <c r="F83" s="52">
        <f>'AEO 2022 49 Raw'!I72</f>
        <v>0.311056</v>
      </c>
      <c r="G83" s="52">
        <f>'AEO 2022 49 Raw'!J72</f>
        <v>0.343212</v>
      </c>
      <c r="H83" s="52">
        <f>'AEO 2022 49 Raw'!K72</f>
        <v>0.373104</v>
      </c>
      <c r="I83" s="52">
        <f>'AEO 2022 49 Raw'!L72</f>
        <v>0.400578</v>
      </c>
      <c r="J83" s="52">
        <f>'AEO 2022 49 Raw'!M72</f>
        <v>0.427273</v>
      </c>
      <c r="K83" s="52">
        <f>'AEO 2022 49 Raw'!N72</f>
        <v>0.450569</v>
      </c>
      <c r="L83" s="52">
        <f>'AEO 2022 49 Raw'!O72</f>
        <v>0.47129</v>
      </c>
      <c r="M83" s="52">
        <f>'AEO 2022 49 Raw'!P72</f>
        <v>0.488385</v>
      </c>
      <c r="N83" s="52">
        <f>'AEO 2022 49 Raw'!Q72</f>
        <v>0.503055</v>
      </c>
      <c r="O83" s="52">
        <f>'AEO 2022 49 Raw'!R72</f>
        <v>0.514504</v>
      </c>
      <c r="P83" s="52">
        <f>'AEO 2022 49 Raw'!S72</f>
        <v>0.522807</v>
      </c>
      <c r="Q83" s="52">
        <f>'AEO 2022 49 Raw'!T72</f>
        <v>0.530634</v>
      </c>
      <c r="R83" s="52">
        <f>'AEO 2022 49 Raw'!U72</f>
        <v>0.538135</v>
      </c>
      <c r="S83" s="52">
        <f>'AEO 2022 49 Raw'!V72</f>
        <v>0.546098</v>
      </c>
      <c r="T83" s="52">
        <f>'AEO 2022 49 Raw'!W72</f>
        <v>0.556045</v>
      </c>
      <c r="U83" s="52">
        <f>'AEO 2022 49 Raw'!X72</f>
        <v>0.569927</v>
      </c>
      <c r="V83" s="52">
        <f>'AEO 2022 49 Raw'!Y72</f>
        <v>0.578377</v>
      </c>
      <c r="W83" s="52">
        <f>'AEO 2022 49 Raw'!Z72</f>
        <v>0.584405</v>
      </c>
      <c r="X83" s="52">
        <f>'AEO 2022 49 Raw'!AA72</f>
        <v>0.595427</v>
      </c>
      <c r="Y83" s="52">
        <f>'AEO 2022 49 Raw'!AB72</f>
        <v>0.615459</v>
      </c>
      <c r="Z83" s="52">
        <f>'AEO 2022 49 Raw'!AC72</f>
        <v>0.630398</v>
      </c>
      <c r="AA83" s="52">
        <f>'AEO 2022 49 Raw'!AD72</f>
        <v>0.646558</v>
      </c>
      <c r="AB83" s="52">
        <f>'AEO 2022 49 Raw'!AE72</f>
        <v>0.665408</v>
      </c>
      <c r="AC83" s="52">
        <f>'AEO 2022 49 Raw'!AF72</f>
        <v>0.683835</v>
      </c>
      <c r="AD83" s="52">
        <f>'AEO 2022 49 Raw'!AG72</f>
        <v>0.700627</v>
      </c>
      <c r="AE83" s="52">
        <f>'AEO 2022 49 Raw'!AH72</f>
        <v>0.718572</v>
      </c>
      <c r="AF83" s="52">
        <f>'AEO 2022 49 Raw'!AI72</f>
        <v>0.740282</v>
      </c>
      <c r="AG83" s="53">
        <f>'AEO 2022 49 Raw'!AJ72</f>
        <v>0.043</v>
      </c>
    </row>
    <row r="84" ht="15.0" customHeight="1">
      <c r="A84" s="45" t="s">
        <v>1769</v>
      </c>
      <c r="B84" s="51" t="s">
        <v>1710</v>
      </c>
      <c r="C84" s="52">
        <f>'AEO 2022 49 Raw'!F73</f>
        <v>0.230674</v>
      </c>
      <c r="D84" s="52">
        <f>'AEO 2022 49 Raw'!G73</f>
        <v>0.259413</v>
      </c>
      <c r="E84" s="52">
        <f>'AEO 2022 49 Raw'!H73</f>
        <v>0.289167</v>
      </c>
      <c r="F84" s="52">
        <f>'AEO 2022 49 Raw'!I73</f>
        <v>0.320277</v>
      </c>
      <c r="G84" s="52">
        <f>'AEO 2022 49 Raw'!J73</f>
        <v>0.352401</v>
      </c>
      <c r="H84" s="52">
        <f>'AEO 2022 49 Raw'!K73</f>
        <v>0.382383</v>
      </c>
      <c r="I84" s="52">
        <f>'AEO 2022 49 Raw'!L73</f>
        <v>0.409949</v>
      </c>
      <c r="J84" s="52">
        <f>'AEO 2022 49 Raw'!M73</f>
        <v>0.436773</v>
      </c>
      <c r="K84" s="52">
        <f>'AEO 2022 49 Raw'!N73</f>
        <v>0.460113</v>
      </c>
      <c r="L84" s="52">
        <f>'AEO 2022 49 Raw'!O73</f>
        <v>0.48082</v>
      </c>
      <c r="M84" s="52">
        <f>'AEO 2022 49 Raw'!P73</f>
        <v>0.497791</v>
      </c>
      <c r="N84" s="52">
        <f>'AEO 2022 49 Raw'!Q73</f>
        <v>0.512221</v>
      </c>
      <c r="O84" s="52">
        <f>'AEO 2022 49 Raw'!R73</f>
        <v>0.523264</v>
      </c>
      <c r="P84" s="52">
        <f>'AEO 2022 49 Raw'!S73</f>
        <v>0.530932</v>
      </c>
      <c r="Q84" s="52">
        <f>'AEO 2022 49 Raw'!T73</f>
        <v>0.538144</v>
      </c>
      <c r="R84" s="52">
        <f>'AEO 2022 49 Raw'!U73</f>
        <v>0.545065</v>
      </c>
      <c r="S84" s="52">
        <f>'AEO 2022 49 Raw'!V73</f>
        <v>0.55251</v>
      </c>
      <c r="T84" s="52">
        <f>'AEO 2022 49 Raw'!W73</f>
        <v>0.562049</v>
      </c>
      <c r="U84" s="52">
        <f>'AEO 2022 49 Raw'!X73</f>
        <v>0.575686</v>
      </c>
      <c r="V84" s="52">
        <f>'AEO 2022 49 Raw'!Y73</f>
        <v>0.583563</v>
      </c>
      <c r="W84" s="52">
        <f>'AEO 2022 49 Raw'!Z73</f>
        <v>0.588896</v>
      </c>
      <c r="X84" s="52">
        <f>'AEO 2022 49 Raw'!AA73</f>
        <v>0.599472</v>
      </c>
      <c r="Y84" s="52">
        <f>'AEO 2022 49 Raw'!AB73</f>
        <v>0.619484</v>
      </c>
      <c r="Z84" s="52">
        <f>'AEO 2022 49 Raw'!AC73</f>
        <v>0.634142</v>
      </c>
      <c r="AA84" s="52">
        <f>'AEO 2022 49 Raw'!AD73</f>
        <v>0.649988</v>
      </c>
      <c r="AB84" s="52">
        <f>'AEO 2022 49 Raw'!AE73</f>
        <v>0.668558</v>
      </c>
      <c r="AC84" s="52">
        <f>'AEO 2022 49 Raw'!AF73</f>
        <v>0.686737</v>
      </c>
      <c r="AD84" s="52">
        <f>'AEO 2022 49 Raw'!AG73</f>
        <v>0.703316</v>
      </c>
      <c r="AE84" s="52">
        <f>'AEO 2022 49 Raw'!AH73</f>
        <v>0.721098</v>
      </c>
      <c r="AF84" s="52">
        <f>'AEO 2022 49 Raw'!AI73</f>
        <v>0.742699</v>
      </c>
      <c r="AG84" s="53">
        <f>'AEO 2022 49 Raw'!AJ73</f>
        <v>0.041</v>
      </c>
    </row>
    <row r="85" ht="15.0" customHeight="1">
      <c r="A85" s="45" t="s">
        <v>1770</v>
      </c>
      <c r="B85" s="51" t="s">
        <v>1712</v>
      </c>
      <c r="C85" s="52">
        <f>'AEO 2022 49 Raw'!F74</f>
        <v>0.056105</v>
      </c>
      <c r="D85" s="52">
        <f>'AEO 2022 49 Raw'!G74</f>
        <v>0.109017</v>
      </c>
      <c r="E85" s="52">
        <f>'AEO 2022 49 Raw'!H74</f>
        <v>0.162211</v>
      </c>
      <c r="F85" s="52">
        <f>'AEO 2022 49 Raw'!I74</f>
        <v>0.218182</v>
      </c>
      <c r="G85" s="52">
        <f>'AEO 2022 49 Raw'!J74</f>
        <v>0.275998</v>
      </c>
      <c r="H85" s="52">
        <f>'AEO 2022 49 Raw'!K74</f>
        <v>0.332957</v>
      </c>
      <c r="I85" s="52">
        <f>'AEO 2022 49 Raw'!L74</f>
        <v>0.389101</v>
      </c>
      <c r="J85" s="52">
        <f>'AEO 2022 49 Raw'!M74</f>
        <v>0.44639</v>
      </c>
      <c r="K85" s="52">
        <f>'AEO 2022 49 Raw'!N74</f>
        <v>0.502724</v>
      </c>
      <c r="L85" s="52">
        <f>'AEO 2022 49 Raw'!O74</f>
        <v>0.558594</v>
      </c>
      <c r="M85" s="52">
        <f>'AEO 2022 49 Raw'!P74</f>
        <v>0.61235</v>
      </c>
      <c r="N85" s="52">
        <f>'AEO 2022 49 Raw'!Q74</f>
        <v>0.665228</v>
      </c>
      <c r="O85" s="52">
        <f>'AEO 2022 49 Raw'!R74</f>
        <v>0.715332</v>
      </c>
      <c r="P85" s="52">
        <f>'AEO 2022 49 Raw'!S74</f>
        <v>0.760929</v>
      </c>
      <c r="Q85" s="52">
        <f>'AEO 2022 49 Raw'!T74</f>
        <v>0.804807</v>
      </c>
      <c r="R85" s="52">
        <f>'AEO 2022 49 Raw'!U74</f>
        <v>0.846335</v>
      </c>
      <c r="S85" s="52">
        <f>'AEO 2022 49 Raw'!V74</f>
        <v>0.885464</v>
      </c>
      <c r="T85" s="52">
        <f>'AEO 2022 49 Raw'!W74</f>
        <v>0.922958</v>
      </c>
      <c r="U85" s="52">
        <f>'AEO 2022 49 Raw'!X74</f>
        <v>0.960376</v>
      </c>
      <c r="V85" s="52">
        <f>'AEO 2022 49 Raw'!Y74</f>
        <v>0.995997</v>
      </c>
      <c r="W85" s="52">
        <f>'AEO 2022 49 Raw'!Z74</f>
        <v>1.029918</v>
      </c>
      <c r="X85" s="52">
        <f>'AEO 2022 49 Raw'!AA74</f>
        <v>1.064634</v>
      </c>
      <c r="Y85" s="52">
        <f>'AEO 2022 49 Raw'!AB74</f>
        <v>1.101478</v>
      </c>
      <c r="Z85" s="52">
        <f>'AEO 2022 49 Raw'!AC74</f>
        <v>1.135565</v>
      </c>
      <c r="AA85" s="52">
        <f>'AEO 2022 49 Raw'!AD74</f>
        <v>1.171301</v>
      </c>
      <c r="AB85" s="52">
        <f>'AEO 2022 49 Raw'!AE74</f>
        <v>1.211625</v>
      </c>
      <c r="AC85" s="52">
        <f>'AEO 2022 49 Raw'!AF74</f>
        <v>1.251017</v>
      </c>
      <c r="AD85" s="52">
        <f>'AEO 2022 49 Raw'!AG74</f>
        <v>1.287249</v>
      </c>
      <c r="AE85" s="52">
        <f>'AEO 2022 49 Raw'!AH74</f>
        <v>1.325497</v>
      </c>
      <c r="AF85" s="52">
        <f>'AEO 2022 49 Raw'!AI74</f>
        <v>1.370767</v>
      </c>
      <c r="AG85" s="53">
        <f>'AEO 2022 49 Raw'!AJ74</f>
        <v>0.117</v>
      </c>
    </row>
    <row r="86" ht="15.0" customHeight="1">
      <c r="A86" s="45" t="s">
        <v>1771</v>
      </c>
      <c r="B86" s="51" t="s">
        <v>1738</v>
      </c>
      <c r="C86" s="52">
        <f>'AEO 2022 49 Raw'!F75</f>
        <v>3997.233154</v>
      </c>
      <c r="D86" s="52">
        <f>'AEO 2022 49 Raw'!G75</f>
        <v>4022.741211</v>
      </c>
      <c r="E86" s="52">
        <f>'AEO 2022 49 Raw'!H75</f>
        <v>3993.227295</v>
      </c>
      <c r="F86" s="52">
        <f>'AEO 2022 49 Raw'!I75</f>
        <v>3944.277588</v>
      </c>
      <c r="G86" s="52">
        <f>'AEO 2022 49 Raw'!J75</f>
        <v>3905.460205</v>
      </c>
      <c r="H86" s="52">
        <f>'AEO 2022 49 Raw'!K75</f>
        <v>3851.797607</v>
      </c>
      <c r="I86" s="52">
        <f>'AEO 2022 49 Raw'!L75</f>
        <v>3786.862061</v>
      </c>
      <c r="J86" s="52">
        <f>'AEO 2022 49 Raw'!M75</f>
        <v>3731.514404</v>
      </c>
      <c r="K86" s="52">
        <f>'AEO 2022 49 Raw'!N75</f>
        <v>3667.107178</v>
      </c>
      <c r="L86" s="52">
        <f>'AEO 2022 49 Raw'!O75</f>
        <v>3607.161621</v>
      </c>
      <c r="M86" s="52">
        <f>'AEO 2022 49 Raw'!P75</f>
        <v>3545.373047</v>
      </c>
      <c r="N86" s="52">
        <f>'AEO 2022 49 Raw'!Q75</f>
        <v>3491.548828</v>
      </c>
      <c r="O86" s="52">
        <f>'AEO 2022 49 Raw'!R75</f>
        <v>3439.733398</v>
      </c>
      <c r="P86" s="52">
        <f>'AEO 2022 49 Raw'!S75</f>
        <v>3384.860596</v>
      </c>
      <c r="Q86" s="52">
        <f>'AEO 2022 49 Raw'!T75</f>
        <v>3339.40918</v>
      </c>
      <c r="R86" s="52">
        <f>'AEO 2022 49 Raw'!U75</f>
        <v>3297.997559</v>
      </c>
      <c r="S86" s="52">
        <f>'AEO 2022 49 Raw'!V75</f>
        <v>3260.406738</v>
      </c>
      <c r="T86" s="52">
        <f>'AEO 2022 49 Raw'!W75</f>
        <v>3228.791016</v>
      </c>
      <c r="U86" s="52">
        <f>'AEO 2022 49 Raw'!X75</f>
        <v>3203.037354</v>
      </c>
      <c r="V86" s="52">
        <f>'AEO 2022 49 Raw'!Y75</f>
        <v>3180.44458</v>
      </c>
      <c r="W86" s="52">
        <f>'AEO 2022 49 Raw'!Z75</f>
        <v>3159.193115</v>
      </c>
      <c r="X86" s="52">
        <f>'AEO 2022 49 Raw'!AA75</f>
        <v>3144.996826</v>
      </c>
      <c r="Y86" s="52">
        <f>'AEO 2022 49 Raw'!AB75</f>
        <v>3133.376221</v>
      </c>
      <c r="Z86" s="52">
        <f>'AEO 2022 49 Raw'!AC75</f>
        <v>3113.872559</v>
      </c>
      <c r="AA86" s="52">
        <f>'AEO 2022 49 Raw'!AD75</f>
        <v>3097.491211</v>
      </c>
      <c r="AB86" s="52">
        <f>'AEO 2022 49 Raw'!AE75</f>
        <v>3089.720459</v>
      </c>
      <c r="AC86" s="52">
        <f>'AEO 2022 49 Raw'!AF75</f>
        <v>3076.779541</v>
      </c>
      <c r="AD86" s="52">
        <f>'AEO 2022 49 Raw'!AG75</f>
        <v>3053.801025</v>
      </c>
      <c r="AE86" s="52">
        <f>'AEO 2022 49 Raw'!AH75</f>
        <v>3032.829102</v>
      </c>
      <c r="AF86" s="52">
        <f>'AEO 2022 49 Raw'!AI75</f>
        <v>3025.892334</v>
      </c>
      <c r="AG86" s="53">
        <f>'AEO 2022 49 Raw'!AJ75</f>
        <v>-0.01</v>
      </c>
    </row>
    <row r="87" ht="15.0" customHeight="1">
      <c r="B87" s="50" t="s">
        <v>1772</v>
      </c>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3"/>
    </row>
    <row r="88" ht="15.0" customHeight="1">
      <c r="A88" s="45" t="s">
        <v>1773</v>
      </c>
      <c r="B88" s="51" t="s">
        <v>1696</v>
      </c>
      <c r="C88" s="52">
        <f>'AEO 2022 49 Raw'!F77</f>
        <v>4973.928223</v>
      </c>
      <c r="D88" s="52">
        <f>'AEO 2022 49 Raw'!G77</f>
        <v>5011.083008</v>
      </c>
      <c r="E88" s="52">
        <f>'AEO 2022 49 Raw'!H77</f>
        <v>4983.075195</v>
      </c>
      <c r="F88" s="52">
        <f>'AEO 2022 49 Raw'!I77</f>
        <v>4929.639648</v>
      </c>
      <c r="G88" s="52">
        <f>'AEO 2022 49 Raw'!J77</f>
        <v>4887.402344</v>
      </c>
      <c r="H88" s="52">
        <f>'AEO 2022 49 Raw'!K77</f>
        <v>4827.109375</v>
      </c>
      <c r="I88" s="52">
        <f>'AEO 2022 49 Raw'!L77</f>
        <v>4754.334473</v>
      </c>
      <c r="J88" s="52">
        <f>'AEO 2022 49 Raw'!M77</f>
        <v>4695.456055</v>
      </c>
      <c r="K88" s="52">
        <f>'AEO 2022 49 Raw'!N77</f>
        <v>4626.140625</v>
      </c>
      <c r="L88" s="52">
        <f>'AEO 2022 49 Raw'!O77</f>
        <v>4563.428711</v>
      </c>
      <c r="M88" s="52">
        <f>'AEO 2022 49 Raw'!P77</f>
        <v>4498.967773</v>
      </c>
      <c r="N88" s="52">
        <f>'AEO 2022 49 Raw'!Q77</f>
        <v>4444.813477</v>
      </c>
      <c r="O88" s="52">
        <f>'AEO 2022 49 Raw'!R77</f>
        <v>4392.250488</v>
      </c>
      <c r="P88" s="52">
        <f>'AEO 2022 49 Raw'!S77</f>
        <v>4335.21875</v>
      </c>
      <c r="Q88" s="52">
        <f>'AEO 2022 49 Raw'!T77</f>
        <v>4289.962891</v>
      </c>
      <c r="R88" s="52">
        <f>'AEO 2022 49 Raw'!U77</f>
        <v>4249.650391</v>
      </c>
      <c r="S88" s="52">
        <f>'AEO 2022 49 Raw'!V77</f>
        <v>4212.977539</v>
      </c>
      <c r="T88" s="52">
        <f>'AEO 2022 49 Raw'!W77</f>
        <v>4182.225098</v>
      </c>
      <c r="U88" s="52">
        <f>'AEO 2022 49 Raw'!X77</f>
        <v>4157.967773</v>
      </c>
      <c r="V88" s="52">
        <f>'AEO 2022 49 Raw'!Y77</f>
        <v>4136.591797</v>
      </c>
      <c r="W88" s="52">
        <f>'AEO 2022 49 Raw'!Z77</f>
        <v>4116.551758</v>
      </c>
      <c r="X88" s="52">
        <f>'AEO 2022 49 Raw'!AA77</f>
        <v>4104.916016</v>
      </c>
      <c r="Y88" s="52">
        <f>'AEO 2022 49 Raw'!AB77</f>
        <v>4097.110352</v>
      </c>
      <c r="Z88" s="52">
        <f>'AEO 2022 49 Raw'!AC77</f>
        <v>4079.268799</v>
      </c>
      <c r="AA88" s="52">
        <f>'AEO 2022 49 Raw'!AD77</f>
        <v>4065.412842</v>
      </c>
      <c r="AB88" s="52">
        <f>'AEO 2022 49 Raw'!AE77</f>
        <v>4063.066162</v>
      </c>
      <c r="AC88" s="52">
        <f>'AEO 2022 49 Raw'!AF77</f>
        <v>4054.270996</v>
      </c>
      <c r="AD88" s="52">
        <f>'AEO 2022 49 Raw'!AG77</f>
        <v>4032.8396</v>
      </c>
      <c r="AE88" s="52">
        <f>'AEO 2022 49 Raw'!AH77</f>
        <v>4014.779297</v>
      </c>
      <c r="AF88" s="52">
        <f>'AEO 2022 49 Raw'!AI77</f>
        <v>4014.897461</v>
      </c>
      <c r="AG88" s="53">
        <f>'AEO 2022 49 Raw'!AJ77</f>
        <v>-0.007</v>
      </c>
    </row>
    <row r="89" ht="15.0" customHeight="1">
      <c r="A89" s="45" t="s">
        <v>1774</v>
      </c>
      <c r="B89" s="51" t="s">
        <v>1698</v>
      </c>
      <c r="C89" s="52">
        <f>'AEO 2022 49 Raw'!F78</f>
        <v>490.475342</v>
      </c>
      <c r="D89" s="52">
        <f>'AEO 2022 49 Raw'!G78</f>
        <v>489.542786</v>
      </c>
      <c r="E89" s="52">
        <f>'AEO 2022 49 Raw'!H78</f>
        <v>484.528076</v>
      </c>
      <c r="F89" s="52">
        <f>'AEO 2022 49 Raw'!I78</f>
        <v>477.437927</v>
      </c>
      <c r="G89" s="52">
        <f>'AEO 2022 49 Raw'!J78</f>
        <v>471.351746</v>
      </c>
      <c r="H89" s="52">
        <f>'AEO 2022 49 Raw'!K78</f>
        <v>465.489441</v>
      </c>
      <c r="I89" s="52">
        <f>'AEO 2022 49 Raw'!L78</f>
        <v>460.299316</v>
      </c>
      <c r="J89" s="52">
        <f>'AEO 2022 49 Raw'!M78</f>
        <v>458.305573</v>
      </c>
      <c r="K89" s="52">
        <f>'AEO 2022 49 Raw'!N78</f>
        <v>456.869598</v>
      </c>
      <c r="L89" s="52">
        <f>'AEO 2022 49 Raw'!O78</f>
        <v>457.1698</v>
      </c>
      <c r="M89" s="52">
        <f>'AEO 2022 49 Raw'!P78</f>
        <v>458.033142</v>
      </c>
      <c r="N89" s="52">
        <f>'AEO 2022 49 Raw'!Q78</f>
        <v>461.319611</v>
      </c>
      <c r="O89" s="52">
        <f>'AEO 2022 49 Raw'!R78</f>
        <v>465.492188</v>
      </c>
      <c r="P89" s="52">
        <f>'AEO 2022 49 Raw'!S78</f>
        <v>470.076965</v>
      </c>
      <c r="Q89" s="52">
        <f>'AEO 2022 49 Raw'!T78</f>
        <v>476.583221</v>
      </c>
      <c r="R89" s="52">
        <f>'AEO 2022 49 Raw'!U78</f>
        <v>484.077026</v>
      </c>
      <c r="S89" s="52">
        <f>'AEO 2022 49 Raw'!V78</f>
        <v>492.608398</v>
      </c>
      <c r="T89" s="52">
        <f>'AEO 2022 49 Raw'!W78</f>
        <v>500.746796</v>
      </c>
      <c r="U89" s="52">
        <f>'AEO 2022 49 Raw'!X78</f>
        <v>510.163879</v>
      </c>
      <c r="V89" s="52">
        <f>'AEO 2022 49 Raw'!Y78</f>
        <v>519.510742</v>
      </c>
      <c r="W89" s="52">
        <f>'AEO 2022 49 Raw'!Z78</f>
        <v>529.934937</v>
      </c>
      <c r="X89" s="52">
        <f>'AEO 2022 49 Raw'!AA78</f>
        <v>541.396912</v>
      </c>
      <c r="Y89" s="52">
        <f>'AEO 2022 49 Raw'!AB78</f>
        <v>553.543762</v>
      </c>
      <c r="Z89" s="52">
        <f>'AEO 2022 49 Raw'!AC78</f>
        <v>564.978882</v>
      </c>
      <c r="AA89" s="52">
        <f>'AEO 2022 49 Raw'!AD78</f>
        <v>577.206299</v>
      </c>
      <c r="AB89" s="52">
        <f>'AEO 2022 49 Raw'!AE78</f>
        <v>591.487366</v>
      </c>
      <c r="AC89" s="52">
        <f>'AEO 2022 49 Raw'!AF78</f>
        <v>605.023621</v>
      </c>
      <c r="AD89" s="52">
        <f>'AEO 2022 49 Raw'!AG78</f>
        <v>617.050537</v>
      </c>
      <c r="AE89" s="52">
        <f>'AEO 2022 49 Raw'!AH78</f>
        <v>630.252747</v>
      </c>
      <c r="AF89" s="52">
        <f>'AEO 2022 49 Raw'!AI78</f>
        <v>645.93927</v>
      </c>
      <c r="AG89" s="53">
        <f>'AEO 2022 49 Raw'!AJ78</f>
        <v>0.01</v>
      </c>
    </row>
    <row r="90" ht="12.0" customHeight="1">
      <c r="A90" s="45" t="s">
        <v>1775</v>
      </c>
      <c r="B90" s="51" t="s">
        <v>1700</v>
      </c>
      <c r="C90" s="52">
        <f>'AEO 2022 49 Raw'!F79</f>
        <v>1.321412</v>
      </c>
      <c r="D90" s="52">
        <f>'AEO 2022 49 Raw'!G79</f>
        <v>1.484898</v>
      </c>
      <c r="E90" s="52">
        <f>'AEO 2022 49 Raw'!H79</f>
        <v>1.632096</v>
      </c>
      <c r="F90" s="52">
        <f>'AEO 2022 49 Raw'!I79</f>
        <v>1.772459</v>
      </c>
      <c r="G90" s="52">
        <f>'AEO 2022 49 Raw'!J79</f>
        <v>1.911514</v>
      </c>
      <c r="H90" s="52">
        <f>'AEO 2022 49 Raw'!K79</f>
        <v>2.038823</v>
      </c>
      <c r="I90" s="52">
        <f>'AEO 2022 49 Raw'!L79</f>
        <v>2.15451</v>
      </c>
      <c r="J90" s="52">
        <f>'AEO 2022 49 Raw'!M79</f>
        <v>2.273555</v>
      </c>
      <c r="K90" s="52">
        <f>'AEO 2022 49 Raw'!N79</f>
        <v>2.382442</v>
      </c>
      <c r="L90" s="52">
        <f>'AEO 2022 49 Raw'!O79</f>
        <v>2.490867</v>
      </c>
      <c r="M90" s="52">
        <f>'AEO 2022 49 Raw'!P79</f>
        <v>2.595011</v>
      </c>
      <c r="N90" s="52">
        <f>'AEO 2022 49 Raw'!Q79</f>
        <v>2.705464</v>
      </c>
      <c r="O90" s="52">
        <f>'AEO 2022 49 Raw'!R79</f>
        <v>2.822732</v>
      </c>
      <c r="P90" s="52">
        <f>'AEO 2022 49 Raw'!S79</f>
        <v>2.94077</v>
      </c>
      <c r="Q90" s="52">
        <f>'AEO 2022 49 Raw'!T79</f>
        <v>3.062057</v>
      </c>
      <c r="R90" s="52">
        <f>'AEO 2022 49 Raw'!U79</f>
        <v>3.187018</v>
      </c>
      <c r="S90" s="52">
        <f>'AEO 2022 49 Raw'!V79</f>
        <v>3.31648</v>
      </c>
      <c r="T90" s="52">
        <f>'AEO 2022 49 Raw'!W79</f>
        <v>3.451329</v>
      </c>
      <c r="U90" s="52">
        <f>'AEO 2022 49 Raw'!X79</f>
        <v>3.596837</v>
      </c>
      <c r="V90" s="52">
        <f>'AEO 2022 49 Raw'!Y79</f>
        <v>3.752712</v>
      </c>
      <c r="W90" s="52">
        <f>'AEO 2022 49 Raw'!Z79</f>
        <v>3.917832</v>
      </c>
      <c r="X90" s="52">
        <f>'AEO 2022 49 Raw'!AA79</f>
        <v>4.092294</v>
      </c>
      <c r="Y90" s="52">
        <f>'AEO 2022 49 Raw'!AB79</f>
        <v>4.273672</v>
      </c>
      <c r="Z90" s="52">
        <f>'AEO 2022 49 Raw'!AC79</f>
        <v>4.447852</v>
      </c>
      <c r="AA90" s="52">
        <f>'AEO 2022 49 Raw'!AD79</f>
        <v>4.630708</v>
      </c>
      <c r="AB90" s="52">
        <f>'AEO 2022 49 Raw'!AE79</f>
        <v>4.835684</v>
      </c>
      <c r="AC90" s="52">
        <f>'AEO 2022 49 Raw'!AF79</f>
        <v>5.041333</v>
      </c>
      <c r="AD90" s="52">
        <f>'AEO 2022 49 Raw'!AG79</f>
        <v>5.239223</v>
      </c>
      <c r="AE90" s="52">
        <f>'AEO 2022 49 Raw'!AH79</f>
        <v>5.445398</v>
      </c>
      <c r="AF90" s="52">
        <f>'AEO 2022 49 Raw'!AI79</f>
        <v>5.688</v>
      </c>
      <c r="AG90" s="53">
        <f>'AEO 2022 49 Raw'!AJ79</f>
        <v>0.052</v>
      </c>
    </row>
    <row r="91" ht="15.0" customHeight="1">
      <c r="A91" s="45" t="s">
        <v>1776</v>
      </c>
      <c r="B91" s="51" t="s">
        <v>1702</v>
      </c>
      <c r="C91" s="52">
        <f>'AEO 2022 49 Raw'!F80</f>
        <v>46.919445</v>
      </c>
      <c r="D91" s="52">
        <f>'AEO 2022 49 Raw'!G80</f>
        <v>47.787651</v>
      </c>
      <c r="E91" s="52">
        <f>'AEO 2022 49 Raw'!H80</f>
        <v>47.69717</v>
      </c>
      <c r="F91" s="52">
        <f>'AEO 2022 49 Raw'!I80</f>
        <v>47.085571</v>
      </c>
      <c r="G91" s="52">
        <f>'AEO 2022 49 Raw'!J80</f>
        <v>46.375904</v>
      </c>
      <c r="H91" s="52">
        <f>'AEO 2022 49 Raw'!K80</f>
        <v>45.414322</v>
      </c>
      <c r="I91" s="52">
        <f>'AEO 2022 49 Raw'!L80</f>
        <v>44.344101</v>
      </c>
      <c r="J91" s="52">
        <f>'AEO 2022 49 Raw'!M80</f>
        <v>43.455723</v>
      </c>
      <c r="K91" s="52">
        <f>'AEO 2022 49 Raw'!N80</f>
        <v>42.52623</v>
      </c>
      <c r="L91" s="52">
        <f>'AEO 2022 49 Raw'!O80</f>
        <v>41.665241</v>
      </c>
      <c r="M91" s="52">
        <f>'AEO 2022 49 Raw'!P80</f>
        <v>40.823532</v>
      </c>
      <c r="N91" s="52">
        <f>'AEO 2022 49 Raw'!Q80</f>
        <v>40.200275</v>
      </c>
      <c r="O91" s="52">
        <f>'AEO 2022 49 Raw'!R80</f>
        <v>39.799294</v>
      </c>
      <c r="P91" s="52">
        <f>'AEO 2022 49 Raw'!S80</f>
        <v>39.530914</v>
      </c>
      <c r="Q91" s="52">
        <f>'AEO 2022 49 Raw'!T80</f>
        <v>39.515583</v>
      </c>
      <c r="R91" s="52">
        <f>'AEO 2022 49 Raw'!U80</f>
        <v>39.699093</v>
      </c>
      <c r="S91" s="52">
        <f>'AEO 2022 49 Raw'!V80</f>
        <v>40.119316</v>
      </c>
      <c r="T91" s="52">
        <f>'AEO 2022 49 Raw'!W80</f>
        <v>40.808228</v>
      </c>
      <c r="U91" s="52">
        <f>'AEO 2022 49 Raw'!X80</f>
        <v>41.77615</v>
      </c>
      <c r="V91" s="52">
        <f>'AEO 2022 49 Raw'!Y80</f>
        <v>43.037415</v>
      </c>
      <c r="W91" s="52">
        <f>'AEO 2022 49 Raw'!Z80</f>
        <v>44.581676</v>
      </c>
      <c r="X91" s="52">
        <f>'AEO 2022 49 Raw'!AA80</f>
        <v>46.426155</v>
      </c>
      <c r="Y91" s="52">
        <f>'AEO 2022 49 Raw'!AB80</f>
        <v>48.561752</v>
      </c>
      <c r="Z91" s="52">
        <f>'AEO 2022 49 Raw'!AC80</f>
        <v>50.852592</v>
      </c>
      <c r="AA91" s="52">
        <f>'AEO 2022 49 Raw'!AD80</f>
        <v>53.524921</v>
      </c>
      <c r="AB91" s="52">
        <f>'AEO 2022 49 Raw'!AE80</f>
        <v>56.736774</v>
      </c>
      <c r="AC91" s="52">
        <f>'AEO 2022 49 Raw'!AF80</f>
        <v>60.278267</v>
      </c>
      <c r="AD91" s="52">
        <f>'AEO 2022 49 Raw'!AG80</f>
        <v>63.936852</v>
      </c>
      <c r="AE91" s="52">
        <f>'AEO 2022 49 Raw'!AH80</f>
        <v>68.011581</v>
      </c>
      <c r="AF91" s="52">
        <f>'AEO 2022 49 Raw'!AI80</f>
        <v>72.899353</v>
      </c>
      <c r="AG91" s="53">
        <f>'AEO 2022 49 Raw'!AJ80</f>
        <v>0.015</v>
      </c>
    </row>
    <row r="92" ht="15.0" customHeight="1">
      <c r="A92" s="45" t="s">
        <v>1777</v>
      </c>
      <c r="B92" s="51" t="s">
        <v>1704</v>
      </c>
      <c r="C92" s="52">
        <f>'AEO 2022 49 Raw'!F81</f>
        <v>54.229324</v>
      </c>
      <c r="D92" s="52">
        <f>'AEO 2022 49 Raw'!G81</f>
        <v>55.015259</v>
      </c>
      <c r="E92" s="52">
        <f>'AEO 2022 49 Raw'!H81</f>
        <v>54.933372</v>
      </c>
      <c r="F92" s="52">
        <f>'AEO 2022 49 Raw'!I81</f>
        <v>54.293613</v>
      </c>
      <c r="G92" s="52">
        <f>'AEO 2022 49 Raw'!J81</f>
        <v>53.655094</v>
      </c>
      <c r="H92" s="52">
        <f>'AEO 2022 49 Raw'!K81</f>
        <v>52.891914</v>
      </c>
      <c r="I92" s="52">
        <f>'AEO 2022 49 Raw'!L81</f>
        <v>52.185753</v>
      </c>
      <c r="J92" s="52">
        <f>'AEO 2022 49 Raw'!M81</f>
        <v>51.844337</v>
      </c>
      <c r="K92" s="52">
        <f>'AEO 2022 49 Raw'!N81</f>
        <v>51.565247</v>
      </c>
      <c r="L92" s="52">
        <f>'AEO 2022 49 Raw'!O81</f>
        <v>51.473343</v>
      </c>
      <c r="M92" s="52">
        <f>'AEO 2022 49 Raw'!P81</f>
        <v>51.440723</v>
      </c>
      <c r="N92" s="52">
        <f>'AEO 2022 49 Raw'!Q81</f>
        <v>51.587585</v>
      </c>
      <c r="O92" s="52">
        <f>'AEO 2022 49 Raw'!R81</f>
        <v>51.717659</v>
      </c>
      <c r="P92" s="52">
        <f>'AEO 2022 49 Raw'!S81</f>
        <v>51.666298</v>
      </c>
      <c r="Q92" s="52">
        <f>'AEO 2022 49 Raw'!T81</f>
        <v>51.654236</v>
      </c>
      <c r="R92" s="52">
        <f>'AEO 2022 49 Raw'!U81</f>
        <v>51.562332</v>
      </c>
      <c r="S92" s="52">
        <f>'AEO 2022 49 Raw'!V81</f>
        <v>51.499924</v>
      </c>
      <c r="T92" s="52">
        <f>'AEO 2022 49 Raw'!W81</f>
        <v>51.32888</v>
      </c>
      <c r="U92" s="52">
        <f>'AEO 2022 49 Raw'!X81</f>
        <v>51.269302</v>
      </c>
      <c r="V92" s="52">
        <f>'AEO 2022 49 Raw'!Y81</f>
        <v>51.279625</v>
      </c>
      <c r="W92" s="52">
        <f>'AEO 2022 49 Raw'!Z81</f>
        <v>51.574215</v>
      </c>
      <c r="X92" s="52">
        <f>'AEO 2022 49 Raw'!AA81</f>
        <v>52.178528</v>
      </c>
      <c r="Y92" s="52">
        <f>'AEO 2022 49 Raw'!AB81</f>
        <v>53.131046</v>
      </c>
      <c r="Z92" s="52">
        <f>'AEO 2022 49 Raw'!AC81</f>
        <v>54.16581</v>
      </c>
      <c r="AA92" s="52">
        <f>'AEO 2022 49 Raw'!AD81</f>
        <v>55.468052</v>
      </c>
      <c r="AB92" s="52">
        <f>'AEO 2022 49 Raw'!AE81</f>
        <v>57.12603</v>
      </c>
      <c r="AC92" s="52">
        <f>'AEO 2022 49 Raw'!AF81</f>
        <v>58.837532</v>
      </c>
      <c r="AD92" s="52">
        <f>'AEO 2022 49 Raw'!AG81</f>
        <v>60.484509</v>
      </c>
      <c r="AE92" s="52">
        <f>'AEO 2022 49 Raw'!AH81</f>
        <v>62.280014</v>
      </c>
      <c r="AF92" s="52">
        <f>'AEO 2022 49 Raw'!AI81</f>
        <v>64.498283</v>
      </c>
      <c r="AG92" s="53">
        <f>'AEO 2022 49 Raw'!AJ81</f>
        <v>0.006</v>
      </c>
    </row>
    <row r="93" ht="15.0" customHeight="1">
      <c r="A93" s="45" t="s">
        <v>1778</v>
      </c>
      <c r="B93" s="51" t="s">
        <v>1706</v>
      </c>
      <c r="C93" s="52">
        <f>'AEO 2022 49 Raw'!F82</f>
        <v>0.047124</v>
      </c>
      <c r="D93" s="52">
        <f>'AEO 2022 49 Raw'!G82</f>
        <v>0.048334</v>
      </c>
      <c r="E93" s="52">
        <f>'AEO 2022 49 Raw'!H82</f>
        <v>0.049009</v>
      </c>
      <c r="F93" s="52">
        <f>'AEO 2022 49 Raw'!I82</f>
        <v>0.049153</v>
      </c>
      <c r="G93" s="52">
        <f>'AEO 2022 49 Raw'!J82</f>
        <v>0.049086</v>
      </c>
      <c r="H93" s="52">
        <f>'AEO 2022 49 Raw'!K82</f>
        <v>0.048558</v>
      </c>
      <c r="I93" s="52">
        <f>'AEO 2022 49 Raw'!L82</f>
        <v>0.047666</v>
      </c>
      <c r="J93" s="52">
        <f>'AEO 2022 49 Raw'!M82</f>
        <v>0.046604</v>
      </c>
      <c r="K93" s="52">
        <f>'AEO 2022 49 Raw'!N82</f>
        <v>0.045056</v>
      </c>
      <c r="L93" s="52">
        <f>'AEO 2022 49 Raw'!O82</f>
        <v>0.043234</v>
      </c>
      <c r="M93" s="52">
        <f>'AEO 2022 49 Raw'!P82</f>
        <v>0.041184</v>
      </c>
      <c r="N93" s="52">
        <f>'AEO 2022 49 Raw'!Q82</f>
        <v>0.039076</v>
      </c>
      <c r="O93" s="52">
        <f>'AEO 2022 49 Raw'!R82</f>
        <v>0.036757</v>
      </c>
      <c r="P93" s="52">
        <f>'AEO 2022 49 Raw'!S82</f>
        <v>0.034462</v>
      </c>
      <c r="Q93" s="52">
        <f>'AEO 2022 49 Raw'!T82</f>
        <v>0.032585</v>
      </c>
      <c r="R93" s="52">
        <f>'AEO 2022 49 Raw'!U82</f>
        <v>0.030766</v>
      </c>
      <c r="S93" s="52">
        <f>'AEO 2022 49 Raw'!V82</f>
        <v>0.029282</v>
      </c>
      <c r="T93" s="52">
        <f>'AEO 2022 49 Raw'!W82</f>
        <v>0.028424</v>
      </c>
      <c r="U93" s="52">
        <f>'AEO 2022 49 Raw'!X82</f>
        <v>0.026973</v>
      </c>
      <c r="V93" s="52">
        <f>'AEO 2022 49 Raw'!Y82</f>
        <v>0.025541</v>
      </c>
      <c r="W93" s="52">
        <f>'AEO 2022 49 Raw'!Z82</f>
        <v>0.02485</v>
      </c>
      <c r="X93" s="52">
        <f>'AEO 2022 49 Raw'!AA82</f>
        <v>0.024776</v>
      </c>
      <c r="Y93" s="52">
        <f>'AEO 2022 49 Raw'!AB82</f>
        <v>0.02434</v>
      </c>
      <c r="Z93" s="52">
        <f>'AEO 2022 49 Raw'!AC82</f>
        <v>0.02376</v>
      </c>
      <c r="AA93" s="52">
        <f>'AEO 2022 49 Raw'!AD82</f>
        <v>0.023182</v>
      </c>
      <c r="AB93" s="52">
        <f>'AEO 2022 49 Raw'!AE82</f>
        <v>0.022697</v>
      </c>
      <c r="AC93" s="52">
        <f>'AEO 2022 49 Raw'!AF82</f>
        <v>0.022193</v>
      </c>
      <c r="AD93" s="52">
        <f>'AEO 2022 49 Raw'!AG82</f>
        <v>0.021654</v>
      </c>
      <c r="AE93" s="52">
        <f>'AEO 2022 49 Raw'!AH82</f>
        <v>0.021173</v>
      </c>
      <c r="AF93" s="52">
        <f>'AEO 2022 49 Raw'!AI82</f>
        <v>0.020748</v>
      </c>
      <c r="AG93" s="53">
        <f>'AEO 2022 49 Raw'!AJ82</f>
        <v>-0.028</v>
      </c>
    </row>
    <row r="94" ht="15.0" customHeight="1">
      <c r="A94" s="45" t="s">
        <v>1779</v>
      </c>
      <c r="B94" s="51" t="s">
        <v>1708</v>
      </c>
      <c r="C94" s="52">
        <f>'AEO 2022 49 Raw'!F83</f>
        <v>0.327215</v>
      </c>
      <c r="D94" s="52">
        <f>'AEO 2022 49 Raw'!G83</f>
        <v>0.451718</v>
      </c>
      <c r="E94" s="52">
        <f>'AEO 2022 49 Raw'!H83</f>
        <v>0.577103</v>
      </c>
      <c r="F94" s="52">
        <f>'AEO 2022 49 Raw'!I83</f>
        <v>0.703988</v>
      </c>
      <c r="G94" s="52">
        <f>'AEO 2022 49 Raw'!J83</f>
        <v>0.829773</v>
      </c>
      <c r="H94" s="52">
        <f>'AEO 2022 49 Raw'!K83</f>
        <v>0.947519</v>
      </c>
      <c r="I94" s="52">
        <f>'AEO 2022 49 Raw'!L83</f>
        <v>1.057409</v>
      </c>
      <c r="J94" s="52">
        <f>'AEO 2022 49 Raw'!M83</f>
        <v>1.166489</v>
      </c>
      <c r="K94" s="52">
        <f>'AEO 2022 49 Raw'!N83</f>
        <v>1.268296</v>
      </c>
      <c r="L94" s="52">
        <f>'AEO 2022 49 Raw'!O83</f>
        <v>1.365756</v>
      </c>
      <c r="M94" s="52">
        <f>'AEO 2022 49 Raw'!P83</f>
        <v>1.457051</v>
      </c>
      <c r="N94" s="52">
        <f>'AEO 2022 49 Raw'!Q83</f>
        <v>1.546961</v>
      </c>
      <c r="O94" s="52">
        <f>'AEO 2022 49 Raw'!R83</f>
        <v>1.633557</v>
      </c>
      <c r="P94" s="52">
        <f>'AEO 2022 49 Raw'!S83</f>
        <v>1.715156</v>
      </c>
      <c r="Q94" s="52">
        <f>'AEO 2022 49 Raw'!T83</f>
        <v>1.799544</v>
      </c>
      <c r="R94" s="52">
        <f>'AEO 2022 49 Raw'!U83</f>
        <v>1.8866</v>
      </c>
      <c r="S94" s="52">
        <f>'AEO 2022 49 Raw'!V83</f>
        <v>1.977285</v>
      </c>
      <c r="T94" s="52">
        <f>'AEO 2022 49 Raw'!W83</f>
        <v>2.074091</v>
      </c>
      <c r="U94" s="52">
        <f>'AEO 2022 49 Raw'!X83</f>
        <v>2.18039</v>
      </c>
      <c r="V94" s="52">
        <f>'AEO 2022 49 Raw'!Y83</f>
        <v>2.281933</v>
      </c>
      <c r="W94" s="52">
        <f>'AEO 2022 49 Raw'!Z83</f>
        <v>2.385413</v>
      </c>
      <c r="X94" s="52">
        <f>'AEO 2022 49 Raw'!AA83</f>
        <v>2.499425</v>
      </c>
      <c r="Y94" s="52">
        <f>'AEO 2022 49 Raw'!AB83</f>
        <v>2.626581</v>
      </c>
      <c r="Z94" s="52">
        <f>'AEO 2022 49 Raw'!AC83</f>
        <v>2.744075</v>
      </c>
      <c r="AA94" s="52">
        <f>'AEO 2022 49 Raw'!AD83</f>
        <v>2.866575</v>
      </c>
      <c r="AB94" s="52">
        <f>'AEO 2022 49 Raw'!AE83</f>
        <v>3.002152</v>
      </c>
      <c r="AC94" s="52">
        <f>'AEO 2022 49 Raw'!AF83</f>
        <v>3.13738</v>
      </c>
      <c r="AD94" s="52">
        <f>'AEO 2022 49 Raw'!AG83</f>
        <v>3.267507</v>
      </c>
      <c r="AE94" s="52">
        <f>'AEO 2022 49 Raw'!AH83</f>
        <v>3.407076</v>
      </c>
      <c r="AF94" s="52">
        <f>'AEO 2022 49 Raw'!AI83</f>
        <v>3.56802</v>
      </c>
      <c r="AG94" s="53">
        <f>'AEO 2022 49 Raw'!AJ83</f>
        <v>0.086</v>
      </c>
    </row>
    <row r="95" ht="12.0" customHeight="1">
      <c r="A95" s="45" t="s">
        <v>1780</v>
      </c>
      <c r="B95" s="51" t="s">
        <v>1710</v>
      </c>
      <c r="C95" s="52">
        <f>'AEO 2022 49 Raw'!F84</f>
        <v>0.354643</v>
      </c>
      <c r="D95" s="52">
        <f>'AEO 2022 49 Raw'!G84</f>
        <v>0.493477</v>
      </c>
      <c r="E95" s="52">
        <f>'AEO 2022 49 Raw'!H84</f>
        <v>0.633889</v>
      </c>
      <c r="F95" s="52">
        <f>'AEO 2022 49 Raw'!I84</f>
        <v>0.776682</v>
      </c>
      <c r="G95" s="52">
        <f>'AEO 2022 49 Raw'!J84</f>
        <v>0.919299</v>
      </c>
      <c r="H95" s="52">
        <f>'AEO 2022 49 Raw'!K84</f>
        <v>1.054294</v>
      </c>
      <c r="I95" s="52">
        <f>'AEO 2022 49 Raw'!L84</f>
        <v>1.181196</v>
      </c>
      <c r="J95" s="52">
        <f>'AEO 2022 49 Raw'!M84</f>
        <v>1.30794</v>
      </c>
      <c r="K95" s="52">
        <f>'AEO 2022 49 Raw'!N84</f>
        <v>1.427789</v>
      </c>
      <c r="L95" s="52">
        <f>'AEO 2022 49 Raw'!O84</f>
        <v>1.54378</v>
      </c>
      <c r="M95" s="52">
        <f>'AEO 2022 49 Raw'!P84</f>
        <v>1.653979</v>
      </c>
      <c r="N95" s="52">
        <f>'AEO 2022 49 Raw'!Q84</f>
        <v>1.763398</v>
      </c>
      <c r="O95" s="52">
        <f>'AEO 2022 49 Raw'!R84</f>
        <v>1.86954</v>
      </c>
      <c r="P95" s="52">
        <f>'AEO 2022 49 Raw'!S84</f>
        <v>1.970564</v>
      </c>
      <c r="Q95" s="52">
        <f>'AEO 2022 49 Raw'!T84</f>
        <v>2.075194</v>
      </c>
      <c r="R95" s="52">
        <f>'AEO 2022 49 Raw'!U84</f>
        <v>2.183001</v>
      </c>
      <c r="S95" s="52">
        <f>'AEO 2022 49 Raw'!V84</f>
        <v>2.294673</v>
      </c>
      <c r="T95" s="52">
        <f>'AEO 2022 49 Raw'!W84</f>
        <v>2.413142</v>
      </c>
      <c r="U95" s="52">
        <f>'AEO 2022 49 Raw'!X84</f>
        <v>2.542108</v>
      </c>
      <c r="V95" s="52">
        <f>'AEO 2022 49 Raw'!Y84</f>
        <v>2.665978</v>
      </c>
      <c r="W95" s="52">
        <f>'AEO 2022 49 Raw'!Z84</f>
        <v>2.792347</v>
      </c>
      <c r="X95" s="52">
        <f>'AEO 2022 49 Raw'!AA84</f>
        <v>2.93049</v>
      </c>
      <c r="Y95" s="52">
        <f>'AEO 2022 49 Raw'!AB84</f>
        <v>3.082776</v>
      </c>
      <c r="Z95" s="52">
        <f>'AEO 2022 49 Raw'!AC84</f>
        <v>3.224275</v>
      </c>
      <c r="AA95" s="52">
        <f>'AEO 2022 49 Raw'!AD84</f>
        <v>3.371706</v>
      </c>
      <c r="AB95" s="52">
        <f>'AEO 2022 49 Raw'!AE84</f>
        <v>3.534771</v>
      </c>
      <c r="AC95" s="52">
        <f>'AEO 2022 49 Raw'!AF84</f>
        <v>3.697743</v>
      </c>
      <c r="AD95" s="52">
        <f>'AEO 2022 49 Raw'!AG84</f>
        <v>3.855086</v>
      </c>
      <c r="AE95" s="52">
        <f>'AEO 2022 49 Raw'!AH84</f>
        <v>4.024037</v>
      </c>
      <c r="AF95" s="52">
        <f>'AEO 2022 49 Raw'!AI84</f>
        <v>4.218197</v>
      </c>
      <c r="AG95" s="53">
        <f>'AEO 2022 49 Raw'!AJ84</f>
        <v>0.089</v>
      </c>
    </row>
    <row r="96" ht="15.0" customHeight="1">
      <c r="A96" s="45" t="s">
        <v>1781</v>
      </c>
      <c r="B96" s="51" t="s">
        <v>1712</v>
      </c>
      <c r="C96" s="52">
        <f>'AEO 2022 49 Raw'!F85</f>
        <v>0.173605</v>
      </c>
      <c r="D96" s="52">
        <f>'AEO 2022 49 Raw'!G85</f>
        <v>0.330027</v>
      </c>
      <c r="E96" s="52">
        <f>'AEO 2022 49 Raw'!H85</f>
        <v>0.485135</v>
      </c>
      <c r="F96" s="52">
        <f>'AEO 2022 49 Raw'!I85</f>
        <v>0.646517</v>
      </c>
      <c r="G96" s="52">
        <f>'AEO 2022 49 Raw'!J85</f>
        <v>0.811226</v>
      </c>
      <c r="H96" s="52">
        <f>'AEO 2022 49 Raw'!K85</f>
        <v>0.971233</v>
      </c>
      <c r="I96" s="52">
        <f>'AEO 2022 49 Raw'!L85</f>
        <v>1.127276</v>
      </c>
      <c r="J96" s="52">
        <f>'AEO 2022 49 Raw'!M85</f>
        <v>1.286391</v>
      </c>
      <c r="K96" s="52">
        <f>'AEO 2022 49 Raw'!N85</f>
        <v>1.443799</v>
      </c>
      <c r="L96" s="52">
        <f>'AEO 2022 49 Raw'!O85</f>
        <v>1.601767</v>
      </c>
      <c r="M96" s="52">
        <f>'AEO 2022 49 Raw'!P85</f>
        <v>1.756678</v>
      </c>
      <c r="N96" s="52">
        <f>'AEO 2022 49 Raw'!Q85</f>
        <v>1.91397</v>
      </c>
      <c r="O96" s="52">
        <f>'AEO 2022 49 Raw'!R85</f>
        <v>2.069453</v>
      </c>
      <c r="P96" s="52">
        <f>'AEO 2022 49 Raw'!S85</f>
        <v>2.217634</v>
      </c>
      <c r="Q96" s="52">
        <f>'AEO 2022 49 Raw'!T85</f>
        <v>2.367158</v>
      </c>
      <c r="R96" s="52">
        <f>'AEO 2022 49 Raw'!U85</f>
        <v>2.517679</v>
      </c>
      <c r="S96" s="52">
        <f>'AEO 2022 49 Raw'!V85</f>
        <v>2.670234</v>
      </c>
      <c r="T96" s="52">
        <f>'AEO 2022 49 Raw'!W85</f>
        <v>2.826805</v>
      </c>
      <c r="U96" s="52">
        <f>'AEO 2022 49 Raw'!X85</f>
        <v>2.991464</v>
      </c>
      <c r="V96" s="52">
        <f>'AEO 2022 49 Raw'!Y85</f>
        <v>3.155295</v>
      </c>
      <c r="W96" s="52">
        <f>'AEO 2022 49 Raw'!Z85</f>
        <v>3.323897</v>
      </c>
      <c r="X96" s="52">
        <f>'AEO 2022 49 Raw'!AA85</f>
        <v>3.501081</v>
      </c>
      <c r="Y96" s="52">
        <f>'AEO 2022 49 Raw'!AB85</f>
        <v>3.68596</v>
      </c>
      <c r="Z96" s="52">
        <f>'AEO 2022 49 Raw'!AC85</f>
        <v>3.865366</v>
      </c>
      <c r="AA96" s="52">
        <f>'AEO 2022 49 Raw'!AD85</f>
        <v>4.053881</v>
      </c>
      <c r="AB96" s="52">
        <f>'AEO 2022 49 Raw'!AE85</f>
        <v>4.262733</v>
      </c>
      <c r="AC96" s="52">
        <f>'AEO 2022 49 Raw'!AF85</f>
        <v>4.47328</v>
      </c>
      <c r="AD96" s="52">
        <f>'AEO 2022 49 Raw'!AG85</f>
        <v>4.676063</v>
      </c>
      <c r="AE96" s="52">
        <f>'AEO 2022 49 Raw'!AH85</f>
        <v>4.890589</v>
      </c>
      <c r="AF96" s="52">
        <f>'AEO 2022 49 Raw'!AI85</f>
        <v>5.139647</v>
      </c>
      <c r="AG96" s="53">
        <f>'AEO 2022 49 Raw'!AJ85</f>
        <v>0.124</v>
      </c>
    </row>
    <row r="97" ht="12.0" customHeight="1">
      <c r="A97" s="45" t="s">
        <v>1782</v>
      </c>
      <c r="B97" s="50" t="s">
        <v>1783</v>
      </c>
      <c r="C97" s="52">
        <f>'AEO 2022 49 Raw'!F86</f>
        <v>5567.777344</v>
      </c>
      <c r="D97" s="52">
        <f>'AEO 2022 49 Raw'!G86</f>
        <v>5606.238281</v>
      </c>
      <c r="E97" s="52">
        <f>'AEO 2022 49 Raw'!H86</f>
        <v>5573.609863</v>
      </c>
      <c r="F97" s="52">
        <f>'AEO 2022 49 Raw'!I86</f>
        <v>5512.406738</v>
      </c>
      <c r="G97" s="52">
        <f>'AEO 2022 49 Raw'!J86</f>
        <v>5463.308594</v>
      </c>
      <c r="H97" s="52">
        <f>'AEO 2022 49 Raw'!K86</f>
        <v>5395.967285</v>
      </c>
      <c r="I97" s="52">
        <f>'AEO 2022 49 Raw'!L86</f>
        <v>5316.72998</v>
      </c>
      <c r="J97" s="52">
        <f>'AEO 2022 49 Raw'!M86</f>
        <v>5255.143555</v>
      </c>
      <c r="K97" s="52">
        <f>'AEO 2022 49 Raw'!N86</f>
        <v>5183.67041</v>
      </c>
      <c r="L97" s="52">
        <f>'AEO 2022 49 Raw'!O86</f>
        <v>5120.78125</v>
      </c>
      <c r="M97" s="52">
        <f>'AEO 2022 49 Raw'!P86</f>
        <v>5056.769531</v>
      </c>
      <c r="N97" s="52">
        <f>'AEO 2022 49 Raw'!Q86</f>
        <v>5005.891113</v>
      </c>
      <c r="O97" s="52">
        <f>'AEO 2022 49 Raw'!R86</f>
        <v>4957.690918</v>
      </c>
      <c r="P97" s="52">
        <f>'AEO 2022 49 Raw'!S86</f>
        <v>4905.372559</v>
      </c>
      <c r="Q97" s="52">
        <f>'AEO 2022 49 Raw'!T86</f>
        <v>4867.049316</v>
      </c>
      <c r="R97" s="52">
        <f>'AEO 2022 49 Raw'!U86</f>
        <v>4834.792969</v>
      </c>
      <c r="S97" s="52">
        <f>'AEO 2022 49 Raw'!V86</f>
        <v>4807.493164</v>
      </c>
      <c r="T97" s="52">
        <f>'AEO 2022 49 Raw'!W86</f>
        <v>4785.902344</v>
      </c>
      <c r="U97" s="52">
        <f>'AEO 2022 49 Raw'!X86</f>
        <v>4772.515625</v>
      </c>
      <c r="V97" s="52">
        <f>'AEO 2022 49 Raw'!Y86</f>
        <v>4762.298828</v>
      </c>
      <c r="W97" s="52">
        <f>'AEO 2022 49 Raw'!Z86</f>
        <v>4755.084961</v>
      </c>
      <c r="X97" s="52">
        <f>'AEO 2022 49 Raw'!AA86</f>
        <v>4757.96582</v>
      </c>
      <c r="Y97" s="52">
        <f>'AEO 2022 49 Raw'!AB86</f>
        <v>4766.041504</v>
      </c>
      <c r="Z97" s="52">
        <f>'AEO 2022 49 Raw'!AC86</f>
        <v>4763.571777</v>
      </c>
      <c r="AA97" s="52">
        <f>'AEO 2022 49 Raw'!AD86</f>
        <v>4766.556641</v>
      </c>
      <c r="AB97" s="52">
        <f>'AEO 2022 49 Raw'!AE86</f>
        <v>4784.071777</v>
      </c>
      <c r="AC97" s="52">
        <f>'AEO 2022 49 Raw'!AF86</f>
        <v>4794.781738</v>
      </c>
      <c r="AD97" s="52">
        <f>'AEO 2022 49 Raw'!AG86</f>
        <v>4791.371094</v>
      </c>
      <c r="AE97" s="52">
        <f>'AEO 2022 49 Raw'!AH86</f>
        <v>4793.111816</v>
      </c>
      <c r="AF97" s="52">
        <f>'AEO 2022 49 Raw'!AI86</f>
        <v>4816.871094</v>
      </c>
      <c r="AG97" s="53">
        <f>'AEO 2022 49 Raw'!AJ86</f>
        <v>-0.005</v>
      </c>
    </row>
    <row r="98" ht="15.0" customHeight="1">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3"/>
    </row>
    <row r="99" ht="15.0" customHeight="1">
      <c r="B99" s="50" t="s">
        <v>1784</v>
      </c>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3"/>
    </row>
    <row r="100" ht="15.0" customHeight="1">
      <c r="B100" s="50" t="s">
        <v>1694</v>
      </c>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3"/>
    </row>
    <row r="101" ht="15.0" customHeight="1">
      <c r="A101" s="45" t="s">
        <v>1785</v>
      </c>
      <c r="B101" s="51" t="s">
        <v>1696</v>
      </c>
      <c r="C101" s="52">
        <f>'AEO 2022 49 Raw'!F89</f>
        <v>14.741238</v>
      </c>
      <c r="D101" s="52">
        <f>'AEO 2022 49 Raw'!G89</f>
        <v>14.935489</v>
      </c>
      <c r="E101" s="52">
        <f>'AEO 2022 49 Raw'!H89</f>
        <v>15.131951</v>
      </c>
      <c r="F101" s="52">
        <f>'AEO 2022 49 Raw'!I89</f>
        <v>15.346864</v>
      </c>
      <c r="G101" s="52">
        <f>'AEO 2022 49 Raw'!J89</f>
        <v>15.578642</v>
      </c>
      <c r="H101" s="52">
        <f>'AEO 2022 49 Raw'!K89</f>
        <v>15.82632</v>
      </c>
      <c r="I101" s="52">
        <f>'AEO 2022 49 Raw'!L89</f>
        <v>16.078035</v>
      </c>
      <c r="J101" s="52">
        <f>'AEO 2022 49 Raw'!M89</f>
        <v>16.313274</v>
      </c>
      <c r="K101" s="52">
        <f>'AEO 2022 49 Raw'!N89</f>
        <v>16.534418</v>
      </c>
      <c r="L101" s="52">
        <f>'AEO 2022 49 Raw'!O89</f>
        <v>16.734303</v>
      </c>
      <c r="M101" s="52">
        <f>'AEO 2022 49 Raw'!P89</f>
        <v>16.913202</v>
      </c>
      <c r="N101" s="52">
        <f>'AEO 2022 49 Raw'!Q89</f>
        <v>17.076529</v>
      </c>
      <c r="O101" s="52">
        <f>'AEO 2022 49 Raw'!R89</f>
        <v>17.226166</v>
      </c>
      <c r="P101" s="52">
        <f>'AEO 2022 49 Raw'!S89</f>
        <v>17.35726</v>
      </c>
      <c r="Q101" s="52">
        <f>'AEO 2022 49 Raw'!T89</f>
        <v>17.47352</v>
      </c>
      <c r="R101" s="52">
        <f>'AEO 2022 49 Raw'!U89</f>
        <v>17.579983</v>
      </c>
      <c r="S101" s="52">
        <f>'AEO 2022 49 Raw'!V89</f>
        <v>17.678085</v>
      </c>
      <c r="T101" s="52">
        <f>'AEO 2022 49 Raw'!W89</f>
        <v>17.76824</v>
      </c>
      <c r="U101" s="52">
        <f>'AEO 2022 49 Raw'!X89</f>
        <v>17.846893</v>
      </c>
      <c r="V101" s="52">
        <f>'AEO 2022 49 Raw'!Y89</f>
        <v>17.915974</v>
      </c>
      <c r="W101" s="52">
        <f>'AEO 2022 49 Raw'!Z89</f>
        <v>17.976685</v>
      </c>
      <c r="X101" s="52">
        <f>'AEO 2022 49 Raw'!AA89</f>
        <v>18.028835</v>
      </c>
      <c r="Y101" s="52">
        <f>'AEO 2022 49 Raw'!AB89</f>
        <v>18.07019</v>
      </c>
      <c r="Z101" s="52">
        <f>'AEO 2022 49 Raw'!AC89</f>
        <v>18.102819</v>
      </c>
      <c r="AA101" s="52">
        <f>'AEO 2022 49 Raw'!AD89</f>
        <v>18.129305</v>
      </c>
      <c r="AB101" s="52">
        <f>'AEO 2022 49 Raw'!AE89</f>
        <v>18.151646</v>
      </c>
      <c r="AC101" s="52">
        <f>'AEO 2022 49 Raw'!AF89</f>
        <v>18.168402</v>
      </c>
      <c r="AD101" s="52">
        <f>'AEO 2022 49 Raw'!AG89</f>
        <v>18.180185</v>
      </c>
      <c r="AE101" s="52">
        <f>'AEO 2022 49 Raw'!AH89</f>
        <v>18.190067</v>
      </c>
      <c r="AF101" s="52">
        <f>'AEO 2022 49 Raw'!AI89</f>
        <v>18.198032</v>
      </c>
      <c r="AG101" s="53">
        <f>'AEO 2022 49 Raw'!AJ89</f>
        <v>0.007</v>
      </c>
    </row>
    <row r="102" ht="15.0" customHeight="1">
      <c r="A102" s="45" t="s">
        <v>1786</v>
      </c>
      <c r="B102" s="51" t="s">
        <v>1698</v>
      </c>
      <c r="C102" s="52">
        <f>'AEO 2022 49 Raw'!F90</f>
        <v>10.389348</v>
      </c>
      <c r="D102" s="52">
        <f>'AEO 2022 49 Raw'!G90</f>
        <v>10.651983</v>
      </c>
      <c r="E102" s="52">
        <f>'AEO 2022 49 Raw'!H90</f>
        <v>10.92525</v>
      </c>
      <c r="F102" s="52">
        <f>'AEO 2022 49 Raw'!I90</f>
        <v>11.203771</v>
      </c>
      <c r="G102" s="52">
        <f>'AEO 2022 49 Raw'!J90</f>
        <v>11.482075</v>
      </c>
      <c r="H102" s="52">
        <f>'AEO 2022 49 Raw'!K90</f>
        <v>11.760088</v>
      </c>
      <c r="I102" s="52">
        <f>'AEO 2022 49 Raw'!L90</f>
        <v>12.036503</v>
      </c>
      <c r="J102" s="52">
        <f>'AEO 2022 49 Raw'!M90</f>
        <v>12.298057</v>
      </c>
      <c r="K102" s="52">
        <f>'AEO 2022 49 Raw'!N90</f>
        <v>12.545208</v>
      </c>
      <c r="L102" s="52">
        <f>'AEO 2022 49 Raw'!O90</f>
        <v>12.772511</v>
      </c>
      <c r="M102" s="52">
        <f>'AEO 2022 49 Raw'!P90</f>
        <v>12.982133</v>
      </c>
      <c r="N102" s="52">
        <f>'AEO 2022 49 Raw'!Q90</f>
        <v>13.168392</v>
      </c>
      <c r="O102" s="52">
        <f>'AEO 2022 49 Raw'!R90</f>
        <v>13.33282</v>
      </c>
      <c r="P102" s="52">
        <f>'AEO 2022 49 Raw'!S90</f>
        <v>13.476126</v>
      </c>
      <c r="Q102" s="52">
        <f>'AEO 2022 49 Raw'!T90</f>
        <v>13.603968</v>
      </c>
      <c r="R102" s="52">
        <f>'AEO 2022 49 Raw'!U90</f>
        <v>13.716997</v>
      </c>
      <c r="S102" s="52">
        <f>'AEO 2022 49 Raw'!V90</f>
        <v>13.818701</v>
      </c>
      <c r="T102" s="52">
        <f>'AEO 2022 49 Raw'!W90</f>
        <v>13.913751</v>
      </c>
      <c r="U102" s="52">
        <f>'AEO 2022 49 Raw'!X90</f>
        <v>14.005179</v>
      </c>
      <c r="V102" s="52">
        <f>'AEO 2022 49 Raw'!Y90</f>
        <v>14.090106</v>
      </c>
      <c r="W102" s="52">
        <f>'AEO 2022 49 Raw'!Z90</f>
        <v>14.163698</v>
      </c>
      <c r="X102" s="52">
        <f>'AEO 2022 49 Raw'!AA90</f>
        <v>14.230515</v>
      </c>
      <c r="Y102" s="52">
        <f>'AEO 2022 49 Raw'!AB90</f>
        <v>14.291926</v>
      </c>
      <c r="Z102" s="52">
        <f>'AEO 2022 49 Raw'!AC90</f>
        <v>14.331676</v>
      </c>
      <c r="AA102" s="52">
        <f>'AEO 2022 49 Raw'!AD90</f>
        <v>14.36323</v>
      </c>
      <c r="AB102" s="52">
        <f>'AEO 2022 49 Raw'!AE90</f>
        <v>14.38867</v>
      </c>
      <c r="AC102" s="52">
        <f>'AEO 2022 49 Raw'!AF90</f>
        <v>14.409849</v>
      </c>
      <c r="AD102" s="52">
        <f>'AEO 2022 49 Raw'!AG90</f>
        <v>14.429933</v>
      </c>
      <c r="AE102" s="52">
        <f>'AEO 2022 49 Raw'!AH90</f>
        <v>14.451251</v>
      </c>
      <c r="AF102" s="52">
        <f>'AEO 2022 49 Raw'!AI90</f>
        <v>14.474892</v>
      </c>
      <c r="AG102" s="53">
        <f>'AEO 2022 49 Raw'!AJ90</f>
        <v>0.012</v>
      </c>
    </row>
    <row r="103" ht="15.0" customHeight="1">
      <c r="A103" s="45" t="s">
        <v>1787</v>
      </c>
      <c r="B103" s="51" t="s">
        <v>1700</v>
      </c>
      <c r="C103" s="52">
        <f>'AEO 2022 49 Raw'!F91</f>
        <v>12.185907</v>
      </c>
      <c r="D103" s="52">
        <f>'AEO 2022 49 Raw'!G91</f>
        <v>12.476823</v>
      </c>
      <c r="E103" s="52">
        <f>'AEO 2022 49 Raw'!H91</f>
        <v>12.615515</v>
      </c>
      <c r="F103" s="52">
        <f>'AEO 2022 49 Raw'!I91</f>
        <v>12.7065</v>
      </c>
      <c r="G103" s="52">
        <f>'AEO 2022 49 Raw'!J91</f>
        <v>12.7859</v>
      </c>
      <c r="H103" s="52">
        <f>'AEO 2022 49 Raw'!K91</f>
        <v>12.870822</v>
      </c>
      <c r="I103" s="52">
        <f>'AEO 2022 49 Raw'!L91</f>
        <v>12.969876</v>
      </c>
      <c r="J103" s="52">
        <f>'AEO 2022 49 Raw'!M91</f>
        <v>13.056085</v>
      </c>
      <c r="K103" s="52">
        <f>'AEO 2022 49 Raw'!N91</f>
        <v>13.145184</v>
      </c>
      <c r="L103" s="52">
        <f>'AEO 2022 49 Raw'!O91</f>
        <v>13.240028</v>
      </c>
      <c r="M103" s="52">
        <f>'AEO 2022 49 Raw'!P91</f>
        <v>13.335407</v>
      </c>
      <c r="N103" s="52">
        <f>'AEO 2022 49 Raw'!Q91</f>
        <v>13.427023</v>
      </c>
      <c r="O103" s="52">
        <f>'AEO 2022 49 Raw'!R91</f>
        <v>13.511156</v>
      </c>
      <c r="P103" s="52">
        <f>'AEO 2022 49 Raw'!S91</f>
        <v>13.585314</v>
      </c>
      <c r="Q103" s="52">
        <f>'AEO 2022 49 Raw'!T91</f>
        <v>13.648538</v>
      </c>
      <c r="R103" s="52">
        <f>'AEO 2022 49 Raw'!U91</f>
        <v>13.702117</v>
      </c>
      <c r="S103" s="52">
        <f>'AEO 2022 49 Raw'!V91</f>
        <v>13.746353</v>
      </c>
      <c r="T103" s="52">
        <f>'AEO 2022 49 Raw'!W91</f>
        <v>13.780757</v>
      </c>
      <c r="U103" s="52">
        <f>'AEO 2022 49 Raw'!X91</f>
        <v>13.811409</v>
      </c>
      <c r="V103" s="52">
        <f>'AEO 2022 49 Raw'!Y91</f>
        <v>13.839574</v>
      </c>
      <c r="W103" s="52">
        <f>'AEO 2022 49 Raw'!Z91</f>
        <v>13.866244</v>
      </c>
      <c r="X103" s="52">
        <f>'AEO 2022 49 Raw'!AA91</f>
        <v>13.894876</v>
      </c>
      <c r="Y103" s="52">
        <f>'AEO 2022 49 Raw'!AB91</f>
        <v>13.925592</v>
      </c>
      <c r="Z103" s="52">
        <f>'AEO 2022 49 Raw'!AC91</f>
        <v>13.958801</v>
      </c>
      <c r="AA103" s="52">
        <f>'AEO 2022 49 Raw'!AD91</f>
        <v>13.994458</v>
      </c>
      <c r="AB103" s="52">
        <f>'AEO 2022 49 Raw'!AE91</f>
        <v>14.032181</v>
      </c>
      <c r="AC103" s="52">
        <f>'AEO 2022 49 Raw'!AF91</f>
        <v>14.070524</v>
      </c>
      <c r="AD103" s="52">
        <f>'AEO 2022 49 Raw'!AG91</f>
        <v>14.108083</v>
      </c>
      <c r="AE103" s="52">
        <f>'AEO 2022 49 Raw'!AH91</f>
        <v>14.143658</v>
      </c>
      <c r="AF103" s="52">
        <f>'AEO 2022 49 Raw'!AI91</f>
        <v>14.176229</v>
      </c>
      <c r="AG103" s="53">
        <f>'AEO 2022 49 Raw'!AJ91</f>
        <v>0.005</v>
      </c>
    </row>
    <row r="104" ht="15.0" customHeight="1">
      <c r="A104" s="45" t="s">
        <v>1788</v>
      </c>
      <c r="B104" s="51" t="s">
        <v>1702</v>
      </c>
      <c r="C104" s="52">
        <f>'AEO 2022 49 Raw'!F92</f>
        <v>9.796682</v>
      </c>
      <c r="D104" s="52">
        <f>'AEO 2022 49 Raw'!G92</f>
        <v>10.141394</v>
      </c>
      <c r="E104" s="52">
        <f>'AEO 2022 49 Raw'!H92</f>
        <v>10.482111</v>
      </c>
      <c r="F104" s="52">
        <f>'AEO 2022 49 Raw'!I92</f>
        <v>10.792923</v>
      </c>
      <c r="G104" s="52">
        <f>'AEO 2022 49 Raw'!J92</f>
        <v>11.080148</v>
      </c>
      <c r="H104" s="52">
        <f>'AEO 2022 49 Raw'!K92</f>
        <v>11.354793</v>
      </c>
      <c r="I104" s="52">
        <f>'AEO 2022 49 Raw'!L92</f>
        <v>11.618785</v>
      </c>
      <c r="J104" s="52">
        <f>'AEO 2022 49 Raw'!M92</f>
        <v>11.858299</v>
      </c>
      <c r="K104" s="52">
        <f>'AEO 2022 49 Raw'!N92</f>
        <v>12.080998</v>
      </c>
      <c r="L104" s="52">
        <f>'AEO 2022 49 Raw'!O92</f>
        <v>12.286559</v>
      </c>
      <c r="M104" s="52">
        <f>'AEO 2022 49 Raw'!P92</f>
        <v>12.474597</v>
      </c>
      <c r="N104" s="52">
        <f>'AEO 2022 49 Raw'!Q92</f>
        <v>12.646784</v>
      </c>
      <c r="O104" s="52">
        <f>'AEO 2022 49 Raw'!R92</f>
        <v>12.807411</v>
      </c>
      <c r="P104" s="52">
        <f>'AEO 2022 49 Raw'!S92</f>
        <v>12.957733</v>
      </c>
      <c r="Q104" s="52">
        <f>'AEO 2022 49 Raw'!T92</f>
        <v>13.102312</v>
      </c>
      <c r="R104" s="52">
        <f>'AEO 2022 49 Raw'!U92</f>
        <v>13.237653</v>
      </c>
      <c r="S104" s="52">
        <f>'AEO 2022 49 Raw'!V92</f>
        <v>13.369765</v>
      </c>
      <c r="T104" s="52">
        <f>'AEO 2022 49 Raw'!W92</f>
        <v>13.489369</v>
      </c>
      <c r="U104" s="52">
        <f>'AEO 2022 49 Raw'!X92</f>
        <v>13.594627</v>
      </c>
      <c r="V104" s="52">
        <f>'AEO 2022 49 Raw'!Y92</f>
        <v>13.691124</v>
      </c>
      <c r="W104" s="52">
        <f>'AEO 2022 49 Raw'!Z92</f>
        <v>13.767569</v>
      </c>
      <c r="X104" s="52">
        <f>'AEO 2022 49 Raw'!AA92</f>
        <v>13.843495</v>
      </c>
      <c r="Y104" s="52">
        <f>'AEO 2022 49 Raw'!AB92</f>
        <v>13.902071</v>
      </c>
      <c r="Z104" s="52">
        <f>'AEO 2022 49 Raw'!AC92</f>
        <v>13.944431</v>
      </c>
      <c r="AA104" s="52">
        <f>'AEO 2022 49 Raw'!AD92</f>
        <v>13.975425</v>
      </c>
      <c r="AB104" s="52">
        <f>'AEO 2022 49 Raw'!AE92</f>
        <v>13.998657</v>
      </c>
      <c r="AC104" s="52">
        <f>'AEO 2022 49 Raw'!AF92</f>
        <v>14.014451</v>
      </c>
      <c r="AD104" s="52">
        <f>'AEO 2022 49 Raw'!AG92</f>
        <v>14.026537</v>
      </c>
      <c r="AE104" s="52">
        <f>'AEO 2022 49 Raw'!AH92</f>
        <v>14.029642</v>
      </c>
      <c r="AF104" s="52">
        <f>'AEO 2022 49 Raw'!AI92</f>
        <v>14.030705</v>
      </c>
      <c r="AG104" s="53">
        <f>'AEO 2022 49 Raw'!AJ92</f>
        <v>0.012</v>
      </c>
    </row>
    <row r="105" ht="15.0" customHeight="1">
      <c r="A105" s="45" t="s">
        <v>1789</v>
      </c>
      <c r="B105" s="51" t="s">
        <v>1704</v>
      </c>
      <c r="C105" s="52">
        <f>'AEO 2022 49 Raw'!F93</f>
        <v>10.140731</v>
      </c>
      <c r="D105" s="52">
        <f>'AEO 2022 49 Raw'!G93</f>
        <v>10.118766</v>
      </c>
      <c r="E105" s="52">
        <f>'AEO 2022 49 Raw'!H93</f>
        <v>10.096687</v>
      </c>
      <c r="F105" s="52">
        <f>'AEO 2022 49 Raw'!I93</f>
        <v>10.07613</v>
      </c>
      <c r="G105" s="52">
        <f>'AEO 2022 49 Raw'!J93</f>
        <v>10.059316</v>
      </c>
      <c r="H105" s="52">
        <f>'AEO 2022 49 Raw'!K93</f>
        <v>10.047323</v>
      </c>
      <c r="I105" s="52">
        <f>'AEO 2022 49 Raw'!L93</f>
        <v>10.04161</v>
      </c>
      <c r="J105" s="52">
        <f>'AEO 2022 49 Raw'!M93</f>
        <v>10.038866</v>
      </c>
      <c r="K105" s="52">
        <f>'AEO 2022 49 Raw'!N93</f>
        <v>10.043275</v>
      </c>
      <c r="L105" s="52">
        <f>'AEO 2022 49 Raw'!O93</f>
        <v>10.055061</v>
      </c>
      <c r="M105" s="52">
        <f>'AEO 2022 49 Raw'!P93</f>
        <v>10.074309</v>
      </c>
      <c r="N105" s="52">
        <f>'AEO 2022 49 Raw'!Q93</f>
        <v>10.100231</v>
      </c>
      <c r="O105" s="52">
        <f>'AEO 2022 49 Raw'!R93</f>
        <v>10.131553</v>
      </c>
      <c r="P105" s="52">
        <f>'AEO 2022 49 Raw'!S93</f>
        <v>10.168238</v>
      </c>
      <c r="Q105" s="52">
        <f>'AEO 2022 49 Raw'!T93</f>
        <v>10.208088</v>
      </c>
      <c r="R105" s="52">
        <f>'AEO 2022 49 Raw'!U93</f>
        <v>10.251548</v>
      </c>
      <c r="S105" s="52">
        <f>'AEO 2022 49 Raw'!V93</f>
        <v>10.296838</v>
      </c>
      <c r="T105" s="52">
        <f>'AEO 2022 49 Raw'!W93</f>
        <v>10.342779</v>
      </c>
      <c r="U105" s="52">
        <f>'AEO 2022 49 Raw'!X93</f>
        <v>10.389235</v>
      </c>
      <c r="V105" s="52">
        <f>'AEO 2022 49 Raw'!Y93</f>
        <v>10.439503</v>
      </c>
      <c r="W105" s="52">
        <f>'AEO 2022 49 Raw'!Z93</f>
        <v>10.488613</v>
      </c>
      <c r="X105" s="52">
        <f>'AEO 2022 49 Raw'!AA93</f>
        <v>10.532904</v>
      </c>
      <c r="Y105" s="52">
        <f>'AEO 2022 49 Raw'!AB93</f>
        <v>10.575631</v>
      </c>
      <c r="Z105" s="52">
        <f>'AEO 2022 49 Raw'!AC93</f>
        <v>10.623269</v>
      </c>
      <c r="AA105" s="52">
        <f>'AEO 2022 49 Raw'!AD93</f>
        <v>10.674185</v>
      </c>
      <c r="AB105" s="52">
        <f>'AEO 2022 49 Raw'!AE93</f>
        <v>10.726591</v>
      </c>
      <c r="AC105" s="52">
        <f>'AEO 2022 49 Raw'!AF93</f>
        <v>10.778254</v>
      </c>
      <c r="AD105" s="52">
        <f>'AEO 2022 49 Raw'!AG93</f>
        <v>10.827627</v>
      </c>
      <c r="AE105" s="52">
        <f>'AEO 2022 49 Raw'!AH93</f>
        <v>10.877618</v>
      </c>
      <c r="AF105" s="52">
        <f>'AEO 2022 49 Raw'!AI93</f>
        <v>10.925521</v>
      </c>
      <c r="AG105" s="53">
        <f>'AEO 2022 49 Raw'!AJ93</f>
        <v>0.003</v>
      </c>
    </row>
    <row r="106" ht="15.0" customHeight="1">
      <c r="A106" s="45" t="s">
        <v>1790</v>
      </c>
      <c r="B106" s="51" t="s">
        <v>1706</v>
      </c>
      <c r="C106" s="52">
        <f>'AEO 2022 49 Raw'!F94</f>
        <v>24.274523</v>
      </c>
      <c r="D106" s="52">
        <f>'AEO 2022 49 Raw'!G94</f>
        <v>24.426073</v>
      </c>
      <c r="E106" s="52">
        <f>'AEO 2022 49 Raw'!H94</f>
        <v>24.596716</v>
      </c>
      <c r="F106" s="52">
        <f>'AEO 2022 49 Raw'!I94</f>
        <v>24.77482</v>
      </c>
      <c r="G106" s="52">
        <f>'AEO 2022 49 Raw'!J94</f>
        <v>24.951149</v>
      </c>
      <c r="H106" s="52">
        <f>'AEO 2022 49 Raw'!K94</f>
        <v>25.121725</v>
      </c>
      <c r="I106" s="52">
        <f>'AEO 2022 49 Raw'!L94</f>
        <v>25.282753</v>
      </c>
      <c r="J106" s="52">
        <f>'AEO 2022 49 Raw'!M94</f>
        <v>25.430628</v>
      </c>
      <c r="K106" s="52">
        <f>'AEO 2022 49 Raw'!N94</f>
        <v>25.598944</v>
      </c>
      <c r="L106" s="52">
        <f>'AEO 2022 49 Raw'!O94</f>
        <v>25.792004</v>
      </c>
      <c r="M106" s="52">
        <f>'AEO 2022 49 Raw'!P94</f>
        <v>25.991245</v>
      </c>
      <c r="N106" s="52">
        <f>'AEO 2022 49 Raw'!Q94</f>
        <v>26.189985</v>
      </c>
      <c r="O106" s="52">
        <f>'AEO 2022 49 Raw'!R94</f>
        <v>26.471159</v>
      </c>
      <c r="P106" s="52">
        <f>'AEO 2022 49 Raw'!S94</f>
        <v>26.807775</v>
      </c>
      <c r="Q106" s="52">
        <f>'AEO 2022 49 Raw'!T94</f>
        <v>27.120647</v>
      </c>
      <c r="R106" s="52">
        <f>'AEO 2022 49 Raw'!U94</f>
        <v>27.40345</v>
      </c>
      <c r="S106" s="52">
        <f>'AEO 2022 49 Raw'!V94</f>
        <v>27.652651</v>
      </c>
      <c r="T106" s="52">
        <f>'AEO 2022 49 Raw'!W94</f>
        <v>27.867411</v>
      </c>
      <c r="U106" s="52">
        <f>'AEO 2022 49 Raw'!X94</f>
        <v>28.048697</v>
      </c>
      <c r="V106" s="52">
        <f>'AEO 2022 49 Raw'!Y94</f>
        <v>28.149187</v>
      </c>
      <c r="W106" s="52">
        <f>'AEO 2022 49 Raw'!Z94</f>
        <v>28.20175</v>
      </c>
      <c r="X106" s="52">
        <f>'AEO 2022 49 Raw'!AA94</f>
        <v>28.250292</v>
      </c>
      <c r="Y106" s="52">
        <f>'AEO 2022 49 Raw'!AB94</f>
        <v>28.295465</v>
      </c>
      <c r="Z106" s="52">
        <f>'AEO 2022 49 Raw'!AC94</f>
        <v>28.402052</v>
      </c>
      <c r="AA106" s="52">
        <f>'AEO 2022 49 Raw'!AD94</f>
        <v>28.528841</v>
      </c>
      <c r="AB106" s="52">
        <f>'AEO 2022 49 Raw'!AE94</f>
        <v>28.627802</v>
      </c>
      <c r="AC106" s="52">
        <f>'AEO 2022 49 Raw'!AF94</f>
        <v>28.705753</v>
      </c>
      <c r="AD106" s="52">
        <f>'AEO 2022 49 Raw'!AG94</f>
        <v>28.767717</v>
      </c>
      <c r="AE106" s="52">
        <f>'AEO 2022 49 Raw'!AH94</f>
        <v>28.817417</v>
      </c>
      <c r="AF106" s="52">
        <f>'AEO 2022 49 Raw'!AI94</f>
        <v>28.857157</v>
      </c>
      <c r="AG106" s="53">
        <f>'AEO 2022 49 Raw'!AJ94</f>
        <v>0.006</v>
      </c>
    </row>
    <row r="107" ht="15.0" customHeight="1">
      <c r="A107" s="45" t="s">
        <v>1791</v>
      </c>
      <c r="B107" s="51" t="s">
        <v>1708</v>
      </c>
      <c r="C107" s="52">
        <f>'AEO 2022 49 Raw'!F95</f>
        <v>23.005608</v>
      </c>
      <c r="D107" s="52">
        <f>'AEO 2022 49 Raw'!G95</f>
        <v>23.194559</v>
      </c>
      <c r="E107" s="52">
        <f>'AEO 2022 49 Raw'!H95</f>
        <v>23.379459</v>
      </c>
      <c r="F107" s="52">
        <f>'AEO 2022 49 Raw'!I95</f>
        <v>23.574018</v>
      </c>
      <c r="G107" s="52">
        <f>'AEO 2022 49 Raw'!J95</f>
        <v>23.799706</v>
      </c>
      <c r="H107" s="52">
        <f>'AEO 2022 49 Raw'!K95</f>
        <v>24.07111</v>
      </c>
      <c r="I107" s="52">
        <f>'AEO 2022 49 Raw'!L95</f>
        <v>24.390039</v>
      </c>
      <c r="J107" s="52">
        <f>'AEO 2022 49 Raw'!M95</f>
        <v>24.701353</v>
      </c>
      <c r="K107" s="52">
        <f>'AEO 2022 49 Raw'!N95</f>
        <v>25.04701</v>
      </c>
      <c r="L107" s="52">
        <f>'AEO 2022 49 Raw'!O95</f>
        <v>25.411932</v>
      </c>
      <c r="M107" s="52">
        <f>'AEO 2022 49 Raw'!P95</f>
        <v>25.775064</v>
      </c>
      <c r="N107" s="52">
        <f>'AEO 2022 49 Raw'!Q95</f>
        <v>26.124094</v>
      </c>
      <c r="O107" s="52">
        <f>'AEO 2022 49 Raw'!R95</f>
        <v>26.445478</v>
      </c>
      <c r="P107" s="52">
        <f>'AEO 2022 49 Raw'!S95</f>
        <v>26.728565</v>
      </c>
      <c r="Q107" s="52">
        <f>'AEO 2022 49 Raw'!T95</f>
        <v>26.976299</v>
      </c>
      <c r="R107" s="52">
        <f>'AEO 2022 49 Raw'!U95</f>
        <v>27.192411</v>
      </c>
      <c r="S107" s="52">
        <f>'AEO 2022 49 Raw'!V95</f>
        <v>27.379662</v>
      </c>
      <c r="T107" s="52">
        <f>'AEO 2022 49 Raw'!W95</f>
        <v>27.540174</v>
      </c>
      <c r="U107" s="52">
        <f>'AEO 2022 49 Raw'!X95</f>
        <v>27.677088</v>
      </c>
      <c r="V107" s="52">
        <f>'AEO 2022 49 Raw'!Y95</f>
        <v>27.799297</v>
      </c>
      <c r="W107" s="52">
        <f>'AEO 2022 49 Raw'!Z95</f>
        <v>27.908611</v>
      </c>
      <c r="X107" s="52">
        <f>'AEO 2022 49 Raw'!AA95</f>
        <v>28.006664</v>
      </c>
      <c r="Y107" s="52">
        <f>'AEO 2022 49 Raw'!AB95</f>
        <v>28.095442</v>
      </c>
      <c r="Z107" s="52">
        <f>'AEO 2022 49 Raw'!AC95</f>
        <v>28.186481</v>
      </c>
      <c r="AA107" s="52">
        <f>'AEO 2022 49 Raw'!AD95</f>
        <v>28.275202</v>
      </c>
      <c r="AB107" s="52">
        <f>'AEO 2022 49 Raw'!AE95</f>
        <v>28.360117</v>
      </c>
      <c r="AC107" s="52">
        <f>'AEO 2022 49 Raw'!AF95</f>
        <v>28.439758</v>
      </c>
      <c r="AD107" s="52">
        <f>'AEO 2022 49 Raw'!AG95</f>
        <v>28.512466</v>
      </c>
      <c r="AE107" s="52">
        <f>'AEO 2022 49 Raw'!AH95</f>
        <v>28.577187</v>
      </c>
      <c r="AF107" s="52">
        <f>'AEO 2022 49 Raw'!AI95</f>
        <v>28.632776</v>
      </c>
      <c r="AG107" s="53">
        <f>'AEO 2022 49 Raw'!AJ95</f>
        <v>0.008</v>
      </c>
    </row>
    <row r="108" ht="15.0" customHeight="1">
      <c r="A108" s="45" t="s">
        <v>1792</v>
      </c>
      <c r="B108" s="51" t="s">
        <v>1710</v>
      </c>
      <c r="C108" s="52">
        <f>'AEO 2022 49 Raw'!F96</f>
        <v>19.177948</v>
      </c>
      <c r="D108" s="52">
        <f>'AEO 2022 49 Raw'!G96</f>
        <v>19.233902</v>
      </c>
      <c r="E108" s="52">
        <f>'AEO 2022 49 Raw'!H96</f>
        <v>19.291302</v>
      </c>
      <c r="F108" s="52">
        <f>'AEO 2022 49 Raw'!I96</f>
        <v>19.347</v>
      </c>
      <c r="G108" s="52">
        <f>'AEO 2022 49 Raw'!J96</f>
        <v>19.411312</v>
      </c>
      <c r="H108" s="52">
        <f>'AEO 2022 49 Raw'!K96</f>
        <v>19.490082</v>
      </c>
      <c r="I108" s="52">
        <f>'AEO 2022 49 Raw'!L96</f>
        <v>19.586605</v>
      </c>
      <c r="J108" s="52">
        <f>'AEO 2022 49 Raw'!M96</f>
        <v>19.678169</v>
      </c>
      <c r="K108" s="52">
        <f>'AEO 2022 49 Raw'!N96</f>
        <v>19.776348</v>
      </c>
      <c r="L108" s="52">
        <f>'AEO 2022 49 Raw'!O96</f>
        <v>19.879616</v>
      </c>
      <c r="M108" s="52">
        <f>'AEO 2022 49 Raw'!P96</f>
        <v>19.971254</v>
      </c>
      <c r="N108" s="52">
        <f>'AEO 2022 49 Raw'!Q96</f>
        <v>20.058912</v>
      </c>
      <c r="O108" s="52">
        <f>'AEO 2022 49 Raw'!R96</f>
        <v>20.141705</v>
      </c>
      <c r="P108" s="52">
        <f>'AEO 2022 49 Raw'!S96</f>
        <v>20.218042</v>
      </c>
      <c r="Q108" s="52">
        <f>'AEO 2022 49 Raw'!T96</f>
        <v>20.287703</v>
      </c>
      <c r="R108" s="52">
        <f>'AEO 2022 49 Raw'!U96</f>
        <v>20.351503</v>
      </c>
      <c r="S108" s="52">
        <f>'AEO 2022 49 Raw'!V96</f>
        <v>20.410351</v>
      </c>
      <c r="T108" s="52">
        <f>'AEO 2022 49 Raw'!W96</f>
        <v>20.464849</v>
      </c>
      <c r="U108" s="52">
        <f>'AEO 2022 49 Raw'!X96</f>
        <v>20.515177</v>
      </c>
      <c r="V108" s="52">
        <f>'AEO 2022 49 Raw'!Y96</f>
        <v>20.562967</v>
      </c>
      <c r="W108" s="52">
        <f>'AEO 2022 49 Raw'!Z96</f>
        <v>20.608042</v>
      </c>
      <c r="X108" s="52">
        <f>'AEO 2022 49 Raw'!AA96</f>
        <v>20.650305</v>
      </c>
      <c r="Y108" s="52">
        <f>'AEO 2022 49 Raw'!AB96</f>
        <v>20.688982</v>
      </c>
      <c r="Z108" s="52">
        <f>'AEO 2022 49 Raw'!AC96</f>
        <v>20.726721</v>
      </c>
      <c r="AA108" s="52">
        <f>'AEO 2022 49 Raw'!AD96</f>
        <v>20.762392</v>
      </c>
      <c r="AB108" s="52">
        <f>'AEO 2022 49 Raw'!AE96</f>
        <v>20.795719</v>
      </c>
      <c r="AC108" s="52">
        <f>'AEO 2022 49 Raw'!AF96</f>
        <v>20.826424</v>
      </c>
      <c r="AD108" s="52">
        <f>'AEO 2022 49 Raw'!AG96</f>
        <v>20.854357</v>
      </c>
      <c r="AE108" s="52">
        <f>'AEO 2022 49 Raw'!AH96</f>
        <v>20.879465</v>
      </c>
      <c r="AF108" s="52">
        <f>'AEO 2022 49 Raw'!AI96</f>
        <v>20.901672</v>
      </c>
      <c r="AG108" s="53">
        <f>'AEO 2022 49 Raw'!AJ96</f>
        <v>0.003</v>
      </c>
    </row>
    <row r="109" ht="15.0" customHeight="1">
      <c r="A109" s="45" t="s">
        <v>1793</v>
      </c>
      <c r="B109" s="51" t="s">
        <v>1712</v>
      </c>
      <c r="C109" s="52">
        <f>'AEO 2022 49 Raw'!F97</f>
        <v>18.70326</v>
      </c>
      <c r="D109" s="52">
        <f>'AEO 2022 49 Raw'!G97</f>
        <v>17.449142</v>
      </c>
      <c r="E109" s="52">
        <f>'AEO 2022 49 Raw'!H97</f>
        <v>17.050966</v>
      </c>
      <c r="F109" s="52">
        <f>'AEO 2022 49 Raw'!I97</f>
        <v>16.84049</v>
      </c>
      <c r="G109" s="52">
        <f>'AEO 2022 49 Raw'!J97</f>
        <v>16.71032</v>
      </c>
      <c r="H109" s="52">
        <f>'AEO 2022 49 Raw'!K97</f>
        <v>16.620298</v>
      </c>
      <c r="I109" s="52">
        <f>'AEO 2022 49 Raw'!L97</f>
        <v>16.554527</v>
      </c>
      <c r="J109" s="52">
        <f>'AEO 2022 49 Raw'!M97</f>
        <v>16.504019</v>
      </c>
      <c r="K109" s="52">
        <f>'AEO 2022 49 Raw'!N97</f>
        <v>16.464115</v>
      </c>
      <c r="L109" s="52">
        <f>'AEO 2022 49 Raw'!O97</f>
        <v>16.43227</v>
      </c>
      <c r="M109" s="52">
        <f>'AEO 2022 49 Raw'!P97</f>
        <v>16.406561</v>
      </c>
      <c r="N109" s="52">
        <f>'AEO 2022 49 Raw'!Q97</f>
        <v>16.38562</v>
      </c>
      <c r="O109" s="52">
        <f>'AEO 2022 49 Raw'!R97</f>
        <v>16.368618</v>
      </c>
      <c r="P109" s="52">
        <f>'AEO 2022 49 Raw'!S97</f>
        <v>16.35516</v>
      </c>
      <c r="Q109" s="52">
        <f>'AEO 2022 49 Raw'!T97</f>
        <v>16.344622</v>
      </c>
      <c r="R109" s="52">
        <f>'AEO 2022 49 Raw'!U97</f>
        <v>16.336435</v>
      </c>
      <c r="S109" s="52">
        <f>'AEO 2022 49 Raw'!V97</f>
        <v>16.330156</v>
      </c>
      <c r="T109" s="52">
        <f>'AEO 2022 49 Raw'!W97</f>
        <v>16.32538</v>
      </c>
      <c r="U109" s="52">
        <f>'AEO 2022 49 Raw'!X97</f>
        <v>16.321747</v>
      </c>
      <c r="V109" s="52">
        <f>'AEO 2022 49 Raw'!Y97</f>
        <v>16.314915</v>
      </c>
      <c r="W109" s="52">
        <f>'AEO 2022 49 Raw'!Z97</f>
        <v>16.30827</v>
      </c>
      <c r="X109" s="52">
        <f>'AEO 2022 49 Raw'!AA97</f>
        <v>16.302376</v>
      </c>
      <c r="Y109" s="52">
        <f>'AEO 2022 49 Raw'!AB97</f>
        <v>16.297127</v>
      </c>
      <c r="Z109" s="52">
        <f>'AEO 2022 49 Raw'!AC97</f>
        <v>16.285812</v>
      </c>
      <c r="AA109" s="52">
        <f>'AEO 2022 49 Raw'!AD97</f>
        <v>16.277069</v>
      </c>
      <c r="AB109" s="52">
        <f>'AEO 2022 49 Raw'!AE97</f>
        <v>16.270239</v>
      </c>
      <c r="AC109" s="52">
        <f>'AEO 2022 49 Raw'!AF97</f>
        <v>16.264902</v>
      </c>
      <c r="AD109" s="52">
        <f>'AEO 2022 49 Raw'!AG97</f>
        <v>16.26071</v>
      </c>
      <c r="AE109" s="52">
        <f>'AEO 2022 49 Raw'!AH97</f>
        <v>16.25741</v>
      </c>
      <c r="AF109" s="52">
        <f>'AEO 2022 49 Raw'!AI97</f>
        <v>16.254793</v>
      </c>
      <c r="AG109" s="53">
        <f>'AEO 2022 49 Raw'!AJ97</f>
        <v>-0.005</v>
      </c>
    </row>
    <row r="110" ht="15.0" customHeight="1">
      <c r="A110" s="45" t="s">
        <v>1794</v>
      </c>
      <c r="B110" s="51" t="s">
        <v>1795</v>
      </c>
      <c r="C110" s="52">
        <f>'AEO 2022 49 Raw'!F98</f>
        <v>13.494139</v>
      </c>
      <c r="D110" s="52">
        <f>'AEO 2022 49 Raw'!G98</f>
        <v>13.692414</v>
      </c>
      <c r="E110" s="52">
        <f>'AEO 2022 49 Raw'!H98</f>
        <v>13.894396</v>
      </c>
      <c r="F110" s="52">
        <f>'AEO 2022 49 Raw'!I98</f>
        <v>14.110542</v>
      </c>
      <c r="G110" s="52">
        <f>'AEO 2022 49 Raw'!J98</f>
        <v>14.337107</v>
      </c>
      <c r="H110" s="52">
        <f>'AEO 2022 49 Raw'!K98</f>
        <v>14.572704</v>
      </c>
      <c r="I110" s="52">
        <f>'AEO 2022 49 Raw'!L98</f>
        <v>14.809809</v>
      </c>
      <c r="J110" s="52">
        <f>'AEO 2022 49 Raw'!M98</f>
        <v>15.030557</v>
      </c>
      <c r="K110" s="52">
        <f>'AEO 2022 49 Raw'!N98</f>
        <v>15.236065</v>
      </c>
      <c r="L110" s="52">
        <f>'AEO 2022 49 Raw'!O98</f>
        <v>15.42009</v>
      </c>
      <c r="M110" s="52">
        <f>'AEO 2022 49 Raw'!P98</f>
        <v>15.584433</v>
      </c>
      <c r="N110" s="52">
        <f>'AEO 2022 49 Raw'!Q98</f>
        <v>15.728368</v>
      </c>
      <c r="O110" s="52">
        <f>'AEO 2022 49 Raw'!R98</f>
        <v>15.853191</v>
      </c>
      <c r="P110" s="52">
        <f>'AEO 2022 49 Raw'!S98</f>
        <v>15.957822</v>
      </c>
      <c r="Q110" s="52">
        <f>'AEO 2022 49 Raw'!T98</f>
        <v>16.046558</v>
      </c>
      <c r="R110" s="52">
        <f>'AEO 2022 49 Raw'!U98</f>
        <v>16.122107</v>
      </c>
      <c r="S110" s="52">
        <f>'AEO 2022 49 Raw'!V98</f>
        <v>16.186852</v>
      </c>
      <c r="T110" s="52">
        <f>'AEO 2022 49 Raw'!W98</f>
        <v>16.244211</v>
      </c>
      <c r="U110" s="52">
        <f>'AEO 2022 49 Raw'!X98</f>
        <v>16.294504</v>
      </c>
      <c r="V110" s="52">
        <f>'AEO 2022 49 Raw'!Y98</f>
        <v>16.336878</v>
      </c>
      <c r="W110" s="52">
        <f>'AEO 2022 49 Raw'!Z98</f>
        <v>16.368353</v>
      </c>
      <c r="X110" s="52">
        <f>'AEO 2022 49 Raw'!AA98</f>
        <v>16.392986</v>
      </c>
      <c r="Y110" s="52">
        <f>'AEO 2022 49 Raw'!AB98</f>
        <v>16.411192</v>
      </c>
      <c r="Z110" s="52">
        <f>'AEO 2022 49 Raw'!AC98</f>
        <v>16.414948</v>
      </c>
      <c r="AA110" s="52">
        <f>'AEO 2022 49 Raw'!AD98</f>
        <v>16.41201</v>
      </c>
      <c r="AB110" s="52">
        <f>'AEO 2022 49 Raw'!AE98</f>
        <v>16.40464</v>
      </c>
      <c r="AC110" s="52">
        <f>'AEO 2022 49 Raw'!AF98</f>
        <v>16.393383</v>
      </c>
      <c r="AD110" s="52">
        <f>'AEO 2022 49 Raw'!AG98</f>
        <v>16.380253</v>
      </c>
      <c r="AE110" s="52">
        <f>'AEO 2022 49 Raw'!AH98</f>
        <v>16.367651</v>
      </c>
      <c r="AF110" s="52">
        <f>'AEO 2022 49 Raw'!AI98</f>
        <v>16.356028</v>
      </c>
      <c r="AG110" s="53">
        <f>'AEO 2022 49 Raw'!AJ98</f>
        <v>0.007</v>
      </c>
    </row>
    <row r="111" ht="15.0" customHeight="1">
      <c r="B111" s="50" t="s">
        <v>1715</v>
      </c>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3"/>
    </row>
    <row r="112" ht="15.0" customHeight="1">
      <c r="A112" s="45" t="s">
        <v>1796</v>
      </c>
      <c r="B112" s="51" t="s">
        <v>1696</v>
      </c>
      <c r="C112" s="52">
        <f>'AEO 2022 49 Raw'!F100</f>
        <v>9.075499</v>
      </c>
      <c r="D112" s="52">
        <f>'AEO 2022 49 Raw'!G100</f>
        <v>9.179206</v>
      </c>
      <c r="E112" s="52">
        <f>'AEO 2022 49 Raw'!H100</f>
        <v>9.295422</v>
      </c>
      <c r="F112" s="52">
        <f>'AEO 2022 49 Raw'!I100</f>
        <v>9.433228</v>
      </c>
      <c r="G112" s="52">
        <f>'AEO 2022 49 Raw'!J100</f>
        <v>9.589328</v>
      </c>
      <c r="H112" s="52">
        <f>'AEO 2022 49 Raw'!K100</f>
        <v>9.756547</v>
      </c>
      <c r="I112" s="52">
        <f>'AEO 2022 49 Raw'!L100</f>
        <v>9.934042</v>
      </c>
      <c r="J112" s="52">
        <f>'AEO 2022 49 Raw'!M100</f>
        <v>10.10941</v>
      </c>
      <c r="K112" s="52">
        <f>'AEO 2022 49 Raw'!N100</f>
        <v>10.295333</v>
      </c>
      <c r="L112" s="52">
        <f>'AEO 2022 49 Raw'!O100</f>
        <v>10.486143</v>
      </c>
      <c r="M112" s="52">
        <f>'AEO 2022 49 Raw'!P100</f>
        <v>10.679363</v>
      </c>
      <c r="N112" s="52">
        <f>'AEO 2022 49 Raw'!Q100</f>
        <v>10.868969</v>
      </c>
      <c r="O112" s="52">
        <f>'AEO 2022 49 Raw'!R100</f>
        <v>11.046341</v>
      </c>
      <c r="P112" s="52">
        <f>'AEO 2022 49 Raw'!S100</f>
        <v>11.207815</v>
      </c>
      <c r="Q112" s="52">
        <f>'AEO 2022 49 Raw'!T100</f>
        <v>11.353097</v>
      </c>
      <c r="R112" s="52">
        <f>'AEO 2022 49 Raw'!U100</f>
        <v>11.483524</v>
      </c>
      <c r="S112" s="52">
        <f>'AEO 2022 49 Raw'!V100</f>
        <v>11.6035</v>
      </c>
      <c r="T112" s="52">
        <f>'AEO 2022 49 Raw'!W100</f>
        <v>11.714968</v>
      </c>
      <c r="U112" s="52">
        <f>'AEO 2022 49 Raw'!X100</f>
        <v>11.8195</v>
      </c>
      <c r="V112" s="52">
        <f>'AEO 2022 49 Raw'!Y100</f>
        <v>11.916875</v>
      </c>
      <c r="W112" s="52">
        <f>'AEO 2022 49 Raw'!Z100</f>
        <v>12.005874</v>
      </c>
      <c r="X112" s="52">
        <f>'AEO 2022 49 Raw'!AA100</f>
        <v>12.083745</v>
      </c>
      <c r="Y112" s="52">
        <f>'AEO 2022 49 Raw'!AB100</f>
        <v>12.149712</v>
      </c>
      <c r="Z112" s="52">
        <f>'AEO 2022 49 Raw'!AC100</f>
        <v>12.205318</v>
      </c>
      <c r="AA112" s="52">
        <f>'AEO 2022 49 Raw'!AD100</f>
        <v>12.254006</v>
      </c>
      <c r="AB112" s="52">
        <f>'AEO 2022 49 Raw'!AE100</f>
        <v>12.299006</v>
      </c>
      <c r="AC112" s="52">
        <f>'AEO 2022 49 Raw'!AF100</f>
        <v>12.339808</v>
      </c>
      <c r="AD112" s="52">
        <f>'AEO 2022 49 Raw'!AG100</f>
        <v>12.376481</v>
      </c>
      <c r="AE112" s="52">
        <f>'AEO 2022 49 Raw'!AH100</f>
        <v>12.410901</v>
      </c>
      <c r="AF112" s="52">
        <f>'AEO 2022 49 Raw'!AI100</f>
        <v>12.444587</v>
      </c>
      <c r="AG112" s="53">
        <f>'AEO 2022 49 Raw'!AJ100</f>
        <v>0.011</v>
      </c>
    </row>
    <row r="113" ht="12.0" customHeight="1">
      <c r="A113" s="45" t="s">
        <v>1797</v>
      </c>
      <c r="B113" s="51" t="s">
        <v>1698</v>
      </c>
      <c r="C113" s="52">
        <f>'AEO 2022 49 Raw'!F101</f>
        <v>6.670794</v>
      </c>
      <c r="D113" s="52">
        <f>'AEO 2022 49 Raw'!G101</f>
        <v>6.708732</v>
      </c>
      <c r="E113" s="52">
        <f>'AEO 2022 49 Raw'!H101</f>
        <v>6.753753</v>
      </c>
      <c r="F113" s="52">
        <f>'AEO 2022 49 Raw'!I101</f>
        <v>6.809014</v>
      </c>
      <c r="G113" s="52">
        <f>'AEO 2022 49 Raw'!J101</f>
        <v>6.875769</v>
      </c>
      <c r="H113" s="52">
        <f>'AEO 2022 49 Raw'!K101</f>
        <v>6.950387</v>
      </c>
      <c r="I113" s="52">
        <f>'AEO 2022 49 Raw'!L101</f>
        <v>7.033719</v>
      </c>
      <c r="J113" s="52">
        <f>'AEO 2022 49 Raw'!M101</f>
        <v>7.117837</v>
      </c>
      <c r="K113" s="52">
        <f>'AEO 2022 49 Raw'!N101</f>
        <v>7.210016</v>
      </c>
      <c r="L113" s="52">
        <f>'AEO 2022 49 Raw'!O101</f>
        <v>7.309373</v>
      </c>
      <c r="M113" s="52">
        <f>'AEO 2022 49 Raw'!P101</f>
        <v>7.414542</v>
      </c>
      <c r="N113" s="52">
        <f>'AEO 2022 49 Raw'!Q101</f>
        <v>7.522252</v>
      </c>
      <c r="O113" s="52">
        <f>'AEO 2022 49 Raw'!R101</f>
        <v>7.631409</v>
      </c>
      <c r="P113" s="52">
        <f>'AEO 2022 49 Raw'!S101</f>
        <v>7.735628</v>
      </c>
      <c r="Q113" s="52">
        <f>'AEO 2022 49 Raw'!T101</f>
        <v>7.835399</v>
      </c>
      <c r="R113" s="52">
        <f>'AEO 2022 49 Raw'!U101</f>
        <v>7.931592</v>
      </c>
      <c r="S113" s="52">
        <f>'AEO 2022 49 Raw'!V101</f>
        <v>8.023088</v>
      </c>
      <c r="T113" s="52">
        <f>'AEO 2022 49 Raw'!W101</f>
        <v>8.114396</v>
      </c>
      <c r="U113" s="52">
        <f>'AEO 2022 49 Raw'!X101</f>
        <v>8.199372</v>
      </c>
      <c r="V113" s="52">
        <f>'AEO 2022 49 Raw'!Y101</f>
        <v>8.282223</v>
      </c>
      <c r="W113" s="52">
        <f>'AEO 2022 49 Raw'!Z101</f>
        <v>8.35967</v>
      </c>
      <c r="X113" s="52">
        <f>'AEO 2022 49 Raw'!AA101</f>
        <v>8.431184</v>
      </c>
      <c r="Y113" s="52">
        <f>'AEO 2022 49 Raw'!AB101</f>
        <v>8.495285</v>
      </c>
      <c r="Z113" s="52">
        <f>'AEO 2022 49 Raw'!AC101</f>
        <v>8.552924</v>
      </c>
      <c r="AA113" s="52">
        <f>'AEO 2022 49 Raw'!AD101</f>
        <v>8.607065</v>
      </c>
      <c r="AB113" s="52">
        <f>'AEO 2022 49 Raw'!AE101</f>
        <v>8.658532</v>
      </c>
      <c r="AC113" s="52">
        <f>'AEO 2022 49 Raw'!AF101</f>
        <v>8.707309</v>
      </c>
      <c r="AD113" s="52">
        <f>'AEO 2022 49 Raw'!AG101</f>
        <v>8.75133</v>
      </c>
      <c r="AE113" s="52">
        <f>'AEO 2022 49 Raw'!AH101</f>
        <v>8.791299</v>
      </c>
      <c r="AF113" s="52">
        <f>'AEO 2022 49 Raw'!AI101</f>
        <v>8.829709</v>
      </c>
      <c r="AG113" s="53">
        <f>'AEO 2022 49 Raw'!AJ101</f>
        <v>0.01</v>
      </c>
    </row>
    <row r="114" ht="15.0" customHeight="1">
      <c r="A114" s="45" t="s">
        <v>1798</v>
      </c>
      <c r="B114" s="51" t="s">
        <v>1700</v>
      </c>
      <c r="C114" s="52">
        <f>'AEO 2022 49 Raw'!F102</f>
        <v>6.658319</v>
      </c>
      <c r="D114" s="52">
        <f>'AEO 2022 49 Raw'!G102</f>
        <v>6.713181</v>
      </c>
      <c r="E114" s="52">
        <f>'AEO 2022 49 Raw'!H102</f>
        <v>6.780991</v>
      </c>
      <c r="F114" s="52">
        <f>'AEO 2022 49 Raw'!I102</f>
        <v>6.864544</v>
      </c>
      <c r="G114" s="52">
        <f>'AEO 2022 49 Raw'!J102</f>
        <v>6.965235</v>
      </c>
      <c r="H114" s="52">
        <f>'AEO 2022 49 Raw'!K102</f>
        <v>7.078409</v>
      </c>
      <c r="I114" s="52">
        <f>'AEO 2022 49 Raw'!L102</f>
        <v>7.204567</v>
      </c>
      <c r="J114" s="52">
        <f>'AEO 2022 49 Raw'!M102</f>
        <v>7.329655</v>
      </c>
      <c r="K114" s="52">
        <f>'AEO 2022 49 Raw'!N102</f>
        <v>7.46793</v>
      </c>
      <c r="L114" s="52">
        <f>'AEO 2022 49 Raw'!O102</f>
        <v>7.614655</v>
      </c>
      <c r="M114" s="52">
        <f>'AEO 2022 49 Raw'!P102</f>
        <v>7.765651</v>
      </c>
      <c r="N114" s="52">
        <f>'AEO 2022 49 Raw'!Q102</f>
        <v>7.916976</v>
      </c>
      <c r="O114" s="52">
        <f>'AEO 2022 49 Raw'!R102</f>
        <v>8.05926</v>
      </c>
      <c r="P114" s="52">
        <f>'AEO 2022 49 Raw'!S102</f>
        <v>8.186748</v>
      </c>
      <c r="Q114" s="52">
        <f>'AEO 2022 49 Raw'!T102</f>
        <v>8.308998</v>
      </c>
      <c r="R114" s="52">
        <f>'AEO 2022 49 Raw'!U102</f>
        <v>8.421576</v>
      </c>
      <c r="S114" s="52">
        <f>'AEO 2022 49 Raw'!V102</f>
        <v>8.525084</v>
      </c>
      <c r="T114" s="52">
        <f>'AEO 2022 49 Raw'!W102</f>
        <v>8.619061</v>
      </c>
      <c r="U114" s="52">
        <f>'AEO 2022 49 Raw'!X102</f>
        <v>8.701835</v>
      </c>
      <c r="V114" s="52">
        <f>'AEO 2022 49 Raw'!Y102</f>
        <v>8.772101</v>
      </c>
      <c r="W114" s="52">
        <f>'AEO 2022 49 Raw'!Z102</f>
        <v>8.831438</v>
      </c>
      <c r="X114" s="52">
        <f>'AEO 2022 49 Raw'!AA102</f>
        <v>8.880959</v>
      </c>
      <c r="Y114" s="52">
        <f>'AEO 2022 49 Raw'!AB102</f>
        <v>8.922068</v>
      </c>
      <c r="Z114" s="52">
        <f>'AEO 2022 49 Raw'!AC102</f>
        <v>8.956316</v>
      </c>
      <c r="AA114" s="52">
        <f>'AEO 2022 49 Raw'!AD102</f>
        <v>8.985045</v>
      </c>
      <c r="AB114" s="52">
        <f>'AEO 2022 49 Raw'!AE102</f>
        <v>9.009603</v>
      </c>
      <c r="AC114" s="52">
        <f>'AEO 2022 49 Raw'!AF102</f>
        <v>9.030864</v>
      </c>
      <c r="AD114" s="52">
        <f>'AEO 2022 49 Raw'!AG102</f>
        <v>9.049376</v>
      </c>
      <c r="AE114" s="52">
        <f>'AEO 2022 49 Raw'!AH102</f>
        <v>9.073705</v>
      </c>
      <c r="AF114" s="52">
        <f>'AEO 2022 49 Raw'!AI102</f>
        <v>9.094421</v>
      </c>
      <c r="AG114" s="53">
        <f>'AEO 2022 49 Raw'!AJ102</f>
        <v>0.011</v>
      </c>
    </row>
    <row r="115" ht="15.0" customHeight="1">
      <c r="A115" s="45" t="s">
        <v>1799</v>
      </c>
      <c r="B115" s="51" t="s">
        <v>1702</v>
      </c>
      <c r="C115" s="52">
        <f>'AEO 2022 49 Raw'!F103</f>
        <v>6.82654</v>
      </c>
      <c r="D115" s="52">
        <f>'AEO 2022 49 Raw'!G103</f>
        <v>6.964582</v>
      </c>
      <c r="E115" s="52">
        <f>'AEO 2022 49 Raw'!H103</f>
        <v>7.092011</v>
      </c>
      <c r="F115" s="52">
        <f>'AEO 2022 49 Raw'!I103</f>
        <v>7.224513</v>
      </c>
      <c r="G115" s="52">
        <f>'AEO 2022 49 Raw'!J103</f>
        <v>7.362422</v>
      </c>
      <c r="H115" s="52">
        <f>'AEO 2022 49 Raw'!K103</f>
        <v>7.501648</v>
      </c>
      <c r="I115" s="52">
        <f>'AEO 2022 49 Raw'!L103</f>
        <v>7.641031</v>
      </c>
      <c r="J115" s="52">
        <f>'AEO 2022 49 Raw'!M103</f>
        <v>7.765577</v>
      </c>
      <c r="K115" s="52">
        <f>'AEO 2022 49 Raw'!N103</f>
        <v>7.893794</v>
      </c>
      <c r="L115" s="52">
        <f>'AEO 2022 49 Raw'!O103</f>
        <v>8.023255</v>
      </c>
      <c r="M115" s="52">
        <f>'AEO 2022 49 Raw'!P103</f>
        <v>8.151857</v>
      </c>
      <c r="N115" s="52">
        <f>'AEO 2022 49 Raw'!Q103</f>
        <v>8.277692</v>
      </c>
      <c r="O115" s="52">
        <f>'AEO 2022 49 Raw'!R103</f>
        <v>8.396154</v>
      </c>
      <c r="P115" s="52">
        <f>'AEO 2022 49 Raw'!S103</f>
        <v>8.506433</v>
      </c>
      <c r="Q115" s="52">
        <f>'AEO 2022 49 Raw'!T103</f>
        <v>8.608725</v>
      </c>
      <c r="R115" s="52">
        <f>'AEO 2022 49 Raw'!U103</f>
        <v>8.703245</v>
      </c>
      <c r="S115" s="52">
        <f>'AEO 2022 49 Raw'!V103</f>
        <v>8.789195</v>
      </c>
      <c r="T115" s="52">
        <f>'AEO 2022 49 Raw'!W103</f>
        <v>8.866448</v>
      </c>
      <c r="U115" s="52">
        <f>'AEO 2022 49 Raw'!X103</f>
        <v>8.933491</v>
      </c>
      <c r="V115" s="52">
        <f>'AEO 2022 49 Raw'!Y103</f>
        <v>8.990127</v>
      </c>
      <c r="W115" s="52">
        <f>'AEO 2022 49 Raw'!Z103</f>
        <v>9.039637</v>
      </c>
      <c r="X115" s="52">
        <f>'AEO 2022 49 Raw'!AA103</f>
        <v>9.081216</v>
      </c>
      <c r="Y115" s="52">
        <f>'AEO 2022 49 Raw'!AB103</f>
        <v>9.119707</v>
      </c>
      <c r="Z115" s="52">
        <f>'AEO 2022 49 Raw'!AC103</f>
        <v>9.154683</v>
      </c>
      <c r="AA115" s="52">
        <f>'AEO 2022 49 Raw'!AD103</f>
        <v>9.183781</v>
      </c>
      <c r="AB115" s="52">
        <f>'AEO 2022 49 Raw'!AE103</f>
        <v>9.208628</v>
      </c>
      <c r="AC115" s="52">
        <f>'AEO 2022 49 Raw'!AF103</f>
        <v>9.231821</v>
      </c>
      <c r="AD115" s="52">
        <f>'AEO 2022 49 Raw'!AG103</f>
        <v>9.253574</v>
      </c>
      <c r="AE115" s="52">
        <f>'AEO 2022 49 Raw'!AH103</f>
        <v>9.273326</v>
      </c>
      <c r="AF115" s="52">
        <f>'AEO 2022 49 Raw'!AI103</f>
        <v>9.291427</v>
      </c>
      <c r="AG115" s="53">
        <f>'AEO 2022 49 Raw'!AJ103</f>
        <v>0.011</v>
      </c>
    </row>
    <row r="116" ht="15.0" customHeight="1">
      <c r="A116" s="45" t="s">
        <v>1800</v>
      </c>
      <c r="B116" s="51" t="s">
        <v>1704</v>
      </c>
      <c r="C116" s="52">
        <f>'AEO 2022 49 Raw'!F104</f>
        <v>6.953498</v>
      </c>
      <c r="D116" s="52">
        <f>'AEO 2022 49 Raw'!G104</f>
        <v>7.019722</v>
      </c>
      <c r="E116" s="52">
        <f>'AEO 2022 49 Raw'!H104</f>
        <v>7.092264</v>
      </c>
      <c r="F116" s="52">
        <f>'AEO 2022 49 Raw'!I104</f>
        <v>7.175932</v>
      </c>
      <c r="G116" s="52">
        <f>'AEO 2022 49 Raw'!J104</f>
        <v>7.269319</v>
      </c>
      <c r="H116" s="52">
        <f>'AEO 2022 49 Raw'!K104</f>
        <v>7.369137</v>
      </c>
      <c r="I116" s="52">
        <f>'AEO 2022 49 Raw'!L104</f>
        <v>7.475052</v>
      </c>
      <c r="J116" s="52">
        <f>'AEO 2022 49 Raw'!M104</f>
        <v>7.572362</v>
      </c>
      <c r="K116" s="52">
        <f>'AEO 2022 49 Raw'!N104</f>
        <v>7.676239</v>
      </c>
      <c r="L116" s="52">
        <f>'AEO 2022 49 Raw'!O104</f>
        <v>7.781668</v>
      </c>
      <c r="M116" s="52">
        <f>'AEO 2022 49 Raw'!P104</f>
        <v>7.88915</v>
      </c>
      <c r="N116" s="52">
        <f>'AEO 2022 49 Raw'!Q104</f>
        <v>7.995007</v>
      </c>
      <c r="O116" s="52">
        <f>'AEO 2022 49 Raw'!R104</f>
        <v>8.097371</v>
      </c>
      <c r="P116" s="52">
        <f>'AEO 2022 49 Raw'!S104</f>
        <v>8.186848</v>
      </c>
      <c r="Q116" s="52">
        <f>'AEO 2022 49 Raw'!T104</f>
        <v>8.267696</v>
      </c>
      <c r="R116" s="52">
        <f>'AEO 2022 49 Raw'!U104</f>
        <v>8.342054</v>
      </c>
      <c r="S116" s="52">
        <f>'AEO 2022 49 Raw'!V104</f>
        <v>8.40928</v>
      </c>
      <c r="T116" s="52">
        <f>'AEO 2022 49 Raw'!W104</f>
        <v>8.470243</v>
      </c>
      <c r="U116" s="52">
        <f>'AEO 2022 49 Raw'!X104</f>
        <v>8.525952</v>
      </c>
      <c r="V116" s="52">
        <f>'AEO 2022 49 Raw'!Y104</f>
        <v>8.577308</v>
      </c>
      <c r="W116" s="52">
        <f>'AEO 2022 49 Raw'!Z104</f>
        <v>8.623782</v>
      </c>
      <c r="X116" s="52">
        <f>'AEO 2022 49 Raw'!AA104</f>
        <v>8.66496</v>
      </c>
      <c r="Y116" s="52">
        <f>'AEO 2022 49 Raw'!AB104</f>
        <v>8.701515</v>
      </c>
      <c r="Z116" s="52">
        <f>'AEO 2022 49 Raw'!AC104</f>
        <v>8.734358</v>
      </c>
      <c r="AA116" s="52">
        <f>'AEO 2022 49 Raw'!AD104</f>
        <v>8.763803</v>
      </c>
      <c r="AB116" s="52">
        <f>'AEO 2022 49 Raw'!AE104</f>
        <v>8.790923</v>
      </c>
      <c r="AC116" s="52">
        <f>'AEO 2022 49 Raw'!AF104</f>
        <v>8.816427</v>
      </c>
      <c r="AD116" s="52">
        <f>'AEO 2022 49 Raw'!AG104</f>
        <v>8.839838</v>
      </c>
      <c r="AE116" s="52">
        <f>'AEO 2022 49 Raw'!AH104</f>
        <v>8.860417</v>
      </c>
      <c r="AF116" s="52">
        <f>'AEO 2022 49 Raw'!AI104</f>
        <v>8.87863</v>
      </c>
      <c r="AG116" s="53">
        <f>'AEO 2022 49 Raw'!AJ104</f>
        <v>0.008</v>
      </c>
    </row>
    <row r="117" ht="15.0" customHeight="1">
      <c r="A117" s="45" t="s">
        <v>1801</v>
      </c>
      <c r="B117" s="51" t="s">
        <v>1706</v>
      </c>
      <c r="C117" s="52">
        <f>'AEO 2022 49 Raw'!F105</f>
        <v>18.080877</v>
      </c>
      <c r="D117" s="52">
        <f>'AEO 2022 49 Raw'!G105</f>
        <v>17.921101</v>
      </c>
      <c r="E117" s="52">
        <f>'AEO 2022 49 Raw'!H105</f>
        <v>17.821129</v>
      </c>
      <c r="F117" s="52">
        <f>'AEO 2022 49 Raw'!I105</f>
        <v>17.766092</v>
      </c>
      <c r="G117" s="52">
        <f>'AEO 2022 49 Raw'!J105</f>
        <v>17.754145</v>
      </c>
      <c r="H117" s="52">
        <f>'AEO 2022 49 Raw'!K105</f>
        <v>17.781277</v>
      </c>
      <c r="I117" s="52">
        <f>'AEO 2022 49 Raw'!L105</f>
        <v>17.84304</v>
      </c>
      <c r="J117" s="52">
        <f>'AEO 2022 49 Raw'!M105</f>
        <v>17.917536</v>
      </c>
      <c r="K117" s="52">
        <f>'AEO 2022 49 Raw'!N105</f>
        <v>18.015467</v>
      </c>
      <c r="L117" s="52">
        <f>'AEO 2022 49 Raw'!O105</f>
        <v>18.131907</v>
      </c>
      <c r="M117" s="52">
        <f>'AEO 2022 49 Raw'!P105</f>
        <v>18.259783</v>
      </c>
      <c r="N117" s="52">
        <f>'AEO 2022 49 Raw'!Q105</f>
        <v>18.394436</v>
      </c>
      <c r="O117" s="52">
        <f>'AEO 2022 49 Raw'!R105</f>
        <v>18.529308</v>
      </c>
      <c r="P117" s="52">
        <f>'AEO 2022 49 Raw'!S105</f>
        <v>18.540382</v>
      </c>
      <c r="Q117" s="52">
        <f>'AEO 2022 49 Raw'!T105</f>
        <v>18.606768</v>
      </c>
      <c r="R117" s="52">
        <f>'AEO 2022 49 Raw'!U105</f>
        <v>18.739752</v>
      </c>
      <c r="S117" s="52">
        <f>'AEO 2022 49 Raw'!V105</f>
        <v>18.849884</v>
      </c>
      <c r="T117" s="52">
        <f>'AEO 2022 49 Raw'!W105</f>
        <v>18.906734</v>
      </c>
      <c r="U117" s="52">
        <f>'AEO 2022 49 Raw'!X105</f>
        <v>18.970577</v>
      </c>
      <c r="V117" s="52">
        <f>'AEO 2022 49 Raw'!Y105</f>
        <v>19.031902</v>
      </c>
      <c r="W117" s="52">
        <f>'AEO 2022 49 Raw'!Z105</f>
        <v>19.084391</v>
      </c>
      <c r="X117" s="52">
        <f>'AEO 2022 49 Raw'!AA105</f>
        <v>19.131432</v>
      </c>
      <c r="Y117" s="52">
        <f>'AEO 2022 49 Raw'!AB105</f>
        <v>19.174946</v>
      </c>
      <c r="Z117" s="52">
        <f>'AEO 2022 49 Raw'!AC105</f>
        <v>19.215378</v>
      </c>
      <c r="AA117" s="52">
        <f>'AEO 2022 49 Raw'!AD105</f>
        <v>19.253078</v>
      </c>
      <c r="AB117" s="52">
        <f>'AEO 2022 49 Raw'!AE105</f>
        <v>19.28896</v>
      </c>
      <c r="AC117" s="52">
        <f>'AEO 2022 49 Raw'!AF105</f>
        <v>19.325548</v>
      </c>
      <c r="AD117" s="52">
        <f>'AEO 2022 49 Raw'!AG105</f>
        <v>19.3615</v>
      </c>
      <c r="AE117" s="52">
        <f>'AEO 2022 49 Raw'!AH105</f>
        <v>19.319199</v>
      </c>
      <c r="AF117" s="52">
        <f>'AEO 2022 49 Raw'!AI105</f>
        <v>19.361134</v>
      </c>
      <c r="AG117" s="53">
        <f>'AEO 2022 49 Raw'!AJ105</f>
        <v>0.002</v>
      </c>
    </row>
    <row r="118" ht="15.0" customHeight="1">
      <c r="A118" s="45" t="s">
        <v>1802</v>
      </c>
      <c r="B118" s="51" t="s">
        <v>1708</v>
      </c>
      <c r="C118" s="52">
        <f>'AEO 2022 49 Raw'!F106</f>
        <v>14.041239</v>
      </c>
      <c r="D118" s="52">
        <f>'AEO 2022 49 Raw'!G106</f>
        <v>14.243502</v>
      </c>
      <c r="E118" s="52">
        <f>'AEO 2022 49 Raw'!H106</f>
        <v>14.410541</v>
      </c>
      <c r="F118" s="52">
        <f>'AEO 2022 49 Raw'!I106</f>
        <v>14.580531</v>
      </c>
      <c r="G118" s="52">
        <f>'AEO 2022 49 Raw'!J106</f>
        <v>14.775587</v>
      </c>
      <c r="H118" s="52">
        <f>'AEO 2022 49 Raw'!K106</f>
        <v>14.995126</v>
      </c>
      <c r="I118" s="52">
        <f>'AEO 2022 49 Raw'!L106</f>
        <v>15.21935</v>
      </c>
      <c r="J118" s="52">
        <f>'AEO 2022 49 Raw'!M106</f>
        <v>15.416478</v>
      </c>
      <c r="K118" s="52">
        <f>'AEO 2022 49 Raw'!N106</f>
        <v>15.623511</v>
      </c>
      <c r="L118" s="52">
        <f>'AEO 2022 49 Raw'!O106</f>
        <v>15.835655</v>
      </c>
      <c r="M118" s="52">
        <f>'AEO 2022 49 Raw'!P106</f>
        <v>16.047836</v>
      </c>
      <c r="N118" s="52">
        <f>'AEO 2022 49 Raw'!Q106</f>
        <v>16.258657</v>
      </c>
      <c r="O118" s="52">
        <f>'AEO 2022 49 Raw'!R106</f>
        <v>16.458405</v>
      </c>
      <c r="P118" s="52">
        <f>'AEO 2022 49 Raw'!S106</f>
        <v>16.634777</v>
      </c>
      <c r="Q118" s="52">
        <f>'AEO 2022 49 Raw'!T106</f>
        <v>16.790485</v>
      </c>
      <c r="R118" s="52">
        <f>'AEO 2022 49 Raw'!U106</f>
        <v>16.926319</v>
      </c>
      <c r="S118" s="52">
        <f>'AEO 2022 49 Raw'!V106</f>
        <v>17.04166</v>
      </c>
      <c r="T118" s="52">
        <f>'AEO 2022 49 Raw'!W106</f>
        <v>17.142448</v>
      </c>
      <c r="U118" s="52">
        <f>'AEO 2022 49 Raw'!X106</f>
        <v>17.229883</v>
      </c>
      <c r="V118" s="52">
        <f>'AEO 2022 49 Raw'!Y106</f>
        <v>17.316498</v>
      </c>
      <c r="W118" s="52">
        <f>'AEO 2022 49 Raw'!Z106</f>
        <v>17.390114</v>
      </c>
      <c r="X118" s="52">
        <f>'AEO 2022 49 Raw'!AA106</f>
        <v>17.454279</v>
      </c>
      <c r="Y118" s="52">
        <f>'AEO 2022 49 Raw'!AB106</f>
        <v>17.50819</v>
      </c>
      <c r="Z118" s="52">
        <f>'AEO 2022 49 Raw'!AC106</f>
        <v>17.55666</v>
      </c>
      <c r="AA118" s="52">
        <f>'AEO 2022 49 Raw'!AD106</f>
        <v>17.600405</v>
      </c>
      <c r="AB118" s="52">
        <f>'AEO 2022 49 Raw'!AE106</f>
        <v>17.640862</v>
      </c>
      <c r="AC118" s="52">
        <f>'AEO 2022 49 Raw'!AF106</f>
        <v>17.67947</v>
      </c>
      <c r="AD118" s="52">
        <f>'AEO 2022 49 Raw'!AG106</f>
        <v>17.71566</v>
      </c>
      <c r="AE118" s="52">
        <f>'AEO 2022 49 Raw'!AH106</f>
        <v>17.749956</v>
      </c>
      <c r="AF118" s="52">
        <f>'AEO 2022 49 Raw'!AI106</f>
        <v>17.7833</v>
      </c>
      <c r="AG118" s="53">
        <f>'AEO 2022 49 Raw'!AJ106</f>
        <v>0.008</v>
      </c>
    </row>
    <row r="119" ht="15.0" customHeight="1">
      <c r="A119" s="45" t="s">
        <v>1803</v>
      </c>
      <c r="B119" s="51" t="s">
        <v>1710</v>
      </c>
      <c r="C119" s="52">
        <f>'AEO 2022 49 Raw'!F107</f>
        <v>10.208254</v>
      </c>
      <c r="D119" s="52">
        <f>'AEO 2022 49 Raw'!G107</f>
        <v>10.353395</v>
      </c>
      <c r="E119" s="52">
        <f>'AEO 2022 49 Raw'!H107</f>
        <v>10.474478</v>
      </c>
      <c r="F119" s="52">
        <f>'AEO 2022 49 Raw'!I107</f>
        <v>10.597367</v>
      </c>
      <c r="G119" s="52">
        <f>'AEO 2022 49 Raw'!J107</f>
        <v>10.731375</v>
      </c>
      <c r="H119" s="52">
        <f>'AEO 2022 49 Raw'!K107</f>
        <v>10.875707</v>
      </c>
      <c r="I119" s="52">
        <f>'AEO 2022 49 Raw'!L107</f>
        <v>11.035141</v>
      </c>
      <c r="J119" s="52">
        <f>'AEO 2022 49 Raw'!M107</f>
        <v>11.176893</v>
      </c>
      <c r="K119" s="52">
        <f>'AEO 2022 49 Raw'!N107</f>
        <v>11.325156</v>
      </c>
      <c r="L119" s="52">
        <f>'AEO 2022 49 Raw'!O107</f>
        <v>11.4788</v>
      </c>
      <c r="M119" s="52">
        <f>'AEO 2022 49 Raw'!P107</f>
        <v>11.632883</v>
      </c>
      <c r="N119" s="52">
        <f>'AEO 2022 49 Raw'!Q107</f>
        <v>11.786349</v>
      </c>
      <c r="O119" s="52">
        <f>'AEO 2022 49 Raw'!R107</f>
        <v>11.931629</v>
      </c>
      <c r="P119" s="52">
        <f>'AEO 2022 49 Raw'!S107</f>
        <v>12.050856</v>
      </c>
      <c r="Q119" s="52">
        <f>'AEO 2022 49 Raw'!T107</f>
        <v>12.152308</v>
      </c>
      <c r="R119" s="52">
        <f>'AEO 2022 49 Raw'!U107</f>
        <v>12.240264</v>
      </c>
      <c r="S119" s="52">
        <f>'AEO 2022 49 Raw'!V107</f>
        <v>12.317617</v>
      </c>
      <c r="T119" s="52">
        <f>'AEO 2022 49 Raw'!W107</f>
        <v>12.385246</v>
      </c>
      <c r="U119" s="52">
        <f>'AEO 2022 49 Raw'!X107</f>
        <v>12.444169</v>
      </c>
      <c r="V119" s="52">
        <f>'AEO 2022 49 Raw'!Y107</f>
        <v>12.503506</v>
      </c>
      <c r="W119" s="52">
        <f>'AEO 2022 49 Raw'!Z107</f>
        <v>12.554906</v>
      </c>
      <c r="X119" s="52">
        <f>'AEO 2022 49 Raw'!AA107</f>
        <v>12.600727</v>
      </c>
      <c r="Y119" s="52">
        <f>'AEO 2022 49 Raw'!AB107</f>
        <v>12.642159</v>
      </c>
      <c r="Z119" s="52">
        <f>'AEO 2022 49 Raw'!AC107</f>
        <v>12.679489</v>
      </c>
      <c r="AA119" s="52">
        <f>'AEO 2022 49 Raw'!AD107</f>
        <v>12.712895</v>
      </c>
      <c r="AB119" s="52">
        <f>'AEO 2022 49 Raw'!AE107</f>
        <v>12.742676</v>
      </c>
      <c r="AC119" s="52">
        <f>'AEO 2022 49 Raw'!AF107</f>
        <v>12.769346</v>
      </c>
      <c r="AD119" s="52">
        <f>'AEO 2022 49 Raw'!AG107</f>
        <v>12.792731</v>
      </c>
      <c r="AE119" s="52">
        <f>'AEO 2022 49 Raw'!AH107</f>
        <v>12.813244</v>
      </c>
      <c r="AF119" s="52">
        <f>'AEO 2022 49 Raw'!AI107</f>
        <v>12.833055</v>
      </c>
      <c r="AG119" s="53">
        <f>'AEO 2022 49 Raw'!AJ107</f>
        <v>0.008</v>
      </c>
    </row>
    <row r="120" ht="15.0" customHeight="1">
      <c r="A120" s="45" t="s">
        <v>1804</v>
      </c>
      <c r="B120" s="51" t="s">
        <v>1712</v>
      </c>
      <c r="C120" s="52">
        <f>'AEO 2022 49 Raw'!F108</f>
        <v>11.399428</v>
      </c>
      <c r="D120" s="52">
        <f>'AEO 2022 49 Raw'!G108</f>
        <v>11.399428</v>
      </c>
      <c r="E120" s="52">
        <f>'AEO 2022 49 Raw'!H108</f>
        <v>11.399427</v>
      </c>
      <c r="F120" s="52">
        <f>'AEO 2022 49 Raw'!I108</f>
        <v>11.399427</v>
      </c>
      <c r="G120" s="52">
        <f>'AEO 2022 49 Raw'!J108</f>
        <v>11.399428</v>
      </c>
      <c r="H120" s="52">
        <f>'AEO 2022 49 Raw'!K108</f>
        <v>11.399428</v>
      </c>
      <c r="I120" s="52">
        <f>'AEO 2022 49 Raw'!L108</f>
        <v>11.399428</v>
      </c>
      <c r="J120" s="52">
        <f>'AEO 2022 49 Raw'!M108</f>
        <v>11.399428</v>
      </c>
      <c r="K120" s="52">
        <f>'AEO 2022 49 Raw'!N108</f>
        <v>11.399427</v>
      </c>
      <c r="L120" s="52">
        <f>'AEO 2022 49 Raw'!O108</f>
        <v>11.399429</v>
      </c>
      <c r="M120" s="52">
        <f>'AEO 2022 49 Raw'!P108</f>
        <v>11.39943</v>
      </c>
      <c r="N120" s="52">
        <f>'AEO 2022 49 Raw'!Q108</f>
        <v>11.399427</v>
      </c>
      <c r="O120" s="52">
        <f>'AEO 2022 49 Raw'!R108</f>
        <v>11.399426</v>
      </c>
      <c r="P120" s="52">
        <f>'AEO 2022 49 Raw'!S108</f>
        <v>11.399429</v>
      </c>
      <c r="Q120" s="52">
        <f>'AEO 2022 49 Raw'!T108</f>
        <v>11.399426</v>
      </c>
      <c r="R120" s="52">
        <f>'AEO 2022 49 Raw'!U108</f>
        <v>11.399426</v>
      </c>
      <c r="S120" s="52">
        <f>'AEO 2022 49 Raw'!V108</f>
        <v>11.399429</v>
      </c>
      <c r="T120" s="52">
        <f>'AEO 2022 49 Raw'!W108</f>
        <v>11.399428</v>
      </c>
      <c r="U120" s="52">
        <f>'AEO 2022 49 Raw'!X108</f>
        <v>11.399427</v>
      </c>
      <c r="V120" s="52">
        <f>'AEO 2022 49 Raw'!Y108</f>
        <v>11.399428</v>
      </c>
      <c r="W120" s="52">
        <f>'AEO 2022 49 Raw'!Z108</f>
        <v>11.399428</v>
      </c>
      <c r="X120" s="52">
        <f>'AEO 2022 49 Raw'!AA108</f>
        <v>11.399426</v>
      </c>
      <c r="Y120" s="52">
        <f>'AEO 2022 49 Raw'!AB108</f>
        <v>11.399429</v>
      </c>
      <c r="Z120" s="52">
        <f>'AEO 2022 49 Raw'!AC108</f>
        <v>11.399429</v>
      </c>
      <c r="AA120" s="52">
        <f>'AEO 2022 49 Raw'!AD108</f>
        <v>11.399429</v>
      </c>
      <c r="AB120" s="52">
        <f>'AEO 2022 49 Raw'!AE108</f>
        <v>11.399424</v>
      </c>
      <c r="AC120" s="52">
        <f>'AEO 2022 49 Raw'!AF108</f>
        <v>11.399428</v>
      </c>
      <c r="AD120" s="52">
        <f>'AEO 2022 49 Raw'!AG108</f>
        <v>11.399429</v>
      </c>
      <c r="AE120" s="52">
        <f>'AEO 2022 49 Raw'!AH108</f>
        <v>11.399424</v>
      </c>
      <c r="AF120" s="52">
        <f>'AEO 2022 49 Raw'!AI108</f>
        <v>11.399429</v>
      </c>
      <c r="AG120" s="53">
        <f>'AEO 2022 49 Raw'!AJ108</f>
        <v>0</v>
      </c>
    </row>
    <row r="121" ht="15.0" customHeight="1">
      <c r="A121" s="45" t="s">
        <v>1805</v>
      </c>
      <c r="B121" s="51" t="s">
        <v>1806</v>
      </c>
      <c r="C121" s="52">
        <f>'AEO 2022 49 Raw'!F109</f>
        <v>8.146456</v>
      </c>
      <c r="D121" s="52">
        <f>'AEO 2022 49 Raw'!G109</f>
        <v>8.241007</v>
      </c>
      <c r="E121" s="52">
        <f>'AEO 2022 49 Raw'!H109</f>
        <v>8.345959</v>
      </c>
      <c r="F121" s="52">
        <f>'AEO 2022 49 Raw'!I109</f>
        <v>8.468845</v>
      </c>
      <c r="G121" s="52">
        <f>'AEO 2022 49 Raw'!J109</f>
        <v>8.608975</v>
      </c>
      <c r="H121" s="52">
        <f>'AEO 2022 49 Raw'!K109</f>
        <v>8.757745</v>
      </c>
      <c r="I121" s="52">
        <f>'AEO 2022 49 Raw'!L109</f>
        <v>8.915128</v>
      </c>
      <c r="J121" s="52">
        <f>'AEO 2022 49 Raw'!M109</f>
        <v>9.069908</v>
      </c>
      <c r="K121" s="52">
        <f>'AEO 2022 49 Raw'!N109</f>
        <v>9.232791</v>
      </c>
      <c r="L121" s="52">
        <f>'AEO 2022 49 Raw'!O109</f>
        <v>9.400738</v>
      </c>
      <c r="M121" s="52">
        <f>'AEO 2022 49 Raw'!P109</f>
        <v>9.571607</v>
      </c>
      <c r="N121" s="52">
        <f>'AEO 2022 49 Raw'!Q109</f>
        <v>9.739723</v>
      </c>
      <c r="O121" s="52">
        <f>'AEO 2022 49 Raw'!R109</f>
        <v>9.899959</v>
      </c>
      <c r="P121" s="52">
        <f>'AEO 2022 49 Raw'!S109</f>
        <v>10.046318</v>
      </c>
      <c r="Q121" s="52">
        <f>'AEO 2022 49 Raw'!T109</f>
        <v>10.179742</v>
      </c>
      <c r="R121" s="52">
        <f>'AEO 2022 49 Raw'!U109</f>
        <v>10.302503</v>
      </c>
      <c r="S121" s="52">
        <f>'AEO 2022 49 Raw'!V109</f>
        <v>10.415221</v>
      </c>
      <c r="T121" s="52">
        <f>'AEO 2022 49 Raw'!W109</f>
        <v>10.524192</v>
      </c>
      <c r="U121" s="52">
        <f>'AEO 2022 49 Raw'!X109</f>
        <v>10.623345</v>
      </c>
      <c r="V121" s="52">
        <f>'AEO 2022 49 Raw'!Y109</f>
        <v>10.717431</v>
      </c>
      <c r="W121" s="52">
        <f>'AEO 2022 49 Raw'!Z109</f>
        <v>10.80306</v>
      </c>
      <c r="X121" s="52">
        <f>'AEO 2022 49 Raw'!AA109</f>
        <v>10.878671</v>
      </c>
      <c r="Y121" s="52">
        <f>'AEO 2022 49 Raw'!AB109</f>
        <v>10.943418</v>
      </c>
      <c r="Z121" s="52">
        <f>'AEO 2022 49 Raw'!AC109</f>
        <v>10.998825</v>
      </c>
      <c r="AA121" s="52">
        <f>'AEO 2022 49 Raw'!AD109</f>
        <v>11.048496</v>
      </c>
      <c r="AB121" s="52">
        <f>'AEO 2022 49 Raw'!AE109</f>
        <v>11.094803</v>
      </c>
      <c r="AC121" s="52">
        <f>'AEO 2022 49 Raw'!AF109</f>
        <v>11.137778</v>
      </c>
      <c r="AD121" s="52">
        <f>'AEO 2022 49 Raw'!AG109</f>
        <v>11.176422</v>
      </c>
      <c r="AE121" s="52">
        <f>'AEO 2022 49 Raw'!AH109</f>
        <v>11.212151</v>
      </c>
      <c r="AF121" s="52">
        <f>'AEO 2022 49 Raw'!AI109</f>
        <v>11.247814</v>
      </c>
      <c r="AG121" s="53">
        <f>'AEO 2022 49 Raw'!AJ109</f>
        <v>0.011</v>
      </c>
    </row>
    <row r="122" ht="15.0" customHeight="1">
      <c r="B122" s="50" t="s">
        <v>1727</v>
      </c>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3"/>
    </row>
    <row r="123" ht="15.0" customHeight="1">
      <c r="A123" s="45" t="s">
        <v>1807</v>
      </c>
      <c r="B123" s="51" t="s">
        <v>1696</v>
      </c>
      <c r="C123" s="52">
        <f>'AEO 2022 49 Raw'!F111</f>
        <v>6.102068</v>
      </c>
      <c r="D123" s="52">
        <f>'AEO 2022 49 Raw'!G111</f>
        <v>6.145897</v>
      </c>
      <c r="E123" s="52">
        <f>'AEO 2022 49 Raw'!H111</f>
        <v>6.196777</v>
      </c>
      <c r="F123" s="52">
        <f>'AEO 2022 49 Raw'!I111</f>
        <v>6.259781</v>
      </c>
      <c r="G123" s="52">
        <f>'AEO 2022 49 Raw'!J111</f>
        <v>6.334933</v>
      </c>
      <c r="H123" s="52">
        <f>'AEO 2022 49 Raw'!K111</f>
        <v>6.420588</v>
      </c>
      <c r="I123" s="52">
        <f>'AEO 2022 49 Raw'!L111</f>
        <v>6.51535</v>
      </c>
      <c r="J123" s="52">
        <f>'AEO 2022 49 Raw'!M111</f>
        <v>6.611545</v>
      </c>
      <c r="K123" s="52">
        <f>'AEO 2022 49 Raw'!N111</f>
        <v>6.712011</v>
      </c>
      <c r="L123" s="52">
        <f>'AEO 2022 49 Raw'!O111</f>
        <v>6.813063</v>
      </c>
      <c r="M123" s="52">
        <f>'AEO 2022 49 Raw'!P111</f>
        <v>6.912624</v>
      </c>
      <c r="N123" s="52">
        <f>'AEO 2022 49 Raw'!Q111</f>
        <v>7.008391</v>
      </c>
      <c r="O123" s="52">
        <f>'AEO 2022 49 Raw'!R111</f>
        <v>7.095976</v>
      </c>
      <c r="P123" s="52">
        <f>'AEO 2022 49 Raw'!S111</f>
        <v>7.173382</v>
      </c>
      <c r="Q123" s="52">
        <f>'AEO 2022 49 Raw'!T111</f>
        <v>7.240894</v>
      </c>
      <c r="R123" s="52">
        <f>'AEO 2022 49 Raw'!U111</f>
        <v>7.300971</v>
      </c>
      <c r="S123" s="52">
        <f>'AEO 2022 49 Raw'!V111</f>
        <v>7.354766</v>
      </c>
      <c r="T123" s="52">
        <f>'AEO 2022 49 Raw'!W111</f>
        <v>7.402324</v>
      </c>
      <c r="U123" s="52">
        <f>'AEO 2022 49 Raw'!X111</f>
        <v>7.445202</v>
      </c>
      <c r="V123" s="52">
        <f>'AEO 2022 49 Raw'!Y111</f>
        <v>7.483476</v>
      </c>
      <c r="W123" s="52">
        <f>'AEO 2022 49 Raw'!Z111</f>
        <v>7.518083</v>
      </c>
      <c r="X123" s="52">
        <f>'AEO 2022 49 Raw'!AA111</f>
        <v>7.547506</v>
      </c>
      <c r="Y123" s="52">
        <f>'AEO 2022 49 Raw'!AB111</f>
        <v>7.572597</v>
      </c>
      <c r="Z123" s="52">
        <f>'AEO 2022 49 Raw'!AC111</f>
        <v>7.593857</v>
      </c>
      <c r="AA123" s="52">
        <f>'AEO 2022 49 Raw'!AD111</f>
        <v>7.612136</v>
      </c>
      <c r="AB123" s="52">
        <f>'AEO 2022 49 Raw'!AE111</f>
        <v>7.629044</v>
      </c>
      <c r="AC123" s="52">
        <f>'AEO 2022 49 Raw'!AF111</f>
        <v>7.644907</v>
      </c>
      <c r="AD123" s="52">
        <f>'AEO 2022 49 Raw'!AG111</f>
        <v>7.659818</v>
      </c>
      <c r="AE123" s="52">
        <f>'AEO 2022 49 Raw'!AH111</f>
        <v>7.674651</v>
      </c>
      <c r="AF123" s="52">
        <f>'AEO 2022 49 Raw'!AI111</f>
        <v>7.689748</v>
      </c>
      <c r="AG123" s="53">
        <f>'AEO 2022 49 Raw'!AJ111</f>
        <v>0.008</v>
      </c>
    </row>
    <row r="124" ht="15.0" customHeight="1">
      <c r="A124" s="45" t="s">
        <v>1808</v>
      </c>
      <c r="B124" s="51" t="s">
        <v>1698</v>
      </c>
      <c r="C124" s="52">
        <f>'AEO 2022 49 Raw'!F112</f>
        <v>5.422405</v>
      </c>
      <c r="D124" s="52">
        <f>'AEO 2022 49 Raw'!G112</f>
        <v>5.460554</v>
      </c>
      <c r="E124" s="52">
        <f>'AEO 2022 49 Raw'!H112</f>
        <v>5.504888</v>
      </c>
      <c r="F124" s="52">
        <f>'AEO 2022 49 Raw'!I112</f>
        <v>5.557839</v>
      </c>
      <c r="G124" s="52">
        <f>'AEO 2022 49 Raw'!J112</f>
        <v>5.621237</v>
      </c>
      <c r="H124" s="52">
        <f>'AEO 2022 49 Raw'!K112</f>
        <v>5.690625</v>
      </c>
      <c r="I124" s="52">
        <f>'AEO 2022 49 Raw'!L112</f>
        <v>5.763773</v>
      </c>
      <c r="J124" s="52">
        <f>'AEO 2022 49 Raw'!M112</f>
        <v>5.841115</v>
      </c>
      <c r="K124" s="52">
        <f>'AEO 2022 49 Raw'!N112</f>
        <v>5.926116</v>
      </c>
      <c r="L124" s="52">
        <f>'AEO 2022 49 Raw'!O112</f>
        <v>6.01019</v>
      </c>
      <c r="M124" s="52">
        <f>'AEO 2022 49 Raw'!P112</f>
        <v>6.098636</v>
      </c>
      <c r="N124" s="52">
        <f>'AEO 2022 49 Raw'!Q112</f>
        <v>6.192891</v>
      </c>
      <c r="O124" s="52">
        <f>'AEO 2022 49 Raw'!R112</f>
        <v>6.288034</v>
      </c>
      <c r="P124" s="52">
        <f>'AEO 2022 49 Raw'!S112</f>
        <v>6.380076</v>
      </c>
      <c r="Q124" s="52">
        <f>'AEO 2022 49 Raw'!T112</f>
        <v>6.467561</v>
      </c>
      <c r="R124" s="52">
        <f>'AEO 2022 49 Raw'!U112</f>
        <v>6.553613</v>
      </c>
      <c r="S124" s="52">
        <f>'AEO 2022 49 Raw'!V112</f>
        <v>6.632928</v>
      </c>
      <c r="T124" s="52">
        <f>'AEO 2022 49 Raw'!W112</f>
        <v>6.706835</v>
      </c>
      <c r="U124" s="52">
        <f>'AEO 2022 49 Raw'!X112</f>
        <v>6.776023</v>
      </c>
      <c r="V124" s="52">
        <f>'AEO 2022 49 Raw'!Y112</f>
        <v>6.843752</v>
      </c>
      <c r="W124" s="52">
        <f>'AEO 2022 49 Raw'!Z112</f>
        <v>6.905351</v>
      </c>
      <c r="X124" s="52">
        <f>'AEO 2022 49 Raw'!AA112</f>
        <v>6.967729</v>
      </c>
      <c r="Y124" s="52">
        <f>'AEO 2022 49 Raw'!AB112</f>
        <v>7.023439</v>
      </c>
      <c r="Z124" s="52">
        <f>'AEO 2022 49 Raw'!AC112</f>
        <v>7.068173</v>
      </c>
      <c r="AA124" s="52">
        <f>'AEO 2022 49 Raw'!AD112</f>
        <v>7.10392</v>
      </c>
      <c r="AB124" s="52">
        <f>'AEO 2022 49 Raw'!AE112</f>
        <v>7.132839</v>
      </c>
      <c r="AC124" s="52">
        <f>'AEO 2022 49 Raw'!AF112</f>
        <v>7.157378</v>
      </c>
      <c r="AD124" s="52">
        <f>'AEO 2022 49 Raw'!AG112</f>
        <v>7.177443</v>
      </c>
      <c r="AE124" s="52">
        <f>'AEO 2022 49 Raw'!AH112</f>
        <v>7.196078</v>
      </c>
      <c r="AF124" s="52">
        <f>'AEO 2022 49 Raw'!AI112</f>
        <v>7.21234</v>
      </c>
      <c r="AG124" s="53">
        <f>'AEO 2022 49 Raw'!AJ112</f>
        <v>0.01</v>
      </c>
    </row>
    <row r="125" ht="15.0" customHeight="1">
      <c r="A125" s="45" t="s">
        <v>1809</v>
      </c>
      <c r="B125" s="51" t="s">
        <v>1700</v>
      </c>
      <c r="C125" s="52">
        <f>'AEO 2022 49 Raw'!F113</f>
        <v>5.953724</v>
      </c>
      <c r="D125" s="52">
        <f>'AEO 2022 49 Raw'!G113</f>
        <v>6.022427</v>
      </c>
      <c r="E125" s="52">
        <f>'AEO 2022 49 Raw'!H113</f>
        <v>6.085448</v>
      </c>
      <c r="F125" s="52">
        <f>'AEO 2022 49 Raw'!I113</f>
        <v>6.149386</v>
      </c>
      <c r="G125" s="52">
        <f>'AEO 2022 49 Raw'!J113</f>
        <v>6.215372</v>
      </c>
      <c r="H125" s="52">
        <f>'AEO 2022 49 Raw'!K113</f>
        <v>6.282437</v>
      </c>
      <c r="I125" s="52">
        <f>'AEO 2022 49 Raw'!L113</f>
        <v>6.353313</v>
      </c>
      <c r="J125" s="52">
        <f>'AEO 2022 49 Raw'!M113</f>
        <v>6.422015</v>
      </c>
      <c r="K125" s="52">
        <f>'AEO 2022 49 Raw'!N113</f>
        <v>6.496991</v>
      </c>
      <c r="L125" s="52">
        <f>'AEO 2022 49 Raw'!O113</f>
        <v>6.576418</v>
      </c>
      <c r="M125" s="52">
        <f>'AEO 2022 49 Raw'!P113</f>
        <v>6.660537</v>
      </c>
      <c r="N125" s="52">
        <f>'AEO 2022 49 Raw'!Q113</f>
        <v>6.745201</v>
      </c>
      <c r="O125" s="52">
        <f>'AEO 2022 49 Raw'!R113</f>
        <v>6.820818</v>
      </c>
      <c r="P125" s="52">
        <f>'AEO 2022 49 Raw'!S113</f>
        <v>6.880589</v>
      </c>
      <c r="Q125" s="52">
        <f>'AEO 2022 49 Raw'!T113</f>
        <v>6.926339</v>
      </c>
      <c r="R125" s="52">
        <f>'AEO 2022 49 Raw'!U113</f>
        <v>6.965578</v>
      </c>
      <c r="S125" s="52">
        <f>'AEO 2022 49 Raw'!V113</f>
        <v>6.999755</v>
      </c>
      <c r="T125" s="52">
        <f>'AEO 2022 49 Raw'!W113</f>
        <v>7.030423</v>
      </c>
      <c r="U125" s="52">
        <f>'AEO 2022 49 Raw'!X113</f>
        <v>7.056615</v>
      </c>
      <c r="V125" s="52">
        <f>'AEO 2022 49 Raw'!Y113</f>
        <v>7.078621</v>
      </c>
      <c r="W125" s="52">
        <f>'AEO 2022 49 Raw'!Z113</f>
        <v>7.095869</v>
      </c>
      <c r="X125" s="52">
        <f>'AEO 2022 49 Raw'!AA113</f>
        <v>7.10956</v>
      </c>
      <c r="Y125" s="52">
        <f>'AEO 2022 49 Raw'!AB113</f>
        <v>7.120363</v>
      </c>
      <c r="Z125" s="52">
        <f>'AEO 2022 49 Raw'!AC113</f>
        <v>7.128589</v>
      </c>
      <c r="AA125" s="52">
        <f>'AEO 2022 49 Raw'!AD113</f>
        <v>7.135116</v>
      </c>
      <c r="AB125" s="52">
        <f>'AEO 2022 49 Raw'!AE113</f>
        <v>7.140501</v>
      </c>
      <c r="AC125" s="52">
        <f>'AEO 2022 49 Raw'!AF113</f>
        <v>7.145122</v>
      </c>
      <c r="AD125" s="52">
        <f>'AEO 2022 49 Raw'!AG113</f>
        <v>7.149493</v>
      </c>
      <c r="AE125" s="52">
        <f>'AEO 2022 49 Raw'!AH113</f>
        <v>7.155346</v>
      </c>
      <c r="AF125" s="52">
        <f>'AEO 2022 49 Raw'!AI113</f>
        <v>7.163145</v>
      </c>
      <c r="AG125" s="53">
        <f>'AEO 2022 49 Raw'!AJ113</f>
        <v>0.006</v>
      </c>
    </row>
    <row r="126" ht="15.0" customHeight="1">
      <c r="A126" s="45" t="s">
        <v>1810</v>
      </c>
      <c r="B126" s="51" t="s">
        <v>1702</v>
      </c>
      <c r="C126" s="52">
        <f>'AEO 2022 49 Raw'!F114</f>
        <v>5.725976</v>
      </c>
      <c r="D126" s="52">
        <f>'AEO 2022 49 Raw'!G114</f>
        <v>5.74935</v>
      </c>
      <c r="E126" s="52">
        <f>'AEO 2022 49 Raw'!H114</f>
        <v>5.788578</v>
      </c>
      <c r="F126" s="52">
        <f>'AEO 2022 49 Raw'!I114</f>
        <v>5.845813</v>
      </c>
      <c r="G126" s="52">
        <f>'AEO 2022 49 Raw'!J114</f>
        <v>5.919068</v>
      </c>
      <c r="H126" s="52">
        <f>'AEO 2022 49 Raw'!K114</f>
        <v>6.004405</v>
      </c>
      <c r="I126" s="52">
        <f>'AEO 2022 49 Raw'!L114</f>
        <v>6.100312</v>
      </c>
      <c r="J126" s="52">
        <f>'AEO 2022 49 Raw'!M114</f>
        <v>6.198352</v>
      </c>
      <c r="K126" s="52">
        <f>'AEO 2022 49 Raw'!N114</f>
        <v>6.301723</v>
      </c>
      <c r="L126" s="52">
        <f>'AEO 2022 49 Raw'!O114</f>
        <v>6.40626</v>
      </c>
      <c r="M126" s="52">
        <f>'AEO 2022 49 Raw'!P114</f>
        <v>6.510069</v>
      </c>
      <c r="N126" s="52">
        <f>'AEO 2022 49 Raw'!Q114</f>
        <v>6.612293</v>
      </c>
      <c r="O126" s="52">
        <f>'AEO 2022 49 Raw'!R114</f>
        <v>6.709562</v>
      </c>
      <c r="P126" s="52">
        <f>'AEO 2022 49 Raw'!S114</f>
        <v>6.799281</v>
      </c>
      <c r="Q126" s="52">
        <f>'AEO 2022 49 Raw'!T114</f>
        <v>6.880316</v>
      </c>
      <c r="R126" s="52">
        <f>'AEO 2022 49 Raw'!U114</f>
        <v>6.953062</v>
      </c>
      <c r="S126" s="52">
        <f>'AEO 2022 49 Raw'!V114</f>
        <v>7.01787</v>
      </c>
      <c r="T126" s="52">
        <f>'AEO 2022 49 Raw'!W114</f>
        <v>7.074309</v>
      </c>
      <c r="U126" s="52">
        <f>'AEO 2022 49 Raw'!X114</f>
        <v>7.12339</v>
      </c>
      <c r="V126" s="52">
        <f>'AEO 2022 49 Raw'!Y114</f>
        <v>7.166125</v>
      </c>
      <c r="W126" s="52">
        <f>'AEO 2022 49 Raw'!Z114</f>
        <v>7.20285</v>
      </c>
      <c r="X126" s="52">
        <f>'AEO 2022 49 Raw'!AA114</f>
        <v>7.234148</v>
      </c>
      <c r="Y126" s="52">
        <f>'AEO 2022 49 Raw'!AB114</f>
        <v>7.261413</v>
      </c>
      <c r="Z126" s="52">
        <f>'AEO 2022 49 Raw'!AC114</f>
        <v>7.284917</v>
      </c>
      <c r="AA126" s="52">
        <f>'AEO 2022 49 Raw'!AD114</f>
        <v>7.305643</v>
      </c>
      <c r="AB126" s="52">
        <f>'AEO 2022 49 Raw'!AE114</f>
        <v>7.324247</v>
      </c>
      <c r="AC126" s="52">
        <f>'AEO 2022 49 Raw'!AF114</f>
        <v>7.340826</v>
      </c>
      <c r="AD126" s="52">
        <f>'AEO 2022 49 Raw'!AG114</f>
        <v>7.356401</v>
      </c>
      <c r="AE126" s="52">
        <f>'AEO 2022 49 Raw'!AH114</f>
        <v>7.370866</v>
      </c>
      <c r="AF126" s="52">
        <f>'AEO 2022 49 Raw'!AI114</f>
        <v>7.384685</v>
      </c>
      <c r="AG126" s="53">
        <f>'AEO 2022 49 Raw'!AJ114</f>
        <v>0.009</v>
      </c>
    </row>
    <row r="127" ht="15.0" customHeight="1">
      <c r="A127" s="45" t="s">
        <v>1811</v>
      </c>
      <c r="B127" s="51" t="s">
        <v>1704</v>
      </c>
      <c r="C127" s="52">
        <f>'AEO 2022 49 Raw'!F115</f>
        <v>0</v>
      </c>
      <c r="D127" s="52">
        <f>'AEO 2022 49 Raw'!G115</f>
        <v>0</v>
      </c>
      <c r="E127" s="52">
        <f>'AEO 2022 49 Raw'!H115</f>
        <v>0</v>
      </c>
      <c r="F127" s="52">
        <f>'AEO 2022 49 Raw'!I115</f>
        <v>0</v>
      </c>
      <c r="G127" s="52">
        <f>'AEO 2022 49 Raw'!J115</f>
        <v>0</v>
      </c>
      <c r="H127" s="52">
        <f>'AEO 2022 49 Raw'!K115</f>
        <v>0</v>
      </c>
      <c r="I127" s="52">
        <f>'AEO 2022 49 Raw'!L115</f>
        <v>0</v>
      </c>
      <c r="J127" s="52">
        <f>'AEO 2022 49 Raw'!M115</f>
        <v>0</v>
      </c>
      <c r="K127" s="52">
        <f>'AEO 2022 49 Raw'!N115</f>
        <v>0</v>
      </c>
      <c r="L127" s="52">
        <f>'AEO 2022 49 Raw'!O115</f>
        <v>0</v>
      </c>
      <c r="M127" s="52">
        <f>'AEO 2022 49 Raw'!P115</f>
        <v>0</v>
      </c>
      <c r="N127" s="52">
        <f>'AEO 2022 49 Raw'!Q115</f>
        <v>0</v>
      </c>
      <c r="O127" s="52">
        <f>'AEO 2022 49 Raw'!R115</f>
        <v>0</v>
      </c>
      <c r="P127" s="52">
        <f>'AEO 2022 49 Raw'!S115</f>
        <v>0</v>
      </c>
      <c r="Q127" s="52">
        <f>'AEO 2022 49 Raw'!T115</f>
        <v>0</v>
      </c>
      <c r="R127" s="52">
        <f>'AEO 2022 49 Raw'!U115</f>
        <v>0</v>
      </c>
      <c r="S127" s="52">
        <f>'AEO 2022 49 Raw'!V115</f>
        <v>0</v>
      </c>
      <c r="T127" s="52">
        <f>'AEO 2022 49 Raw'!W115</f>
        <v>0</v>
      </c>
      <c r="U127" s="52">
        <f>'AEO 2022 49 Raw'!X115</f>
        <v>0</v>
      </c>
      <c r="V127" s="52">
        <f>'AEO 2022 49 Raw'!Y115</f>
        <v>0</v>
      </c>
      <c r="W127" s="52">
        <f>'AEO 2022 49 Raw'!Z115</f>
        <v>0</v>
      </c>
      <c r="X127" s="52">
        <f>'AEO 2022 49 Raw'!AA115</f>
        <v>0</v>
      </c>
      <c r="Y127" s="52">
        <f>'AEO 2022 49 Raw'!AB115</f>
        <v>0</v>
      </c>
      <c r="Z127" s="52">
        <f>'AEO 2022 49 Raw'!AC115</f>
        <v>0</v>
      </c>
      <c r="AA127" s="52">
        <f>'AEO 2022 49 Raw'!AD115</f>
        <v>0</v>
      </c>
      <c r="AB127" s="52">
        <f>'AEO 2022 49 Raw'!AE115</f>
        <v>0</v>
      </c>
      <c r="AC127" s="52">
        <f>'AEO 2022 49 Raw'!AF115</f>
        <v>0</v>
      </c>
      <c r="AD127" s="52">
        <f>'AEO 2022 49 Raw'!AG115</f>
        <v>0</v>
      </c>
      <c r="AE127" s="52">
        <f>'AEO 2022 49 Raw'!AH115</f>
        <v>0</v>
      </c>
      <c r="AF127" s="52">
        <f>'AEO 2022 49 Raw'!AI115</f>
        <v>0</v>
      </c>
      <c r="AG127" s="53" t="str">
        <f>'AEO 2022 49 Raw'!AJ115</f>
        <v>- -</v>
      </c>
    </row>
    <row r="128" ht="12.0" customHeight="1">
      <c r="A128" s="45" t="s">
        <v>1812</v>
      </c>
      <c r="B128" s="51" t="s">
        <v>1706</v>
      </c>
      <c r="C128" s="52">
        <f>'AEO 2022 49 Raw'!F116</f>
        <v>13.219851</v>
      </c>
      <c r="D128" s="52">
        <f>'AEO 2022 49 Raw'!G116</f>
        <v>13.209261</v>
      </c>
      <c r="E128" s="52">
        <f>'AEO 2022 49 Raw'!H116</f>
        <v>13.187791</v>
      </c>
      <c r="F128" s="52">
        <f>'AEO 2022 49 Raw'!I116</f>
        <v>13.158454</v>
      </c>
      <c r="G128" s="52">
        <f>'AEO 2022 49 Raw'!J116</f>
        <v>13.124054</v>
      </c>
      <c r="H128" s="52">
        <f>'AEO 2022 49 Raw'!K116</f>
        <v>13.086628</v>
      </c>
      <c r="I128" s="52">
        <f>'AEO 2022 49 Raw'!L116</f>
        <v>13.047457</v>
      </c>
      <c r="J128" s="52">
        <f>'AEO 2022 49 Raw'!M116</f>
        <v>13.006565</v>
      </c>
      <c r="K128" s="52">
        <f>'AEO 2022 49 Raw'!N116</f>
        <v>12.965147</v>
      </c>
      <c r="L128" s="52">
        <f>'AEO 2022 49 Raw'!O116</f>
        <v>12.924282</v>
      </c>
      <c r="M128" s="52">
        <f>'AEO 2022 49 Raw'!P116</f>
        <v>12.885591</v>
      </c>
      <c r="N128" s="52">
        <f>'AEO 2022 49 Raw'!Q116</f>
        <v>12.851768</v>
      </c>
      <c r="O128" s="52">
        <f>'AEO 2022 49 Raw'!R116</f>
        <v>12.827538</v>
      </c>
      <c r="P128" s="52">
        <f>'AEO 2022 49 Raw'!S116</f>
        <v>12.821202</v>
      </c>
      <c r="Q128" s="52">
        <f>'AEO 2022 49 Raw'!T116</f>
        <v>12.846127</v>
      </c>
      <c r="R128" s="52">
        <f>'AEO 2022 49 Raw'!U116</f>
        <v>12.820696</v>
      </c>
      <c r="S128" s="52">
        <f>'AEO 2022 49 Raw'!V116</f>
        <v>12.754539</v>
      </c>
      <c r="T128" s="52">
        <f>'AEO 2022 49 Raw'!W116</f>
        <v>12.724442</v>
      </c>
      <c r="U128" s="52">
        <f>'AEO 2022 49 Raw'!X116</f>
        <v>12.804907</v>
      </c>
      <c r="V128" s="52">
        <f>'AEO 2022 49 Raw'!Y116</f>
        <v>12.85132</v>
      </c>
      <c r="W128" s="52">
        <f>'AEO 2022 49 Raw'!Z116</f>
        <v>12.868561</v>
      </c>
      <c r="X128" s="52">
        <f>'AEO 2022 49 Raw'!AA116</f>
        <v>12.848667</v>
      </c>
      <c r="Y128" s="52">
        <f>'AEO 2022 49 Raw'!AB116</f>
        <v>12.840032</v>
      </c>
      <c r="Z128" s="52">
        <f>'AEO 2022 49 Raw'!AC116</f>
        <v>12.833352</v>
      </c>
      <c r="AA128" s="52">
        <f>'AEO 2022 49 Raw'!AD116</f>
        <v>12.824992</v>
      </c>
      <c r="AB128" s="52">
        <f>'AEO 2022 49 Raw'!AE116</f>
        <v>12.814766</v>
      </c>
      <c r="AC128" s="52">
        <f>'AEO 2022 49 Raw'!AF116</f>
        <v>12.80292</v>
      </c>
      <c r="AD128" s="52">
        <f>'AEO 2022 49 Raw'!AG116</f>
        <v>12.789931</v>
      </c>
      <c r="AE128" s="52">
        <f>'AEO 2022 49 Raw'!AH116</f>
        <v>12.775954</v>
      </c>
      <c r="AF128" s="52">
        <f>'AEO 2022 49 Raw'!AI116</f>
        <v>12.76073</v>
      </c>
      <c r="AG128" s="53">
        <f>'AEO 2022 49 Raw'!AJ116</f>
        <v>-0.001</v>
      </c>
    </row>
    <row r="129" ht="12.0" customHeight="1">
      <c r="A129" s="45" t="s">
        <v>1813</v>
      </c>
      <c r="B129" s="51" t="s">
        <v>1708</v>
      </c>
      <c r="C129" s="52">
        <f>'AEO 2022 49 Raw'!F117</f>
        <v>1.450004</v>
      </c>
      <c r="D129" s="52">
        <f>'AEO 2022 49 Raw'!G117</f>
        <v>2.420097</v>
      </c>
      <c r="E129" s="52">
        <f>'AEO 2022 49 Raw'!H117</f>
        <v>3.182267</v>
      </c>
      <c r="F129" s="52">
        <f>'AEO 2022 49 Raw'!I117</f>
        <v>3.829803</v>
      </c>
      <c r="G129" s="52">
        <f>'AEO 2022 49 Raw'!J117</f>
        <v>4.37825</v>
      </c>
      <c r="H129" s="52">
        <f>'AEO 2022 49 Raw'!K117</f>
        <v>4.849449</v>
      </c>
      <c r="I129" s="52">
        <f>'AEO 2022 49 Raw'!L117</f>
        <v>5.271194</v>
      </c>
      <c r="J129" s="52">
        <f>'AEO 2022 49 Raw'!M117</f>
        <v>5.663293</v>
      </c>
      <c r="K129" s="52">
        <f>'AEO 2022 49 Raw'!N117</f>
        <v>6.042762</v>
      </c>
      <c r="L129" s="52">
        <f>'AEO 2022 49 Raw'!O117</f>
        <v>6.41419</v>
      </c>
      <c r="M129" s="52">
        <f>'AEO 2022 49 Raw'!P117</f>
        <v>6.780814</v>
      </c>
      <c r="N129" s="52">
        <f>'AEO 2022 49 Raw'!Q117</f>
        <v>7.14731</v>
      </c>
      <c r="O129" s="52">
        <f>'AEO 2022 49 Raw'!R117</f>
        <v>7.510636</v>
      </c>
      <c r="P129" s="52">
        <f>'AEO 2022 49 Raw'!S117</f>
        <v>7.8588</v>
      </c>
      <c r="Q129" s="52">
        <f>'AEO 2022 49 Raw'!T117</f>
        <v>8.185923</v>
      </c>
      <c r="R129" s="52">
        <f>'AEO 2022 49 Raw'!U117</f>
        <v>8.485084</v>
      </c>
      <c r="S129" s="52">
        <f>'AEO 2022 49 Raw'!V117</f>
        <v>8.744832</v>
      </c>
      <c r="T129" s="52">
        <f>'AEO 2022 49 Raw'!W117</f>
        <v>8.949141</v>
      </c>
      <c r="U129" s="52">
        <f>'AEO 2022 49 Raw'!X117</f>
        <v>9.082571</v>
      </c>
      <c r="V129" s="52">
        <f>'AEO 2022 49 Raw'!Y117</f>
        <v>9.277786</v>
      </c>
      <c r="W129" s="52">
        <f>'AEO 2022 49 Raw'!Z117</f>
        <v>9.489947</v>
      </c>
      <c r="X129" s="52">
        <f>'AEO 2022 49 Raw'!AA117</f>
        <v>9.624417</v>
      </c>
      <c r="Y129" s="52">
        <f>'AEO 2022 49 Raw'!AB117</f>
        <v>9.631949</v>
      </c>
      <c r="Z129" s="52">
        <f>'AEO 2022 49 Raw'!AC117</f>
        <v>9.692615</v>
      </c>
      <c r="AA129" s="52">
        <f>'AEO 2022 49 Raw'!AD117</f>
        <v>9.746104</v>
      </c>
      <c r="AB129" s="52">
        <f>'AEO 2022 49 Raw'!AE117</f>
        <v>9.794706</v>
      </c>
      <c r="AC129" s="52">
        <f>'AEO 2022 49 Raw'!AF117</f>
        <v>9.839492</v>
      </c>
      <c r="AD129" s="52">
        <f>'AEO 2022 49 Raw'!AG117</f>
        <v>9.880834</v>
      </c>
      <c r="AE129" s="52">
        <f>'AEO 2022 49 Raw'!AH117</f>
        <v>9.919468</v>
      </c>
      <c r="AF129" s="52">
        <f>'AEO 2022 49 Raw'!AI117</f>
        <v>9.956498</v>
      </c>
      <c r="AG129" s="53">
        <f>'AEO 2022 49 Raw'!AJ117</f>
        <v>0.069</v>
      </c>
    </row>
    <row r="130" ht="12.0" customHeight="1">
      <c r="A130" s="45" t="s">
        <v>1814</v>
      </c>
      <c r="B130" s="51" t="s">
        <v>1710</v>
      </c>
      <c r="C130" s="52">
        <f>'AEO 2022 49 Raw'!F118</f>
        <v>1.42102</v>
      </c>
      <c r="D130" s="52">
        <f>'AEO 2022 49 Raw'!G118</f>
        <v>2.392372</v>
      </c>
      <c r="E130" s="52">
        <f>'AEO 2022 49 Raw'!H118</f>
        <v>3.164593</v>
      </c>
      <c r="F130" s="52">
        <f>'AEO 2022 49 Raw'!I118</f>
        <v>3.824763</v>
      </c>
      <c r="G130" s="52">
        <f>'AEO 2022 49 Raw'!J118</f>
        <v>4.384724</v>
      </c>
      <c r="H130" s="52">
        <f>'AEO 2022 49 Raw'!K118</f>
        <v>4.865627</v>
      </c>
      <c r="I130" s="52">
        <f>'AEO 2022 49 Raw'!L118</f>
        <v>5.296425</v>
      </c>
      <c r="J130" s="52">
        <f>'AEO 2022 49 Raw'!M118</f>
        <v>5.696844</v>
      </c>
      <c r="K130" s="52">
        <f>'AEO 2022 49 Raw'!N118</f>
        <v>6.084821</v>
      </c>
      <c r="L130" s="52">
        <f>'AEO 2022 49 Raw'!O118</f>
        <v>6.464916</v>
      </c>
      <c r="M130" s="52">
        <f>'AEO 2022 49 Raw'!P118</f>
        <v>6.840879</v>
      </c>
      <c r="N130" s="52">
        <f>'AEO 2022 49 Raw'!Q118</f>
        <v>7.217979</v>
      </c>
      <c r="O130" s="52">
        <f>'AEO 2022 49 Raw'!R118</f>
        <v>7.593789</v>
      </c>
      <c r="P130" s="52">
        <f>'AEO 2022 49 Raw'!S118</f>
        <v>7.957422</v>
      </c>
      <c r="Q130" s="52">
        <f>'AEO 2022 49 Raw'!T118</f>
        <v>8.299978</v>
      </c>
      <c r="R130" s="52">
        <f>'AEO 2022 49 Raw'!U118</f>
        <v>8.614105</v>
      </c>
      <c r="S130" s="52">
        <f>'AEO 2022 49 Raw'!V118</f>
        <v>8.887723</v>
      </c>
      <c r="T130" s="52">
        <f>'AEO 2022 49 Raw'!W118</f>
        <v>9.10377</v>
      </c>
      <c r="U130" s="52">
        <f>'AEO 2022 49 Raw'!X118</f>
        <v>9.245744</v>
      </c>
      <c r="V130" s="52">
        <f>'AEO 2022 49 Raw'!Y118</f>
        <v>9.455001</v>
      </c>
      <c r="W130" s="52">
        <f>'AEO 2022 49 Raw'!Z118</f>
        <v>9.683336</v>
      </c>
      <c r="X130" s="52">
        <f>'AEO 2022 49 Raw'!AA118</f>
        <v>9.829087</v>
      </c>
      <c r="Y130" s="52">
        <f>'AEO 2022 49 Raw'!AB118</f>
        <v>9.839187</v>
      </c>
      <c r="Z130" s="52">
        <f>'AEO 2022 49 Raw'!AC118</f>
        <v>9.906999</v>
      </c>
      <c r="AA130" s="52">
        <f>'AEO 2022 49 Raw'!AD118</f>
        <v>9.967879</v>
      </c>
      <c r="AB130" s="52">
        <f>'AEO 2022 49 Raw'!AE118</f>
        <v>10.023218</v>
      </c>
      <c r="AC130" s="52">
        <f>'AEO 2022 49 Raw'!AF118</f>
        <v>10.073935</v>
      </c>
      <c r="AD130" s="52">
        <f>'AEO 2022 49 Raw'!AG118</f>
        <v>10.120297</v>
      </c>
      <c r="AE130" s="52">
        <f>'AEO 2022 49 Raw'!AH118</f>
        <v>10.163115</v>
      </c>
      <c r="AF130" s="52">
        <f>'AEO 2022 49 Raw'!AI118</f>
        <v>10.203567</v>
      </c>
      <c r="AG130" s="53">
        <f>'AEO 2022 49 Raw'!AJ118</f>
        <v>0.07</v>
      </c>
    </row>
    <row r="131" ht="12.0" customHeight="1">
      <c r="A131" s="45" t="s">
        <v>1815</v>
      </c>
      <c r="B131" s="51" t="s">
        <v>1712</v>
      </c>
      <c r="C131" s="52">
        <f>'AEO 2022 49 Raw'!F119</f>
        <v>7.109958</v>
      </c>
      <c r="D131" s="52">
        <f>'AEO 2022 49 Raw'!G119</f>
        <v>6.927832</v>
      </c>
      <c r="E131" s="52">
        <f>'AEO 2022 49 Raw'!H119</f>
        <v>6.865289</v>
      </c>
      <c r="F131" s="52">
        <f>'AEO 2022 49 Raw'!I119</f>
        <v>6.832545</v>
      </c>
      <c r="G131" s="52">
        <f>'AEO 2022 49 Raw'!J119</f>
        <v>6.812881</v>
      </c>
      <c r="H131" s="52">
        <f>'AEO 2022 49 Raw'!K119</f>
        <v>6.799881</v>
      </c>
      <c r="I131" s="52">
        <f>'AEO 2022 49 Raw'!L119</f>
        <v>6.790472</v>
      </c>
      <c r="J131" s="52">
        <f>'AEO 2022 49 Raw'!M119</f>
        <v>6.783077</v>
      </c>
      <c r="K131" s="52">
        <f>'AEO 2022 49 Raw'!N119</f>
        <v>6.776971</v>
      </c>
      <c r="L131" s="52">
        <f>'AEO 2022 49 Raw'!O119</f>
        <v>6.771811</v>
      </c>
      <c r="M131" s="52">
        <f>'AEO 2022 49 Raw'!P119</f>
        <v>6.767353</v>
      </c>
      <c r="N131" s="52">
        <f>'AEO 2022 49 Raw'!Q119</f>
        <v>6.76342</v>
      </c>
      <c r="O131" s="52">
        <f>'AEO 2022 49 Raw'!R119</f>
        <v>6.759942</v>
      </c>
      <c r="P131" s="52">
        <f>'AEO 2022 49 Raw'!S119</f>
        <v>6.756932</v>
      </c>
      <c r="Q131" s="52">
        <f>'AEO 2022 49 Raw'!T119</f>
        <v>6.754368</v>
      </c>
      <c r="R131" s="52">
        <f>'AEO 2022 49 Raw'!U119</f>
        <v>6.752236</v>
      </c>
      <c r="S131" s="52">
        <f>'AEO 2022 49 Raw'!V119</f>
        <v>6.750559</v>
      </c>
      <c r="T131" s="52">
        <f>'AEO 2022 49 Raw'!W119</f>
        <v>6.749377</v>
      </c>
      <c r="U131" s="52">
        <f>'AEO 2022 49 Raw'!X119</f>
        <v>6.748729</v>
      </c>
      <c r="V131" s="52">
        <f>'AEO 2022 49 Raw'!Y119</f>
        <v>6.747634</v>
      </c>
      <c r="W131" s="52">
        <f>'AEO 2022 49 Raw'!Z119</f>
        <v>6.746449</v>
      </c>
      <c r="X131" s="52">
        <f>'AEO 2022 49 Raw'!AA119</f>
        <v>6.745793</v>
      </c>
      <c r="Y131" s="52">
        <f>'AEO 2022 49 Raw'!AB119</f>
        <v>6.745927</v>
      </c>
      <c r="Z131" s="52">
        <f>'AEO 2022 49 Raw'!AC119</f>
        <v>6.745677</v>
      </c>
      <c r="AA131" s="52">
        <f>'AEO 2022 49 Raw'!AD119</f>
        <v>6.745442</v>
      </c>
      <c r="AB131" s="52">
        <f>'AEO 2022 49 Raw'!AE119</f>
        <v>6.745218</v>
      </c>
      <c r="AC131" s="52">
        <f>'AEO 2022 49 Raw'!AF119</f>
        <v>6.745004</v>
      </c>
      <c r="AD131" s="52">
        <f>'AEO 2022 49 Raw'!AG119</f>
        <v>6.744808</v>
      </c>
      <c r="AE131" s="52">
        <f>'AEO 2022 49 Raw'!AH119</f>
        <v>6.744622</v>
      </c>
      <c r="AF131" s="52">
        <f>'AEO 2022 49 Raw'!AI119</f>
        <v>6.744447</v>
      </c>
      <c r="AG131" s="53">
        <f>'AEO 2022 49 Raw'!AJ119</f>
        <v>-0.002</v>
      </c>
    </row>
    <row r="132" ht="12.0" customHeight="1">
      <c r="A132" s="45" t="s">
        <v>1816</v>
      </c>
      <c r="B132" s="51" t="s">
        <v>1817</v>
      </c>
      <c r="C132" s="52">
        <f>'AEO 2022 49 Raw'!F120</f>
        <v>6.097082</v>
      </c>
      <c r="D132" s="52">
        <f>'AEO 2022 49 Raw'!G120</f>
        <v>6.140716</v>
      </c>
      <c r="E132" s="52">
        <f>'AEO 2022 49 Raw'!H120</f>
        <v>6.191513</v>
      </c>
      <c r="F132" s="52">
        <f>'AEO 2022 49 Raw'!I120</f>
        <v>6.254516</v>
      </c>
      <c r="G132" s="52">
        <f>'AEO 2022 49 Raw'!J120</f>
        <v>6.329727</v>
      </c>
      <c r="H132" s="52">
        <f>'AEO 2022 49 Raw'!K120</f>
        <v>6.415452</v>
      </c>
      <c r="I132" s="52">
        <f>'AEO 2022 49 Raw'!L120</f>
        <v>6.510284</v>
      </c>
      <c r="J132" s="52">
        <f>'AEO 2022 49 Raw'!M120</f>
        <v>6.606547</v>
      </c>
      <c r="K132" s="52">
        <f>'AEO 2022 49 Raw'!N120</f>
        <v>6.707085</v>
      </c>
      <c r="L132" s="52">
        <f>'AEO 2022 49 Raw'!O120</f>
        <v>6.808204</v>
      </c>
      <c r="M132" s="52">
        <f>'AEO 2022 49 Raw'!P120</f>
        <v>6.907838</v>
      </c>
      <c r="N132" s="52">
        <f>'AEO 2022 49 Raw'!Q120</f>
        <v>7.003694</v>
      </c>
      <c r="O132" s="52">
        <f>'AEO 2022 49 Raw'!R120</f>
        <v>7.09138</v>
      </c>
      <c r="P132" s="52">
        <f>'AEO 2022 49 Raw'!S120</f>
        <v>7.168892</v>
      </c>
      <c r="Q132" s="52">
        <f>'AEO 2022 49 Raw'!T120</f>
        <v>7.23651</v>
      </c>
      <c r="R132" s="52">
        <f>'AEO 2022 49 Raw'!U120</f>
        <v>7.29667</v>
      </c>
      <c r="S132" s="52">
        <f>'AEO 2022 49 Raw'!V120</f>
        <v>7.350512</v>
      </c>
      <c r="T132" s="52">
        <f>'AEO 2022 49 Raw'!W120</f>
        <v>7.398073</v>
      </c>
      <c r="U132" s="52">
        <f>'AEO 2022 49 Raw'!X120</f>
        <v>7.440905</v>
      </c>
      <c r="V132" s="52">
        <f>'AEO 2022 49 Raw'!Y120</f>
        <v>7.479091</v>
      </c>
      <c r="W132" s="52">
        <f>'AEO 2022 49 Raw'!Z120</f>
        <v>7.51355</v>
      </c>
      <c r="X132" s="52">
        <f>'AEO 2022 49 Raw'!AA120</f>
        <v>7.542808</v>
      </c>
      <c r="Y132" s="52">
        <f>'AEO 2022 49 Raw'!AB120</f>
        <v>7.56771</v>
      </c>
      <c r="Z132" s="52">
        <f>'AEO 2022 49 Raw'!AC120</f>
        <v>7.588753</v>
      </c>
      <c r="AA132" s="52">
        <f>'AEO 2022 49 Raw'!AD120</f>
        <v>7.606784</v>
      </c>
      <c r="AB132" s="52">
        <f>'AEO 2022 49 Raw'!AE120</f>
        <v>7.623392</v>
      </c>
      <c r="AC132" s="52">
        <f>'AEO 2022 49 Raw'!AF120</f>
        <v>7.638895</v>
      </c>
      <c r="AD132" s="52">
        <f>'AEO 2022 49 Raw'!AG120</f>
        <v>7.65341</v>
      </c>
      <c r="AE132" s="52">
        <f>'AEO 2022 49 Raw'!AH120</f>
        <v>7.667783</v>
      </c>
      <c r="AF132" s="52">
        <f>'AEO 2022 49 Raw'!AI120</f>
        <v>7.682346</v>
      </c>
      <c r="AG132" s="53">
        <f>'AEO 2022 49 Raw'!AJ120</f>
        <v>0.008</v>
      </c>
    </row>
    <row r="133" ht="12.0" customHeight="1">
      <c r="A133" s="45" t="s">
        <v>1818</v>
      </c>
      <c r="B133" s="50" t="s">
        <v>1819</v>
      </c>
      <c r="C133" s="52">
        <f>'AEO 2022 49 Raw'!F121</f>
        <v>7.333722</v>
      </c>
      <c r="D133" s="52">
        <f>'AEO 2022 49 Raw'!G121</f>
        <v>7.411123</v>
      </c>
      <c r="E133" s="52">
        <f>'AEO 2022 49 Raw'!H121</f>
        <v>7.498703</v>
      </c>
      <c r="F133" s="52">
        <f>'AEO 2022 49 Raw'!I121</f>
        <v>7.596442</v>
      </c>
      <c r="G133" s="52">
        <f>'AEO 2022 49 Raw'!J121</f>
        <v>7.704685</v>
      </c>
      <c r="H133" s="52">
        <f>'AEO 2022 49 Raw'!K121</f>
        <v>7.824307</v>
      </c>
      <c r="I133" s="52">
        <f>'AEO 2022 49 Raw'!L121</f>
        <v>7.954823</v>
      </c>
      <c r="J133" s="52">
        <f>'AEO 2022 49 Raw'!M121</f>
        <v>8.087141</v>
      </c>
      <c r="K133" s="52">
        <f>'AEO 2022 49 Raw'!N121</f>
        <v>8.225567</v>
      </c>
      <c r="L133" s="52">
        <f>'AEO 2022 49 Raw'!O121</f>
        <v>8.366447</v>
      </c>
      <c r="M133" s="52">
        <f>'AEO 2022 49 Raw'!P121</f>
        <v>8.507608</v>
      </c>
      <c r="N133" s="52">
        <f>'AEO 2022 49 Raw'!Q121</f>
        <v>8.645617</v>
      </c>
      <c r="O133" s="52">
        <f>'AEO 2022 49 Raw'!R121</f>
        <v>8.775347</v>
      </c>
      <c r="P133" s="52">
        <f>'AEO 2022 49 Raw'!S121</f>
        <v>8.894294</v>
      </c>
      <c r="Q133" s="52">
        <f>'AEO 2022 49 Raw'!T121</f>
        <v>9.00295</v>
      </c>
      <c r="R133" s="52">
        <f>'AEO 2022 49 Raw'!U121</f>
        <v>9.103116</v>
      </c>
      <c r="S133" s="52">
        <f>'AEO 2022 49 Raw'!V121</f>
        <v>9.194569</v>
      </c>
      <c r="T133" s="52">
        <f>'AEO 2022 49 Raw'!W121</f>
        <v>9.277658</v>
      </c>
      <c r="U133" s="52">
        <f>'AEO 2022 49 Raw'!X121</f>
        <v>9.3533</v>
      </c>
      <c r="V133" s="52">
        <f>'AEO 2022 49 Raw'!Y121</f>
        <v>9.422336</v>
      </c>
      <c r="W133" s="52">
        <f>'AEO 2022 49 Raw'!Z121</f>
        <v>9.48661</v>
      </c>
      <c r="X133" s="52">
        <f>'AEO 2022 49 Raw'!AA121</f>
        <v>9.543923</v>
      </c>
      <c r="Y133" s="52">
        <f>'AEO 2022 49 Raw'!AB121</f>
        <v>9.596097</v>
      </c>
      <c r="Z133" s="52">
        <f>'AEO 2022 49 Raw'!AC121</f>
        <v>9.642943</v>
      </c>
      <c r="AA133" s="52">
        <f>'AEO 2022 49 Raw'!AD121</f>
        <v>9.686284</v>
      </c>
      <c r="AB133" s="52">
        <f>'AEO 2022 49 Raw'!AE121</f>
        <v>9.728461</v>
      </c>
      <c r="AC133" s="52">
        <f>'AEO 2022 49 Raw'!AF121</f>
        <v>9.769428</v>
      </c>
      <c r="AD133" s="52">
        <f>'AEO 2022 49 Raw'!AG121</f>
        <v>9.810118</v>
      </c>
      <c r="AE133" s="52">
        <f>'AEO 2022 49 Raw'!AH121</f>
        <v>9.852323</v>
      </c>
      <c r="AF133" s="52">
        <f>'AEO 2022 49 Raw'!AI121</f>
        <v>9.893691</v>
      </c>
      <c r="AG133" s="53">
        <f>'AEO 2022 49 Raw'!AJ121</f>
        <v>0.01</v>
      </c>
    </row>
    <row r="134" ht="12.0" customHeight="1">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3"/>
    </row>
    <row r="135" ht="12.0" customHeight="1">
      <c r="B135" s="50" t="s">
        <v>1820</v>
      </c>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3"/>
    </row>
    <row r="136" ht="12.0" customHeight="1">
      <c r="B136" s="50" t="s">
        <v>1694</v>
      </c>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c r="AD136" s="52"/>
      <c r="AE136" s="52"/>
      <c r="AF136" s="52"/>
      <c r="AG136" s="53"/>
    </row>
    <row r="137" ht="12.0" customHeight="1">
      <c r="A137" s="45" t="s">
        <v>1821</v>
      </c>
      <c r="B137" s="51" t="s">
        <v>1696</v>
      </c>
      <c r="C137" s="52">
        <f>'AEO 2022 49 Raw'!F124</f>
        <v>2.87771</v>
      </c>
      <c r="D137" s="52">
        <f>'AEO 2022 49 Raw'!G124</f>
        <v>2.995191</v>
      </c>
      <c r="E137" s="52">
        <f>'AEO 2022 49 Raw'!H124</f>
        <v>3.111591</v>
      </c>
      <c r="F137" s="52">
        <f>'AEO 2022 49 Raw'!I124</f>
        <v>3.226468</v>
      </c>
      <c r="G137" s="52">
        <f>'AEO 2022 49 Raw'!J124</f>
        <v>3.336608</v>
      </c>
      <c r="H137" s="52">
        <f>'AEO 2022 49 Raw'!K124</f>
        <v>3.442563</v>
      </c>
      <c r="I137" s="52">
        <f>'AEO 2022 49 Raw'!L124</f>
        <v>3.541732</v>
      </c>
      <c r="J137" s="52">
        <f>'AEO 2022 49 Raw'!M124</f>
        <v>3.63539</v>
      </c>
      <c r="K137" s="52">
        <f>'AEO 2022 49 Raw'!N124</f>
        <v>3.723742</v>
      </c>
      <c r="L137" s="52">
        <f>'AEO 2022 49 Raw'!O124</f>
        <v>3.805427</v>
      </c>
      <c r="M137" s="52">
        <f>'AEO 2022 49 Raw'!P124</f>
        <v>3.880027</v>
      </c>
      <c r="N137" s="52">
        <f>'AEO 2022 49 Raw'!Q124</f>
        <v>3.951353</v>
      </c>
      <c r="O137" s="52">
        <f>'AEO 2022 49 Raw'!R124</f>
        <v>4.010108</v>
      </c>
      <c r="P137" s="52">
        <f>'AEO 2022 49 Raw'!S124</f>
        <v>4.058453</v>
      </c>
      <c r="Q137" s="52">
        <f>'AEO 2022 49 Raw'!T124</f>
        <v>4.094568</v>
      </c>
      <c r="R137" s="52">
        <f>'AEO 2022 49 Raw'!U124</f>
        <v>4.124776</v>
      </c>
      <c r="S137" s="52">
        <f>'AEO 2022 49 Raw'!V124</f>
        <v>4.150254</v>
      </c>
      <c r="T137" s="52">
        <f>'AEO 2022 49 Raw'!W124</f>
        <v>4.173693</v>
      </c>
      <c r="U137" s="52">
        <f>'AEO 2022 49 Raw'!X124</f>
        <v>4.190235</v>
      </c>
      <c r="V137" s="52">
        <f>'AEO 2022 49 Raw'!Y124</f>
        <v>4.196948</v>
      </c>
      <c r="W137" s="52">
        <f>'AEO 2022 49 Raw'!Z124</f>
        <v>4.201541</v>
      </c>
      <c r="X137" s="52">
        <f>'AEO 2022 49 Raw'!AA124</f>
        <v>4.201545</v>
      </c>
      <c r="Y137" s="52">
        <f>'AEO 2022 49 Raw'!AB124</f>
        <v>4.210101</v>
      </c>
      <c r="Z137" s="52">
        <f>'AEO 2022 49 Raw'!AC124</f>
        <v>4.223806</v>
      </c>
      <c r="AA137" s="52">
        <f>'AEO 2022 49 Raw'!AD124</f>
        <v>4.2303</v>
      </c>
      <c r="AB137" s="52">
        <f>'AEO 2022 49 Raw'!AE124</f>
        <v>4.230095</v>
      </c>
      <c r="AC137" s="52">
        <f>'AEO 2022 49 Raw'!AF124</f>
        <v>4.231878</v>
      </c>
      <c r="AD137" s="52">
        <f>'AEO 2022 49 Raw'!AG124</f>
        <v>4.232911</v>
      </c>
      <c r="AE137" s="52">
        <f>'AEO 2022 49 Raw'!AH124</f>
        <v>4.225453</v>
      </c>
      <c r="AF137" s="52">
        <f>'AEO 2022 49 Raw'!AI124</f>
        <v>4.212915</v>
      </c>
      <c r="AG137" s="53">
        <f>'AEO 2022 49 Raw'!AJ124</f>
        <v>0.013</v>
      </c>
    </row>
    <row r="138" ht="12.0" customHeight="1">
      <c r="A138" s="45" t="s">
        <v>1822</v>
      </c>
      <c r="B138" s="51" t="s">
        <v>1698</v>
      </c>
      <c r="C138" s="52">
        <f>'AEO 2022 49 Raw'!F125</f>
        <v>1.198317</v>
      </c>
      <c r="D138" s="52">
        <f>'AEO 2022 49 Raw'!G125</f>
        <v>1.246704</v>
      </c>
      <c r="E138" s="52">
        <f>'AEO 2022 49 Raw'!H125</f>
        <v>1.301334</v>
      </c>
      <c r="F138" s="52">
        <f>'AEO 2022 49 Raw'!I125</f>
        <v>1.361494</v>
      </c>
      <c r="G138" s="52">
        <f>'AEO 2022 49 Raw'!J125</f>
        <v>1.425256</v>
      </c>
      <c r="H138" s="52">
        <f>'AEO 2022 49 Raw'!K125</f>
        <v>1.492402</v>
      </c>
      <c r="I138" s="52">
        <f>'AEO 2022 49 Raw'!L125</f>
        <v>1.561058</v>
      </c>
      <c r="J138" s="52">
        <f>'AEO 2022 49 Raw'!M125</f>
        <v>1.630695</v>
      </c>
      <c r="K138" s="52">
        <f>'AEO 2022 49 Raw'!N125</f>
        <v>1.700908</v>
      </c>
      <c r="L138" s="52">
        <f>'AEO 2022 49 Raw'!O125</f>
        <v>1.772234</v>
      </c>
      <c r="M138" s="52">
        <f>'AEO 2022 49 Raw'!P125</f>
        <v>1.843477</v>
      </c>
      <c r="N138" s="52">
        <f>'AEO 2022 49 Raw'!Q125</f>
        <v>1.917661</v>
      </c>
      <c r="O138" s="52">
        <f>'AEO 2022 49 Raw'!R125</f>
        <v>1.992002</v>
      </c>
      <c r="P138" s="52">
        <f>'AEO 2022 49 Raw'!S125</f>
        <v>2.064804</v>
      </c>
      <c r="Q138" s="52">
        <f>'AEO 2022 49 Raw'!T125</f>
        <v>2.134995</v>
      </c>
      <c r="R138" s="52">
        <f>'AEO 2022 49 Raw'!U125</f>
        <v>2.206555</v>
      </c>
      <c r="S138" s="52">
        <f>'AEO 2022 49 Raw'!V125</f>
        <v>2.280503</v>
      </c>
      <c r="T138" s="52">
        <f>'AEO 2022 49 Raw'!W125</f>
        <v>2.356444</v>
      </c>
      <c r="U138" s="52">
        <f>'AEO 2022 49 Raw'!X125</f>
        <v>2.434905</v>
      </c>
      <c r="V138" s="52">
        <f>'AEO 2022 49 Raw'!Y125</f>
        <v>2.515909</v>
      </c>
      <c r="W138" s="52">
        <f>'AEO 2022 49 Raw'!Z125</f>
        <v>2.602256</v>
      </c>
      <c r="X138" s="52">
        <f>'AEO 2022 49 Raw'!AA125</f>
        <v>2.687789</v>
      </c>
      <c r="Y138" s="52">
        <f>'AEO 2022 49 Raw'!AB125</f>
        <v>2.77757</v>
      </c>
      <c r="Z138" s="52">
        <f>'AEO 2022 49 Raw'!AC125</f>
        <v>2.873398</v>
      </c>
      <c r="AA138" s="52">
        <f>'AEO 2022 49 Raw'!AD125</f>
        <v>2.970563</v>
      </c>
      <c r="AB138" s="52">
        <f>'AEO 2022 49 Raw'!AE125</f>
        <v>3.069461</v>
      </c>
      <c r="AC138" s="52">
        <f>'AEO 2022 49 Raw'!AF125</f>
        <v>3.171382</v>
      </c>
      <c r="AD138" s="52">
        <f>'AEO 2022 49 Raw'!AG125</f>
        <v>3.273827</v>
      </c>
      <c r="AE138" s="52">
        <f>'AEO 2022 49 Raw'!AH125</f>
        <v>3.374975</v>
      </c>
      <c r="AF138" s="52">
        <f>'AEO 2022 49 Raw'!AI125</f>
        <v>3.474701</v>
      </c>
      <c r="AG138" s="53">
        <f>'AEO 2022 49 Raw'!AJ125</f>
        <v>0.037</v>
      </c>
    </row>
    <row r="139" ht="12.0" customHeight="1">
      <c r="A139" s="45" t="s">
        <v>1823</v>
      </c>
      <c r="B139" s="51" t="s">
        <v>1700</v>
      </c>
      <c r="C139" s="52">
        <f>'AEO 2022 49 Raw'!F126</f>
        <v>0.000496</v>
      </c>
      <c r="D139" s="52">
        <f>'AEO 2022 49 Raw'!G126</f>
        <v>0.000846</v>
      </c>
      <c r="E139" s="52">
        <f>'AEO 2022 49 Raw'!H126</f>
        <v>0.001216</v>
      </c>
      <c r="F139" s="52">
        <f>'AEO 2022 49 Raw'!I126</f>
        <v>0.001607</v>
      </c>
      <c r="G139" s="52">
        <f>'AEO 2022 49 Raw'!J126</f>
        <v>0.00201</v>
      </c>
      <c r="H139" s="52">
        <f>'AEO 2022 49 Raw'!K126</f>
        <v>0.002428</v>
      </c>
      <c r="I139" s="52">
        <f>'AEO 2022 49 Raw'!L126</f>
        <v>0.002856</v>
      </c>
      <c r="J139" s="52">
        <f>'AEO 2022 49 Raw'!M126</f>
        <v>0.003297</v>
      </c>
      <c r="K139" s="52">
        <f>'AEO 2022 49 Raw'!N126</f>
        <v>0.003754</v>
      </c>
      <c r="L139" s="52">
        <f>'AEO 2022 49 Raw'!O126</f>
        <v>0.004223</v>
      </c>
      <c r="M139" s="52">
        <f>'AEO 2022 49 Raw'!P126</f>
        <v>0.004705</v>
      </c>
      <c r="N139" s="52">
        <f>'AEO 2022 49 Raw'!Q126</f>
        <v>0.005204</v>
      </c>
      <c r="O139" s="52">
        <f>'AEO 2022 49 Raw'!R126</f>
        <v>0.005724</v>
      </c>
      <c r="P139" s="52">
        <f>'AEO 2022 49 Raw'!S126</f>
        <v>0.006236</v>
      </c>
      <c r="Q139" s="52">
        <f>'AEO 2022 49 Raw'!T126</f>
        <v>0.006746</v>
      </c>
      <c r="R139" s="52">
        <f>'AEO 2022 49 Raw'!U126</f>
        <v>0.007274</v>
      </c>
      <c r="S139" s="52">
        <f>'AEO 2022 49 Raw'!V126</f>
        <v>0.007824</v>
      </c>
      <c r="T139" s="52">
        <f>'AEO 2022 49 Raw'!W126</f>
        <v>0.008402</v>
      </c>
      <c r="U139" s="52">
        <f>'AEO 2022 49 Raw'!X126</f>
        <v>0.00901</v>
      </c>
      <c r="V139" s="52">
        <f>'AEO 2022 49 Raw'!Y126</f>
        <v>0.009646</v>
      </c>
      <c r="W139" s="52">
        <f>'AEO 2022 49 Raw'!Z126</f>
        <v>0.010306</v>
      </c>
      <c r="X139" s="52">
        <f>'AEO 2022 49 Raw'!AA126</f>
        <v>0.010984</v>
      </c>
      <c r="Y139" s="52">
        <f>'AEO 2022 49 Raw'!AB126</f>
        <v>0.011682</v>
      </c>
      <c r="Z139" s="52">
        <f>'AEO 2022 49 Raw'!AC126</f>
        <v>0.012398</v>
      </c>
      <c r="AA139" s="52">
        <f>'AEO 2022 49 Raw'!AD126</f>
        <v>0.013131</v>
      </c>
      <c r="AB139" s="52">
        <f>'AEO 2022 49 Raw'!AE126</f>
        <v>0.01389</v>
      </c>
      <c r="AC139" s="52">
        <f>'AEO 2022 49 Raw'!AF126</f>
        <v>0.014674</v>
      </c>
      <c r="AD139" s="52">
        <f>'AEO 2022 49 Raw'!AG126</f>
        <v>0.015479</v>
      </c>
      <c r="AE139" s="52">
        <f>'AEO 2022 49 Raw'!AH126</f>
        <v>0.016315</v>
      </c>
      <c r="AF139" s="52">
        <f>'AEO 2022 49 Raw'!AI126</f>
        <v>0.017178</v>
      </c>
      <c r="AG139" s="53">
        <f>'AEO 2022 49 Raw'!AJ126</f>
        <v>0.13</v>
      </c>
    </row>
    <row r="140" ht="12.0" customHeight="1">
      <c r="A140" s="45" t="s">
        <v>1824</v>
      </c>
      <c r="B140" s="51" t="s">
        <v>1702</v>
      </c>
      <c r="C140" s="52">
        <f>'AEO 2022 49 Raw'!F127</f>
        <v>0.000969</v>
      </c>
      <c r="D140" s="52">
        <f>'AEO 2022 49 Raw'!G127</f>
        <v>0.001099</v>
      </c>
      <c r="E140" s="52">
        <f>'AEO 2022 49 Raw'!H127</f>
        <v>0.00123</v>
      </c>
      <c r="F140" s="52">
        <f>'AEO 2022 49 Raw'!I127</f>
        <v>0.001364</v>
      </c>
      <c r="G140" s="52">
        <f>'AEO 2022 49 Raw'!J127</f>
        <v>0.001496</v>
      </c>
      <c r="H140" s="52">
        <f>'AEO 2022 49 Raw'!K127</f>
        <v>0.001628</v>
      </c>
      <c r="I140" s="52">
        <f>'AEO 2022 49 Raw'!L127</f>
        <v>0.001758</v>
      </c>
      <c r="J140" s="52">
        <f>'AEO 2022 49 Raw'!M127</f>
        <v>0.001886</v>
      </c>
      <c r="K140" s="52">
        <f>'AEO 2022 49 Raw'!N127</f>
        <v>0.002015</v>
      </c>
      <c r="L140" s="52">
        <f>'AEO 2022 49 Raw'!O127</f>
        <v>0.002141</v>
      </c>
      <c r="M140" s="52">
        <f>'AEO 2022 49 Raw'!P127</f>
        <v>0.002266</v>
      </c>
      <c r="N140" s="52">
        <f>'AEO 2022 49 Raw'!Q127</f>
        <v>0.002391</v>
      </c>
      <c r="O140" s="52">
        <f>'AEO 2022 49 Raw'!R127</f>
        <v>0.002517</v>
      </c>
      <c r="P140" s="52">
        <f>'AEO 2022 49 Raw'!S127</f>
        <v>0.002639</v>
      </c>
      <c r="Q140" s="52">
        <f>'AEO 2022 49 Raw'!T127</f>
        <v>0.002757</v>
      </c>
      <c r="R140" s="52">
        <f>'AEO 2022 49 Raw'!U127</f>
        <v>0.002874</v>
      </c>
      <c r="S140" s="52">
        <f>'AEO 2022 49 Raw'!V127</f>
        <v>0.002991</v>
      </c>
      <c r="T140" s="52">
        <f>'AEO 2022 49 Raw'!W127</f>
        <v>0.003109</v>
      </c>
      <c r="U140" s="52">
        <f>'AEO 2022 49 Raw'!X127</f>
        <v>0.00323</v>
      </c>
      <c r="V140" s="52">
        <f>'AEO 2022 49 Raw'!Y127</f>
        <v>0.003353</v>
      </c>
      <c r="W140" s="52">
        <f>'AEO 2022 49 Raw'!Z127</f>
        <v>0.003477</v>
      </c>
      <c r="X140" s="52">
        <f>'AEO 2022 49 Raw'!AA127</f>
        <v>0.003602</v>
      </c>
      <c r="Y140" s="52">
        <f>'AEO 2022 49 Raw'!AB127</f>
        <v>0.003728</v>
      </c>
      <c r="Z140" s="52">
        <f>'AEO 2022 49 Raw'!AC127</f>
        <v>0.003856</v>
      </c>
      <c r="AA140" s="52">
        <f>'AEO 2022 49 Raw'!AD127</f>
        <v>0.003985</v>
      </c>
      <c r="AB140" s="52">
        <f>'AEO 2022 49 Raw'!AE127</f>
        <v>0.004112</v>
      </c>
      <c r="AC140" s="52">
        <f>'AEO 2022 49 Raw'!AF127</f>
        <v>0.004233</v>
      </c>
      <c r="AD140" s="52">
        <f>'AEO 2022 49 Raw'!AG127</f>
        <v>0.004344</v>
      </c>
      <c r="AE140" s="52">
        <f>'AEO 2022 49 Raw'!AH127</f>
        <v>0.004456</v>
      </c>
      <c r="AF140" s="52">
        <f>'AEO 2022 49 Raw'!AI127</f>
        <v>0.004562</v>
      </c>
      <c r="AG140" s="53">
        <f>'AEO 2022 49 Raw'!AJ127</f>
        <v>0.055</v>
      </c>
    </row>
    <row r="141" ht="12.0" customHeight="1">
      <c r="A141" s="45" t="s">
        <v>1825</v>
      </c>
      <c r="B141" s="51" t="s">
        <v>1704</v>
      </c>
      <c r="C141" s="52">
        <f>'AEO 2022 49 Raw'!F128</f>
        <v>0.219898</v>
      </c>
      <c r="D141" s="52">
        <f>'AEO 2022 49 Raw'!G128</f>
        <v>0.223351</v>
      </c>
      <c r="E141" s="52">
        <f>'AEO 2022 49 Raw'!H128</f>
        <v>0.226601</v>
      </c>
      <c r="F141" s="52">
        <f>'AEO 2022 49 Raw'!I128</f>
        <v>0.229626</v>
      </c>
      <c r="G141" s="52">
        <f>'AEO 2022 49 Raw'!J128</f>
        <v>0.232333</v>
      </c>
      <c r="H141" s="52">
        <f>'AEO 2022 49 Raw'!K128</f>
        <v>0.234744</v>
      </c>
      <c r="I141" s="52">
        <f>'AEO 2022 49 Raw'!L128</f>
        <v>0.236822</v>
      </c>
      <c r="J141" s="52">
        <f>'AEO 2022 49 Raw'!M128</f>
        <v>0.238611</v>
      </c>
      <c r="K141" s="52">
        <f>'AEO 2022 49 Raw'!N128</f>
        <v>0.240151</v>
      </c>
      <c r="L141" s="52">
        <f>'AEO 2022 49 Raw'!O128</f>
        <v>0.24142</v>
      </c>
      <c r="M141" s="52">
        <f>'AEO 2022 49 Raw'!P128</f>
        <v>0.242443</v>
      </c>
      <c r="N141" s="52">
        <f>'AEO 2022 49 Raw'!Q128</f>
        <v>0.243279</v>
      </c>
      <c r="O141" s="52">
        <f>'AEO 2022 49 Raw'!R128</f>
        <v>0.243945</v>
      </c>
      <c r="P141" s="52">
        <f>'AEO 2022 49 Raw'!S128</f>
        <v>0.244349</v>
      </c>
      <c r="Q141" s="52">
        <f>'AEO 2022 49 Raw'!T128</f>
        <v>0.2445</v>
      </c>
      <c r="R141" s="52">
        <f>'AEO 2022 49 Raw'!U128</f>
        <v>0.244447</v>
      </c>
      <c r="S141" s="52">
        <f>'AEO 2022 49 Raw'!V128</f>
        <v>0.244236</v>
      </c>
      <c r="T141" s="52">
        <f>'AEO 2022 49 Raw'!W128</f>
        <v>0.243936</v>
      </c>
      <c r="U141" s="52">
        <f>'AEO 2022 49 Raw'!X128</f>
        <v>0.243595</v>
      </c>
      <c r="V141" s="52">
        <f>'AEO 2022 49 Raw'!Y128</f>
        <v>0.243208</v>
      </c>
      <c r="W141" s="52">
        <f>'AEO 2022 49 Raw'!Z128</f>
        <v>0.24276</v>
      </c>
      <c r="X141" s="52">
        <f>'AEO 2022 49 Raw'!AA128</f>
        <v>0.242212</v>
      </c>
      <c r="Y141" s="52">
        <f>'AEO 2022 49 Raw'!AB128</f>
        <v>0.241667</v>
      </c>
      <c r="Z141" s="52">
        <f>'AEO 2022 49 Raw'!AC128</f>
        <v>0.239849</v>
      </c>
      <c r="AA141" s="52">
        <f>'AEO 2022 49 Raw'!AD128</f>
        <v>0.235042</v>
      </c>
      <c r="AB141" s="52">
        <f>'AEO 2022 49 Raw'!AE128</f>
        <v>0.228041</v>
      </c>
      <c r="AC141" s="52">
        <f>'AEO 2022 49 Raw'!AF128</f>
        <v>0.219556</v>
      </c>
      <c r="AD141" s="52">
        <f>'AEO 2022 49 Raw'!AG128</f>
        <v>0.210635</v>
      </c>
      <c r="AE141" s="52">
        <f>'AEO 2022 49 Raw'!AH128</f>
        <v>0.198642</v>
      </c>
      <c r="AF141" s="52">
        <f>'AEO 2022 49 Raw'!AI128</f>
        <v>0.18599</v>
      </c>
      <c r="AG141" s="53">
        <f>'AEO 2022 49 Raw'!AJ128</f>
        <v>-0.006</v>
      </c>
    </row>
    <row r="142" ht="12.0" customHeight="1">
      <c r="A142" s="45" t="s">
        <v>1826</v>
      </c>
      <c r="B142" s="51" t="s">
        <v>1706</v>
      </c>
      <c r="C142" s="52">
        <f>'AEO 2022 49 Raw'!F129</f>
        <v>0.000071</v>
      </c>
      <c r="D142" s="52">
        <f>'AEO 2022 49 Raw'!G129</f>
        <v>0.000073</v>
      </c>
      <c r="E142" s="52">
        <f>'AEO 2022 49 Raw'!H129</f>
        <v>0.000075</v>
      </c>
      <c r="F142" s="52">
        <f>'AEO 2022 49 Raw'!I129</f>
        <v>0.000077</v>
      </c>
      <c r="G142" s="52">
        <f>'AEO 2022 49 Raw'!J129</f>
        <v>0.000079</v>
      </c>
      <c r="H142" s="52">
        <f>'AEO 2022 49 Raw'!K129</f>
        <v>0.000081</v>
      </c>
      <c r="I142" s="52">
        <f>'AEO 2022 49 Raw'!L129</f>
        <v>0.000083</v>
      </c>
      <c r="J142" s="52">
        <f>'AEO 2022 49 Raw'!M129</f>
        <v>0.000084</v>
      </c>
      <c r="K142" s="52">
        <f>'AEO 2022 49 Raw'!N129</f>
        <v>0.000086</v>
      </c>
      <c r="L142" s="52">
        <f>'AEO 2022 49 Raw'!O129</f>
        <v>0.000088</v>
      </c>
      <c r="M142" s="52">
        <f>'AEO 2022 49 Raw'!P129</f>
        <v>0.000089</v>
      </c>
      <c r="N142" s="52">
        <f>'AEO 2022 49 Raw'!Q129</f>
        <v>0.000091</v>
      </c>
      <c r="O142" s="52">
        <f>'AEO 2022 49 Raw'!R129</f>
        <v>0.000092</v>
      </c>
      <c r="P142" s="52">
        <f>'AEO 2022 49 Raw'!S129</f>
        <v>0.000094</v>
      </c>
      <c r="Q142" s="52">
        <f>'AEO 2022 49 Raw'!T129</f>
        <v>0.000095</v>
      </c>
      <c r="R142" s="52">
        <f>'AEO 2022 49 Raw'!U129</f>
        <v>0.000097</v>
      </c>
      <c r="S142" s="52">
        <f>'AEO 2022 49 Raw'!V129</f>
        <v>0.000098</v>
      </c>
      <c r="T142" s="52">
        <f>'AEO 2022 49 Raw'!W129</f>
        <v>0.000099</v>
      </c>
      <c r="U142" s="52">
        <f>'AEO 2022 49 Raw'!X129</f>
        <v>0.0001</v>
      </c>
      <c r="V142" s="52">
        <f>'AEO 2022 49 Raw'!Y129</f>
        <v>0.000101</v>
      </c>
      <c r="W142" s="52">
        <f>'AEO 2022 49 Raw'!Z129</f>
        <v>0.000103</v>
      </c>
      <c r="X142" s="52">
        <f>'AEO 2022 49 Raw'!AA129</f>
        <v>0.000104</v>
      </c>
      <c r="Y142" s="52">
        <f>'AEO 2022 49 Raw'!AB129</f>
        <v>0.000105</v>
      </c>
      <c r="Z142" s="52">
        <f>'AEO 2022 49 Raw'!AC129</f>
        <v>0.000099</v>
      </c>
      <c r="AA142" s="52">
        <f>'AEO 2022 49 Raw'!AD129</f>
        <v>0.00009</v>
      </c>
      <c r="AB142" s="52">
        <f>'AEO 2022 49 Raw'!AE129</f>
        <v>0.000085</v>
      </c>
      <c r="AC142" s="52">
        <f>'AEO 2022 49 Raw'!AF129</f>
        <v>0.000082</v>
      </c>
      <c r="AD142" s="52">
        <f>'AEO 2022 49 Raw'!AG129</f>
        <v>0.00008</v>
      </c>
      <c r="AE142" s="52">
        <f>'AEO 2022 49 Raw'!AH129</f>
        <v>0.00008</v>
      </c>
      <c r="AF142" s="52">
        <f>'AEO 2022 49 Raw'!AI129</f>
        <v>0.00008</v>
      </c>
      <c r="AG142" s="53">
        <f>'AEO 2022 49 Raw'!AJ129</f>
        <v>0.004</v>
      </c>
    </row>
    <row r="143" ht="12.0" customHeight="1">
      <c r="A143" s="45" t="s">
        <v>1827</v>
      </c>
      <c r="B143" s="51" t="s">
        <v>1708</v>
      </c>
      <c r="C143" s="52">
        <f>'AEO 2022 49 Raw'!F130</f>
        <v>0.00043</v>
      </c>
      <c r="D143" s="52">
        <f>'AEO 2022 49 Raw'!G130</f>
        <v>0.000831</v>
      </c>
      <c r="E143" s="52">
        <f>'AEO 2022 49 Raw'!H130</f>
        <v>0.001256</v>
      </c>
      <c r="F143" s="52">
        <f>'AEO 2022 49 Raw'!I130</f>
        <v>0.001705</v>
      </c>
      <c r="G143" s="52">
        <f>'AEO 2022 49 Raw'!J130</f>
        <v>0.002168</v>
      </c>
      <c r="H143" s="52">
        <f>'AEO 2022 49 Raw'!K130</f>
        <v>0.002648</v>
      </c>
      <c r="I143" s="52">
        <f>'AEO 2022 49 Raw'!L130</f>
        <v>0.003139</v>
      </c>
      <c r="J143" s="52">
        <f>'AEO 2022 49 Raw'!M130</f>
        <v>0.003646</v>
      </c>
      <c r="K143" s="52">
        <f>'AEO 2022 49 Raw'!N130</f>
        <v>0.00417</v>
      </c>
      <c r="L143" s="52">
        <f>'AEO 2022 49 Raw'!O130</f>
        <v>0.004709</v>
      </c>
      <c r="M143" s="52">
        <f>'AEO 2022 49 Raw'!P130</f>
        <v>0.005261</v>
      </c>
      <c r="N143" s="52">
        <f>'AEO 2022 49 Raw'!Q130</f>
        <v>0.005835</v>
      </c>
      <c r="O143" s="52">
        <f>'AEO 2022 49 Raw'!R130</f>
        <v>0.006431</v>
      </c>
      <c r="P143" s="52">
        <f>'AEO 2022 49 Raw'!S130</f>
        <v>0.007034</v>
      </c>
      <c r="Q143" s="52">
        <f>'AEO 2022 49 Raw'!T130</f>
        <v>0.007642</v>
      </c>
      <c r="R143" s="52">
        <f>'AEO 2022 49 Raw'!U130</f>
        <v>0.008263</v>
      </c>
      <c r="S143" s="52">
        <f>'AEO 2022 49 Raw'!V130</f>
        <v>0.008903</v>
      </c>
      <c r="T143" s="52">
        <f>'AEO 2022 49 Raw'!W130</f>
        <v>0.009572</v>
      </c>
      <c r="U143" s="52">
        <f>'AEO 2022 49 Raw'!X130</f>
        <v>0.010272</v>
      </c>
      <c r="V143" s="52">
        <f>'AEO 2022 49 Raw'!Y130</f>
        <v>0.011002</v>
      </c>
      <c r="W143" s="52">
        <f>'AEO 2022 49 Raw'!Z130</f>
        <v>0.011758</v>
      </c>
      <c r="X143" s="52">
        <f>'AEO 2022 49 Raw'!AA130</f>
        <v>0.012534</v>
      </c>
      <c r="Y143" s="52">
        <f>'AEO 2022 49 Raw'!AB130</f>
        <v>0.013332</v>
      </c>
      <c r="Z143" s="52">
        <f>'AEO 2022 49 Raw'!AC130</f>
        <v>0.014151</v>
      </c>
      <c r="AA143" s="52">
        <f>'AEO 2022 49 Raw'!AD130</f>
        <v>0.014988</v>
      </c>
      <c r="AB143" s="52">
        <f>'AEO 2022 49 Raw'!AE130</f>
        <v>0.015856</v>
      </c>
      <c r="AC143" s="52">
        <f>'AEO 2022 49 Raw'!AF130</f>
        <v>0.016751</v>
      </c>
      <c r="AD143" s="52">
        <f>'AEO 2022 49 Raw'!AG130</f>
        <v>0.01767</v>
      </c>
      <c r="AE143" s="52">
        <f>'AEO 2022 49 Raw'!AH130</f>
        <v>0.018625</v>
      </c>
      <c r="AF143" s="52">
        <f>'AEO 2022 49 Raw'!AI130</f>
        <v>0.01961</v>
      </c>
      <c r="AG143" s="53">
        <f>'AEO 2022 49 Raw'!AJ130</f>
        <v>0.141</v>
      </c>
    </row>
    <row r="144" ht="12.0" customHeight="1">
      <c r="A144" s="45" t="s">
        <v>1828</v>
      </c>
      <c r="B144" s="51" t="s">
        <v>1710</v>
      </c>
      <c r="C144" s="52">
        <f>'AEO 2022 49 Raw'!F131</f>
        <v>0.000448</v>
      </c>
      <c r="D144" s="52">
        <f>'AEO 2022 49 Raw'!G131</f>
        <v>0.000867</v>
      </c>
      <c r="E144" s="52">
        <f>'AEO 2022 49 Raw'!H131</f>
        <v>0.001309</v>
      </c>
      <c r="F144" s="52">
        <f>'AEO 2022 49 Raw'!I131</f>
        <v>0.001777</v>
      </c>
      <c r="G144" s="52">
        <f>'AEO 2022 49 Raw'!J131</f>
        <v>0.00226</v>
      </c>
      <c r="H144" s="52">
        <f>'AEO 2022 49 Raw'!K131</f>
        <v>0.00276</v>
      </c>
      <c r="I144" s="52">
        <f>'AEO 2022 49 Raw'!L131</f>
        <v>0.003272</v>
      </c>
      <c r="J144" s="52">
        <f>'AEO 2022 49 Raw'!M131</f>
        <v>0.0038</v>
      </c>
      <c r="K144" s="52">
        <f>'AEO 2022 49 Raw'!N131</f>
        <v>0.004347</v>
      </c>
      <c r="L144" s="52">
        <f>'AEO 2022 49 Raw'!O131</f>
        <v>0.004908</v>
      </c>
      <c r="M144" s="52">
        <f>'AEO 2022 49 Raw'!P131</f>
        <v>0.005484</v>
      </c>
      <c r="N144" s="52">
        <f>'AEO 2022 49 Raw'!Q131</f>
        <v>0.006082</v>
      </c>
      <c r="O144" s="52">
        <f>'AEO 2022 49 Raw'!R131</f>
        <v>0.006704</v>
      </c>
      <c r="P144" s="52">
        <f>'AEO 2022 49 Raw'!S131</f>
        <v>0.007332</v>
      </c>
      <c r="Q144" s="52">
        <f>'AEO 2022 49 Raw'!T131</f>
        <v>0.007966</v>
      </c>
      <c r="R144" s="52">
        <f>'AEO 2022 49 Raw'!U131</f>
        <v>0.008613</v>
      </c>
      <c r="S144" s="52">
        <f>'AEO 2022 49 Raw'!V131</f>
        <v>0.009281</v>
      </c>
      <c r="T144" s="52">
        <f>'AEO 2022 49 Raw'!W131</f>
        <v>0.009977</v>
      </c>
      <c r="U144" s="52">
        <f>'AEO 2022 49 Raw'!X131</f>
        <v>0.010708</v>
      </c>
      <c r="V144" s="52">
        <f>'AEO 2022 49 Raw'!Y131</f>
        <v>0.011469</v>
      </c>
      <c r="W144" s="52">
        <f>'AEO 2022 49 Raw'!Z131</f>
        <v>0.012257</v>
      </c>
      <c r="X144" s="52">
        <f>'AEO 2022 49 Raw'!AA131</f>
        <v>0.013066</v>
      </c>
      <c r="Y144" s="52">
        <f>'AEO 2022 49 Raw'!AB131</f>
        <v>0.013898</v>
      </c>
      <c r="Z144" s="52">
        <f>'AEO 2022 49 Raw'!AC131</f>
        <v>0.014751</v>
      </c>
      <c r="AA144" s="52">
        <f>'AEO 2022 49 Raw'!AD131</f>
        <v>0.015624</v>
      </c>
      <c r="AB144" s="52">
        <f>'AEO 2022 49 Raw'!AE131</f>
        <v>0.016528</v>
      </c>
      <c r="AC144" s="52">
        <f>'AEO 2022 49 Raw'!AF131</f>
        <v>0.017462</v>
      </c>
      <c r="AD144" s="52">
        <f>'AEO 2022 49 Raw'!AG131</f>
        <v>0.01842</v>
      </c>
      <c r="AE144" s="52">
        <f>'AEO 2022 49 Raw'!AH131</f>
        <v>0.019415</v>
      </c>
      <c r="AF144" s="52">
        <f>'AEO 2022 49 Raw'!AI131</f>
        <v>0.020441</v>
      </c>
      <c r="AG144" s="53">
        <f>'AEO 2022 49 Raw'!AJ131</f>
        <v>0.141</v>
      </c>
    </row>
    <row r="145" ht="12.0" customHeight="1">
      <c r="A145" s="45" t="s">
        <v>1829</v>
      </c>
      <c r="B145" s="51" t="s">
        <v>1712</v>
      </c>
      <c r="C145" s="52">
        <f>'AEO 2022 49 Raw'!F132</f>
        <v>0</v>
      </c>
      <c r="D145" s="52">
        <f>'AEO 2022 49 Raw'!G132</f>
        <v>0</v>
      </c>
      <c r="E145" s="52">
        <f>'AEO 2022 49 Raw'!H132</f>
        <v>0</v>
      </c>
      <c r="F145" s="52">
        <f>'AEO 2022 49 Raw'!I132</f>
        <v>0</v>
      </c>
      <c r="G145" s="52">
        <f>'AEO 2022 49 Raw'!J132</f>
        <v>0</v>
      </c>
      <c r="H145" s="52">
        <f>'AEO 2022 49 Raw'!K132</f>
        <v>0</v>
      </c>
      <c r="I145" s="52">
        <f>'AEO 2022 49 Raw'!L132</f>
        <v>0</v>
      </c>
      <c r="J145" s="52">
        <f>'AEO 2022 49 Raw'!M132</f>
        <v>0</v>
      </c>
      <c r="K145" s="52">
        <f>'AEO 2022 49 Raw'!N132</f>
        <v>0</v>
      </c>
      <c r="L145" s="52">
        <f>'AEO 2022 49 Raw'!O132</f>
        <v>0</v>
      </c>
      <c r="M145" s="52">
        <f>'AEO 2022 49 Raw'!P132</f>
        <v>0.000001</v>
      </c>
      <c r="N145" s="52">
        <f>'AEO 2022 49 Raw'!Q132</f>
        <v>0.000001</v>
      </c>
      <c r="O145" s="52">
        <f>'AEO 2022 49 Raw'!R132</f>
        <v>0.000001</v>
      </c>
      <c r="P145" s="52">
        <f>'AEO 2022 49 Raw'!S132</f>
        <v>0.000001</v>
      </c>
      <c r="Q145" s="52">
        <f>'AEO 2022 49 Raw'!T132</f>
        <v>0.000001</v>
      </c>
      <c r="R145" s="52">
        <f>'AEO 2022 49 Raw'!U132</f>
        <v>0.000001</v>
      </c>
      <c r="S145" s="52">
        <f>'AEO 2022 49 Raw'!V132</f>
        <v>0.000001</v>
      </c>
      <c r="T145" s="52">
        <f>'AEO 2022 49 Raw'!W132</f>
        <v>0.000001</v>
      </c>
      <c r="U145" s="52">
        <f>'AEO 2022 49 Raw'!X132</f>
        <v>0.000001</v>
      </c>
      <c r="V145" s="52">
        <f>'AEO 2022 49 Raw'!Y132</f>
        <v>0.000001</v>
      </c>
      <c r="W145" s="52">
        <f>'AEO 2022 49 Raw'!Z132</f>
        <v>0.000001</v>
      </c>
      <c r="X145" s="52">
        <f>'AEO 2022 49 Raw'!AA132</f>
        <v>0.000001</v>
      </c>
      <c r="Y145" s="52">
        <f>'AEO 2022 49 Raw'!AB132</f>
        <v>0.000001</v>
      </c>
      <c r="Z145" s="52">
        <f>'AEO 2022 49 Raw'!AC132</f>
        <v>0.000001</v>
      </c>
      <c r="AA145" s="52">
        <f>'AEO 2022 49 Raw'!AD132</f>
        <v>0.000001</v>
      </c>
      <c r="AB145" s="52">
        <f>'AEO 2022 49 Raw'!AE132</f>
        <v>0.000001</v>
      </c>
      <c r="AC145" s="52">
        <f>'AEO 2022 49 Raw'!AF132</f>
        <v>0.000001</v>
      </c>
      <c r="AD145" s="52">
        <f>'AEO 2022 49 Raw'!AG132</f>
        <v>0.000001</v>
      </c>
      <c r="AE145" s="52">
        <f>'AEO 2022 49 Raw'!AH132</f>
        <v>0.000001</v>
      </c>
      <c r="AF145" s="52">
        <f>'AEO 2022 49 Raw'!AI132</f>
        <v>0.000001</v>
      </c>
      <c r="AG145" s="53">
        <f>'AEO 2022 49 Raw'!AJ132</f>
        <v>0.111</v>
      </c>
    </row>
    <row r="146" ht="12.0" customHeight="1">
      <c r="A146" s="45" t="s">
        <v>1830</v>
      </c>
      <c r="B146" s="51" t="s">
        <v>1714</v>
      </c>
      <c r="C146" s="52">
        <f>'AEO 2022 49 Raw'!F133</f>
        <v>4.298337</v>
      </c>
      <c r="D146" s="52">
        <f>'AEO 2022 49 Raw'!G133</f>
        <v>4.468963</v>
      </c>
      <c r="E146" s="52">
        <f>'AEO 2022 49 Raw'!H133</f>
        <v>4.644614</v>
      </c>
      <c r="F146" s="52">
        <f>'AEO 2022 49 Raw'!I133</f>
        <v>4.824118</v>
      </c>
      <c r="G146" s="52">
        <f>'AEO 2022 49 Raw'!J133</f>
        <v>5.002212</v>
      </c>
      <c r="H146" s="52">
        <f>'AEO 2022 49 Raw'!K133</f>
        <v>5.179256</v>
      </c>
      <c r="I146" s="52">
        <f>'AEO 2022 49 Raw'!L133</f>
        <v>5.350717</v>
      </c>
      <c r="J146" s="52">
        <f>'AEO 2022 49 Raw'!M133</f>
        <v>5.517409</v>
      </c>
      <c r="K146" s="52">
        <f>'AEO 2022 49 Raw'!N133</f>
        <v>5.679171</v>
      </c>
      <c r="L146" s="52">
        <f>'AEO 2022 49 Raw'!O133</f>
        <v>5.835146</v>
      </c>
      <c r="M146" s="52">
        <f>'AEO 2022 49 Raw'!P133</f>
        <v>5.983745</v>
      </c>
      <c r="N146" s="52">
        <f>'AEO 2022 49 Raw'!Q133</f>
        <v>6.131894</v>
      </c>
      <c r="O146" s="52">
        <f>'AEO 2022 49 Raw'!R133</f>
        <v>6.267521</v>
      </c>
      <c r="P146" s="52">
        <f>'AEO 2022 49 Raw'!S133</f>
        <v>6.390939</v>
      </c>
      <c r="Q146" s="52">
        <f>'AEO 2022 49 Raw'!T133</f>
        <v>6.499268</v>
      </c>
      <c r="R146" s="52">
        <f>'AEO 2022 49 Raw'!U133</f>
        <v>6.602895</v>
      </c>
      <c r="S146" s="52">
        <f>'AEO 2022 49 Raw'!V133</f>
        <v>6.704086</v>
      </c>
      <c r="T146" s="52">
        <f>'AEO 2022 49 Raw'!W133</f>
        <v>6.80523</v>
      </c>
      <c r="U146" s="52">
        <f>'AEO 2022 49 Raw'!X133</f>
        <v>6.902046</v>
      </c>
      <c r="V146" s="52">
        <f>'AEO 2022 49 Raw'!Y133</f>
        <v>6.991634</v>
      </c>
      <c r="W146" s="52">
        <f>'AEO 2022 49 Raw'!Z133</f>
        <v>7.084451</v>
      </c>
      <c r="X146" s="52">
        <f>'AEO 2022 49 Raw'!AA133</f>
        <v>7.171834</v>
      </c>
      <c r="Y146" s="52">
        <f>'AEO 2022 49 Raw'!AB133</f>
        <v>7.272082</v>
      </c>
      <c r="Z146" s="52">
        <f>'AEO 2022 49 Raw'!AC133</f>
        <v>7.382306</v>
      </c>
      <c r="AA146" s="52">
        <f>'AEO 2022 49 Raw'!AD133</f>
        <v>7.483722</v>
      </c>
      <c r="AB146" s="52">
        <f>'AEO 2022 49 Raw'!AE133</f>
        <v>7.578067</v>
      </c>
      <c r="AC146" s="52">
        <f>'AEO 2022 49 Raw'!AF133</f>
        <v>7.676013</v>
      </c>
      <c r="AD146" s="52">
        <f>'AEO 2022 49 Raw'!AG133</f>
        <v>7.773361</v>
      </c>
      <c r="AE146" s="52">
        <f>'AEO 2022 49 Raw'!AH133</f>
        <v>7.857963</v>
      </c>
      <c r="AF146" s="52">
        <f>'AEO 2022 49 Raw'!AI133</f>
        <v>7.93548</v>
      </c>
      <c r="AG146" s="53">
        <f>'AEO 2022 49 Raw'!AJ133</f>
        <v>0.021</v>
      </c>
    </row>
    <row r="147" ht="12.0" customHeight="1">
      <c r="B147" s="50" t="s">
        <v>1715</v>
      </c>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53"/>
    </row>
    <row r="148" ht="12.0" customHeight="1">
      <c r="A148" s="45" t="s">
        <v>1831</v>
      </c>
      <c r="B148" s="51" t="s">
        <v>1696</v>
      </c>
      <c r="C148" s="52">
        <f>'AEO 2022 49 Raw'!F135</f>
        <v>2.222683</v>
      </c>
      <c r="D148" s="52">
        <f>'AEO 2022 49 Raw'!G135</f>
        <v>2.257964</v>
      </c>
      <c r="E148" s="52">
        <f>'AEO 2022 49 Raw'!H135</f>
        <v>2.294994</v>
      </c>
      <c r="F148" s="52">
        <f>'AEO 2022 49 Raw'!I135</f>
        <v>2.341837</v>
      </c>
      <c r="G148" s="52">
        <f>'AEO 2022 49 Raw'!J135</f>
        <v>2.39418</v>
      </c>
      <c r="H148" s="52">
        <f>'AEO 2022 49 Raw'!K135</f>
        <v>2.447505</v>
      </c>
      <c r="I148" s="52">
        <f>'AEO 2022 49 Raw'!L135</f>
        <v>2.499198</v>
      </c>
      <c r="J148" s="52">
        <f>'AEO 2022 49 Raw'!M135</f>
        <v>2.550802</v>
      </c>
      <c r="K148" s="52">
        <f>'AEO 2022 49 Raw'!N135</f>
        <v>2.600087</v>
      </c>
      <c r="L148" s="52">
        <f>'AEO 2022 49 Raw'!O135</f>
        <v>2.647902</v>
      </c>
      <c r="M148" s="52">
        <f>'AEO 2022 49 Raw'!P135</f>
        <v>2.691661</v>
      </c>
      <c r="N148" s="52">
        <f>'AEO 2022 49 Raw'!Q135</f>
        <v>2.735065</v>
      </c>
      <c r="O148" s="52">
        <f>'AEO 2022 49 Raw'!R135</f>
        <v>2.773348</v>
      </c>
      <c r="P148" s="52">
        <f>'AEO 2022 49 Raw'!S135</f>
        <v>2.804074</v>
      </c>
      <c r="Q148" s="52">
        <f>'AEO 2022 49 Raw'!T135</f>
        <v>2.830699</v>
      </c>
      <c r="R148" s="52">
        <f>'AEO 2022 49 Raw'!U135</f>
        <v>2.856974</v>
      </c>
      <c r="S148" s="52">
        <f>'AEO 2022 49 Raw'!V135</f>
        <v>2.884672</v>
      </c>
      <c r="T148" s="52">
        <f>'AEO 2022 49 Raw'!W135</f>
        <v>2.913013</v>
      </c>
      <c r="U148" s="52">
        <f>'AEO 2022 49 Raw'!X135</f>
        <v>2.94228</v>
      </c>
      <c r="V148" s="52">
        <f>'AEO 2022 49 Raw'!Y135</f>
        <v>2.971458</v>
      </c>
      <c r="W148" s="52">
        <f>'AEO 2022 49 Raw'!Z135</f>
        <v>2.998585</v>
      </c>
      <c r="X148" s="52">
        <f>'AEO 2022 49 Raw'!AA135</f>
        <v>3.025845</v>
      </c>
      <c r="Y148" s="52">
        <f>'AEO 2022 49 Raw'!AB135</f>
        <v>3.057832</v>
      </c>
      <c r="Z148" s="52">
        <f>'AEO 2022 49 Raw'!AC135</f>
        <v>3.093641</v>
      </c>
      <c r="AA148" s="52">
        <f>'AEO 2022 49 Raw'!AD135</f>
        <v>3.129766</v>
      </c>
      <c r="AB148" s="52">
        <f>'AEO 2022 49 Raw'!AE135</f>
        <v>3.165228</v>
      </c>
      <c r="AC148" s="52">
        <f>'AEO 2022 49 Raw'!AF135</f>
        <v>3.2023</v>
      </c>
      <c r="AD148" s="52">
        <f>'AEO 2022 49 Raw'!AG135</f>
        <v>3.237983</v>
      </c>
      <c r="AE148" s="52">
        <f>'AEO 2022 49 Raw'!AH135</f>
        <v>3.271112</v>
      </c>
      <c r="AF148" s="52">
        <f>'AEO 2022 49 Raw'!AI135</f>
        <v>3.305674</v>
      </c>
      <c r="AG148" s="53">
        <f>'AEO 2022 49 Raw'!AJ135</f>
        <v>0.014</v>
      </c>
    </row>
    <row r="149" ht="12.0" customHeight="1">
      <c r="A149" s="45" t="s">
        <v>1832</v>
      </c>
      <c r="B149" s="51" t="s">
        <v>1698</v>
      </c>
      <c r="C149" s="52">
        <f>'AEO 2022 49 Raw'!F136</f>
        <v>1.444567</v>
      </c>
      <c r="D149" s="52">
        <f>'AEO 2022 49 Raw'!G136</f>
        <v>1.429288</v>
      </c>
      <c r="E149" s="52">
        <f>'AEO 2022 49 Raw'!H136</f>
        <v>1.417136</v>
      </c>
      <c r="F149" s="52">
        <f>'AEO 2022 49 Raw'!I136</f>
        <v>1.411119</v>
      </c>
      <c r="G149" s="52">
        <f>'AEO 2022 49 Raw'!J136</f>
        <v>1.409427</v>
      </c>
      <c r="H149" s="52">
        <f>'AEO 2022 49 Raw'!K136</f>
        <v>1.40942</v>
      </c>
      <c r="I149" s="52">
        <f>'AEO 2022 49 Raw'!L136</f>
        <v>1.410431</v>
      </c>
      <c r="J149" s="52">
        <f>'AEO 2022 49 Raw'!M136</f>
        <v>1.41176</v>
      </c>
      <c r="K149" s="52">
        <f>'AEO 2022 49 Raw'!N136</f>
        <v>1.413265</v>
      </c>
      <c r="L149" s="52">
        <f>'AEO 2022 49 Raw'!O136</f>
        <v>1.415547</v>
      </c>
      <c r="M149" s="52">
        <f>'AEO 2022 49 Raw'!P136</f>
        <v>1.415899</v>
      </c>
      <c r="N149" s="52">
        <f>'AEO 2022 49 Raw'!Q136</f>
        <v>1.418048</v>
      </c>
      <c r="O149" s="52">
        <f>'AEO 2022 49 Raw'!R136</f>
        <v>1.418346</v>
      </c>
      <c r="P149" s="52">
        <f>'AEO 2022 49 Raw'!S136</f>
        <v>1.417224</v>
      </c>
      <c r="Q149" s="52">
        <f>'AEO 2022 49 Raw'!T136</f>
        <v>1.417163</v>
      </c>
      <c r="R149" s="52">
        <f>'AEO 2022 49 Raw'!U136</f>
        <v>1.417897</v>
      </c>
      <c r="S149" s="52">
        <f>'AEO 2022 49 Raw'!V136</f>
        <v>1.42045</v>
      </c>
      <c r="T149" s="52">
        <f>'AEO 2022 49 Raw'!W136</f>
        <v>1.424437</v>
      </c>
      <c r="U149" s="52">
        <f>'AEO 2022 49 Raw'!X136</f>
        <v>1.431575</v>
      </c>
      <c r="V149" s="52">
        <f>'AEO 2022 49 Raw'!Y136</f>
        <v>1.439115</v>
      </c>
      <c r="W149" s="52">
        <f>'AEO 2022 49 Raw'!Z136</f>
        <v>1.448359</v>
      </c>
      <c r="X149" s="52">
        <f>'AEO 2022 49 Raw'!AA136</f>
        <v>1.459308</v>
      </c>
      <c r="Y149" s="52">
        <f>'AEO 2022 49 Raw'!AB136</f>
        <v>1.473201</v>
      </c>
      <c r="Z149" s="52">
        <f>'AEO 2022 49 Raw'!AC136</f>
        <v>1.489201</v>
      </c>
      <c r="AA149" s="52">
        <f>'AEO 2022 49 Raw'!AD136</f>
        <v>1.504984</v>
      </c>
      <c r="AB149" s="52">
        <f>'AEO 2022 49 Raw'!AE136</f>
        <v>1.520779</v>
      </c>
      <c r="AC149" s="52">
        <f>'AEO 2022 49 Raw'!AF136</f>
        <v>1.536932</v>
      </c>
      <c r="AD149" s="52">
        <f>'AEO 2022 49 Raw'!AG136</f>
        <v>1.552215</v>
      </c>
      <c r="AE149" s="52">
        <f>'AEO 2022 49 Raw'!AH136</f>
        <v>1.566672</v>
      </c>
      <c r="AF149" s="52">
        <f>'AEO 2022 49 Raw'!AI136</f>
        <v>1.580696</v>
      </c>
      <c r="AG149" s="53">
        <f>'AEO 2022 49 Raw'!AJ136</f>
        <v>0.003</v>
      </c>
    </row>
    <row r="150" ht="15.0" customHeight="1">
      <c r="A150" s="45" t="s">
        <v>1833</v>
      </c>
      <c r="B150" s="51" t="s">
        <v>1700</v>
      </c>
      <c r="C150" s="52">
        <f>'AEO 2022 49 Raw'!F137</f>
        <v>0.002657</v>
      </c>
      <c r="D150" s="52">
        <f>'AEO 2022 49 Raw'!G137</f>
        <v>0.002684</v>
      </c>
      <c r="E150" s="52">
        <f>'AEO 2022 49 Raw'!H137</f>
        <v>0.002756</v>
      </c>
      <c r="F150" s="52">
        <f>'AEO 2022 49 Raw'!I137</f>
        <v>0.002878</v>
      </c>
      <c r="G150" s="52">
        <f>'AEO 2022 49 Raw'!J137</f>
        <v>0.003037</v>
      </c>
      <c r="H150" s="52">
        <f>'AEO 2022 49 Raw'!K137</f>
        <v>0.003222</v>
      </c>
      <c r="I150" s="52">
        <f>'AEO 2022 49 Raw'!L137</f>
        <v>0.00342</v>
      </c>
      <c r="J150" s="52">
        <f>'AEO 2022 49 Raw'!M137</f>
        <v>0.003632</v>
      </c>
      <c r="K150" s="52">
        <f>'AEO 2022 49 Raw'!N137</f>
        <v>0.003849</v>
      </c>
      <c r="L150" s="52">
        <f>'AEO 2022 49 Raw'!O137</f>
        <v>0.004076</v>
      </c>
      <c r="M150" s="52">
        <f>'AEO 2022 49 Raw'!P137</f>
        <v>0.004307</v>
      </c>
      <c r="N150" s="52">
        <f>'AEO 2022 49 Raw'!Q137</f>
        <v>0.004551</v>
      </c>
      <c r="O150" s="52">
        <f>'AEO 2022 49 Raw'!R137</f>
        <v>0.004815</v>
      </c>
      <c r="P150" s="52">
        <f>'AEO 2022 49 Raw'!S137</f>
        <v>0.005067</v>
      </c>
      <c r="Q150" s="52">
        <f>'AEO 2022 49 Raw'!T137</f>
        <v>0.005312</v>
      </c>
      <c r="R150" s="52">
        <f>'AEO 2022 49 Raw'!U137</f>
        <v>0.005577</v>
      </c>
      <c r="S150" s="52">
        <f>'AEO 2022 49 Raw'!V137</f>
        <v>0.005864</v>
      </c>
      <c r="T150" s="52">
        <f>'AEO 2022 49 Raw'!W137</f>
        <v>0.006174</v>
      </c>
      <c r="U150" s="52">
        <f>'AEO 2022 49 Raw'!X137</f>
        <v>0.006509</v>
      </c>
      <c r="V150" s="52">
        <f>'AEO 2022 49 Raw'!Y137</f>
        <v>0.006867</v>
      </c>
      <c r="W150" s="52">
        <f>'AEO 2022 49 Raw'!Z137</f>
        <v>0.007239</v>
      </c>
      <c r="X150" s="52">
        <f>'AEO 2022 49 Raw'!AA137</f>
        <v>0.007624</v>
      </c>
      <c r="Y150" s="52">
        <f>'AEO 2022 49 Raw'!AB137</f>
        <v>0.00802</v>
      </c>
      <c r="Z150" s="52">
        <f>'AEO 2022 49 Raw'!AC137</f>
        <v>0.008427</v>
      </c>
      <c r="AA150" s="52">
        <f>'AEO 2022 49 Raw'!AD137</f>
        <v>0.008845</v>
      </c>
      <c r="AB150" s="52">
        <f>'AEO 2022 49 Raw'!AE137</f>
        <v>0.009279</v>
      </c>
      <c r="AC150" s="52">
        <f>'AEO 2022 49 Raw'!AF137</f>
        <v>0.009731</v>
      </c>
      <c r="AD150" s="52">
        <f>'AEO 2022 49 Raw'!AG137</f>
        <v>0.010189</v>
      </c>
      <c r="AE150" s="52">
        <f>'AEO 2022 49 Raw'!AH137</f>
        <v>0.010593</v>
      </c>
      <c r="AF150" s="52">
        <f>'AEO 2022 49 Raw'!AI137</f>
        <v>0.011041</v>
      </c>
      <c r="AG150" s="53">
        <f>'AEO 2022 49 Raw'!AJ137</f>
        <v>0.05</v>
      </c>
    </row>
    <row r="151" ht="15.0" customHeight="1">
      <c r="A151" s="45" t="s">
        <v>1834</v>
      </c>
      <c r="B151" s="51" t="s">
        <v>1702</v>
      </c>
      <c r="C151" s="52">
        <f>'AEO 2022 49 Raw'!F138</f>
        <v>0.002853</v>
      </c>
      <c r="D151" s="52">
        <f>'AEO 2022 49 Raw'!G138</f>
        <v>0.00339</v>
      </c>
      <c r="E151" s="52">
        <f>'AEO 2022 49 Raw'!H138</f>
        <v>0.003921</v>
      </c>
      <c r="F151" s="52">
        <f>'AEO 2022 49 Raw'!I138</f>
        <v>0.00448</v>
      </c>
      <c r="G151" s="52">
        <f>'AEO 2022 49 Raw'!J138</f>
        <v>0.005044</v>
      </c>
      <c r="H151" s="52">
        <f>'AEO 2022 49 Raw'!K138</f>
        <v>0.005595</v>
      </c>
      <c r="I151" s="52">
        <f>'AEO 2022 49 Raw'!L138</f>
        <v>0.006126</v>
      </c>
      <c r="J151" s="52">
        <f>'AEO 2022 49 Raw'!M138</f>
        <v>0.006649</v>
      </c>
      <c r="K151" s="52">
        <f>'AEO 2022 49 Raw'!N138</f>
        <v>0.007163</v>
      </c>
      <c r="L151" s="52">
        <f>'AEO 2022 49 Raw'!O138</f>
        <v>0.00766</v>
      </c>
      <c r="M151" s="52">
        <f>'AEO 2022 49 Raw'!P138</f>
        <v>0.008137</v>
      </c>
      <c r="N151" s="52">
        <f>'AEO 2022 49 Raw'!Q138</f>
        <v>0.008602</v>
      </c>
      <c r="O151" s="52">
        <f>'AEO 2022 49 Raw'!R138</f>
        <v>0.009054</v>
      </c>
      <c r="P151" s="52">
        <f>'AEO 2022 49 Raw'!S138</f>
        <v>0.009478</v>
      </c>
      <c r="Q151" s="52">
        <f>'AEO 2022 49 Raw'!T138</f>
        <v>0.009871</v>
      </c>
      <c r="R151" s="52">
        <f>'AEO 2022 49 Raw'!U138</f>
        <v>0.01024</v>
      </c>
      <c r="S151" s="52">
        <f>'AEO 2022 49 Raw'!V138</f>
        <v>0.010603</v>
      </c>
      <c r="T151" s="52">
        <f>'AEO 2022 49 Raw'!W138</f>
        <v>0.010966</v>
      </c>
      <c r="U151" s="52">
        <f>'AEO 2022 49 Raw'!X138</f>
        <v>0.01134</v>
      </c>
      <c r="V151" s="52">
        <f>'AEO 2022 49 Raw'!Y138</f>
        <v>0.011723</v>
      </c>
      <c r="W151" s="52">
        <f>'AEO 2022 49 Raw'!Z138</f>
        <v>0.01209</v>
      </c>
      <c r="X151" s="52">
        <f>'AEO 2022 49 Raw'!AA138</f>
        <v>0.012458</v>
      </c>
      <c r="Y151" s="52">
        <f>'AEO 2022 49 Raw'!AB138</f>
        <v>0.0128</v>
      </c>
      <c r="Z151" s="52">
        <f>'AEO 2022 49 Raw'!AC138</f>
        <v>0.01313</v>
      </c>
      <c r="AA151" s="52">
        <f>'AEO 2022 49 Raw'!AD138</f>
        <v>0.013469</v>
      </c>
      <c r="AB151" s="52">
        <f>'AEO 2022 49 Raw'!AE138</f>
        <v>0.013817</v>
      </c>
      <c r="AC151" s="52">
        <f>'AEO 2022 49 Raw'!AF138</f>
        <v>0.014165</v>
      </c>
      <c r="AD151" s="52">
        <f>'AEO 2022 49 Raw'!AG138</f>
        <v>0.0145</v>
      </c>
      <c r="AE151" s="52">
        <f>'AEO 2022 49 Raw'!AH138</f>
        <v>0.014834</v>
      </c>
      <c r="AF151" s="52">
        <f>'AEO 2022 49 Raw'!AI138</f>
        <v>0.015194</v>
      </c>
      <c r="AG151" s="53">
        <f>'AEO 2022 49 Raw'!AJ138</f>
        <v>0.059</v>
      </c>
    </row>
    <row r="152" ht="15.0" customHeight="1">
      <c r="A152" s="45" t="s">
        <v>1835</v>
      </c>
      <c r="B152" s="51" t="s">
        <v>1704</v>
      </c>
      <c r="C152" s="52">
        <f>'AEO 2022 49 Raw'!F139</f>
        <v>0.036728</v>
      </c>
      <c r="D152" s="52">
        <f>'AEO 2022 49 Raw'!G139</f>
        <v>0.042628</v>
      </c>
      <c r="E152" s="52">
        <f>'AEO 2022 49 Raw'!H139</f>
        <v>0.048642</v>
      </c>
      <c r="F152" s="52">
        <f>'AEO 2022 49 Raw'!I139</f>
        <v>0.055151</v>
      </c>
      <c r="G152" s="52">
        <f>'AEO 2022 49 Raw'!J139</f>
        <v>0.061891</v>
      </c>
      <c r="H152" s="52">
        <f>'AEO 2022 49 Raw'!K139</f>
        <v>0.068632</v>
      </c>
      <c r="I152" s="52">
        <f>'AEO 2022 49 Raw'!L139</f>
        <v>0.075306</v>
      </c>
      <c r="J152" s="52">
        <f>'AEO 2022 49 Raw'!M139</f>
        <v>0.082018</v>
      </c>
      <c r="K152" s="52">
        <f>'AEO 2022 49 Raw'!N139</f>
        <v>0.088776</v>
      </c>
      <c r="L152" s="52">
        <f>'AEO 2022 49 Raw'!O139</f>
        <v>0.095492</v>
      </c>
      <c r="M152" s="52">
        <f>'AEO 2022 49 Raw'!P139</f>
        <v>0.102158</v>
      </c>
      <c r="N152" s="52">
        <f>'AEO 2022 49 Raw'!Q139</f>
        <v>0.108878</v>
      </c>
      <c r="O152" s="52">
        <f>'AEO 2022 49 Raw'!R139</f>
        <v>0.115669</v>
      </c>
      <c r="P152" s="52">
        <f>'AEO 2022 49 Raw'!S139</f>
        <v>0.122304</v>
      </c>
      <c r="Q152" s="52">
        <f>'AEO 2022 49 Raw'!T139</f>
        <v>0.128816</v>
      </c>
      <c r="R152" s="52">
        <f>'AEO 2022 49 Raw'!U139</f>
        <v>0.135355</v>
      </c>
      <c r="S152" s="52">
        <f>'AEO 2022 49 Raw'!V139</f>
        <v>0.142099</v>
      </c>
      <c r="T152" s="52">
        <f>'AEO 2022 49 Raw'!W139</f>
        <v>0.149115</v>
      </c>
      <c r="U152" s="52">
        <f>'AEO 2022 49 Raw'!X139</f>
        <v>0.156529</v>
      </c>
      <c r="V152" s="52">
        <f>'AEO 2022 49 Raw'!Y139</f>
        <v>0.164309</v>
      </c>
      <c r="W152" s="52">
        <f>'AEO 2022 49 Raw'!Z139</f>
        <v>0.172323</v>
      </c>
      <c r="X152" s="52">
        <f>'AEO 2022 49 Raw'!AA139</f>
        <v>0.180535</v>
      </c>
      <c r="Y152" s="52">
        <f>'AEO 2022 49 Raw'!AB139</f>
        <v>0.188885</v>
      </c>
      <c r="Z152" s="52">
        <f>'AEO 2022 49 Raw'!AC139</f>
        <v>0.197382</v>
      </c>
      <c r="AA152" s="52">
        <f>'AEO 2022 49 Raw'!AD139</f>
        <v>0.205982</v>
      </c>
      <c r="AB152" s="52">
        <f>'AEO 2022 49 Raw'!AE139</f>
        <v>0.214834</v>
      </c>
      <c r="AC152" s="52">
        <f>'AEO 2022 49 Raw'!AF139</f>
        <v>0.223889</v>
      </c>
      <c r="AD152" s="52">
        <f>'AEO 2022 49 Raw'!AG139</f>
        <v>0.232888</v>
      </c>
      <c r="AE152" s="52">
        <f>'AEO 2022 49 Raw'!AH139</f>
        <v>0.242023</v>
      </c>
      <c r="AF152" s="52">
        <f>'AEO 2022 49 Raw'!AI139</f>
        <v>0.251721</v>
      </c>
      <c r="AG152" s="53">
        <f>'AEO 2022 49 Raw'!AJ139</f>
        <v>0.069</v>
      </c>
    </row>
    <row r="153" ht="15.0" customHeight="1">
      <c r="A153" s="45" t="s">
        <v>1836</v>
      </c>
      <c r="B153" s="51" t="s">
        <v>1706</v>
      </c>
      <c r="C153" s="52">
        <f>'AEO 2022 49 Raw'!F140</f>
        <v>0.000134</v>
      </c>
      <c r="D153" s="52">
        <f>'AEO 2022 49 Raw'!G140</f>
        <v>0.000146</v>
      </c>
      <c r="E153" s="52">
        <f>'AEO 2022 49 Raw'!H140</f>
        <v>0.000158</v>
      </c>
      <c r="F153" s="52">
        <f>'AEO 2022 49 Raw'!I140</f>
        <v>0.000169</v>
      </c>
      <c r="G153" s="52">
        <f>'AEO 2022 49 Raw'!J140</f>
        <v>0.000179</v>
      </c>
      <c r="H153" s="52">
        <f>'AEO 2022 49 Raw'!K140</f>
        <v>0.000188</v>
      </c>
      <c r="I153" s="52">
        <f>'AEO 2022 49 Raw'!L140</f>
        <v>0.000196</v>
      </c>
      <c r="J153" s="52">
        <f>'AEO 2022 49 Raw'!M140</f>
        <v>0.000203</v>
      </c>
      <c r="K153" s="52">
        <f>'AEO 2022 49 Raw'!N140</f>
        <v>0.000208</v>
      </c>
      <c r="L153" s="52">
        <f>'AEO 2022 49 Raw'!O140</f>
        <v>0.000213</v>
      </c>
      <c r="M153" s="52">
        <f>'AEO 2022 49 Raw'!P140</f>
        <v>0.000216</v>
      </c>
      <c r="N153" s="52">
        <f>'AEO 2022 49 Raw'!Q140</f>
        <v>0.000219</v>
      </c>
      <c r="O153" s="52">
        <f>'AEO 2022 49 Raw'!R140</f>
        <v>0.00022</v>
      </c>
      <c r="P153" s="52">
        <f>'AEO 2022 49 Raw'!S140</f>
        <v>0.000221</v>
      </c>
      <c r="Q153" s="52">
        <f>'AEO 2022 49 Raw'!T140</f>
        <v>0.000221</v>
      </c>
      <c r="R153" s="52">
        <f>'AEO 2022 49 Raw'!U140</f>
        <v>0.00022</v>
      </c>
      <c r="S153" s="52">
        <f>'AEO 2022 49 Raw'!V140</f>
        <v>0.000219</v>
      </c>
      <c r="T153" s="52">
        <f>'AEO 2022 49 Raw'!W140</f>
        <v>0.000217</v>
      </c>
      <c r="U153" s="52">
        <f>'AEO 2022 49 Raw'!X140</f>
        <v>0.000214</v>
      </c>
      <c r="V153" s="52">
        <f>'AEO 2022 49 Raw'!Y140</f>
        <v>0.000212</v>
      </c>
      <c r="W153" s="52">
        <f>'AEO 2022 49 Raw'!Z140</f>
        <v>0.000209</v>
      </c>
      <c r="X153" s="52">
        <f>'AEO 2022 49 Raw'!AA140</f>
        <v>0.000205</v>
      </c>
      <c r="Y153" s="52">
        <f>'AEO 2022 49 Raw'!AB140</f>
        <v>0.000201</v>
      </c>
      <c r="Z153" s="52">
        <f>'AEO 2022 49 Raw'!AC140</f>
        <v>0.000197</v>
      </c>
      <c r="AA153" s="52">
        <f>'AEO 2022 49 Raw'!AD140</f>
        <v>0.000193</v>
      </c>
      <c r="AB153" s="52">
        <f>'AEO 2022 49 Raw'!AE140</f>
        <v>0.000188</v>
      </c>
      <c r="AC153" s="52">
        <f>'AEO 2022 49 Raw'!AF140</f>
        <v>0.000183</v>
      </c>
      <c r="AD153" s="52">
        <f>'AEO 2022 49 Raw'!AG140</f>
        <v>0.000178</v>
      </c>
      <c r="AE153" s="52">
        <f>'AEO 2022 49 Raw'!AH140</f>
        <v>0.000173</v>
      </c>
      <c r="AF153" s="52">
        <f>'AEO 2022 49 Raw'!AI140</f>
        <v>0.000167</v>
      </c>
      <c r="AG153" s="53">
        <f>'AEO 2022 49 Raw'!AJ140</f>
        <v>0.008</v>
      </c>
    </row>
    <row r="154" ht="15.0" customHeight="1">
      <c r="A154" s="45" t="s">
        <v>1837</v>
      </c>
      <c r="B154" s="51" t="s">
        <v>1708</v>
      </c>
      <c r="C154" s="52">
        <f>'AEO 2022 49 Raw'!F141</f>
        <v>0.000305</v>
      </c>
      <c r="D154" s="52">
        <f>'AEO 2022 49 Raw'!G141</f>
        <v>0.000589</v>
      </c>
      <c r="E154" s="52">
        <f>'AEO 2022 49 Raw'!H141</f>
        <v>0.00089</v>
      </c>
      <c r="F154" s="52">
        <f>'AEO 2022 49 Raw'!I141</f>
        <v>0.001226</v>
      </c>
      <c r="G154" s="52">
        <f>'AEO 2022 49 Raw'!J141</f>
        <v>0.001587</v>
      </c>
      <c r="H154" s="52">
        <f>'AEO 2022 49 Raw'!K141</f>
        <v>0.001961</v>
      </c>
      <c r="I154" s="52">
        <f>'AEO 2022 49 Raw'!L141</f>
        <v>0.002343</v>
      </c>
      <c r="J154" s="52">
        <f>'AEO 2022 49 Raw'!M141</f>
        <v>0.002739</v>
      </c>
      <c r="K154" s="52">
        <f>'AEO 2022 49 Raw'!N141</f>
        <v>0.003149</v>
      </c>
      <c r="L154" s="52">
        <f>'AEO 2022 49 Raw'!O141</f>
        <v>0.003567</v>
      </c>
      <c r="M154" s="52">
        <f>'AEO 2022 49 Raw'!P141</f>
        <v>0.00399</v>
      </c>
      <c r="N154" s="52">
        <f>'AEO 2022 49 Raw'!Q141</f>
        <v>0.004424</v>
      </c>
      <c r="O154" s="52">
        <f>'AEO 2022 49 Raw'!R141</f>
        <v>0.00487</v>
      </c>
      <c r="P154" s="52">
        <f>'AEO 2022 49 Raw'!S141</f>
        <v>0.005314</v>
      </c>
      <c r="Q154" s="52">
        <f>'AEO 2022 49 Raw'!T141</f>
        <v>0.005755</v>
      </c>
      <c r="R154" s="52">
        <f>'AEO 2022 49 Raw'!U141</f>
        <v>0.006201</v>
      </c>
      <c r="S154" s="52">
        <f>'AEO 2022 49 Raw'!V141</f>
        <v>0.006662</v>
      </c>
      <c r="T154" s="52">
        <f>'AEO 2022 49 Raw'!W141</f>
        <v>0.007141</v>
      </c>
      <c r="U154" s="52">
        <f>'AEO 2022 49 Raw'!X141</f>
        <v>0.007645</v>
      </c>
      <c r="V154" s="52">
        <f>'AEO 2022 49 Raw'!Y141</f>
        <v>0.008173</v>
      </c>
      <c r="W154" s="52">
        <f>'AEO 2022 49 Raw'!Z141</f>
        <v>0.008717</v>
      </c>
      <c r="X154" s="52">
        <f>'AEO 2022 49 Raw'!AA141</f>
        <v>0.009273</v>
      </c>
      <c r="Y154" s="52">
        <f>'AEO 2022 49 Raw'!AB141</f>
        <v>0.009841</v>
      </c>
      <c r="Z154" s="52">
        <f>'AEO 2022 49 Raw'!AC141</f>
        <v>0.010421</v>
      </c>
      <c r="AA154" s="52">
        <f>'AEO 2022 49 Raw'!AD141</f>
        <v>0.011013</v>
      </c>
      <c r="AB154" s="52">
        <f>'AEO 2022 49 Raw'!AE141</f>
        <v>0.011623</v>
      </c>
      <c r="AC154" s="52">
        <f>'AEO 2022 49 Raw'!AF141</f>
        <v>0.012255</v>
      </c>
      <c r="AD154" s="52">
        <f>'AEO 2022 49 Raw'!AG141</f>
        <v>0.012894</v>
      </c>
      <c r="AE154" s="52">
        <f>'AEO 2022 49 Raw'!AH141</f>
        <v>0.013544</v>
      </c>
      <c r="AF154" s="52">
        <f>'AEO 2022 49 Raw'!AI141</f>
        <v>0.014229</v>
      </c>
      <c r="AG154" s="53">
        <f>'AEO 2022 49 Raw'!AJ141</f>
        <v>0.142</v>
      </c>
    </row>
    <row r="155" ht="15.0" customHeight="1">
      <c r="A155" s="45" t="s">
        <v>1838</v>
      </c>
      <c r="B155" s="51" t="s">
        <v>1710</v>
      </c>
      <c r="C155" s="52">
        <f>'AEO 2022 49 Raw'!F142</f>
        <v>0.000289</v>
      </c>
      <c r="D155" s="52">
        <f>'AEO 2022 49 Raw'!G142</f>
        <v>0.000558</v>
      </c>
      <c r="E155" s="52">
        <f>'AEO 2022 49 Raw'!H142</f>
        <v>0.000842</v>
      </c>
      <c r="F155" s="52">
        <f>'AEO 2022 49 Raw'!I142</f>
        <v>0.001161</v>
      </c>
      <c r="G155" s="52">
        <f>'AEO 2022 49 Raw'!J142</f>
        <v>0.001502</v>
      </c>
      <c r="H155" s="52">
        <f>'AEO 2022 49 Raw'!K142</f>
        <v>0.001856</v>
      </c>
      <c r="I155" s="52">
        <f>'AEO 2022 49 Raw'!L142</f>
        <v>0.002218</v>
      </c>
      <c r="J155" s="52">
        <f>'AEO 2022 49 Raw'!M142</f>
        <v>0.002593</v>
      </c>
      <c r="K155" s="52">
        <f>'AEO 2022 49 Raw'!N142</f>
        <v>0.002981</v>
      </c>
      <c r="L155" s="52">
        <f>'AEO 2022 49 Raw'!O142</f>
        <v>0.003376</v>
      </c>
      <c r="M155" s="52">
        <f>'AEO 2022 49 Raw'!P142</f>
        <v>0.003776</v>
      </c>
      <c r="N155" s="52">
        <f>'AEO 2022 49 Raw'!Q142</f>
        <v>0.004188</v>
      </c>
      <c r="O155" s="52">
        <f>'AEO 2022 49 Raw'!R142</f>
        <v>0.00461</v>
      </c>
      <c r="P155" s="52">
        <f>'AEO 2022 49 Raw'!S142</f>
        <v>0.00503</v>
      </c>
      <c r="Q155" s="52">
        <f>'AEO 2022 49 Raw'!T142</f>
        <v>0.005448</v>
      </c>
      <c r="R155" s="52">
        <f>'AEO 2022 49 Raw'!U142</f>
        <v>0.00587</v>
      </c>
      <c r="S155" s="52">
        <f>'AEO 2022 49 Raw'!V142</f>
        <v>0.006306</v>
      </c>
      <c r="T155" s="52">
        <f>'AEO 2022 49 Raw'!W142</f>
        <v>0.006759</v>
      </c>
      <c r="U155" s="52">
        <f>'AEO 2022 49 Raw'!X142</f>
        <v>0.007237</v>
      </c>
      <c r="V155" s="52">
        <f>'AEO 2022 49 Raw'!Y142</f>
        <v>0.007737</v>
      </c>
      <c r="W155" s="52">
        <f>'AEO 2022 49 Raw'!Z142</f>
        <v>0.008251</v>
      </c>
      <c r="X155" s="52">
        <f>'AEO 2022 49 Raw'!AA142</f>
        <v>0.008777</v>
      </c>
      <c r="Y155" s="52">
        <f>'AEO 2022 49 Raw'!AB142</f>
        <v>0.009315</v>
      </c>
      <c r="Z155" s="52">
        <f>'AEO 2022 49 Raw'!AC142</f>
        <v>0.009864</v>
      </c>
      <c r="AA155" s="52">
        <f>'AEO 2022 49 Raw'!AD142</f>
        <v>0.010424</v>
      </c>
      <c r="AB155" s="52">
        <f>'AEO 2022 49 Raw'!AE142</f>
        <v>0.011002</v>
      </c>
      <c r="AC155" s="52">
        <f>'AEO 2022 49 Raw'!AF142</f>
        <v>0.0116</v>
      </c>
      <c r="AD155" s="52">
        <f>'AEO 2022 49 Raw'!AG142</f>
        <v>0.012205</v>
      </c>
      <c r="AE155" s="52">
        <f>'AEO 2022 49 Raw'!AH142</f>
        <v>0.01282</v>
      </c>
      <c r="AF155" s="52">
        <f>'AEO 2022 49 Raw'!AI142</f>
        <v>0.013469</v>
      </c>
      <c r="AG155" s="53">
        <f>'AEO 2022 49 Raw'!AJ142</f>
        <v>0.142</v>
      </c>
    </row>
    <row r="156" ht="15.0" customHeight="1">
      <c r="A156" s="45" t="s">
        <v>1839</v>
      </c>
      <c r="B156" s="51" t="s">
        <v>1712</v>
      </c>
      <c r="C156" s="52">
        <f>'AEO 2022 49 Raw'!F143</f>
        <v>0.000466</v>
      </c>
      <c r="D156" s="52">
        <f>'AEO 2022 49 Raw'!G143</f>
        <v>0.000901</v>
      </c>
      <c r="E156" s="52">
        <f>'AEO 2022 49 Raw'!H143</f>
        <v>0.00136</v>
      </c>
      <c r="F156" s="52">
        <f>'AEO 2022 49 Raw'!I143</f>
        <v>0.001875</v>
      </c>
      <c r="G156" s="52">
        <f>'AEO 2022 49 Raw'!J143</f>
        <v>0.002427</v>
      </c>
      <c r="H156" s="52">
        <f>'AEO 2022 49 Raw'!K143</f>
        <v>0.002998</v>
      </c>
      <c r="I156" s="52">
        <f>'AEO 2022 49 Raw'!L143</f>
        <v>0.003583</v>
      </c>
      <c r="J156" s="52">
        <f>'AEO 2022 49 Raw'!M143</f>
        <v>0.004188</v>
      </c>
      <c r="K156" s="52">
        <f>'AEO 2022 49 Raw'!N143</f>
        <v>0.004814</v>
      </c>
      <c r="L156" s="52">
        <f>'AEO 2022 49 Raw'!O143</f>
        <v>0.005453</v>
      </c>
      <c r="M156" s="52">
        <f>'AEO 2022 49 Raw'!P143</f>
        <v>0.0061</v>
      </c>
      <c r="N156" s="52">
        <f>'AEO 2022 49 Raw'!Q143</f>
        <v>0.006764</v>
      </c>
      <c r="O156" s="52">
        <f>'AEO 2022 49 Raw'!R143</f>
        <v>0.007445</v>
      </c>
      <c r="P156" s="52">
        <f>'AEO 2022 49 Raw'!S143</f>
        <v>0.008125</v>
      </c>
      <c r="Q156" s="52">
        <f>'AEO 2022 49 Raw'!T143</f>
        <v>0.008799</v>
      </c>
      <c r="R156" s="52">
        <f>'AEO 2022 49 Raw'!U143</f>
        <v>0.00948</v>
      </c>
      <c r="S156" s="52">
        <f>'AEO 2022 49 Raw'!V143</f>
        <v>0.010185</v>
      </c>
      <c r="T156" s="52">
        <f>'AEO 2022 49 Raw'!W143</f>
        <v>0.010917</v>
      </c>
      <c r="U156" s="52">
        <f>'AEO 2022 49 Raw'!X143</f>
        <v>0.011689</v>
      </c>
      <c r="V156" s="52">
        <f>'AEO 2022 49 Raw'!Y143</f>
        <v>0.012496</v>
      </c>
      <c r="W156" s="52">
        <f>'AEO 2022 49 Raw'!Z143</f>
        <v>0.013327</v>
      </c>
      <c r="X156" s="52">
        <f>'AEO 2022 49 Raw'!AA143</f>
        <v>0.014177</v>
      </c>
      <c r="Y156" s="52">
        <f>'AEO 2022 49 Raw'!AB143</f>
        <v>0.015045</v>
      </c>
      <c r="Z156" s="52">
        <f>'AEO 2022 49 Raw'!AC143</f>
        <v>0.015932</v>
      </c>
      <c r="AA156" s="52">
        <f>'AEO 2022 49 Raw'!AD143</f>
        <v>0.016837</v>
      </c>
      <c r="AB156" s="52">
        <f>'AEO 2022 49 Raw'!AE143</f>
        <v>0.017771</v>
      </c>
      <c r="AC156" s="52">
        <f>'AEO 2022 49 Raw'!AF143</f>
        <v>0.018736</v>
      </c>
      <c r="AD156" s="52">
        <f>'AEO 2022 49 Raw'!AG143</f>
        <v>0.019714</v>
      </c>
      <c r="AE156" s="52">
        <f>'AEO 2022 49 Raw'!AH143</f>
        <v>0.020707</v>
      </c>
      <c r="AF156" s="52">
        <f>'AEO 2022 49 Raw'!AI143</f>
        <v>0.021755</v>
      </c>
      <c r="AG156" s="53">
        <f>'AEO 2022 49 Raw'!AJ143</f>
        <v>0.142</v>
      </c>
    </row>
    <row r="157" ht="15.0" customHeight="1">
      <c r="A157" s="45" t="s">
        <v>1840</v>
      </c>
      <c r="B157" s="51" t="s">
        <v>1726</v>
      </c>
      <c r="C157" s="52">
        <f>'AEO 2022 49 Raw'!F144</f>
        <v>3.71068</v>
      </c>
      <c r="D157" s="52">
        <f>'AEO 2022 49 Raw'!G144</f>
        <v>3.738148</v>
      </c>
      <c r="E157" s="52">
        <f>'AEO 2022 49 Raw'!H144</f>
        <v>3.7707</v>
      </c>
      <c r="F157" s="52">
        <f>'AEO 2022 49 Raw'!I144</f>
        <v>3.819896</v>
      </c>
      <c r="G157" s="52">
        <f>'AEO 2022 49 Raw'!J144</f>
        <v>3.879275</v>
      </c>
      <c r="H157" s="52">
        <f>'AEO 2022 49 Raw'!K144</f>
        <v>3.941379</v>
      </c>
      <c r="I157" s="52">
        <f>'AEO 2022 49 Raw'!L144</f>
        <v>4.002821</v>
      </c>
      <c r="J157" s="52">
        <f>'AEO 2022 49 Raw'!M144</f>
        <v>4.064583</v>
      </c>
      <c r="K157" s="52">
        <f>'AEO 2022 49 Raw'!N144</f>
        <v>4.124291</v>
      </c>
      <c r="L157" s="52">
        <f>'AEO 2022 49 Raw'!O144</f>
        <v>4.18328</v>
      </c>
      <c r="M157" s="52">
        <f>'AEO 2022 49 Raw'!P144</f>
        <v>4.236245</v>
      </c>
      <c r="N157" s="52">
        <f>'AEO 2022 49 Raw'!Q144</f>
        <v>4.290738</v>
      </c>
      <c r="O157" s="52">
        <f>'AEO 2022 49 Raw'!R144</f>
        <v>4.338379</v>
      </c>
      <c r="P157" s="52">
        <f>'AEO 2022 49 Raw'!S144</f>
        <v>4.376839</v>
      </c>
      <c r="Q157" s="52">
        <f>'AEO 2022 49 Raw'!T144</f>
        <v>4.412087</v>
      </c>
      <c r="R157" s="52">
        <f>'AEO 2022 49 Raw'!U144</f>
        <v>4.447815</v>
      </c>
      <c r="S157" s="52">
        <f>'AEO 2022 49 Raw'!V144</f>
        <v>4.487062</v>
      </c>
      <c r="T157" s="52">
        <f>'AEO 2022 49 Raw'!W144</f>
        <v>4.528739</v>
      </c>
      <c r="U157" s="52">
        <f>'AEO 2022 49 Raw'!X144</f>
        <v>4.575022</v>
      </c>
      <c r="V157" s="52">
        <f>'AEO 2022 49 Raw'!Y144</f>
        <v>4.622084</v>
      </c>
      <c r="W157" s="52">
        <f>'AEO 2022 49 Raw'!Z144</f>
        <v>4.6691</v>
      </c>
      <c r="X157" s="52">
        <f>'AEO 2022 49 Raw'!AA144</f>
        <v>4.718203</v>
      </c>
      <c r="Y157" s="52">
        <f>'AEO 2022 49 Raw'!AB144</f>
        <v>4.775144</v>
      </c>
      <c r="Z157" s="52">
        <f>'AEO 2022 49 Raw'!AC144</f>
        <v>4.838193</v>
      </c>
      <c r="AA157" s="52">
        <f>'AEO 2022 49 Raw'!AD144</f>
        <v>4.901514</v>
      </c>
      <c r="AB157" s="52">
        <f>'AEO 2022 49 Raw'!AE144</f>
        <v>4.96452</v>
      </c>
      <c r="AC157" s="52">
        <f>'AEO 2022 49 Raw'!AF144</f>
        <v>5.029791</v>
      </c>
      <c r="AD157" s="52">
        <f>'AEO 2022 49 Raw'!AG144</f>
        <v>5.092771</v>
      </c>
      <c r="AE157" s="52">
        <f>'AEO 2022 49 Raw'!AH144</f>
        <v>5.152479</v>
      </c>
      <c r="AF157" s="52">
        <f>'AEO 2022 49 Raw'!AI144</f>
        <v>5.213946</v>
      </c>
      <c r="AG157" s="53">
        <f>'AEO 2022 49 Raw'!AJ144</f>
        <v>0.012</v>
      </c>
    </row>
    <row r="158" ht="15.0" customHeight="1">
      <c r="B158" s="50" t="s">
        <v>1727</v>
      </c>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3"/>
    </row>
    <row r="159" ht="15.0" customHeight="1">
      <c r="A159" s="45" t="s">
        <v>1841</v>
      </c>
      <c r="B159" s="51" t="s">
        <v>1696</v>
      </c>
      <c r="C159" s="52">
        <f>'AEO 2022 49 Raw'!F146</f>
        <v>5.154347</v>
      </c>
      <c r="D159" s="52">
        <f>'AEO 2022 49 Raw'!G146</f>
        <v>5.196128</v>
      </c>
      <c r="E159" s="52">
        <f>'AEO 2022 49 Raw'!H146</f>
        <v>5.239694</v>
      </c>
      <c r="F159" s="52">
        <f>'AEO 2022 49 Raw'!I146</f>
        <v>5.298512</v>
      </c>
      <c r="G159" s="52">
        <f>'AEO 2022 49 Raw'!J146</f>
        <v>5.364661</v>
      </c>
      <c r="H159" s="52">
        <f>'AEO 2022 49 Raw'!K146</f>
        <v>5.429268</v>
      </c>
      <c r="I159" s="52">
        <f>'AEO 2022 49 Raw'!L146</f>
        <v>5.487119</v>
      </c>
      <c r="J159" s="52">
        <f>'AEO 2022 49 Raw'!M146</f>
        <v>5.538805</v>
      </c>
      <c r="K159" s="52">
        <f>'AEO 2022 49 Raw'!N146</f>
        <v>5.581581</v>
      </c>
      <c r="L159" s="52">
        <f>'AEO 2022 49 Raw'!O146</f>
        <v>5.617189</v>
      </c>
      <c r="M159" s="52">
        <f>'AEO 2022 49 Raw'!P146</f>
        <v>5.645672</v>
      </c>
      <c r="N159" s="52">
        <f>'AEO 2022 49 Raw'!Q146</f>
        <v>5.667874</v>
      </c>
      <c r="O159" s="52">
        <f>'AEO 2022 49 Raw'!R146</f>
        <v>5.681547</v>
      </c>
      <c r="P159" s="52">
        <f>'AEO 2022 49 Raw'!S146</f>
        <v>5.678854</v>
      </c>
      <c r="Q159" s="52">
        <f>'AEO 2022 49 Raw'!T146</f>
        <v>5.668426</v>
      </c>
      <c r="R159" s="52">
        <f>'AEO 2022 49 Raw'!U146</f>
        <v>5.657251</v>
      </c>
      <c r="S159" s="52">
        <f>'AEO 2022 49 Raw'!V146</f>
        <v>5.64562</v>
      </c>
      <c r="T159" s="52">
        <f>'AEO 2022 49 Raw'!W146</f>
        <v>5.633457</v>
      </c>
      <c r="U159" s="52">
        <f>'AEO 2022 49 Raw'!X146</f>
        <v>5.617401</v>
      </c>
      <c r="V159" s="52">
        <f>'AEO 2022 49 Raw'!Y146</f>
        <v>5.597648</v>
      </c>
      <c r="W159" s="52">
        <f>'AEO 2022 49 Raw'!Z146</f>
        <v>5.566673</v>
      </c>
      <c r="X159" s="52">
        <f>'AEO 2022 49 Raw'!AA146</f>
        <v>5.541765</v>
      </c>
      <c r="Y159" s="52">
        <f>'AEO 2022 49 Raw'!AB146</f>
        <v>5.518767</v>
      </c>
      <c r="Z159" s="52">
        <f>'AEO 2022 49 Raw'!AC146</f>
        <v>5.498468</v>
      </c>
      <c r="AA159" s="52">
        <f>'AEO 2022 49 Raw'!AD146</f>
        <v>5.477137</v>
      </c>
      <c r="AB159" s="52">
        <f>'AEO 2022 49 Raw'!AE146</f>
        <v>5.450489</v>
      </c>
      <c r="AC159" s="52">
        <f>'AEO 2022 49 Raw'!AF146</f>
        <v>5.419477</v>
      </c>
      <c r="AD159" s="52">
        <f>'AEO 2022 49 Raw'!AG146</f>
        <v>5.382071</v>
      </c>
      <c r="AE159" s="52">
        <f>'AEO 2022 49 Raw'!AH146</f>
        <v>5.335834</v>
      </c>
      <c r="AF159" s="52">
        <f>'AEO 2022 49 Raw'!AI146</f>
        <v>5.2852</v>
      </c>
      <c r="AG159" s="53">
        <f>'AEO 2022 49 Raw'!AJ146</f>
        <v>0.001</v>
      </c>
    </row>
    <row r="160" ht="15.0" customHeight="1">
      <c r="A160" s="45" t="s">
        <v>1842</v>
      </c>
      <c r="B160" s="51" t="s">
        <v>1698</v>
      </c>
      <c r="C160" s="52">
        <f>'AEO 2022 49 Raw'!F147</f>
        <v>0.0445</v>
      </c>
      <c r="D160" s="52">
        <f>'AEO 2022 49 Raw'!G147</f>
        <v>0.038625</v>
      </c>
      <c r="E160" s="52">
        <f>'AEO 2022 49 Raw'!H147</f>
        <v>0.03373</v>
      </c>
      <c r="F160" s="52">
        <f>'AEO 2022 49 Raw'!I147</f>
        <v>0.02954</v>
      </c>
      <c r="G160" s="52">
        <f>'AEO 2022 49 Raw'!J147</f>
        <v>0.02596</v>
      </c>
      <c r="H160" s="52">
        <f>'AEO 2022 49 Raw'!K147</f>
        <v>0.023065</v>
      </c>
      <c r="I160" s="52">
        <f>'AEO 2022 49 Raw'!L147</f>
        <v>0.020736</v>
      </c>
      <c r="J160" s="52">
        <f>'AEO 2022 49 Raw'!M147</f>
        <v>0.018821</v>
      </c>
      <c r="K160" s="52">
        <f>'AEO 2022 49 Raw'!N147</f>
        <v>0.017172</v>
      </c>
      <c r="L160" s="52">
        <f>'AEO 2022 49 Raw'!O147</f>
        <v>0.015806</v>
      </c>
      <c r="M160" s="52">
        <f>'AEO 2022 49 Raw'!P147</f>
        <v>0.014588</v>
      </c>
      <c r="N160" s="52">
        <f>'AEO 2022 49 Raw'!Q147</f>
        <v>0.013566</v>
      </c>
      <c r="O160" s="52">
        <f>'AEO 2022 49 Raw'!R147</f>
        <v>0.01274</v>
      </c>
      <c r="P160" s="52">
        <f>'AEO 2022 49 Raw'!S147</f>
        <v>0.012064</v>
      </c>
      <c r="Q160" s="52">
        <f>'AEO 2022 49 Raw'!T147</f>
        <v>0.011544</v>
      </c>
      <c r="R160" s="52">
        <f>'AEO 2022 49 Raw'!U147</f>
        <v>0.011097</v>
      </c>
      <c r="S160" s="52">
        <f>'AEO 2022 49 Raw'!V147</f>
        <v>0.010777</v>
      </c>
      <c r="T160" s="52">
        <f>'AEO 2022 49 Raw'!W147</f>
        <v>0.010545</v>
      </c>
      <c r="U160" s="52">
        <f>'AEO 2022 49 Raw'!X147</f>
        <v>0.010344</v>
      </c>
      <c r="V160" s="52">
        <f>'AEO 2022 49 Raw'!Y147</f>
        <v>0.01014</v>
      </c>
      <c r="W160" s="52">
        <f>'AEO 2022 49 Raw'!Z147</f>
        <v>0.009985</v>
      </c>
      <c r="X160" s="52">
        <f>'AEO 2022 49 Raw'!AA147</f>
        <v>0.009791</v>
      </c>
      <c r="Y160" s="52">
        <f>'AEO 2022 49 Raw'!AB147</f>
        <v>0.009601</v>
      </c>
      <c r="Z160" s="52">
        <f>'AEO 2022 49 Raw'!AC147</f>
        <v>0.009487</v>
      </c>
      <c r="AA160" s="52">
        <f>'AEO 2022 49 Raw'!AD147</f>
        <v>0.009422</v>
      </c>
      <c r="AB160" s="52">
        <f>'AEO 2022 49 Raw'!AE147</f>
        <v>0.009385</v>
      </c>
      <c r="AC160" s="52">
        <f>'AEO 2022 49 Raw'!AF147</f>
        <v>0.009361</v>
      </c>
      <c r="AD160" s="52">
        <f>'AEO 2022 49 Raw'!AG147</f>
        <v>0.009347</v>
      </c>
      <c r="AE160" s="52">
        <f>'AEO 2022 49 Raw'!AH147</f>
        <v>0.009323</v>
      </c>
      <c r="AF160" s="52">
        <f>'AEO 2022 49 Raw'!AI147</f>
        <v>0.009299</v>
      </c>
      <c r="AG160" s="53">
        <f>'AEO 2022 49 Raw'!AJ147</f>
        <v>-0.053</v>
      </c>
    </row>
    <row r="161" ht="15.0" customHeight="1">
      <c r="A161" s="45" t="s">
        <v>1843</v>
      </c>
      <c r="B161" s="51" t="s">
        <v>1700</v>
      </c>
      <c r="C161" s="52">
        <f>'AEO 2022 49 Raw'!F148</f>
        <v>0.00328</v>
      </c>
      <c r="D161" s="52">
        <f>'AEO 2022 49 Raw'!G148</f>
        <v>0.00319</v>
      </c>
      <c r="E161" s="52">
        <f>'AEO 2022 49 Raw'!H148</f>
        <v>0.00311</v>
      </c>
      <c r="F161" s="52">
        <f>'AEO 2022 49 Raw'!I148</f>
        <v>0.00306</v>
      </c>
      <c r="G161" s="52">
        <f>'AEO 2022 49 Raw'!J148</f>
        <v>0.003035</v>
      </c>
      <c r="H161" s="52">
        <f>'AEO 2022 49 Raw'!K148</f>
        <v>0.003045</v>
      </c>
      <c r="I161" s="52">
        <f>'AEO 2022 49 Raw'!L148</f>
        <v>0.003063</v>
      </c>
      <c r="J161" s="52">
        <f>'AEO 2022 49 Raw'!M148</f>
        <v>0.003081</v>
      </c>
      <c r="K161" s="52">
        <f>'AEO 2022 49 Raw'!N148</f>
        <v>0.003076</v>
      </c>
      <c r="L161" s="52">
        <f>'AEO 2022 49 Raw'!O148</f>
        <v>0.003084</v>
      </c>
      <c r="M161" s="52">
        <f>'AEO 2022 49 Raw'!P148</f>
        <v>0.003096</v>
      </c>
      <c r="N161" s="52">
        <f>'AEO 2022 49 Raw'!Q148</f>
        <v>0.003109</v>
      </c>
      <c r="O161" s="52">
        <f>'AEO 2022 49 Raw'!R148</f>
        <v>0.003149</v>
      </c>
      <c r="P161" s="52">
        <f>'AEO 2022 49 Raw'!S148</f>
        <v>0.003201</v>
      </c>
      <c r="Q161" s="52">
        <f>'AEO 2022 49 Raw'!T148</f>
        <v>0.003261</v>
      </c>
      <c r="R161" s="52">
        <f>'AEO 2022 49 Raw'!U148</f>
        <v>0.003325</v>
      </c>
      <c r="S161" s="52">
        <f>'AEO 2022 49 Raw'!V148</f>
        <v>0.003394</v>
      </c>
      <c r="T161" s="52">
        <f>'AEO 2022 49 Raw'!W148</f>
        <v>0.003467</v>
      </c>
      <c r="U161" s="52">
        <f>'AEO 2022 49 Raw'!X148</f>
        <v>0.003543</v>
      </c>
      <c r="V161" s="52">
        <f>'AEO 2022 49 Raw'!Y148</f>
        <v>0.003622</v>
      </c>
      <c r="W161" s="52">
        <f>'AEO 2022 49 Raw'!Z148</f>
        <v>0.003699</v>
      </c>
      <c r="X161" s="52">
        <f>'AEO 2022 49 Raw'!AA148</f>
        <v>0.003775</v>
      </c>
      <c r="Y161" s="52">
        <f>'AEO 2022 49 Raw'!AB148</f>
        <v>0.003849</v>
      </c>
      <c r="Z161" s="52">
        <f>'AEO 2022 49 Raw'!AC148</f>
        <v>0.00392</v>
      </c>
      <c r="AA161" s="52">
        <f>'AEO 2022 49 Raw'!AD148</f>
        <v>0.003989</v>
      </c>
      <c r="AB161" s="52">
        <f>'AEO 2022 49 Raw'!AE148</f>
        <v>0.004056</v>
      </c>
      <c r="AC161" s="52">
        <f>'AEO 2022 49 Raw'!AF148</f>
        <v>0.004123</v>
      </c>
      <c r="AD161" s="52">
        <f>'AEO 2022 49 Raw'!AG148</f>
        <v>0.004186</v>
      </c>
      <c r="AE161" s="52">
        <f>'AEO 2022 49 Raw'!AH148</f>
        <v>0.004232</v>
      </c>
      <c r="AF161" s="52">
        <f>'AEO 2022 49 Raw'!AI148</f>
        <v>0.004267</v>
      </c>
      <c r="AG161" s="53">
        <f>'AEO 2022 49 Raw'!AJ148</f>
        <v>0.009</v>
      </c>
    </row>
    <row r="162" ht="15.0" customHeight="1">
      <c r="A162" s="45" t="s">
        <v>1844</v>
      </c>
      <c r="B162" s="51" t="s">
        <v>1702</v>
      </c>
      <c r="C162" s="52">
        <f>'AEO 2022 49 Raw'!F149</f>
        <v>0.046475</v>
      </c>
      <c r="D162" s="52">
        <f>'AEO 2022 49 Raw'!G149</f>
        <v>0.049408</v>
      </c>
      <c r="E162" s="52">
        <f>'AEO 2022 49 Raw'!H149</f>
        <v>0.052056</v>
      </c>
      <c r="F162" s="52">
        <f>'AEO 2022 49 Raw'!I149</f>
        <v>0.054614</v>
      </c>
      <c r="G162" s="52">
        <f>'AEO 2022 49 Raw'!J149</f>
        <v>0.056988</v>
      </c>
      <c r="H162" s="52">
        <f>'AEO 2022 49 Raw'!K149</f>
        <v>0.059125</v>
      </c>
      <c r="I162" s="52">
        <f>'AEO 2022 49 Raw'!L149</f>
        <v>0.061039</v>
      </c>
      <c r="J162" s="52">
        <f>'AEO 2022 49 Raw'!M149</f>
        <v>0.062797</v>
      </c>
      <c r="K162" s="52">
        <f>'AEO 2022 49 Raw'!N149</f>
        <v>0.064416</v>
      </c>
      <c r="L162" s="52">
        <f>'AEO 2022 49 Raw'!O149</f>
        <v>0.065838</v>
      </c>
      <c r="M162" s="52">
        <f>'AEO 2022 49 Raw'!P149</f>
        <v>0.067055</v>
      </c>
      <c r="N162" s="52">
        <f>'AEO 2022 49 Raw'!Q149</f>
        <v>0.068157</v>
      </c>
      <c r="O162" s="52">
        <f>'AEO 2022 49 Raw'!R149</f>
        <v>0.069198</v>
      </c>
      <c r="P162" s="52">
        <f>'AEO 2022 49 Raw'!S149</f>
        <v>0.070114</v>
      </c>
      <c r="Q162" s="52">
        <f>'AEO 2022 49 Raw'!T149</f>
        <v>0.070928</v>
      </c>
      <c r="R162" s="52">
        <f>'AEO 2022 49 Raw'!U149</f>
        <v>0.071707</v>
      </c>
      <c r="S162" s="52">
        <f>'AEO 2022 49 Raw'!V149</f>
        <v>0.07254</v>
      </c>
      <c r="T162" s="52">
        <f>'AEO 2022 49 Raw'!W149</f>
        <v>0.073455</v>
      </c>
      <c r="U162" s="52">
        <f>'AEO 2022 49 Raw'!X149</f>
        <v>0.07449</v>
      </c>
      <c r="V162" s="52">
        <f>'AEO 2022 49 Raw'!Y149</f>
        <v>0.075688</v>
      </c>
      <c r="W162" s="52">
        <f>'AEO 2022 49 Raw'!Z149</f>
        <v>0.077025</v>
      </c>
      <c r="X162" s="52">
        <f>'AEO 2022 49 Raw'!AA149</f>
        <v>0.078487</v>
      </c>
      <c r="Y162" s="52">
        <f>'AEO 2022 49 Raw'!AB149</f>
        <v>0.080087</v>
      </c>
      <c r="Z162" s="52">
        <f>'AEO 2022 49 Raw'!AC149</f>
        <v>0.0819</v>
      </c>
      <c r="AA162" s="52">
        <f>'AEO 2022 49 Raw'!AD149</f>
        <v>0.083942</v>
      </c>
      <c r="AB162" s="52">
        <f>'AEO 2022 49 Raw'!AE149</f>
        <v>0.08622</v>
      </c>
      <c r="AC162" s="52">
        <f>'AEO 2022 49 Raw'!AF149</f>
        <v>0.0888</v>
      </c>
      <c r="AD162" s="52">
        <f>'AEO 2022 49 Raw'!AG149</f>
        <v>0.091479</v>
      </c>
      <c r="AE162" s="52">
        <f>'AEO 2022 49 Raw'!AH149</f>
        <v>0.094375</v>
      </c>
      <c r="AF162" s="52">
        <f>'AEO 2022 49 Raw'!AI149</f>
        <v>0.097735</v>
      </c>
      <c r="AG162" s="53">
        <f>'AEO 2022 49 Raw'!AJ149</f>
        <v>0.026</v>
      </c>
    </row>
    <row r="163" ht="12.0" customHeight="1">
      <c r="A163" s="45" t="s">
        <v>1845</v>
      </c>
      <c r="B163" s="51" t="s">
        <v>1704</v>
      </c>
      <c r="C163" s="52">
        <f>'AEO 2022 49 Raw'!F150</f>
        <v>0</v>
      </c>
      <c r="D163" s="52">
        <f>'AEO 2022 49 Raw'!G150</f>
        <v>0</v>
      </c>
      <c r="E163" s="52">
        <f>'AEO 2022 49 Raw'!H150</f>
        <v>0</v>
      </c>
      <c r="F163" s="52">
        <f>'AEO 2022 49 Raw'!I150</f>
        <v>0</v>
      </c>
      <c r="G163" s="52">
        <f>'AEO 2022 49 Raw'!J150</f>
        <v>0</v>
      </c>
      <c r="H163" s="52">
        <f>'AEO 2022 49 Raw'!K150</f>
        <v>0</v>
      </c>
      <c r="I163" s="52">
        <f>'AEO 2022 49 Raw'!L150</f>
        <v>0</v>
      </c>
      <c r="J163" s="52">
        <f>'AEO 2022 49 Raw'!M150</f>
        <v>0</v>
      </c>
      <c r="K163" s="52">
        <f>'AEO 2022 49 Raw'!N150</f>
        <v>0</v>
      </c>
      <c r="L163" s="52">
        <f>'AEO 2022 49 Raw'!O150</f>
        <v>0</v>
      </c>
      <c r="M163" s="52">
        <f>'AEO 2022 49 Raw'!P150</f>
        <v>0</v>
      </c>
      <c r="N163" s="52">
        <f>'AEO 2022 49 Raw'!Q150</f>
        <v>0</v>
      </c>
      <c r="O163" s="52">
        <f>'AEO 2022 49 Raw'!R150</f>
        <v>0</v>
      </c>
      <c r="P163" s="52">
        <f>'AEO 2022 49 Raw'!S150</f>
        <v>0</v>
      </c>
      <c r="Q163" s="52">
        <f>'AEO 2022 49 Raw'!T150</f>
        <v>0</v>
      </c>
      <c r="R163" s="52">
        <f>'AEO 2022 49 Raw'!U150</f>
        <v>0</v>
      </c>
      <c r="S163" s="52">
        <f>'AEO 2022 49 Raw'!V150</f>
        <v>0</v>
      </c>
      <c r="T163" s="52">
        <f>'AEO 2022 49 Raw'!W150</f>
        <v>0</v>
      </c>
      <c r="U163" s="52">
        <f>'AEO 2022 49 Raw'!X150</f>
        <v>0</v>
      </c>
      <c r="V163" s="52">
        <f>'AEO 2022 49 Raw'!Y150</f>
        <v>0</v>
      </c>
      <c r="W163" s="52">
        <f>'AEO 2022 49 Raw'!Z150</f>
        <v>0</v>
      </c>
      <c r="X163" s="52">
        <f>'AEO 2022 49 Raw'!AA150</f>
        <v>0</v>
      </c>
      <c r="Y163" s="52">
        <f>'AEO 2022 49 Raw'!AB150</f>
        <v>0</v>
      </c>
      <c r="Z163" s="52">
        <f>'AEO 2022 49 Raw'!AC150</f>
        <v>0</v>
      </c>
      <c r="AA163" s="52">
        <f>'AEO 2022 49 Raw'!AD150</f>
        <v>0</v>
      </c>
      <c r="AB163" s="52">
        <f>'AEO 2022 49 Raw'!AE150</f>
        <v>0</v>
      </c>
      <c r="AC163" s="52">
        <f>'AEO 2022 49 Raw'!AF150</f>
        <v>0</v>
      </c>
      <c r="AD163" s="52">
        <f>'AEO 2022 49 Raw'!AG150</f>
        <v>0</v>
      </c>
      <c r="AE163" s="52">
        <f>'AEO 2022 49 Raw'!AH150</f>
        <v>0</v>
      </c>
      <c r="AF163" s="52">
        <f>'AEO 2022 49 Raw'!AI150</f>
        <v>0</v>
      </c>
      <c r="AG163" s="53" t="str">
        <f>'AEO 2022 49 Raw'!AJ150</f>
        <v>- -</v>
      </c>
    </row>
    <row r="164" ht="15.0" customHeight="1">
      <c r="A164" s="45" t="s">
        <v>1846</v>
      </c>
      <c r="B164" s="51" t="s">
        <v>1706</v>
      </c>
      <c r="C164" s="52">
        <f>'AEO 2022 49 Raw'!F151</f>
        <v>0.000124</v>
      </c>
      <c r="D164" s="52">
        <f>'AEO 2022 49 Raw'!G151</f>
        <v>0.000125</v>
      </c>
      <c r="E164" s="52">
        <f>'AEO 2022 49 Raw'!H151</f>
        <v>0.000125</v>
      </c>
      <c r="F164" s="52">
        <f>'AEO 2022 49 Raw'!I151</f>
        <v>0.000126</v>
      </c>
      <c r="G164" s="52">
        <f>'AEO 2022 49 Raw'!J151</f>
        <v>0.000126</v>
      </c>
      <c r="H164" s="52">
        <f>'AEO 2022 49 Raw'!K151</f>
        <v>0.000126</v>
      </c>
      <c r="I164" s="52">
        <f>'AEO 2022 49 Raw'!L151</f>
        <v>0.000125</v>
      </c>
      <c r="J164" s="52">
        <f>'AEO 2022 49 Raw'!M151</f>
        <v>0.000124</v>
      </c>
      <c r="K164" s="52">
        <f>'AEO 2022 49 Raw'!N151</f>
        <v>0.000123</v>
      </c>
      <c r="L164" s="52">
        <f>'AEO 2022 49 Raw'!O151</f>
        <v>0.000122</v>
      </c>
      <c r="M164" s="52">
        <f>'AEO 2022 49 Raw'!P151</f>
        <v>0.00012</v>
      </c>
      <c r="N164" s="52">
        <f>'AEO 2022 49 Raw'!Q151</f>
        <v>0.000118</v>
      </c>
      <c r="O164" s="52">
        <f>'AEO 2022 49 Raw'!R151</f>
        <v>0.000116</v>
      </c>
      <c r="P164" s="52">
        <f>'AEO 2022 49 Raw'!S151</f>
        <v>0.000113</v>
      </c>
      <c r="Q164" s="52">
        <f>'AEO 2022 49 Raw'!T151</f>
        <v>0.000111</v>
      </c>
      <c r="R164" s="52">
        <f>'AEO 2022 49 Raw'!U151</f>
        <v>0.000108</v>
      </c>
      <c r="S164" s="52">
        <f>'AEO 2022 49 Raw'!V151</f>
        <v>0.000105</v>
      </c>
      <c r="T164" s="52">
        <f>'AEO 2022 49 Raw'!W151</f>
        <v>0.000102</v>
      </c>
      <c r="U164" s="52">
        <f>'AEO 2022 49 Raw'!X151</f>
        <v>0.000098</v>
      </c>
      <c r="V164" s="52">
        <f>'AEO 2022 49 Raw'!Y151</f>
        <v>0.000095</v>
      </c>
      <c r="W164" s="52">
        <f>'AEO 2022 49 Raw'!Z151</f>
        <v>0.000092</v>
      </c>
      <c r="X164" s="52">
        <f>'AEO 2022 49 Raw'!AA151</f>
        <v>0.000088</v>
      </c>
      <c r="Y164" s="52">
        <f>'AEO 2022 49 Raw'!AB151</f>
        <v>0.000085</v>
      </c>
      <c r="Z164" s="52">
        <f>'AEO 2022 49 Raw'!AC151</f>
        <v>0.000081</v>
      </c>
      <c r="AA164" s="52">
        <f>'AEO 2022 49 Raw'!AD151</f>
        <v>0.000078</v>
      </c>
      <c r="AB164" s="52">
        <f>'AEO 2022 49 Raw'!AE151</f>
        <v>0.000074</v>
      </c>
      <c r="AC164" s="52">
        <f>'AEO 2022 49 Raw'!AF151</f>
        <v>0.000071</v>
      </c>
      <c r="AD164" s="52">
        <f>'AEO 2022 49 Raw'!AG151</f>
        <v>0.000068</v>
      </c>
      <c r="AE164" s="52">
        <f>'AEO 2022 49 Raw'!AH151</f>
        <v>0.000064</v>
      </c>
      <c r="AF164" s="52">
        <f>'AEO 2022 49 Raw'!AI151</f>
        <v>0.000061</v>
      </c>
      <c r="AG164" s="53">
        <f>'AEO 2022 49 Raw'!AJ151</f>
        <v>-0.024</v>
      </c>
    </row>
    <row r="165" ht="15.0" customHeight="1">
      <c r="A165" s="45" t="s">
        <v>1847</v>
      </c>
      <c r="B165" s="51" t="s">
        <v>1708</v>
      </c>
      <c r="C165" s="52">
        <f>'AEO 2022 49 Raw'!F152</f>
        <v>0.000237</v>
      </c>
      <c r="D165" s="52">
        <f>'AEO 2022 49 Raw'!G152</f>
        <v>0.000453</v>
      </c>
      <c r="E165" s="52">
        <f>'AEO 2022 49 Raw'!H152</f>
        <v>0.000676</v>
      </c>
      <c r="F165" s="52">
        <f>'AEO 2022 49 Raw'!I152</f>
        <v>0.00092</v>
      </c>
      <c r="G165" s="52">
        <f>'AEO 2022 49 Raw'!J152</f>
        <v>0.001176</v>
      </c>
      <c r="H165" s="52">
        <f>'AEO 2022 49 Raw'!K152</f>
        <v>0.001435</v>
      </c>
      <c r="I165" s="52">
        <f>'AEO 2022 49 Raw'!L152</f>
        <v>0.001694</v>
      </c>
      <c r="J165" s="52">
        <f>'AEO 2022 49 Raw'!M152</f>
        <v>0.001955</v>
      </c>
      <c r="K165" s="52">
        <f>'AEO 2022 49 Raw'!N152</f>
        <v>0.002219</v>
      </c>
      <c r="L165" s="52">
        <f>'AEO 2022 49 Raw'!O152</f>
        <v>0.002482</v>
      </c>
      <c r="M165" s="52">
        <f>'AEO 2022 49 Raw'!P152</f>
        <v>0.002741</v>
      </c>
      <c r="N165" s="52">
        <f>'AEO 2022 49 Raw'!Q152</f>
        <v>0.003</v>
      </c>
      <c r="O165" s="52">
        <f>'AEO 2022 49 Raw'!R152</f>
        <v>0.003259</v>
      </c>
      <c r="P165" s="52">
        <f>'AEO 2022 49 Raw'!S152</f>
        <v>0.00351</v>
      </c>
      <c r="Q165" s="52">
        <f>'AEO 2022 49 Raw'!T152</f>
        <v>0.003752</v>
      </c>
      <c r="R165" s="52">
        <f>'AEO 2022 49 Raw'!U152</f>
        <v>0.003989</v>
      </c>
      <c r="S165" s="52">
        <f>'AEO 2022 49 Raw'!V152</f>
        <v>0.004226</v>
      </c>
      <c r="T165" s="52">
        <f>'AEO 2022 49 Raw'!W152</f>
        <v>0.004465</v>
      </c>
      <c r="U165" s="52">
        <f>'AEO 2022 49 Raw'!X152</f>
        <v>0.00471</v>
      </c>
      <c r="V165" s="52">
        <f>'AEO 2022 49 Raw'!Y152</f>
        <v>0.004957</v>
      </c>
      <c r="W165" s="52">
        <f>'AEO 2022 49 Raw'!Z152</f>
        <v>0.005204</v>
      </c>
      <c r="X165" s="52">
        <f>'AEO 2022 49 Raw'!AA152</f>
        <v>0.005448</v>
      </c>
      <c r="Y165" s="52">
        <f>'AEO 2022 49 Raw'!AB152</f>
        <v>0.005688</v>
      </c>
      <c r="Z165" s="52">
        <f>'AEO 2022 49 Raw'!AC152</f>
        <v>0.005924</v>
      </c>
      <c r="AA165" s="52">
        <f>'AEO 2022 49 Raw'!AD152</f>
        <v>0.006156</v>
      </c>
      <c r="AB165" s="52">
        <f>'AEO 2022 49 Raw'!AE152</f>
        <v>0.006387</v>
      </c>
      <c r="AC165" s="52">
        <f>'AEO 2022 49 Raw'!AF152</f>
        <v>0.006617</v>
      </c>
      <c r="AD165" s="52">
        <f>'AEO 2022 49 Raw'!AG152</f>
        <v>0.006841</v>
      </c>
      <c r="AE165" s="52">
        <f>'AEO 2022 49 Raw'!AH152</f>
        <v>0.007058</v>
      </c>
      <c r="AF165" s="52">
        <f>'AEO 2022 49 Raw'!AI152</f>
        <v>0.00728</v>
      </c>
      <c r="AG165" s="53">
        <f>'AEO 2022 49 Raw'!AJ152</f>
        <v>0.125</v>
      </c>
    </row>
    <row r="166" ht="15.0" customHeight="1">
      <c r="A166" s="45" t="s">
        <v>1848</v>
      </c>
      <c r="B166" s="51" t="s">
        <v>1710</v>
      </c>
      <c r="C166" s="52">
        <f>'AEO 2022 49 Raw'!F153</f>
        <v>0.00027</v>
      </c>
      <c r="D166" s="52">
        <f>'AEO 2022 49 Raw'!G153</f>
        <v>0.000516</v>
      </c>
      <c r="E166" s="52">
        <f>'AEO 2022 49 Raw'!H153</f>
        <v>0.000771</v>
      </c>
      <c r="F166" s="52">
        <f>'AEO 2022 49 Raw'!I153</f>
        <v>0.00105</v>
      </c>
      <c r="G166" s="52">
        <f>'AEO 2022 49 Raw'!J153</f>
        <v>0.001341</v>
      </c>
      <c r="H166" s="52">
        <f>'AEO 2022 49 Raw'!K153</f>
        <v>0.001636</v>
      </c>
      <c r="I166" s="52">
        <f>'AEO 2022 49 Raw'!L153</f>
        <v>0.001931</v>
      </c>
      <c r="J166" s="52">
        <f>'AEO 2022 49 Raw'!M153</f>
        <v>0.00223</v>
      </c>
      <c r="K166" s="52">
        <f>'AEO 2022 49 Raw'!N153</f>
        <v>0.002531</v>
      </c>
      <c r="L166" s="52">
        <f>'AEO 2022 49 Raw'!O153</f>
        <v>0.00283</v>
      </c>
      <c r="M166" s="52">
        <f>'AEO 2022 49 Raw'!P153</f>
        <v>0.003126</v>
      </c>
      <c r="N166" s="52">
        <f>'AEO 2022 49 Raw'!Q153</f>
        <v>0.003421</v>
      </c>
      <c r="O166" s="52">
        <f>'AEO 2022 49 Raw'!R153</f>
        <v>0.003717</v>
      </c>
      <c r="P166" s="52">
        <f>'AEO 2022 49 Raw'!S153</f>
        <v>0.004003</v>
      </c>
      <c r="Q166" s="52">
        <f>'AEO 2022 49 Raw'!T153</f>
        <v>0.004278</v>
      </c>
      <c r="R166" s="52">
        <f>'AEO 2022 49 Raw'!U153</f>
        <v>0.004548</v>
      </c>
      <c r="S166" s="52">
        <f>'AEO 2022 49 Raw'!V153</f>
        <v>0.004819</v>
      </c>
      <c r="T166" s="52">
        <f>'AEO 2022 49 Raw'!W153</f>
        <v>0.005092</v>
      </c>
      <c r="U166" s="52">
        <f>'AEO 2022 49 Raw'!X153</f>
        <v>0.005371</v>
      </c>
      <c r="V166" s="52">
        <f>'AEO 2022 49 Raw'!Y153</f>
        <v>0.005653</v>
      </c>
      <c r="W166" s="52">
        <f>'AEO 2022 49 Raw'!Z153</f>
        <v>0.005934</v>
      </c>
      <c r="X166" s="52">
        <f>'AEO 2022 49 Raw'!AA153</f>
        <v>0.006212</v>
      </c>
      <c r="Y166" s="52">
        <f>'AEO 2022 49 Raw'!AB153</f>
        <v>0.006486</v>
      </c>
      <c r="Z166" s="52">
        <f>'AEO 2022 49 Raw'!AC153</f>
        <v>0.006756</v>
      </c>
      <c r="AA166" s="52">
        <f>'AEO 2022 49 Raw'!AD153</f>
        <v>0.00702</v>
      </c>
      <c r="AB166" s="52">
        <f>'AEO 2022 49 Raw'!AE153</f>
        <v>0.007284</v>
      </c>
      <c r="AC166" s="52">
        <f>'AEO 2022 49 Raw'!AF153</f>
        <v>0.007546</v>
      </c>
      <c r="AD166" s="52">
        <f>'AEO 2022 49 Raw'!AG153</f>
        <v>0.007801</v>
      </c>
      <c r="AE166" s="52">
        <f>'AEO 2022 49 Raw'!AH153</f>
        <v>0.008049</v>
      </c>
      <c r="AF166" s="52">
        <f>'AEO 2022 49 Raw'!AI153</f>
        <v>0.008302</v>
      </c>
      <c r="AG166" s="53">
        <f>'AEO 2022 49 Raw'!AJ153</f>
        <v>0.125</v>
      </c>
    </row>
    <row r="167" ht="15.0" customHeight="1">
      <c r="A167" s="45" t="s">
        <v>1849</v>
      </c>
      <c r="B167" s="51" t="s">
        <v>1712</v>
      </c>
      <c r="C167" s="52">
        <f>'AEO 2022 49 Raw'!F154</f>
        <v>0.000297</v>
      </c>
      <c r="D167" s="52">
        <f>'AEO 2022 49 Raw'!G154</f>
        <v>0.000567</v>
      </c>
      <c r="E167" s="52">
        <f>'AEO 2022 49 Raw'!H154</f>
        <v>0.000846</v>
      </c>
      <c r="F167" s="52">
        <f>'AEO 2022 49 Raw'!I154</f>
        <v>0.001152</v>
      </c>
      <c r="G167" s="52">
        <f>'AEO 2022 49 Raw'!J154</f>
        <v>0.001472</v>
      </c>
      <c r="H167" s="52">
        <f>'AEO 2022 49 Raw'!K154</f>
        <v>0.001796</v>
      </c>
      <c r="I167" s="52">
        <f>'AEO 2022 49 Raw'!L154</f>
        <v>0.002119</v>
      </c>
      <c r="J167" s="52">
        <f>'AEO 2022 49 Raw'!M154</f>
        <v>0.002447</v>
      </c>
      <c r="K167" s="52">
        <f>'AEO 2022 49 Raw'!N154</f>
        <v>0.002777</v>
      </c>
      <c r="L167" s="52">
        <f>'AEO 2022 49 Raw'!O154</f>
        <v>0.003106</v>
      </c>
      <c r="M167" s="52">
        <f>'AEO 2022 49 Raw'!P154</f>
        <v>0.00343</v>
      </c>
      <c r="N167" s="52">
        <f>'AEO 2022 49 Raw'!Q154</f>
        <v>0.003754</v>
      </c>
      <c r="O167" s="52">
        <f>'AEO 2022 49 Raw'!R154</f>
        <v>0.004079</v>
      </c>
      <c r="P167" s="52">
        <f>'AEO 2022 49 Raw'!S154</f>
        <v>0.004393</v>
      </c>
      <c r="Q167" s="52">
        <f>'AEO 2022 49 Raw'!T154</f>
        <v>0.004695</v>
      </c>
      <c r="R167" s="52">
        <f>'AEO 2022 49 Raw'!U154</f>
        <v>0.004991</v>
      </c>
      <c r="S167" s="52">
        <f>'AEO 2022 49 Raw'!V154</f>
        <v>0.005288</v>
      </c>
      <c r="T167" s="52">
        <f>'AEO 2022 49 Raw'!W154</f>
        <v>0.005588</v>
      </c>
      <c r="U167" s="52">
        <f>'AEO 2022 49 Raw'!X154</f>
        <v>0.005894</v>
      </c>
      <c r="V167" s="52">
        <f>'AEO 2022 49 Raw'!Y154</f>
        <v>0.006204</v>
      </c>
      <c r="W167" s="52">
        <f>'AEO 2022 49 Raw'!Z154</f>
        <v>0.006512</v>
      </c>
      <c r="X167" s="52">
        <f>'AEO 2022 49 Raw'!AA154</f>
        <v>0.006817</v>
      </c>
      <c r="Y167" s="52">
        <f>'AEO 2022 49 Raw'!AB154</f>
        <v>0.007118</v>
      </c>
      <c r="Z167" s="52">
        <f>'AEO 2022 49 Raw'!AC154</f>
        <v>0.007413</v>
      </c>
      <c r="AA167" s="52">
        <f>'AEO 2022 49 Raw'!AD154</f>
        <v>0.007704</v>
      </c>
      <c r="AB167" s="52">
        <f>'AEO 2022 49 Raw'!AE154</f>
        <v>0.007993</v>
      </c>
      <c r="AC167" s="52">
        <f>'AEO 2022 49 Raw'!AF154</f>
        <v>0.008281</v>
      </c>
      <c r="AD167" s="52">
        <f>'AEO 2022 49 Raw'!AG154</f>
        <v>0.00856</v>
      </c>
      <c r="AE167" s="52">
        <f>'AEO 2022 49 Raw'!AH154</f>
        <v>0.008833</v>
      </c>
      <c r="AF167" s="52">
        <f>'AEO 2022 49 Raw'!AI154</f>
        <v>0.00911</v>
      </c>
      <c r="AG167" s="53">
        <f>'AEO 2022 49 Raw'!AJ154</f>
        <v>0.125</v>
      </c>
    </row>
    <row r="168" ht="15.0" customHeight="1">
      <c r="A168" s="45" t="s">
        <v>1850</v>
      </c>
      <c r="B168" s="51" t="s">
        <v>1738</v>
      </c>
      <c r="C168" s="52">
        <f>'AEO 2022 49 Raw'!F155</f>
        <v>5.24953</v>
      </c>
      <c r="D168" s="52">
        <f>'AEO 2022 49 Raw'!G155</f>
        <v>5.28901</v>
      </c>
      <c r="E168" s="52">
        <f>'AEO 2022 49 Raw'!H155</f>
        <v>5.331007</v>
      </c>
      <c r="F168" s="52">
        <f>'AEO 2022 49 Raw'!I155</f>
        <v>5.388971</v>
      </c>
      <c r="G168" s="52">
        <f>'AEO 2022 49 Raw'!J155</f>
        <v>5.454759</v>
      </c>
      <c r="H168" s="52">
        <f>'AEO 2022 49 Raw'!K155</f>
        <v>5.519497</v>
      </c>
      <c r="I168" s="52">
        <f>'AEO 2022 49 Raw'!L155</f>
        <v>5.577826</v>
      </c>
      <c r="J168" s="52">
        <f>'AEO 2022 49 Raw'!M155</f>
        <v>5.630257</v>
      </c>
      <c r="K168" s="52">
        <f>'AEO 2022 49 Raw'!N155</f>
        <v>5.673893</v>
      </c>
      <c r="L168" s="52">
        <f>'AEO 2022 49 Raw'!O155</f>
        <v>5.710456</v>
      </c>
      <c r="M168" s="52">
        <f>'AEO 2022 49 Raw'!P155</f>
        <v>5.739826</v>
      </c>
      <c r="N168" s="52">
        <f>'AEO 2022 49 Raw'!Q155</f>
        <v>5.762995</v>
      </c>
      <c r="O168" s="52">
        <f>'AEO 2022 49 Raw'!R155</f>
        <v>5.777804</v>
      </c>
      <c r="P168" s="52">
        <f>'AEO 2022 49 Raw'!S155</f>
        <v>5.776249</v>
      </c>
      <c r="Q168" s="52">
        <f>'AEO 2022 49 Raw'!T155</f>
        <v>5.766988</v>
      </c>
      <c r="R168" s="52">
        <f>'AEO 2022 49 Raw'!U155</f>
        <v>5.75701</v>
      </c>
      <c r="S168" s="52">
        <f>'AEO 2022 49 Raw'!V155</f>
        <v>5.746765</v>
      </c>
      <c r="T168" s="52">
        <f>'AEO 2022 49 Raw'!W155</f>
        <v>5.736162</v>
      </c>
      <c r="U168" s="52">
        <f>'AEO 2022 49 Raw'!X155</f>
        <v>5.721849</v>
      </c>
      <c r="V168" s="52">
        <f>'AEO 2022 49 Raw'!Y155</f>
        <v>5.704</v>
      </c>
      <c r="W168" s="52">
        <f>'AEO 2022 49 Raw'!Z155</f>
        <v>5.67512</v>
      </c>
      <c r="X168" s="52">
        <f>'AEO 2022 49 Raw'!AA155</f>
        <v>5.652379</v>
      </c>
      <c r="Y168" s="52">
        <f>'AEO 2022 49 Raw'!AB155</f>
        <v>5.631671</v>
      </c>
      <c r="Z168" s="52">
        <f>'AEO 2022 49 Raw'!AC155</f>
        <v>5.61395</v>
      </c>
      <c r="AA168" s="52">
        <f>'AEO 2022 49 Raw'!AD155</f>
        <v>5.595446</v>
      </c>
      <c r="AB168" s="52">
        <f>'AEO 2022 49 Raw'!AE155</f>
        <v>5.571882</v>
      </c>
      <c r="AC168" s="52">
        <f>'AEO 2022 49 Raw'!AF155</f>
        <v>5.544271</v>
      </c>
      <c r="AD168" s="52">
        <f>'AEO 2022 49 Raw'!AG155</f>
        <v>5.510346</v>
      </c>
      <c r="AE168" s="52">
        <f>'AEO 2022 49 Raw'!AH155</f>
        <v>5.467766</v>
      </c>
      <c r="AF168" s="52">
        <f>'AEO 2022 49 Raw'!AI155</f>
        <v>5.421252</v>
      </c>
      <c r="AG168" s="53">
        <f>'AEO 2022 49 Raw'!AJ155</f>
        <v>0.001</v>
      </c>
    </row>
    <row r="169" ht="15.0" customHeight="1">
      <c r="A169" s="45" t="s">
        <v>1851</v>
      </c>
      <c r="B169" s="50" t="s">
        <v>1852</v>
      </c>
      <c r="C169" s="52">
        <f>'AEO 2022 49 Raw'!F156</f>
        <v>13.258553</v>
      </c>
      <c r="D169" s="52">
        <f>'AEO 2022 49 Raw'!G156</f>
        <v>13.496126</v>
      </c>
      <c r="E169" s="52">
        <f>'AEO 2022 49 Raw'!H156</f>
        <v>13.74631</v>
      </c>
      <c r="F169" s="52">
        <f>'AEO 2022 49 Raw'!I156</f>
        <v>14.032992</v>
      </c>
      <c r="G169" s="52">
        <f>'AEO 2022 49 Raw'!J156</f>
        <v>14.336249</v>
      </c>
      <c r="H169" s="52">
        <f>'AEO 2022 49 Raw'!K156</f>
        <v>14.640121</v>
      </c>
      <c r="I169" s="52">
        <f>'AEO 2022 49 Raw'!L156</f>
        <v>14.931371</v>
      </c>
      <c r="J169" s="52">
        <f>'AEO 2022 49 Raw'!M156</f>
        <v>15.212247</v>
      </c>
      <c r="K169" s="52">
        <f>'AEO 2022 49 Raw'!N156</f>
        <v>15.477357</v>
      </c>
      <c r="L169" s="52">
        <f>'AEO 2022 49 Raw'!O156</f>
        <v>15.728904</v>
      </c>
      <c r="M169" s="52">
        <f>'AEO 2022 49 Raw'!P156</f>
        <v>15.959823</v>
      </c>
      <c r="N169" s="52">
        <f>'AEO 2022 49 Raw'!Q156</f>
        <v>16.185614</v>
      </c>
      <c r="O169" s="52">
        <f>'AEO 2022 49 Raw'!R156</f>
        <v>16.38369</v>
      </c>
      <c r="P169" s="52">
        <f>'AEO 2022 49 Raw'!S156</f>
        <v>16.544022</v>
      </c>
      <c r="Q169" s="52">
        <f>'AEO 2022 49 Raw'!T156</f>
        <v>16.678326</v>
      </c>
      <c r="R169" s="52">
        <f>'AEO 2022 49 Raw'!U156</f>
        <v>16.807699</v>
      </c>
      <c r="S169" s="52">
        <f>'AEO 2022 49 Raw'!V156</f>
        <v>16.93788</v>
      </c>
      <c r="T169" s="52">
        <f>'AEO 2022 49 Raw'!W156</f>
        <v>17.070156</v>
      </c>
      <c r="U169" s="52">
        <f>'AEO 2022 49 Raw'!X156</f>
        <v>17.198883</v>
      </c>
      <c r="V169" s="52">
        <f>'AEO 2022 49 Raw'!Y156</f>
        <v>17.317717</v>
      </c>
      <c r="W169" s="52">
        <f>'AEO 2022 49 Raw'!Z156</f>
        <v>17.428642</v>
      </c>
      <c r="X169" s="52">
        <f>'AEO 2022 49 Raw'!AA156</f>
        <v>17.542397</v>
      </c>
      <c r="Y169" s="52">
        <f>'AEO 2022 49 Raw'!AB156</f>
        <v>17.678879</v>
      </c>
      <c r="Z169" s="52">
        <f>'AEO 2022 49 Raw'!AC156</f>
        <v>17.834436</v>
      </c>
      <c r="AA169" s="52">
        <f>'AEO 2022 49 Raw'!AD156</f>
        <v>17.980673</v>
      </c>
      <c r="AB169" s="52">
        <f>'AEO 2022 49 Raw'!AE156</f>
        <v>18.114466</v>
      </c>
      <c r="AC169" s="52">
        <f>'AEO 2022 49 Raw'!AF156</f>
        <v>18.250055</v>
      </c>
      <c r="AD169" s="52">
        <f>'AEO 2022 49 Raw'!AG156</f>
        <v>18.37644</v>
      </c>
      <c r="AE169" s="52">
        <f>'AEO 2022 49 Raw'!AH156</f>
        <v>18.478191</v>
      </c>
      <c r="AF169" s="52">
        <f>'AEO 2022 49 Raw'!AI156</f>
        <v>18.570656</v>
      </c>
      <c r="AG169" s="53">
        <f>'AEO 2022 49 Raw'!AJ156</f>
        <v>0.012</v>
      </c>
    </row>
    <row r="170" ht="15.0" customHeight="1">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3"/>
    </row>
    <row r="171" ht="15.0" customHeight="1">
      <c r="B171" s="50" t="s">
        <v>1493</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3"/>
    </row>
    <row r="172" ht="12.0" customHeight="1">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3"/>
    </row>
    <row r="173" ht="15.0" customHeight="1">
      <c r="B173" s="50" t="s">
        <v>1784</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3"/>
    </row>
    <row r="174" ht="15.0" customHeight="1">
      <c r="B174" s="50" t="s">
        <v>1694</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3"/>
    </row>
    <row r="175" ht="15.0" customHeight="1">
      <c r="A175" s="45" t="s">
        <v>1853</v>
      </c>
      <c r="B175" s="51" t="s">
        <v>1696</v>
      </c>
      <c r="C175" s="52">
        <f>'AEO 2022 49 Raw'!F160</f>
        <v>16.490637</v>
      </c>
      <c r="D175" s="52">
        <f>'AEO 2022 49 Raw'!G160</f>
        <v>16.658487</v>
      </c>
      <c r="E175" s="52">
        <f>'AEO 2022 49 Raw'!H160</f>
        <v>16.872032</v>
      </c>
      <c r="F175" s="52">
        <f>'AEO 2022 49 Raw'!I160</f>
        <v>17.271914</v>
      </c>
      <c r="G175" s="52">
        <f>'AEO 2022 49 Raw'!J160</f>
        <v>17.712801</v>
      </c>
      <c r="H175" s="52">
        <f>'AEO 2022 49 Raw'!K160</f>
        <v>18.146444</v>
      </c>
      <c r="I175" s="52">
        <f>'AEO 2022 49 Raw'!L160</f>
        <v>18.436583</v>
      </c>
      <c r="J175" s="52">
        <f>'AEO 2022 49 Raw'!M160</f>
        <v>18.443165</v>
      </c>
      <c r="K175" s="52">
        <f>'AEO 2022 49 Raw'!N160</f>
        <v>18.482006</v>
      </c>
      <c r="L175" s="52">
        <f>'AEO 2022 49 Raw'!O160</f>
        <v>18.471478</v>
      </c>
      <c r="M175" s="52">
        <f>'AEO 2022 49 Raw'!P160</f>
        <v>18.44816</v>
      </c>
      <c r="N175" s="52">
        <f>'AEO 2022 49 Raw'!Q160</f>
        <v>18.410435</v>
      </c>
      <c r="O175" s="52">
        <f>'AEO 2022 49 Raw'!R160</f>
        <v>18.373781</v>
      </c>
      <c r="P175" s="52">
        <f>'AEO 2022 49 Raw'!S160</f>
        <v>18.343941</v>
      </c>
      <c r="Q175" s="52">
        <f>'AEO 2022 49 Raw'!T160</f>
        <v>18.323715</v>
      </c>
      <c r="R175" s="52">
        <f>'AEO 2022 49 Raw'!U160</f>
        <v>18.306892</v>
      </c>
      <c r="S175" s="52">
        <f>'AEO 2022 49 Raw'!V160</f>
        <v>18.292923</v>
      </c>
      <c r="T175" s="52">
        <f>'AEO 2022 49 Raw'!W160</f>
        <v>18.281332</v>
      </c>
      <c r="U175" s="52">
        <f>'AEO 2022 49 Raw'!X160</f>
        <v>18.268618</v>
      </c>
      <c r="V175" s="52">
        <f>'AEO 2022 49 Raw'!Y160</f>
        <v>18.260969</v>
      </c>
      <c r="W175" s="52">
        <f>'AEO 2022 49 Raw'!Z160</f>
        <v>18.254833</v>
      </c>
      <c r="X175" s="52">
        <f>'AEO 2022 49 Raw'!AA160</f>
        <v>18.249981</v>
      </c>
      <c r="Y175" s="52">
        <f>'AEO 2022 49 Raw'!AB160</f>
        <v>18.246183</v>
      </c>
      <c r="Z175" s="52">
        <f>'AEO 2022 49 Raw'!AC160</f>
        <v>18.243254</v>
      </c>
      <c r="AA175" s="52">
        <f>'AEO 2022 49 Raw'!AD160</f>
        <v>18.240852</v>
      </c>
      <c r="AB175" s="52">
        <f>'AEO 2022 49 Raw'!AE160</f>
        <v>18.238869</v>
      </c>
      <c r="AC175" s="52">
        <f>'AEO 2022 49 Raw'!AF160</f>
        <v>18.237087</v>
      </c>
      <c r="AD175" s="52">
        <f>'AEO 2022 49 Raw'!AG160</f>
        <v>18.235464</v>
      </c>
      <c r="AE175" s="52">
        <f>'AEO 2022 49 Raw'!AH160</f>
        <v>18.233786</v>
      </c>
      <c r="AF175" s="52">
        <f>'AEO 2022 49 Raw'!AI160</f>
        <v>18.232309</v>
      </c>
      <c r="AG175" s="53">
        <f>'AEO 2022 49 Raw'!AJ160</f>
        <v>0.003</v>
      </c>
    </row>
    <row r="176" ht="15.0" customHeight="1">
      <c r="A176" s="45" t="s">
        <v>1854</v>
      </c>
      <c r="B176" s="51" t="s">
        <v>1698</v>
      </c>
      <c r="C176" s="52">
        <f>'AEO 2022 49 Raw'!F161</f>
        <v>13.391151</v>
      </c>
      <c r="D176" s="52">
        <f>'AEO 2022 49 Raw'!G161</f>
        <v>13.366877</v>
      </c>
      <c r="E176" s="52">
        <f>'AEO 2022 49 Raw'!H161</f>
        <v>13.599454</v>
      </c>
      <c r="F176" s="52">
        <f>'AEO 2022 49 Raw'!I161</f>
        <v>13.789917</v>
      </c>
      <c r="G176" s="52">
        <f>'AEO 2022 49 Raw'!J161</f>
        <v>14.03119</v>
      </c>
      <c r="H176" s="52">
        <f>'AEO 2022 49 Raw'!K161</f>
        <v>14.288383</v>
      </c>
      <c r="I176" s="52">
        <f>'AEO 2022 49 Raw'!L161</f>
        <v>14.543492</v>
      </c>
      <c r="J176" s="52">
        <f>'AEO 2022 49 Raw'!M161</f>
        <v>14.55056</v>
      </c>
      <c r="K176" s="52">
        <f>'AEO 2022 49 Raw'!N161</f>
        <v>14.604693</v>
      </c>
      <c r="L176" s="52">
        <f>'AEO 2022 49 Raw'!O161</f>
        <v>14.65519</v>
      </c>
      <c r="M176" s="52">
        <f>'AEO 2022 49 Raw'!P161</f>
        <v>14.67423</v>
      </c>
      <c r="N176" s="52">
        <f>'AEO 2022 49 Raw'!Q161</f>
        <v>14.646367</v>
      </c>
      <c r="O176" s="52">
        <f>'AEO 2022 49 Raw'!R161</f>
        <v>14.620993</v>
      </c>
      <c r="P176" s="52">
        <f>'AEO 2022 49 Raw'!S161</f>
        <v>14.580699</v>
      </c>
      <c r="Q176" s="52">
        <f>'AEO 2022 49 Raw'!T161</f>
        <v>14.566242</v>
      </c>
      <c r="R176" s="52">
        <f>'AEO 2022 49 Raw'!U161</f>
        <v>14.554991</v>
      </c>
      <c r="S176" s="52">
        <f>'AEO 2022 49 Raw'!V161</f>
        <v>14.546152</v>
      </c>
      <c r="T176" s="52">
        <f>'AEO 2022 49 Raw'!W161</f>
        <v>14.540127</v>
      </c>
      <c r="U176" s="52">
        <f>'AEO 2022 49 Raw'!X161</f>
        <v>14.536057</v>
      </c>
      <c r="V176" s="52">
        <f>'AEO 2022 49 Raw'!Y161</f>
        <v>14.534</v>
      </c>
      <c r="W176" s="52">
        <f>'AEO 2022 49 Raw'!Z161</f>
        <v>14.533623</v>
      </c>
      <c r="X176" s="52">
        <f>'AEO 2022 49 Raw'!AA161</f>
        <v>14.534921</v>
      </c>
      <c r="Y176" s="52">
        <f>'AEO 2022 49 Raw'!AB161</f>
        <v>14.537179</v>
      </c>
      <c r="Z176" s="52">
        <f>'AEO 2022 49 Raw'!AC161</f>
        <v>14.403741</v>
      </c>
      <c r="AA176" s="52">
        <f>'AEO 2022 49 Raw'!AD161</f>
        <v>14.417519</v>
      </c>
      <c r="AB176" s="52">
        <f>'AEO 2022 49 Raw'!AE161</f>
        <v>14.439138</v>
      </c>
      <c r="AC176" s="52">
        <f>'AEO 2022 49 Raw'!AF161</f>
        <v>14.47214</v>
      </c>
      <c r="AD176" s="52">
        <f>'AEO 2022 49 Raw'!AG161</f>
        <v>14.521236</v>
      </c>
      <c r="AE176" s="52">
        <f>'AEO 2022 49 Raw'!AH161</f>
        <v>14.589563</v>
      </c>
      <c r="AF176" s="52">
        <f>'AEO 2022 49 Raw'!AI161</f>
        <v>14.675403</v>
      </c>
      <c r="AG176" s="53">
        <f>'AEO 2022 49 Raw'!AJ161</f>
        <v>0.003</v>
      </c>
    </row>
    <row r="177" ht="15.0" customHeight="1">
      <c r="A177" s="45" t="s">
        <v>1855</v>
      </c>
      <c r="B177" s="51" t="s">
        <v>1700</v>
      </c>
      <c r="C177" s="52">
        <f>'AEO 2022 49 Raw'!F162</f>
        <v>12.624862</v>
      </c>
      <c r="D177" s="52">
        <f>'AEO 2022 49 Raw'!G162</f>
        <v>12.716929</v>
      </c>
      <c r="E177" s="52">
        <f>'AEO 2022 49 Raw'!H162</f>
        <v>12.818938</v>
      </c>
      <c r="F177" s="52">
        <f>'AEO 2022 49 Raw'!I162</f>
        <v>12.895662</v>
      </c>
      <c r="G177" s="52">
        <f>'AEO 2022 49 Raw'!J162</f>
        <v>13.011442</v>
      </c>
      <c r="H177" s="52">
        <f>'AEO 2022 49 Raw'!K162</f>
        <v>13.176476</v>
      </c>
      <c r="I177" s="52">
        <f>'AEO 2022 49 Raw'!L162</f>
        <v>13.39994</v>
      </c>
      <c r="J177" s="52">
        <f>'AEO 2022 49 Raw'!M162</f>
        <v>13.47693</v>
      </c>
      <c r="K177" s="52">
        <f>'AEO 2022 49 Raw'!N162</f>
        <v>13.633605</v>
      </c>
      <c r="L177" s="52">
        <f>'AEO 2022 49 Raw'!O162</f>
        <v>13.802573</v>
      </c>
      <c r="M177" s="52">
        <f>'AEO 2022 49 Raw'!P162</f>
        <v>13.934527</v>
      </c>
      <c r="N177" s="52">
        <f>'AEO 2022 49 Raw'!Q162</f>
        <v>14.022952</v>
      </c>
      <c r="O177" s="52">
        <f>'AEO 2022 49 Raw'!R162</f>
        <v>14.071345</v>
      </c>
      <c r="P177" s="52">
        <f>'AEO 2022 49 Raw'!S162</f>
        <v>14.088619</v>
      </c>
      <c r="Q177" s="52">
        <f>'AEO 2022 49 Raw'!T162</f>
        <v>14.086573</v>
      </c>
      <c r="R177" s="52">
        <f>'AEO 2022 49 Raw'!U162</f>
        <v>14.083118</v>
      </c>
      <c r="S177" s="52">
        <f>'AEO 2022 49 Raw'!V162</f>
        <v>14.062189</v>
      </c>
      <c r="T177" s="52">
        <f>'AEO 2022 49 Raw'!W162</f>
        <v>14.022192</v>
      </c>
      <c r="U177" s="52">
        <f>'AEO 2022 49 Raw'!X162</f>
        <v>14.02782</v>
      </c>
      <c r="V177" s="52">
        <f>'AEO 2022 49 Raw'!Y162</f>
        <v>14.038965</v>
      </c>
      <c r="W177" s="52">
        <f>'AEO 2022 49 Raw'!Z162</f>
        <v>14.057571</v>
      </c>
      <c r="X177" s="52">
        <f>'AEO 2022 49 Raw'!AA162</f>
        <v>14.08569</v>
      </c>
      <c r="Y177" s="52">
        <f>'AEO 2022 49 Raw'!AB162</f>
        <v>14.124288</v>
      </c>
      <c r="Z177" s="52">
        <f>'AEO 2022 49 Raw'!AC162</f>
        <v>14.172073</v>
      </c>
      <c r="AA177" s="52">
        <f>'AEO 2022 49 Raw'!AD162</f>
        <v>14.224609</v>
      </c>
      <c r="AB177" s="52">
        <f>'AEO 2022 49 Raw'!AE162</f>
        <v>14.275302</v>
      </c>
      <c r="AC177" s="52">
        <f>'AEO 2022 49 Raw'!AF162</f>
        <v>14.317761</v>
      </c>
      <c r="AD177" s="52">
        <f>'AEO 2022 49 Raw'!AG162</f>
        <v>14.352056</v>
      </c>
      <c r="AE177" s="52">
        <f>'AEO 2022 49 Raw'!AH162</f>
        <v>14.377207</v>
      </c>
      <c r="AF177" s="52">
        <f>'AEO 2022 49 Raw'!AI162</f>
        <v>14.392224</v>
      </c>
      <c r="AG177" s="53">
        <f>'AEO 2022 49 Raw'!AJ162</f>
        <v>0.005</v>
      </c>
    </row>
    <row r="178" ht="15.0" customHeight="1">
      <c r="A178" s="45" t="s">
        <v>1856</v>
      </c>
      <c r="B178" s="51" t="s">
        <v>1702</v>
      </c>
      <c r="C178" s="52">
        <f>'AEO 2022 49 Raw'!F163</f>
        <v>8.970522</v>
      </c>
      <c r="D178" s="52">
        <f>'AEO 2022 49 Raw'!G163</f>
        <v>12.706279</v>
      </c>
      <c r="E178" s="52">
        <f>'AEO 2022 49 Raw'!H163</f>
        <v>12.908582</v>
      </c>
      <c r="F178" s="52">
        <f>'AEO 2022 49 Raw'!I163</f>
        <v>13.129068</v>
      </c>
      <c r="G178" s="52">
        <f>'AEO 2022 49 Raw'!J163</f>
        <v>13.398187</v>
      </c>
      <c r="H178" s="52">
        <f>'AEO 2022 49 Raw'!K163</f>
        <v>13.710093</v>
      </c>
      <c r="I178" s="52">
        <f>'AEO 2022 49 Raw'!L163</f>
        <v>14.028117</v>
      </c>
      <c r="J178" s="52">
        <f>'AEO 2022 49 Raw'!M163</f>
        <v>14.090136</v>
      </c>
      <c r="K178" s="52">
        <f>'AEO 2022 49 Raw'!N163</f>
        <v>14.205339</v>
      </c>
      <c r="L178" s="52">
        <f>'AEO 2022 49 Raw'!O163</f>
        <v>14.293912</v>
      </c>
      <c r="M178" s="52">
        <f>'AEO 2022 49 Raw'!P163</f>
        <v>14.334704</v>
      </c>
      <c r="N178" s="52">
        <f>'AEO 2022 49 Raw'!Q163</f>
        <v>14.347276</v>
      </c>
      <c r="O178" s="52">
        <f>'AEO 2022 49 Raw'!R163</f>
        <v>14.338698</v>
      </c>
      <c r="P178" s="52">
        <f>'AEO 2022 49 Raw'!S163</f>
        <v>14.325689</v>
      </c>
      <c r="Q178" s="52">
        <f>'AEO 2022 49 Raw'!T163</f>
        <v>14.313701</v>
      </c>
      <c r="R178" s="52">
        <f>'AEO 2022 49 Raw'!U163</f>
        <v>14.295523</v>
      </c>
      <c r="S178" s="52">
        <f>'AEO 2022 49 Raw'!V163</f>
        <v>14.275105</v>
      </c>
      <c r="T178" s="52">
        <f>'AEO 2022 49 Raw'!W163</f>
        <v>14.254237</v>
      </c>
      <c r="U178" s="52">
        <f>'AEO 2022 49 Raw'!X163</f>
        <v>14.232018</v>
      </c>
      <c r="V178" s="52">
        <f>'AEO 2022 49 Raw'!Y163</f>
        <v>14.209929</v>
      </c>
      <c r="W178" s="52">
        <f>'AEO 2022 49 Raw'!Z163</f>
        <v>14.186782</v>
      </c>
      <c r="X178" s="52">
        <f>'AEO 2022 49 Raw'!AA163</f>
        <v>14.163653</v>
      </c>
      <c r="Y178" s="52">
        <f>'AEO 2022 49 Raw'!AB163</f>
        <v>14.139188</v>
      </c>
      <c r="Z178" s="52">
        <f>'AEO 2022 49 Raw'!AC163</f>
        <v>14.11508</v>
      </c>
      <c r="AA178" s="52">
        <f>'AEO 2022 49 Raw'!AD163</f>
        <v>14.090171</v>
      </c>
      <c r="AB178" s="52">
        <f>'AEO 2022 49 Raw'!AE163</f>
        <v>14.064778</v>
      </c>
      <c r="AC178" s="52">
        <f>'AEO 2022 49 Raw'!AF163</f>
        <v>14.041644</v>
      </c>
      <c r="AD178" s="52">
        <f>'AEO 2022 49 Raw'!AG163</f>
        <v>14.018882</v>
      </c>
      <c r="AE178" s="52">
        <f>'AEO 2022 49 Raw'!AH163</f>
        <v>13.996468</v>
      </c>
      <c r="AF178" s="52">
        <f>'AEO 2022 49 Raw'!AI163</f>
        <v>13.973502</v>
      </c>
      <c r="AG178" s="53">
        <f>'AEO 2022 49 Raw'!AJ163</f>
        <v>0.015</v>
      </c>
    </row>
    <row r="179" ht="15.0" customHeight="1">
      <c r="A179" s="45" t="s">
        <v>1857</v>
      </c>
      <c r="B179" s="51" t="s">
        <v>1704</v>
      </c>
      <c r="C179" s="52">
        <f>'AEO 2022 49 Raw'!F164</f>
        <v>8.800955</v>
      </c>
      <c r="D179" s="52">
        <f>'AEO 2022 49 Raw'!G164</f>
        <v>8.91383</v>
      </c>
      <c r="E179" s="52">
        <f>'AEO 2022 49 Raw'!H164</f>
        <v>9.098823</v>
      </c>
      <c r="F179" s="52">
        <f>'AEO 2022 49 Raw'!I164</f>
        <v>9.3075</v>
      </c>
      <c r="G179" s="52">
        <f>'AEO 2022 49 Raw'!J164</f>
        <v>9.555137</v>
      </c>
      <c r="H179" s="52">
        <f>'AEO 2022 49 Raw'!K164</f>
        <v>9.814387</v>
      </c>
      <c r="I179" s="52">
        <f>'AEO 2022 49 Raw'!L164</f>
        <v>10.097529</v>
      </c>
      <c r="J179" s="52">
        <f>'AEO 2022 49 Raw'!M164</f>
        <v>10.197847</v>
      </c>
      <c r="K179" s="52">
        <f>'AEO 2022 49 Raw'!N164</f>
        <v>10.447514</v>
      </c>
      <c r="L179" s="52">
        <f>'AEO 2022 49 Raw'!O164</f>
        <v>10.670559</v>
      </c>
      <c r="M179" s="52">
        <f>'AEO 2022 49 Raw'!P164</f>
        <v>10.881284</v>
      </c>
      <c r="N179" s="52">
        <f>'AEO 2022 49 Raw'!Q164</f>
        <v>11.029371</v>
      </c>
      <c r="O179" s="52">
        <f>'AEO 2022 49 Raw'!R164</f>
        <v>11.096429</v>
      </c>
      <c r="P179" s="52">
        <f>'AEO 2022 49 Raw'!S164</f>
        <v>11.150822</v>
      </c>
      <c r="Q179" s="52">
        <f>'AEO 2022 49 Raw'!T164</f>
        <v>11.150308</v>
      </c>
      <c r="R179" s="52">
        <f>'AEO 2022 49 Raw'!U164</f>
        <v>11.149921</v>
      </c>
      <c r="S179" s="52">
        <f>'AEO 2022 49 Raw'!V164</f>
        <v>11.14963</v>
      </c>
      <c r="T179" s="52">
        <f>'AEO 2022 49 Raw'!W164</f>
        <v>11.149408</v>
      </c>
      <c r="U179" s="52">
        <f>'AEO 2022 49 Raw'!X164</f>
        <v>11.149239</v>
      </c>
      <c r="V179" s="52">
        <f>'AEO 2022 49 Raw'!Y164</f>
        <v>11.149107</v>
      </c>
      <c r="W179" s="52">
        <f>'AEO 2022 49 Raw'!Z164</f>
        <v>11.149005</v>
      </c>
      <c r="X179" s="52">
        <f>'AEO 2022 49 Raw'!AA164</f>
        <v>11.148928</v>
      </c>
      <c r="Y179" s="52">
        <f>'AEO 2022 49 Raw'!AB164</f>
        <v>11.148868</v>
      </c>
      <c r="Z179" s="52">
        <f>'AEO 2022 49 Raw'!AC164</f>
        <v>11.14882</v>
      </c>
      <c r="AA179" s="52">
        <f>'AEO 2022 49 Raw'!AD164</f>
        <v>11.148783</v>
      </c>
      <c r="AB179" s="52">
        <f>'AEO 2022 49 Raw'!AE164</f>
        <v>11.148752</v>
      </c>
      <c r="AC179" s="52">
        <f>'AEO 2022 49 Raw'!AF164</f>
        <v>11.148728</v>
      </c>
      <c r="AD179" s="52">
        <f>'AEO 2022 49 Raw'!AG164</f>
        <v>11.148709</v>
      </c>
      <c r="AE179" s="52">
        <f>'AEO 2022 49 Raw'!AH164</f>
        <v>11.148692</v>
      </c>
      <c r="AF179" s="52">
        <f>'AEO 2022 49 Raw'!AI164</f>
        <v>11.148677</v>
      </c>
      <c r="AG179" s="53">
        <f>'AEO 2022 49 Raw'!AJ164</f>
        <v>0.008</v>
      </c>
    </row>
    <row r="180" ht="15.0" customHeight="1">
      <c r="A180" s="45" t="s">
        <v>1858</v>
      </c>
      <c r="B180" s="51" t="s">
        <v>1706</v>
      </c>
      <c r="C180" s="52">
        <f>'AEO 2022 49 Raw'!F165</f>
        <v>27.306767</v>
      </c>
      <c r="D180" s="52">
        <f>'AEO 2022 49 Raw'!G165</f>
        <v>27.373516</v>
      </c>
      <c r="E180" s="52">
        <f>'AEO 2022 49 Raw'!H165</f>
        <v>27.52253</v>
      </c>
      <c r="F180" s="52">
        <f>'AEO 2022 49 Raw'!I165</f>
        <v>27.600464</v>
      </c>
      <c r="G180" s="52">
        <f>'AEO 2022 49 Raw'!J165</f>
        <v>27.714664</v>
      </c>
      <c r="H180" s="52">
        <f>'AEO 2022 49 Raw'!K165</f>
        <v>27.876591</v>
      </c>
      <c r="I180" s="52">
        <f>'AEO 2022 49 Raw'!L165</f>
        <v>28.092508</v>
      </c>
      <c r="J180" s="52">
        <f>'AEO 2022 49 Raw'!M165</f>
        <v>28.24119</v>
      </c>
      <c r="K180" s="52">
        <f>'AEO 2022 49 Raw'!N165</f>
        <v>28.470387</v>
      </c>
      <c r="L180" s="52">
        <f>'AEO 2022 49 Raw'!O165</f>
        <v>28.690886</v>
      </c>
      <c r="M180" s="52">
        <f>'AEO 2022 49 Raw'!P165</f>
        <v>28.883526</v>
      </c>
      <c r="N180" s="52">
        <f>'AEO 2022 49 Raw'!Q165</f>
        <v>28.969482</v>
      </c>
      <c r="O180" s="52">
        <f>'AEO 2022 49 Raw'!R165</f>
        <v>28.995897</v>
      </c>
      <c r="P180" s="52">
        <f>'AEO 2022 49 Raw'!S165</f>
        <v>29.004848</v>
      </c>
      <c r="Q180" s="52">
        <f>'AEO 2022 49 Raw'!T165</f>
        <v>29.002939</v>
      </c>
      <c r="R180" s="52">
        <f>'AEO 2022 49 Raw'!U165</f>
        <v>29.000931</v>
      </c>
      <c r="S180" s="52">
        <f>'AEO 2022 49 Raw'!V165</f>
        <v>28.999155</v>
      </c>
      <c r="T180" s="52">
        <f>'AEO 2022 49 Raw'!W165</f>
        <v>28.997644</v>
      </c>
      <c r="U180" s="52">
        <f>'AEO 2022 49 Raw'!X165</f>
        <v>28.996347</v>
      </c>
      <c r="V180" s="52">
        <f>'AEO 2022 49 Raw'!Y165</f>
        <v>28.995348</v>
      </c>
      <c r="W180" s="52">
        <f>'AEO 2022 49 Raw'!Z165</f>
        <v>28.99461</v>
      </c>
      <c r="X180" s="52">
        <f>'AEO 2022 49 Raw'!AA165</f>
        <v>28.993982</v>
      </c>
      <c r="Y180" s="52">
        <f>'AEO 2022 49 Raw'!AB165</f>
        <v>28.993456</v>
      </c>
      <c r="Z180" s="52">
        <f>'AEO 2022 49 Raw'!AC165</f>
        <v>28.993002</v>
      </c>
      <c r="AA180" s="52">
        <f>'AEO 2022 49 Raw'!AD165</f>
        <v>28.992846</v>
      </c>
      <c r="AB180" s="52">
        <f>'AEO 2022 49 Raw'!AE165</f>
        <v>28.993216</v>
      </c>
      <c r="AC180" s="52">
        <f>'AEO 2022 49 Raw'!AF165</f>
        <v>28.993694</v>
      </c>
      <c r="AD180" s="52">
        <f>'AEO 2022 49 Raw'!AG165</f>
        <v>28.994421</v>
      </c>
      <c r="AE180" s="52">
        <f>'AEO 2022 49 Raw'!AH165</f>
        <v>28.995192</v>
      </c>
      <c r="AF180" s="52">
        <f>'AEO 2022 49 Raw'!AI165</f>
        <v>28.996054</v>
      </c>
      <c r="AG180" s="53">
        <f>'AEO 2022 49 Raw'!AJ165</f>
        <v>0.002</v>
      </c>
    </row>
    <row r="181" ht="12.0" customHeight="1">
      <c r="A181" s="45" t="s">
        <v>1859</v>
      </c>
      <c r="B181" s="51" t="s">
        <v>1708</v>
      </c>
      <c r="C181" s="52">
        <f>'AEO 2022 49 Raw'!F166</f>
        <v>23.005608</v>
      </c>
      <c r="D181" s="52">
        <f>'AEO 2022 49 Raw'!G166</f>
        <v>23.400257</v>
      </c>
      <c r="E181" s="52">
        <f>'AEO 2022 49 Raw'!H166</f>
        <v>23.761137</v>
      </c>
      <c r="F181" s="52">
        <f>'AEO 2022 49 Raw'!I166</f>
        <v>24.148109</v>
      </c>
      <c r="G181" s="52">
        <f>'AEO 2022 49 Raw'!J166</f>
        <v>24.669985</v>
      </c>
      <c r="H181" s="52">
        <f>'AEO 2022 49 Raw'!K166</f>
        <v>25.347902</v>
      </c>
      <c r="I181" s="52">
        <f>'AEO 2022 49 Raw'!L166</f>
        <v>26.161882</v>
      </c>
      <c r="J181" s="52">
        <f>'AEO 2022 49 Raw'!M166</f>
        <v>26.596346</v>
      </c>
      <c r="K181" s="52">
        <f>'AEO 2022 49 Raw'!N166</f>
        <v>27.339264</v>
      </c>
      <c r="L181" s="52">
        <f>'AEO 2022 49 Raw'!O166</f>
        <v>28.019241</v>
      </c>
      <c r="M181" s="52">
        <f>'AEO 2022 49 Raw'!P166</f>
        <v>28.474783</v>
      </c>
      <c r="N181" s="52">
        <f>'AEO 2022 49 Raw'!Q166</f>
        <v>28.739944</v>
      </c>
      <c r="O181" s="52">
        <f>'AEO 2022 49 Raw'!R166</f>
        <v>28.829851</v>
      </c>
      <c r="P181" s="52">
        <f>'AEO 2022 49 Raw'!S166</f>
        <v>28.846472</v>
      </c>
      <c r="Q181" s="52">
        <f>'AEO 2022 49 Raw'!T166</f>
        <v>28.859528</v>
      </c>
      <c r="R181" s="52">
        <f>'AEO 2022 49 Raw'!U166</f>
        <v>28.864763</v>
      </c>
      <c r="S181" s="52">
        <f>'AEO 2022 49 Raw'!V166</f>
        <v>28.864151</v>
      </c>
      <c r="T181" s="52">
        <f>'AEO 2022 49 Raw'!W166</f>
        <v>28.852896</v>
      </c>
      <c r="U181" s="52">
        <f>'AEO 2022 49 Raw'!X166</f>
        <v>28.848915</v>
      </c>
      <c r="V181" s="52">
        <f>'AEO 2022 49 Raw'!Y166</f>
        <v>28.845901</v>
      </c>
      <c r="W181" s="52">
        <f>'AEO 2022 49 Raw'!Z166</f>
        <v>28.843788</v>
      </c>
      <c r="X181" s="52">
        <f>'AEO 2022 49 Raw'!AA166</f>
        <v>28.842485</v>
      </c>
      <c r="Y181" s="52">
        <f>'AEO 2022 49 Raw'!AB166</f>
        <v>28.841894</v>
      </c>
      <c r="Z181" s="52">
        <f>'AEO 2022 49 Raw'!AC166</f>
        <v>28.841896</v>
      </c>
      <c r="AA181" s="52">
        <f>'AEO 2022 49 Raw'!AD166</f>
        <v>28.842302</v>
      </c>
      <c r="AB181" s="52">
        <f>'AEO 2022 49 Raw'!AE166</f>
        <v>28.84297</v>
      </c>
      <c r="AC181" s="52">
        <f>'AEO 2022 49 Raw'!AF166</f>
        <v>28.843704</v>
      </c>
      <c r="AD181" s="52">
        <f>'AEO 2022 49 Raw'!AG166</f>
        <v>28.844419</v>
      </c>
      <c r="AE181" s="52">
        <f>'AEO 2022 49 Raw'!AH166</f>
        <v>28.84498</v>
      </c>
      <c r="AF181" s="52">
        <f>'AEO 2022 49 Raw'!AI166</f>
        <v>28.845356</v>
      </c>
      <c r="AG181" s="53">
        <f>'AEO 2022 49 Raw'!AJ166</f>
        <v>0.008</v>
      </c>
    </row>
    <row r="182" ht="12.0" customHeight="1">
      <c r="A182" s="45" t="s">
        <v>1860</v>
      </c>
      <c r="B182" s="51" t="s">
        <v>1710</v>
      </c>
      <c r="C182" s="52">
        <f>'AEO 2022 49 Raw'!F167</f>
        <v>19.177948</v>
      </c>
      <c r="D182" s="52">
        <f>'AEO 2022 49 Raw'!G167</f>
        <v>19.294151</v>
      </c>
      <c r="E182" s="52">
        <f>'AEO 2022 49 Raw'!H167</f>
        <v>19.407917</v>
      </c>
      <c r="F182" s="52">
        <f>'AEO 2022 49 Raw'!I167</f>
        <v>19.507998</v>
      </c>
      <c r="G182" s="52">
        <f>'AEO 2022 49 Raw'!J167</f>
        <v>19.651787</v>
      </c>
      <c r="H182" s="52">
        <f>'AEO 2022 49 Raw'!K167</f>
        <v>19.846018</v>
      </c>
      <c r="I182" s="52">
        <f>'AEO 2022 49 Raw'!L167</f>
        <v>20.097363</v>
      </c>
      <c r="J182" s="52">
        <f>'AEO 2022 49 Raw'!M167</f>
        <v>20.207384</v>
      </c>
      <c r="K182" s="52">
        <f>'AEO 2022 49 Raw'!N167</f>
        <v>20.385572</v>
      </c>
      <c r="L182" s="52">
        <f>'AEO 2022 49 Raw'!O167</f>
        <v>20.566177</v>
      </c>
      <c r="M182" s="52">
        <f>'AEO 2022 49 Raw'!P167</f>
        <v>20.590849</v>
      </c>
      <c r="N182" s="52">
        <f>'AEO 2022 49 Raw'!Q167</f>
        <v>20.660233</v>
      </c>
      <c r="O182" s="52">
        <f>'AEO 2022 49 Raw'!R167</f>
        <v>20.71804</v>
      </c>
      <c r="P182" s="52">
        <f>'AEO 2022 49 Raw'!S167</f>
        <v>20.770691</v>
      </c>
      <c r="Q182" s="52">
        <f>'AEO 2022 49 Raw'!T167</f>
        <v>20.812258</v>
      </c>
      <c r="R182" s="52">
        <f>'AEO 2022 49 Raw'!U167</f>
        <v>20.848703</v>
      </c>
      <c r="S182" s="52">
        <f>'AEO 2022 49 Raw'!V167</f>
        <v>20.885077</v>
      </c>
      <c r="T182" s="52">
        <f>'AEO 2022 49 Raw'!W167</f>
        <v>20.919504</v>
      </c>
      <c r="U182" s="52">
        <f>'AEO 2022 49 Raw'!X167</f>
        <v>20.949358</v>
      </c>
      <c r="V182" s="52">
        <f>'AEO 2022 49 Raw'!Y167</f>
        <v>20.974844</v>
      </c>
      <c r="W182" s="52">
        <f>'AEO 2022 49 Raw'!Z167</f>
        <v>20.995874</v>
      </c>
      <c r="X182" s="52">
        <f>'AEO 2022 49 Raw'!AA167</f>
        <v>21.013353</v>
      </c>
      <c r="Y182" s="52">
        <f>'AEO 2022 49 Raw'!AB167</f>
        <v>21.016558</v>
      </c>
      <c r="Z182" s="52">
        <f>'AEO 2022 49 Raw'!AC167</f>
        <v>21.015057</v>
      </c>
      <c r="AA182" s="52">
        <f>'AEO 2022 49 Raw'!AD167</f>
        <v>21.013807</v>
      </c>
      <c r="AB182" s="52">
        <f>'AEO 2022 49 Raw'!AE167</f>
        <v>21.012766</v>
      </c>
      <c r="AC182" s="52">
        <f>'AEO 2022 49 Raw'!AF167</f>
        <v>21.011845</v>
      </c>
      <c r="AD182" s="52">
        <f>'AEO 2022 49 Raw'!AG167</f>
        <v>21.013262</v>
      </c>
      <c r="AE182" s="52">
        <f>'AEO 2022 49 Raw'!AH167</f>
        <v>21.015419</v>
      </c>
      <c r="AF182" s="52">
        <f>'AEO 2022 49 Raw'!AI167</f>
        <v>21.018299</v>
      </c>
      <c r="AG182" s="53">
        <f>'AEO 2022 49 Raw'!AJ167</f>
        <v>0.003</v>
      </c>
    </row>
    <row r="183" ht="15.0" customHeight="1">
      <c r="A183" s="45" t="s">
        <v>1861</v>
      </c>
      <c r="B183" s="51" t="s">
        <v>1712</v>
      </c>
      <c r="C183" s="52">
        <f>'AEO 2022 49 Raw'!F168</f>
        <v>18.70326</v>
      </c>
      <c r="D183" s="52">
        <f>'AEO 2022 49 Raw'!G168</f>
        <v>16.244858</v>
      </c>
      <c r="E183" s="52">
        <f>'AEO 2022 49 Raw'!H168</f>
        <v>16.244858</v>
      </c>
      <c r="F183" s="52">
        <f>'AEO 2022 49 Raw'!I168</f>
        <v>16.244858</v>
      </c>
      <c r="G183" s="52">
        <f>'AEO 2022 49 Raw'!J168</f>
        <v>16.244858</v>
      </c>
      <c r="H183" s="52">
        <f>'AEO 2022 49 Raw'!K168</f>
        <v>16.244858</v>
      </c>
      <c r="I183" s="52">
        <f>'AEO 2022 49 Raw'!L168</f>
        <v>16.244858</v>
      </c>
      <c r="J183" s="52">
        <f>'AEO 2022 49 Raw'!M168</f>
        <v>16.244858</v>
      </c>
      <c r="K183" s="52">
        <f>'AEO 2022 49 Raw'!N168</f>
        <v>16.244858</v>
      </c>
      <c r="L183" s="52">
        <f>'AEO 2022 49 Raw'!O168</f>
        <v>16.244858</v>
      </c>
      <c r="M183" s="52">
        <f>'AEO 2022 49 Raw'!P168</f>
        <v>16.244858</v>
      </c>
      <c r="N183" s="52">
        <f>'AEO 2022 49 Raw'!Q168</f>
        <v>16.244858</v>
      </c>
      <c r="O183" s="52">
        <f>'AEO 2022 49 Raw'!R168</f>
        <v>16.244858</v>
      </c>
      <c r="P183" s="52">
        <f>'AEO 2022 49 Raw'!S168</f>
        <v>16.244858</v>
      </c>
      <c r="Q183" s="52">
        <f>'AEO 2022 49 Raw'!T168</f>
        <v>16.244858</v>
      </c>
      <c r="R183" s="52">
        <f>'AEO 2022 49 Raw'!U168</f>
        <v>16.244858</v>
      </c>
      <c r="S183" s="52">
        <f>'AEO 2022 49 Raw'!V168</f>
        <v>16.244858</v>
      </c>
      <c r="T183" s="52">
        <f>'AEO 2022 49 Raw'!W168</f>
        <v>16.244858</v>
      </c>
      <c r="U183" s="52">
        <f>'AEO 2022 49 Raw'!X168</f>
        <v>16.244858</v>
      </c>
      <c r="V183" s="52">
        <f>'AEO 2022 49 Raw'!Y168</f>
        <v>16.244858</v>
      </c>
      <c r="W183" s="52">
        <f>'AEO 2022 49 Raw'!Z168</f>
        <v>16.244858</v>
      </c>
      <c r="X183" s="52">
        <f>'AEO 2022 49 Raw'!AA168</f>
        <v>16.244858</v>
      </c>
      <c r="Y183" s="52">
        <f>'AEO 2022 49 Raw'!AB168</f>
        <v>16.244858</v>
      </c>
      <c r="Z183" s="52">
        <f>'AEO 2022 49 Raw'!AC168</f>
        <v>16.244858</v>
      </c>
      <c r="AA183" s="52">
        <f>'AEO 2022 49 Raw'!AD168</f>
        <v>16.244858</v>
      </c>
      <c r="AB183" s="52">
        <f>'AEO 2022 49 Raw'!AE168</f>
        <v>16.244858</v>
      </c>
      <c r="AC183" s="52">
        <f>'AEO 2022 49 Raw'!AF168</f>
        <v>16.244858</v>
      </c>
      <c r="AD183" s="52">
        <f>'AEO 2022 49 Raw'!AG168</f>
        <v>16.244858</v>
      </c>
      <c r="AE183" s="52">
        <f>'AEO 2022 49 Raw'!AH168</f>
        <v>16.244858</v>
      </c>
      <c r="AF183" s="52">
        <f>'AEO 2022 49 Raw'!AI168</f>
        <v>16.244858</v>
      </c>
      <c r="AG183" s="53">
        <f>'AEO 2022 49 Raw'!AJ168</f>
        <v>-0.005</v>
      </c>
    </row>
    <row r="184" ht="15.0" customHeight="1">
      <c r="A184" s="45" t="s">
        <v>1862</v>
      </c>
      <c r="B184" s="51" t="s">
        <v>1795</v>
      </c>
      <c r="C184" s="52">
        <f>'AEO 2022 49 Raw'!F169</f>
        <v>15.741026</v>
      </c>
      <c r="D184" s="52">
        <f>'AEO 2022 49 Raw'!G169</f>
        <v>15.839065</v>
      </c>
      <c r="E184" s="52">
        <f>'AEO 2022 49 Raw'!H169</f>
        <v>16.037214</v>
      </c>
      <c r="F184" s="52">
        <f>'AEO 2022 49 Raw'!I169</f>
        <v>16.352388</v>
      </c>
      <c r="G184" s="52">
        <f>'AEO 2022 49 Raw'!J169</f>
        <v>16.709215</v>
      </c>
      <c r="H184" s="52">
        <f>'AEO 2022 49 Raw'!K169</f>
        <v>17.062712</v>
      </c>
      <c r="I184" s="52">
        <f>'AEO 2022 49 Raw'!L169</f>
        <v>17.315475</v>
      </c>
      <c r="J184" s="52">
        <f>'AEO 2022 49 Raw'!M169</f>
        <v>17.292686</v>
      </c>
      <c r="K184" s="52">
        <f>'AEO 2022 49 Raw'!N169</f>
        <v>17.307228</v>
      </c>
      <c r="L184" s="52">
        <f>'AEO 2022 49 Raw'!O169</f>
        <v>17.288197</v>
      </c>
      <c r="M184" s="52">
        <f>'AEO 2022 49 Raw'!P169</f>
        <v>17.249744</v>
      </c>
      <c r="N184" s="52">
        <f>'AEO 2022 49 Raw'!Q169</f>
        <v>17.184454</v>
      </c>
      <c r="O184" s="52">
        <f>'AEO 2022 49 Raw'!R169</f>
        <v>17.118944</v>
      </c>
      <c r="P184" s="52">
        <f>'AEO 2022 49 Raw'!S169</f>
        <v>17.053642</v>
      </c>
      <c r="Q184" s="52">
        <f>'AEO 2022 49 Raw'!T169</f>
        <v>17.00248</v>
      </c>
      <c r="R184" s="52">
        <f>'AEO 2022 49 Raw'!U169</f>
        <v>16.958115</v>
      </c>
      <c r="S184" s="52">
        <f>'AEO 2022 49 Raw'!V169</f>
        <v>16.913889</v>
      </c>
      <c r="T184" s="52">
        <f>'AEO 2022 49 Raw'!W169</f>
        <v>16.874769</v>
      </c>
      <c r="U184" s="52">
        <f>'AEO 2022 49 Raw'!X169</f>
        <v>16.83576</v>
      </c>
      <c r="V184" s="52">
        <f>'AEO 2022 49 Raw'!Y169</f>
        <v>16.799929</v>
      </c>
      <c r="W184" s="52">
        <f>'AEO 2022 49 Raw'!Z169</f>
        <v>16.761431</v>
      </c>
      <c r="X184" s="52">
        <f>'AEO 2022 49 Raw'!AA169</f>
        <v>16.734533</v>
      </c>
      <c r="Y184" s="52">
        <f>'AEO 2022 49 Raw'!AB169</f>
        <v>16.707636</v>
      </c>
      <c r="Z184" s="52">
        <f>'AEO 2022 49 Raw'!AC169</f>
        <v>16.61314</v>
      </c>
      <c r="AA184" s="52">
        <f>'AEO 2022 49 Raw'!AD169</f>
        <v>16.593828</v>
      </c>
      <c r="AB184" s="52">
        <f>'AEO 2022 49 Raw'!AE169</f>
        <v>16.580782</v>
      </c>
      <c r="AC184" s="52">
        <f>'AEO 2022 49 Raw'!AF169</f>
        <v>16.573334</v>
      </c>
      <c r="AD184" s="52">
        <f>'AEO 2022 49 Raw'!AG169</f>
        <v>16.574118</v>
      </c>
      <c r="AE184" s="52">
        <f>'AEO 2022 49 Raw'!AH169</f>
        <v>16.58499</v>
      </c>
      <c r="AF184" s="52">
        <f>'AEO 2022 49 Raw'!AI169</f>
        <v>16.605038</v>
      </c>
      <c r="AG184" s="53">
        <f>'AEO 2022 49 Raw'!AJ169</f>
        <v>0.002</v>
      </c>
    </row>
    <row r="185" ht="15.0" customHeight="1">
      <c r="B185" s="50" t="s">
        <v>1715</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3"/>
    </row>
    <row r="186" ht="15.0" customHeight="1">
      <c r="A186" s="45" t="s">
        <v>1863</v>
      </c>
      <c r="B186" s="51" t="s">
        <v>1696</v>
      </c>
      <c r="C186" s="52">
        <f>'AEO 2022 49 Raw'!F171</f>
        <v>9.937986</v>
      </c>
      <c r="D186" s="52">
        <f>'AEO 2022 49 Raw'!G171</f>
        <v>10.092641</v>
      </c>
      <c r="E186" s="52">
        <f>'AEO 2022 49 Raw'!H171</f>
        <v>10.321104</v>
      </c>
      <c r="F186" s="52">
        <f>'AEO 2022 49 Raw'!I171</f>
        <v>10.596708</v>
      </c>
      <c r="G186" s="52">
        <f>'AEO 2022 49 Raw'!J171</f>
        <v>10.913694</v>
      </c>
      <c r="H186" s="52">
        <f>'AEO 2022 49 Raw'!K171</f>
        <v>11.23357</v>
      </c>
      <c r="I186" s="52">
        <f>'AEO 2022 49 Raw'!L171</f>
        <v>11.57412</v>
      </c>
      <c r="J186" s="52">
        <f>'AEO 2022 49 Raw'!M171</f>
        <v>11.740417</v>
      </c>
      <c r="K186" s="52">
        <f>'AEO 2022 49 Raw'!N171</f>
        <v>12.044585</v>
      </c>
      <c r="L186" s="52">
        <f>'AEO 2022 49 Raw'!O171</f>
        <v>12.312566</v>
      </c>
      <c r="M186" s="52">
        <f>'AEO 2022 49 Raw'!P171</f>
        <v>12.557655</v>
      </c>
      <c r="N186" s="52">
        <f>'AEO 2022 49 Raw'!Q171</f>
        <v>12.699105</v>
      </c>
      <c r="O186" s="52">
        <f>'AEO 2022 49 Raw'!R171</f>
        <v>12.693258</v>
      </c>
      <c r="P186" s="52">
        <f>'AEO 2022 49 Raw'!S171</f>
        <v>12.685533</v>
      </c>
      <c r="Q186" s="52">
        <f>'AEO 2022 49 Raw'!T171</f>
        <v>12.68075</v>
      </c>
      <c r="R186" s="52">
        <f>'AEO 2022 49 Raw'!U171</f>
        <v>12.664394</v>
      </c>
      <c r="S186" s="52">
        <f>'AEO 2022 49 Raw'!V171</f>
        <v>12.666505</v>
      </c>
      <c r="T186" s="52">
        <f>'AEO 2022 49 Raw'!W171</f>
        <v>12.66884</v>
      </c>
      <c r="U186" s="52">
        <f>'AEO 2022 49 Raw'!X171</f>
        <v>12.670946</v>
      </c>
      <c r="V186" s="52">
        <f>'AEO 2022 49 Raw'!Y171</f>
        <v>12.672963</v>
      </c>
      <c r="W186" s="52">
        <f>'AEO 2022 49 Raw'!Z171</f>
        <v>12.674945</v>
      </c>
      <c r="X186" s="52">
        <f>'AEO 2022 49 Raw'!AA171</f>
        <v>12.654092</v>
      </c>
      <c r="Y186" s="52">
        <f>'AEO 2022 49 Raw'!AB171</f>
        <v>12.657565</v>
      </c>
      <c r="Z186" s="52">
        <f>'AEO 2022 49 Raw'!AC171</f>
        <v>12.662363</v>
      </c>
      <c r="AA186" s="52">
        <f>'AEO 2022 49 Raw'!AD171</f>
        <v>12.668738</v>
      </c>
      <c r="AB186" s="52">
        <f>'AEO 2022 49 Raw'!AE171</f>
        <v>12.676894</v>
      </c>
      <c r="AC186" s="52">
        <f>'AEO 2022 49 Raw'!AF171</f>
        <v>12.686374</v>
      </c>
      <c r="AD186" s="52">
        <f>'AEO 2022 49 Raw'!AG171</f>
        <v>12.69582</v>
      </c>
      <c r="AE186" s="52">
        <f>'AEO 2022 49 Raw'!AH171</f>
        <v>12.704594</v>
      </c>
      <c r="AF186" s="52">
        <f>'AEO 2022 49 Raw'!AI171</f>
        <v>12.71203</v>
      </c>
      <c r="AG186" s="53">
        <f>'AEO 2022 49 Raw'!AJ171</f>
        <v>0.009</v>
      </c>
    </row>
    <row r="187" ht="15.0" customHeight="1">
      <c r="A187" s="45" t="s">
        <v>1864</v>
      </c>
      <c r="B187" s="51" t="s">
        <v>1698</v>
      </c>
      <c r="C187" s="52">
        <f>'AEO 2022 49 Raw'!F172</f>
        <v>7.294462</v>
      </c>
      <c r="D187" s="52">
        <f>'AEO 2022 49 Raw'!G172</f>
        <v>7.368331</v>
      </c>
      <c r="E187" s="52">
        <f>'AEO 2022 49 Raw'!H172</f>
        <v>7.515724</v>
      </c>
      <c r="F187" s="52">
        <f>'AEO 2022 49 Raw'!I172</f>
        <v>7.681917</v>
      </c>
      <c r="G187" s="52">
        <f>'AEO 2022 49 Raw'!J172</f>
        <v>7.877485</v>
      </c>
      <c r="H187" s="52">
        <f>'AEO 2022 49 Raw'!K172</f>
        <v>8.085086</v>
      </c>
      <c r="I187" s="52">
        <f>'AEO 2022 49 Raw'!L172</f>
        <v>8.307926</v>
      </c>
      <c r="J187" s="52">
        <f>'AEO 2022 49 Raw'!M172</f>
        <v>8.385517</v>
      </c>
      <c r="K187" s="52">
        <f>'AEO 2022 49 Raw'!N172</f>
        <v>8.586557</v>
      </c>
      <c r="L187" s="52">
        <f>'AEO 2022 49 Raw'!O172</f>
        <v>8.764827</v>
      </c>
      <c r="M187" s="52">
        <f>'AEO 2022 49 Raw'!P172</f>
        <v>8.929584</v>
      </c>
      <c r="N187" s="52">
        <f>'AEO 2022 49 Raw'!Q172</f>
        <v>9.042294</v>
      </c>
      <c r="O187" s="52">
        <f>'AEO 2022 49 Raw'!R172</f>
        <v>9.088442</v>
      </c>
      <c r="P187" s="52">
        <f>'AEO 2022 49 Raw'!S172</f>
        <v>9.134661</v>
      </c>
      <c r="Q187" s="52">
        <f>'AEO 2022 49 Raw'!T172</f>
        <v>9.148614</v>
      </c>
      <c r="R187" s="52">
        <f>'AEO 2022 49 Raw'!U172</f>
        <v>9.144904</v>
      </c>
      <c r="S187" s="52">
        <f>'AEO 2022 49 Raw'!V172</f>
        <v>9.141172</v>
      </c>
      <c r="T187" s="52">
        <f>'AEO 2022 49 Raw'!W172</f>
        <v>9.137429</v>
      </c>
      <c r="U187" s="52">
        <f>'AEO 2022 49 Raw'!X172</f>
        <v>9.133911</v>
      </c>
      <c r="V187" s="52">
        <f>'AEO 2022 49 Raw'!Y172</f>
        <v>9.130501</v>
      </c>
      <c r="W187" s="52">
        <f>'AEO 2022 49 Raw'!Z172</f>
        <v>9.127192</v>
      </c>
      <c r="X187" s="52">
        <f>'AEO 2022 49 Raw'!AA172</f>
        <v>9.123966</v>
      </c>
      <c r="Y187" s="52">
        <f>'AEO 2022 49 Raw'!AB172</f>
        <v>9.120701</v>
      </c>
      <c r="Z187" s="52">
        <f>'AEO 2022 49 Raw'!AC172</f>
        <v>9.117833</v>
      </c>
      <c r="AA187" s="52">
        <f>'AEO 2022 49 Raw'!AD172</f>
        <v>9.114429</v>
      </c>
      <c r="AB187" s="52">
        <f>'AEO 2022 49 Raw'!AE172</f>
        <v>9.11153</v>
      </c>
      <c r="AC187" s="52">
        <f>'AEO 2022 49 Raw'!AF172</f>
        <v>9.108043</v>
      </c>
      <c r="AD187" s="52">
        <f>'AEO 2022 49 Raw'!AG172</f>
        <v>9.106187</v>
      </c>
      <c r="AE187" s="52">
        <f>'AEO 2022 49 Raw'!AH172</f>
        <v>9.104287</v>
      </c>
      <c r="AF187" s="52">
        <f>'AEO 2022 49 Raw'!AI172</f>
        <v>9.102615</v>
      </c>
      <c r="AG187" s="53">
        <f>'AEO 2022 49 Raw'!AJ172</f>
        <v>0.008</v>
      </c>
    </row>
    <row r="188" ht="12.0" customHeight="1">
      <c r="A188" s="45" t="s">
        <v>1865</v>
      </c>
      <c r="B188" s="51" t="s">
        <v>1700</v>
      </c>
      <c r="C188" s="52">
        <f>'AEO 2022 49 Raw'!F173</f>
        <v>6.964334</v>
      </c>
      <c r="D188" s="52">
        <f>'AEO 2022 49 Raw'!G173</f>
        <v>7.045939</v>
      </c>
      <c r="E188" s="52">
        <f>'AEO 2022 49 Raw'!H173</f>
        <v>7.187621</v>
      </c>
      <c r="F188" s="52">
        <f>'AEO 2022 49 Raw'!I173</f>
        <v>7.338238</v>
      </c>
      <c r="G188" s="52">
        <f>'AEO 2022 49 Raw'!J173</f>
        <v>7.539937</v>
      </c>
      <c r="H188" s="52">
        <f>'AEO 2022 49 Raw'!K173</f>
        <v>7.74777</v>
      </c>
      <c r="I188" s="52">
        <f>'AEO 2022 49 Raw'!L173</f>
        <v>7.983886</v>
      </c>
      <c r="J188" s="52">
        <f>'AEO 2022 49 Raw'!M173</f>
        <v>8.096044</v>
      </c>
      <c r="K188" s="52">
        <f>'AEO 2022 49 Raw'!N173</f>
        <v>8.340753</v>
      </c>
      <c r="L188" s="52">
        <f>'AEO 2022 49 Raw'!O173</f>
        <v>8.580981</v>
      </c>
      <c r="M188" s="52">
        <f>'AEO 2022 49 Raw'!P173</f>
        <v>8.796479</v>
      </c>
      <c r="N188" s="52">
        <f>'AEO 2022 49 Raw'!Q173</f>
        <v>8.977603</v>
      </c>
      <c r="O188" s="52">
        <f>'AEO 2022 49 Raw'!R173</f>
        <v>9.080644</v>
      </c>
      <c r="P188" s="52">
        <f>'AEO 2022 49 Raw'!S173</f>
        <v>9.130827</v>
      </c>
      <c r="Q188" s="52">
        <f>'AEO 2022 49 Raw'!T173</f>
        <v>9.159423</v>
      </c>
      <c r="R188" s="52">
        <f>'AEO 2022 49 Raw'!U173</f>
        <v>9.178126</v>
      </c>
      <c r="S188" s="52">
        <f>'AEO 2022 49 Raw'!V173</f>
        <v>9.194358</v>
      </c>
      <c r="T188" s="52">
        <f>'AEO 2022 49 Raw'!W173</f>
        <v>9.208065</v>
      </c>
      <c r="U188" s="52">
        <f>'AEO 2022 49 Raw'!X173</f>
        <v>9.208063</v>
      </c>
      <c r="V188" s="52">
        <f>'AEO 2022 49 Raw'!Y173</f>
        <v>9.206625</v>
      </c>
      <c r="W188" s="52">
        <f>'AEO 2022 49 Raw'!Z173</f>
        <v>9.20682</v>
      </c>
      <c r="X188" s="52">
        <f>'AEO 2022 49 Raw'!AA173</f>
        <v>9.2071</v>
      </c>
      <c r="Y188" s="52">
        <f>'AEO 2022 49 Raw'!AB173</f>
        <v>9.207483</v>
      </c>
      <c r="Z188" s="52">
        <f>'AEO 2022 49 Raw'!AC173</f>
        <v>9.207993</v>
      </c>
      <c r="AA188" s="52">
        <f>'AEO 2022 49 Raw'!AD173</f>
        <v>9.208626</v>
      </c>
      <c r="AB188" s="52">
        <f>'AEO 2022 49 Raw'!AE173</f>
        <v>9.209368</v>
      </c>
      <c r="AC188" s="52">
        <f>'AEO 2022 49 Raw'!AF173</f>
        <v>9.210177</v>
      </c>
      <c r="AD188" s="52">
        <f>'AEO 2022 49 Raw'!AG173</f>
        <v>9.210997</v>
      </c>
      <c r="AE188" s="52">
        <f>'AEO 2022 49 Raw'!AH173</f>
        <v>9.211757</v>
      </c>
      <c r="AF188" s="52">
        <f>'AEO 2022 49 Raw'!AI173</f>
        <v>9.212422</v>
      </c>
      <c r="AG188" s="53">
        <f>'AEO 2022 49 Raw'!AJ173</f>
        <v>0.01</v>
      </c>
    </row>
    <row r="189" ht="15.0" customHeight="1">
      <c r="A189" s="45" t="s">
        <v>1866</v>
      </c>
      <c r="B189" s="51" t="s">
        <v>1702</v>
      </c>
      <c r="C189" s="52">
        <f>'AEO 2022 49 Raw'!F174</f>
        <v>7.382888</v>
      </c>
      <c r="D189" s="52">
        <f>'AEO 2022 49 Raw'!G174</f>
        <v>7.366399</v>
      </c>
      <c r="E189" s="52">
        <f>'AEO 2022 49 Raw'!H174</f>
        <v>7.550447</v>
      </c>
      <c r="F189" s="52">
        <f>'AEO 2022 49 Raw'!I174</f>
        <v>7.772961</v>
      </c>
      <c r="G189" s="52">
        <f>'AEO 2022 49 Raw'!J174</f>
        <v>8.036308</v>
      </c>
      <c r="H189" s="52">
        <f>'AEO 2022 49 Raw'!K174</f>
        <v>8.305378</v>
      </c>
      <c r="I189" s="52">
        <f>'AEO 2022 49 Raw'!L174</f>
        <v>8.563634</v>
      </c>
      <c r="J189" s="52">
        <f>'AEO 2022 49 Raw'!M174</f>
        <v>8.652374</v>
      </c>
      <c r="K189" s="52">
        <f>'AEO 2022 49 Raw'!N174</f>
        <v>8.869226</v>
      </c>
      <c r="L189" s="52">
        <f>'AEO 2022 49 Raw'!O174</f>
        <v>9.056874</v>
      </c>
      <c r="M189" s="52">
        <f>'AEO 2022 49 Raw'!P174</f>
        <v>9.226625</v>
      </c>
      <c r="N189" s="52">
        <f>'AEO 2022 49 Raw'!Q174</f>
        <v>9.344216</v>
      </c>
      <c r="O189" s="52">
        <f>'AEO 2022 49 Raw'!R174</f>
        <v>9.377025</v>
      </c>
      <c r="P189" s="52">
        <f>'AEO 2022 49 Raw'!S174</f>
        <v>9.402855</v>
      </c>
      <c r="Q189" s="52">
        <f>'AEO 2022 49 Raw'!T174</f>
        <v>9.424991</v>
      </c>
      <c r="R189" s="52">
        <f>'AEO 2022 49 Raw'!U174</f>
        <v>9.43304</v>
      </c>
      <c r="S189" s="52">
        <f>'AEO 2022 49 Raw'!V174</f>
        <v>9.434711</v>
      </c>
      <c r="T189" s="52">
        <f>'AEO 2022 49 Raw'!W174</f>
        <v>9.435113</v>
      </c>
      <c r="U189" s="52">
        <f>'AEO 2022 49 Raw'!X174</f>
        <v>9.436739</v>
      </c>
      <c r="V189" s="52">
        <f>'AEO 2022 49 Raw'!Y174</f>
        <v>9.439457</v>
      </c>
      <c r="W189" s="52">
        <f>'AEO 2022 49 Raw'!Z174</f>
        <v>9.44213</v>
      </c>
      <c r="X189" s="52">
        <f>'AEO 2022 49 Raw'!AA174</f>
        <v>9.444913</v>
      </c>
      <c r="Y189" s="52">
        <f>'AEO 2022 49 Raw'!AB174</f>
        <v>9.447264</v>
      </c>
      <c r="Z189" s="52">
        <f>'AEO 2022 49 Raw'!AC174</f>
        <v>9.45001</v>
      </c>
      <c r="AA189" s="52">
        <f>'AEO 2022 49 Raw'!AD174</f>
        <v>9.452377</v>
      </c>
      <c r="AB189" s="52">
        <f>'AEO 2022 49 Raw'!AE174</f>
        <v>9.451966</v>
      </c>
      <c r="AC189" s="52">
        <f>'AEO 2022 49 Raw'!AF174</f>
        <v>9.451509</v>
      </c>
      <c r="AD189" s="52">
        <f>'AEO 2022 49 Raw'!AG174</f>
        <v>9.454504</v>
      </c>
      <c r="AE189" s="52">
        <f>'AEO 2022 49 Raw'!AH174</f>
        <v>9.455503</v>
      </c>
      <c r="AF189" s="52">
        <f>'AEO 2022 49 Raw'!AI174</f>
        <v>9.456994</v>
      </c>
      <c r="AG189" s="53">
        <f>'AEO 2022 49 Raw'!AJ174</f>
        <v>0.009</v>
      </c>
    </row>
    <row r="190" ht="15.0" customHeight="1">
      <c r="A190" s="45" t="s">
        <v>1867</v>
      </c>
      <c r="B190" s="51" t="s">
        <v>1704</v>
      </c>
      <c r="C190" s="52">
        <f>'AEO 2022 49 Raw'!F175</f>
        <v>7.551423</v>
      </c>
      <c r="D190" s="52">
        <f>'AEO 2022 49 Raw'!G175</f>
        <v>7.321336</v>
      </c>
      <c r="E190" s="52">
        <f>'AEO 2022 49 Raw'!H175</f>
        <v>7.463361</v>
      </c>
      <c r="F190" s="52">
        <f>'AEO 2022 49 Raw'!I175</f>
        <v>7.623951</v>
      </c>
      <c r="G190" s="52">
        <f>'AEO 2022 49 Raw'!J175</f>
        <v>7.813468</v>
      </c>
      <c r="H190" s="52">
        <f>'AEO 2022 49 Raw'!K175</f>
        <v>8.013932</v>
      </c>
      <c r="I190" s="52">
        <f>'AEO 2022 49 Raw'!L175</f>
        <v>8.230945</v>
      </c>
      <c r="J190" s="52">
        <f>'AEO 2022 49 Raw'!M175</f>
        <v>8.303348</v>
      </c>
      <c r="K190" s="52">
        <f>'AEO 2022 49 Raw'!N175</f>
        <v>8.496867</v>
      </c>
      <c r="L190" s="52">
        <f>'AEO 2022 49 Raw'!O175</f>
        <v>8.667195</v>
      </c>
      <c r="M190" s="52">
        <f>'AEO 2022 49 Raw'!P175</f>
        <v>8.825305</v>
      </c>
      <c r="N190" s="52">
        <f>'AEO 2022 49 Raw'!Q175</f>
        <v>8.934551</v>
      </c>
      <c r="O190" s="52">
        <f>'AEO 2022 49 Raw'!R175</f>
        <v>8.978421</v>
      </c>
      <c r="P190" s="52">
        <f>'AEO 2022 49 Raw'!S175</f>
        <v>9.021315</v>
      </c>
      <c r="Q190" s="52">
        <f>'AEO 2022 49 Raw'!T175</f>
        <v>9.032477</v>
      </c>
      <c r="R190" s="52">
        <f>'AEO 2022 49 Raw'!U175</f>
        <v>9.031117</v>
      </c>
      <c r="S190" s="52">
        <f>'AEO 2022 49 Raw'!V175</f>
        <v>9.029858</v>
      </c>
      <c r="T190" s="52">
        <f>'AEO 2022 49 Raw'!W175</f>
        <v>9.028685</v>
      </c>
      <c r="U190" s="52">
        <f>'AEO 2022 49 Raw'!X175</f>
        <v>9.027588</v>
      </c>
      <c r="V190" s="52">
        <f>'AEO 2022 49 Raw'!Y175</f>
        <v>9.026564</v>
      </c>
      <c r="W190" s="52">
        <f>'AEO 2022 49 Raw'!Z175</f>
        <v>9.025603</v>
      </c>
      <c r="X190" s="52">
        <f>'AEO 2022 49 Raw'!AA175</f>
        <v>9.0247</v>
      </c>
      <c r="Y190" s="52">
        <f>'AEO 2022 49 Raw'!AB175</f>
        <v>9.023851</v>
      </c>
      <c r="Z190" s="52">
        <f>'AEO 2022 49 Raw'!AC175</f>
        <v>9.020957</v>
      </c>
      <c r="AA190" s="52">
        <f>'AEO 2022 49 Raw'!AD175</f>
        <v>9.020202</v>
      </c>
      <c r="AB190" s="52">
        <f>'AEO 2022 49 Raw'!AE175</f>
        <v>9.017194</v>
      </c>
      <c r="AC190" s="52">
        <f>'AEO 2022 49 Raw'!AF175</f>
        <v>9.017187</v>
      </c>
      <c r="AD190" s="52">
        <f>'AEO 2022 49 Raw'!AG175</f>
        <v>9.01361</v>
      </c>
      <c r="AE190" s="52">
        <f>'AEO 2022 49 Raw'!AH175</f>
        <v>9.011499</v>
      </c>
      <c r="AF190" s="52">
        <f>'AEO 2022 49 Raw'!AI175</f>
        <v>9.009299</v>
      </c>
      <c r="AG190" s="53">
        <f>'AEO 2022 49 Raw'!AJ175</f>
        <v>0.006</v>
      </c>
    </row>
    <row r="191" ht="15.0" customHeight="1">
      <c r="A191" s="45" t="s">
        <v>1868</v>
      </c>
      <c r="B191" s="51" t="s">
        <v>1706</v>
      </c>
      <c r="C191" s="52">
        <f>'AEO 2022 49 Raw'!F176</f>
        <v>16.601974</v>
      </c>
      <c r="D191" s="52">
        <f>'AEO 2022 49 Raw'!G176</f>
        <v>16.822268</v>
      </c>
      <c r="E191" s="52">
        <f>'AEO 2022 49 Raw'!H176</f>
        <v>17.082932</v>
      </c>
      <c r="F191" s="52">
        <f>'AEO 2022 49 Raw'!I176</f>
        <v>17.39958</v>
      </c>
      <c r="G191" s="52">
        <f>'AEO 2022 49 Raw'!J176</f>
        <v>17.79134</v>
      </c>
      <c r="H191" s="52">
        <f>'AEO 2022 49 Raw'!K176</f>
        <v>18.270512</v>
      </c>
      <c r="I191" s="52">
        <f>'AEO 2022 49 Raw'!L176</f>
        <v>18.829849</v>
      </c>
      <c r="J191" s="52">
        <f>'AEO 2022 49 Raw'!M176</f>
        <v>19.116661</v>
      </c>
      <c r="K191" s="52">
        <f>'AEO 2022 49 Raw'!N176</f>
        <v>19.607399</v>
      </c>
      <c r="L191" s="52">
        <f>'AEO 2022 49 Raw'!O176</f>
        <v>20.069332</v>
      </c>
      <c r="M191" s="52">
        <f>'AEO 2022 49 Raw'!P176</f>
        <v>20.409878</v>
      </c>
      <c r="N191" s="52">
        <f>'AEO 2022 49 Raw'!Q176</f>
        <v>20.602356</v>
      </c>
      <c r="O191" s="52">
        <f>'AEO 2022 49 Raw'!R176</f>
        <v>20.621622</v>
      </c>
      <c r="P191" s="52">
        <f>'AEO 2022 49 Raw'!S176</f>
        <v>20.615364</v>
      </c>
      <c r="Q191" s="52">
        <f>'AEO 2022 49 Raw'!T176</f>
        <v>20.609362</v>
      </c>
      <c r="R191" s="52">
        <f>'AEO 2022 49 Raw'!U176</f>
        <v>20.600212</v>
      </c>
      <c r="S191" s="52">
        <f>'AEO 2022 49 Raw'!V176</f>
        <v>20.590675</v>
      </c>
      <c r="T191" s="52">
        <f>'AEO 2022 49 Raw'!W176</f>
        <v>20.581722</v>
      </c>
      <c r="U191" s="52">
        <f>'AEO 2022 49 Raw'!X176</f>
        <v>20.573299</v>
      </c>
      <c r="V191" s="52">
        <f>'AEO 2022 49 Raw'!Y176</f>
        <v>20.51281</v>
      </c>
      <c r="W191" s="52">
        <f>'AEO 2022 49 Raw'!Z176</f>
        <v>20.509754</v>
      </c>
      <c r="X191" s="52">
        <f>'AEO 2022 49 Raw'!AA176</f>
        <v>20.509972</v>
      </c>
      <c r="Y191" s="52">
        <f>'AEO 2022 49 Raw'!AB176</f>
        <v>20.513073</v>
      </c>
      <c r="Z191" s="52">
        <f>'AEO 2022 49 Raw'!AC176</f>
        <v>20.517902</v>
      </c>
      <c r="AA191" s="52">
        <f>'AEO 2022 49 Raw'!AD176</f>
        <v>20.522488</v>
      </c>
      <c r="AB191" s="52">
        <f>'AEO 2022 49 Raw'!AE176</f>
        <v>20.52627</v>
      </c>
      <c r="AC191" s="52">
        <f>'AEO 2022 49 Raw'!AF176</f>
        <v>20.528954</v>
      </c>
      <c r="AD191" s="52">
        <f>'AEO 2022 49 Raw'!AG176</f>
        <v>20.528776</v>
      </c>
      <c r="AE191" s="52">
        <f>'AEO 2022 49 Raw'!AH176</f>
        <v>20.52553</v>
      </c>
      <c r="AF191" s="52">
        <f>'AEO 2022 49 Raw'!AI176</f>
        <v>20.520245</v>
      </c>
      <c r="AG191" s="53">
        <f>'AEO 2022 49 Raw'!AJ176</f>
        <v>0.007</v>
      </c>
    </row>
    <row r="192" ht="15.0" customHeight="1">
      <c r="A192" s="45" t="s">
        <v>1869</v>
      </c>
      <c r="B192" s="51" t="s">
        <v>1708</v>
      </c>
      <c r="C192" s="52">
        <f>'AEO 2022 49 Raw'!F177</f>
        <v>14.041239</v>
      </c>
      <c r="D192" s="52">
        <f>'AEO 2022 49 Raw'!G177</f>
        <v>14.454098</v>
      </c>
      <c r="E192" s="52">
        <f>'AEO 2022 49 Raw'!H177</f>
        <v>14.720301</v>
      </c>
      <c r="F192" s="52">
        <f>'AEO 2022 49 Raw'!I177</f>
        <v>14.997833</v>
      </c>
      <c r="G192" s="52">
        <f>'AEO 2022 49 Raw'!J177</f>
        <v>15.382709</v>
      </c>
      <c r="H192" s="52">
        <f>'AEO 2022 49 Raw'!K177</f>
        <v>15.837603</v>
      </c>
      <c r="I192" s="52">
        <f>'AEO 2022 49 Raw'!L177</f>
        <v>16.233864</v>
      </c>
      <c r="J192" s="52">
        <f>'AEO 2022 49 Raw'!M177</f>
        <v>16.404602</v>
      </c>
      <c r="K192" s="52">
        <f>'AEO 2022 49 Raw'!N177</f>
        <v>16.761127</v>
      </c>
      <c r="L192" s="52">
        <f>'AEO 2022 49 Raw'!O177</f>
        <v>17.106562</v>
      </c>
      <c r="M192" s="52">
        <f>'AEO 2022 49 Raw'!P177</f>
        <v>17.415255</v>
      </c>
      <c r="N192" s="52">
        <f>'AEO 2022 49 Raw'!Q177</f>
        <v>17.677994</v>
      </c>
      <c r="O192" s="52">
        <f>'AEO 2022 49 Raw'!R177</f>
        <v>17.839716</v>
      </c>
      <c r="P192" s="52">
        <f>'AEO 2022 49 Raw'!S177</f>
        <v>17.903372</v>
      </c>
      <c r="Q192" s="52">
        <f>'AEO 2022 49 Raw'!T177</f>
        <v>17.951792</v>
      </c>
      <c r="R192" s="52">
        <f>'AEO 2022 49 Raw'!U177</f>
        <v>17.954134</v>
      </c>
      <c r="S192" s="52">
        <f>'AEO 2022 49 Raw'!V177</f>
        <v>17.912912</v>
      </c>
      <c r="T192" s="52">
        <f>'AEO 2022 49 Raw'!W177</f>
        <v>17.915133</v>
      </c>
      <c r="U192" s="52">
        <f>'AEO 2022 49 Raw'!X177</f>
        <v>17.91918</v>
      </c>
      <c r="V192" s="52">
        <f>'AEO 2022 49 Raw'!Y177</f>
        <v>17.925352</v>
      </c>
      <c r="W192" s="52">
        <f>'AEO 2022 49 Raw'!Z177</f>
        <v>17.933681</v>
      </c>
      <c r="X192" s="52">
        <f>'AEO 2022 49 Raw'!AA177</f>
        <v>17.943895</v>
      </c>
      <c r="Y192" s="52">
        <f>'AEO 2022 49 Raw'!AB177</f>
        <v>17.927345</v>
      </c>
      <c r="Z192" s="52">
        <f>'AEO 2022 49 Raw'!AC177</f>
        <v>17.94598</v>
      </c>
      <c r="AA192" s="52">
        <f>'AEO 2022 49 Raw'!AD177</f>
        <v>17.965752</v>
      </c>
      <c r="AB192" s="52">
        <f>'AEO 2022 49 Raw'!AE177</f>
        <v>17.986546</v>
      </c>
      <c r="AC192" s="52">
        <f>'AEO 2022 49 Raw'!AF177</f>
        <v>18.008032</v>
      </c>
      <c r="AD192" s="52">
        <f>'AEO 2022 49 Raw'!AG177</f>
        <v>18.030148</v>
      </c>
      <c r="AE192" s="52">
        <f>'AEO 2022 49 Raw'!AH177</f>
        <v>18.052164</v>
      </c>
      <c r="AF192" s="52">
        <f>'AEO 2022 49 Raw'!AI177</f>
        <v>18.07209</v>
      </c>
      <c r="AG192" s="53">
        <f>'AEO 2022 49 Raw'!AJ177</f>
        <v>0.009</v>
      </c>
    </row>
    <row r="193" ht="15.0" customHeight="1">
      <c r="A193" s="45" t="s">
        <v>1870</v>
      </c>
      <c r="B193" s="51" t="s">
        <v>1710</v>
      </c>
      <c r="C193" s="52">
        <f>'AEO 2022 49 Raw'!F178</f>
        <v>10.208254</v>
      </c>
      <c r="D193" s="52">
        <f>'AEO 2022 49 Raw'!G178</f>
        <v>10.504457</v>
      </c>
      <c r="E193" s="52">
        <f>'AEO 2022 49 Raw'!H178</f>
        <v>10.698999</v>
      </c>
      <c r="F193" s="52">
        <f>'AEO 2022 49 Raw'!I178</f>
        <v>10.898969</v>
      </c>
      <c r="G193" s="52">
        <f>'AEO 2022 49 Raw'!J178</f>
        <v>11.147268</v>
      </c>
      <c r="H193" s="52">
        <f>'AEO 2022 49 Raw'!K178</f>
        <v>11.425828</v>
      </c>
      <c r="I193" s="52">
        <f>'AEO 2022 49 Raw'!L178</f>
        <v>11.755324</v>
      </c>
      <c r="J193" s="52">
        <f>'AEO 2022 49 Raw'!M178</f>
        <v>11.887252</v>
      </c>
      <c r="K193" s="52">
        <f>'AEO 2022 49 Raw'!N178</f>
        <v>12.139437</v>
      </c>
      <c r="L193" s="52">
        <f>'AEO 2022 49 Raw'!O178</f>
        <v>12.399929</v>
      </c>
      <c r="M193" s="52">
        <f>'AEO 2022 49 Raw'!P178</f>
        <v>12.627017</v>
      </c>
      <c r="N193" s="52">
        <f>'AEO 2022 49 Raw'!Q178</f>
        <v>12.821034</v>
      </c>
      <c r="O193" s="52">
        <f>'AEO 2022 49 Raw'!R178</f>
        <v>12.937539</v>
      </c>
      <c r="P193" s="52">
        <f>'AEO 2022 49 Raw'!S178</f>
        <v>12.899778</v>
      </c>
      <c r="Q193" s="52">
        <f>'AEO 2022 49 Raw'!T178</f>
        <v>12.897118</v>
      </c>
      <c r="R193" s="52">
        <f>'AEO 2022 49 Raw'!U178</f>
        <v>12.895655</v>
      </c>
      <c r="S193" s="52">
        <f>'AEO 2022 49 Raw'!V178</f>
        <v>12.897468</v>
      </c>
      <c r="T193" s="52">
        <f>'AEO 2022 49 Raw'!W178</f>
        <v>12.901315</v>
      </c>
      <c r="U193" s="52">
        <f>'AEO 2022 49 Raw'!X178</f>
        <v>12.90821</v>
      </c>
      <c r="V193" s="52">
        <f>'AEO 2022 49 Raw'!Y178</f>
        <v>12.920206</v>
      </c>
      <c r="W193" s="52">
        <f>'AEO 2022 49 Raw'!Z178</f>
        <v>12.935719</v>
      </c>
      <c r="X193" s="52">
        <f>'AEO 2022 49 Raw'!AA178</f>
        <v>12.95262</v>
      </c>
      <c r="Y193" s="52">
        <f>'AEO 2022 49 Raw'!AB178</f>
        <v>12.968375</v>
      </c>
      <c r="Z193" s="52">
        <f>'AEO 2022 49 Raw'!AC178</f>
        <v>12.981417</v>
      </c>
      <c r="AA193" s="52">
        <f>'AEO 2022 49 Raw'!AD178</f>
        <v>12.990969</v>
      </c>
      <c r="AB193" s="52">
        <f>'AEO 2022 49 Raw'!AE178</f>
        <v>12.99615</v>
      </c>
      <c r="AC193" s="52">
        <f>'AEO 2022 49 Raw'!AF178</f>
        <v>12.99492</v>
      </c>
      <c r="AD193" s="52">
        <f>'AEO 2022 49 Raw'!AG178</f>
        <v>12.994098</v>
      </c>
      <c r="AE193" s="52">
        <f>'AEO 2022 49 Raw'!AH178</f>
        <v>12.992614</v>
      </c>
      <c r="AF193" s="52">
        <f>'AEO 2022 49 Raw'!AI178</f>
        <v>13.003983</v>
      </c>
      <c r="AG193" s="53">
        <f>'AEO 2022 49 Raw'!AJ178</f>
        <v>0.008</v>
      </c>
    </row>
    <row r="194" ht="12.0" customHeight="1">
      <c r="A194" s="45" t="s">
        <v>1871</v>
      </c>
      <c r="B194" s="51" t="s">
        <v>1712</v>
      </c>
      <c r="C194" s="52">
        <f>'AEO 2022 49 Raw'!F179</f>
        <v>11.399428</v>
      </c>
      <c r="D194" s="52">
        <f>'AEO 2022 49 Raw'!G179</f>
        <v>11.399427</v>
      </c>
      <c r="E194" s="52">
        <f>'AEO 2022 49 Raw'!H179</f>
        <v>11.399428</v>
      </c>
      <c r="F194" s="52">
        <f>'AEO 2022 49 Raw'!I179</f>
        <v>11.399427</v>
      </c>
      <c r="G194" s="52">
        <f>'AEO 2022 49 Raw'!J179</f>
        <v>11.399429</v>
      </c>
      <c r="H194" s="52">
        <f>'AEO 2022 49 Raw'!K179</f>
        <v>11.399428</v>
      </c>
      <c r="I194" s="52">
        <f>'AEO 2022 49 Raw'!L179</f>
        <v>11.399429</v>
      </c>
      <c r="J194" s="52">
        <f>'AEO 2022 49 Raw'!M179</f>
        <v>11.399428</v>
      </c>
      <c r="K194" s="52">
        <f>'AEO 2022 49 Raw'!N179</f>
        <v>11.399427</v>
      </c>
      <c r="L194" s="52">
        <f>'AEO 2022 49 Raw'!O179</f>
        <v>11.399428</v>
      </c>
      <c r="M194" s="52">
        <f>'AEO 2022 49 Raw'!P179</f>
        <v>11.399428</v>
      </c>
      <c r="N194" s="52">
        <f>'AEO 2022 49 Raw'!Q179</f>
        <v>11.399427</v>
      </c>
      <c r="O194" s="52">
        <f>'AEO 2022 49 Raw'!R179</f>
        <v>11.399427</v>
      </c>
      <c r="P194" s="52">
        <f>'AEO 2022 49 Raw'!S179</f>
        <v>11.399427</v>
      </c>
      <c r="Q194" s="52">
        <f>'AEO 2022 49 Raw'!T179</f>
        <v>11.399428</v>
      </c>
      <c r="R194" s="52">
        <f>'AEO 2022 49 Raw'!U179</f>
        <v>11.399427</v>
      </c>
      <c r="S194" s="52">
        <f>'AEO 2022 49 Raw'!V179</f>
        <v>11.399429</v>
      </c>
      <c r="T194" s="52">
        <f>'AEO 2022 49 Raw'!W179</f>
        <v>11.399427</v>
      </c>
      <c r="U194" s="52">
        <f>'AEO 2022 49 Raw'!X179</f>
        <v>11.399427</v>
      </c>
      <c r="V194" s="52">
        <f>'AEO 2022 49 Raw'!Y179</f>
        <v>11.399427</v>
      </c>
      <c r="W194" s="52">
        <f>'AEO 2022 49 Raw'!Z179</f>
        <v>11.399428</v>
      </c>
      <c r="X194" s="52">
        <f>'AEO 2022 49 Raw'!AA179</f>
        <v>11.399428</v>
      </c>
      <c r="Y194" s="52">
        <f>'AEO 2022 49 Raw'!AB179</f>
        <v>11.399427</v>
      </c>
      <c r="Z194" s="52">
        <f>'AEO 2022 49 Raw'!AC179</f>
        <v>11.399427</v>
      </c>
      <c r="AA194" s="52">
        <f>'AEO 2022 49 Raw'!AD179</f>
        <v>11.399427</v>
      </c>
      <c r="AB194" s="52">
        <f>'AEO 2022 49 Raw'!AE179</f>
        <v>11.399427</v>
      </c>
      <c r="AC194" s="52">
        <f>'AEO 2022 49 Raw'!AF179</f>
        <v>11.399427</v>
      </c>
      <c r="AD194" s="52">
        <f>'AEO 2022 49 Raw'!AG179</f>
        <v>11.399427</v>
      </c>
      <c r="AE194" s="52">
        <f>'AEO 2022 49 Raw'!AH179</f>
        <v>11.399427</v>
      </c>
      <c r="AF194" s="52">
        <f>'AEO 2022 49 Raw'!AI179</f>
        <v>11.399427</v>
      </c>
      <c r="AG194" s="53">
        <f>'AEO 2022 49 Raw'!AJ179</f>
        <v>0</v>
      </c>
    </row>
    <row r="195" ht="15.0" customHeight="1">
      <c r="A195" s="45" t="s">
        <v>1872</v>
      </c>
      <c r="B195" s="51" t="s">
        <v>1806</v>
      </c>
      <c r="C195" s="52">
        <f>'AEO 2022 49 Raw'!F180</f>
        <v>9.291045</v>
      </c>
      <c r="D195" s="52">
        <f>'AEO 2022 49 Raw'!G180</f>
        <v>9.421311</v>
      </c>
      <c r="E195" s="52">
        <f>'AEO 2022 49 Raw'!H180</f>
        <v>9.62709</v>
      </c>
      <c r="F195" s="52">
        <f>'AEO 2022 49 Raw'!I180</f>
        <v>9.870852</v>
      </c>
      <c r="G195" s="52">
        <f>'AEO 2022 49 Raw'!J180</f>
        <v>10.153607</v>
      </c>
      <c r="H195" s="52">
        <f>'AEO 2022 49 Raw'!K180</f>
        <v>10.441377</v>
      </c>
      <c r="I195" s="52">
        <f>'AEO 2022 49 Raw'!L180</f>
        <v>10.746027</v>
      </c>
      <c r="J195" s="52">
        <f>'AEO 2022 49 Raw'!M180</f>
        <v>10.882536</v>
      </c>
      <c r="K195" s="52">
        <f>'AEO 2022 49 Raw'!N180</f>
        <v>11.153923</v>
      </c>
      <c r="L195" s="52">
        <f>'AEO 2022 49 Raw'!O180</f>
        <v>11.392836</v>
      </c>
      <c r="M195" s="52">
        <f>'AEO 2022 49 Raw'!P180</f>
        <v>11.611983</v>
      </c>
      <c r="N195" s="52">
        <f>'AEO 2022 49 Raw'!Q180</f>
        <v>11.743138</v>
      </c>
      <c r="O195" s="52">
        <f>'AEO 2022 49 Raw'!R180</f>
        <v>11.749161</v>
      </c>
      <c r="P195" s="52">
        <f>'AEO 2022 49 Raw'!S180</f>
        <v>11.753305</v>
      </c>
      <c r="Q195" s="52">
        <f>'AEO 2022 49 Raw'!T180</f>
        <v>11.749157</v>
      </c>
      <c r="R195" s="52">
        <f>'AEO 2022 49 Raw'!U180</f>
        <v>11.73092</v>
      </c>
      <c r="S195" s="52">
        <f>'AEO 2022 49 Raw'!V180</f>
        <v>11.72496</v>
      </c>
      <c r="T195" s="52">
        <f>'AEO 2022 49 Raw'!W180</f>
        <v>11.719769</v>
      </c>
      <c r="U195" s="52">
        <f>'AEO 2022 49 Raw'!X180</f>
        <v>11.714761</v>
      </c>
      <c r="V195" s="52">
        <f>'AEO 2022 49 Raw'!Y180</f>
        <v>11.710013</v>
      </c>
      <c r="W195" s="52">
        <f>'AEO 2022 49 Raw'!Z180</f>
        <v>11.705549</v>
      </c>
      <c r="X195" s="52">
        <f>'AEO 2022 49 Raw'!AA180</f>
        <v>11.685679</v>
      </c>
      <c r="Y195" s="52">
        <f>'AEO 2022 49 Raw'!AB180</f>
        <v>11.681376</v>
      </c>
      <c r="Z195" s="52">
        <f>'AEO 2022 49 Raw'!AC180</f>
        <v>11.678324</v>
      </c>
      <c r="AA195" s="52">
        <f>'AEO 2022 49 Raw'!AD180</f>
        <v>11.675287</v>
      </c>
      <c r="AB195" s="52">
        <f>'AEO 2022 49 Raw'!AE180</f>
        <v>11.674794</v>
      </c>
      <c r="AC195" s="52">
        <f>'AEO 2022 49 Raw'!AF180</f>
        <v>11.677119</v>
      </c>
      <c r="AD195" s="52">
        <f>'AEO 2022 49 Raw'!AG180</f>
        <v>11.681621</v>
      </c>
      <c r="AE195" s="52">
        <f>'AEO 2022 49 Raw'!AH180</f>
        <v>11.686565</v>
      </c>
      <c r="AF195" s="52">
        <f>'AEO 2022 49 Raw'!AI180</f>
        <v>11.692449</v>
      </c>
      <c r="AG195" s="53">
        <f>'AEO 2022 49 Raw'!AJ180</f>
        <v>0.008</v>
      </c>
    </row>
    <row r="196" ht="15.0" customHeight="1">
      <c r="B196" s="50" t="s">
        <v>1727</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3"/>
    </row>
    <row r="197" ht="15.0" customHeight="1">
      <c r="A197" s="45" t="s">
        <v>1873</v>
      </c>
      <c r="B197" s="51" t="s">
        <v>1696</v>
      </c>
      <c r="C197" s="52">
        <f>'AEO 2022 49 Raw'!F182</f>
        <v>6.373261</v>
      </c>
      <c r="D197" s="52">
        <f>'AEO 2022 49 Raw'!G182</f>
        <v>6.466945</v>
      </c>
      <c r="E197" s="52">
        <f>'AEO 2022 49 Raw'!H182</f>
        <v>6.58323</v>
      </c>
      <c r="F197" s="52">
        <f>'AEO 2022 49 Raw'!I182</f>
        <v>6.72938</v>
      </c>
      <c r="G197" s="52">
        <f>'AEO 2022 49 Raw'!J182</f>
        <v>6.900093</v>
      </c>
      <c r="H197" s="52">
        <f>'AEO 2022 49 Raw'!K182</f>
        <v>7.084764</v>
      </c>
      <c r="I197" s="52">
        <f>'AEO 2022 49 Raw'!L182</f>
        <v>7.275516</v>
      </c>
      <c r="J197" s="52">
        <f>'AEO 2022 49 Raw'!M182</f>
        <v>7.372301</v>
      </c>
      <c r="K197" s="52">
        <f>'AEO 2022 49 Raw'!N182</f>
        <v>7.51181</v>
      </c>
      <c r="L197" s="52">
        <f>'AEO 2022 49 Raw'!O182</f>
        <v>7.627749</v>
      </c>
      <c r="M197" s="52">
        <f>'AEO 2022 49 Raw'!P182</f>
        <v>7.730237</v>
      </c>
      <c r="N197" s="52">
        <f>'AEO 2022 49 Raw'!Q182</f>
        <v>7.790298</v>
      </c>
      <c r="O197" s="52">
        <f>'AEO 2022 49 Raw'!R182</f>
        <v>7.798472</v>
      </c>
      <c r="P197" s="52">
        <f>'AEO 2022 49 Raw'!S182</f>
        <v>7.803612</v>
      </c>
      <c r="Q197" s="52">
        <f>'AEO 2022 49 Raw'!T182</f>
        <v>7.802761</v>
      </c>
      <c r="R197" s="52">
        <f>'AEO 2022 49 Raw'!U182</f>
        <v>7.806055</v>
      </c>
      <c r="S197" s="52">
        <f>'AEO 2022 49 Raw'!V182</f>
        <v>7.808031</v>
      </c>
      <c r="T197" s="52">
        <f>'AEO 2022 49 Raw'!W182</f>
        <v>7.807903</v>
      </c>
      <c r="U197" s="52">
        <f>'AEO 2022 49 Raw'!X182</f>
        <v>7.808262</v>
      </c>
      <c r="V197" s="52">
        <f>'AEO 2022 49 Raw'!Y182</f>
        <v>7.808143</v>
      </c>
      <c r="W197" s="52">
        <f>'AEO 2022 49 Raw'!Z182</f>
        <v>7.809421</v>
      </c>
      <c r="X197" s="52">
        <f>'AEO 2022 49 Raw'!AA182</f>
        <v>7.80854</v>
      </c>
      <c r="Y197" s="52">
        <f>'AEO 2022 49 Raw'!AB182</f>
        <v>7.809513</v>
      </c>
      <c r="Z197" s="52">
        <f>'AEO 2022 49 Raw'!AC182</f>
        <v>7.810664</v>
      </c>
      <c r="AA197" s="52">
        <f>'AEO 2022 49 Raw'!AD182</f>
        <v>7.81054</v>
      </c>
      <c r="AB197" s="52">
        <f>'AEO 2022 49 Raw'!AE182</f>
        <v>7.812297</v>
      </c>
      <c r="AC197" s="52">
        <f>'AEO 2022 49 Raw'!AF182</f>
        <v>7.814614</v>
      </c>
      <c r="AD197" s="52">
        <f>'AEO 2022 49 Raw'!AG182</f>
        <v>7.817287</v>
      </c>
      <c r="AE197" s="52">
        <f>'AEO 2022 49 Raw'!AH182</f>
        <v>7.820302</v>
      </c>
      <c r="AF197" s="52">
        <f>'AEO 2022 49 Raw'!AI182</f>
        <v>7.821045</v>
      </c>
      <c r="AG197" s="53">
        <f>'AEO 2022 49 Raw'!AJ182</f>
        <v>0.007</v>
      </c>
    </row>
    <row r="198" ht="15.0" customHeight="1">
      <c r="A198" s="45" t="s">
        <v>1874</v>
      </c>
      <c r="B198" s="51" t="s">
        <v>1698</v>
      </c>
      <c r="C198" s="52">
        <f>'AEO 2022 49 Raw'!F183</f>
        <v>5.825132</v>
      </c>
      <c r="D198" s="52">
        <f>'AEO 2022 49 Raw'!G183</f>
        <v>6.113276</v>
      </c>
      <c r="E198" s="52">
        <f>'AEO 2022 49 Raw'!H183</f>
        <v>6.198524</v>
      </c>
      <c r="F198" s="52">
        <f>'AEO 2022 49 Raw'!I183</f>
        <v>6.294654</v>
      </c>
      <c r="G198" s="52">
        <f>'AEO 2022 49 Raw'!J183</f>
        <v>6.411528</v>
      </c>
      <c r="H198" s="52">
        <f>'AEO 2022 49 Raw'!K183</f>
        <v>6.547573</v>
      </c>
      <c r="I198" s="52">
        <f>'AEO 2022 49 Raw'!L183</f>
        <v>6.708902</v>
      </c>
      <c r="J198" s="52">
        <f>'AEO 2022 49 Raw'!M183</f>
        <v>6.79137</v>
      </c>
      <c r="K198" s="52">
        <f>'AEO 2022 49 Raw'!N183</f>
        <v>6.937447</v>
      </c>
      <c r="L198" s="52">
        <f>'AEO 2022 49 Raw'!O183</f>
        <v>7.079927</v>
      </c>
      <c r="M198" s="52">
        <f>'AEO 2022 49 Raw'!P183</f>
        <v>7.205209</v>
      </c>
      <c r="N198" s="52">
        <f>'AEO 2022 49 Raw'!Q183</f>
        <v>7.306266</v>
      </c>
      <c r="O198" s="52">
        <f>'AEO 2022 49 Raw'!R183</f>
        <v>7.353792</v>
      </c>
      <c r="P198" s="52">
        <f>'AEO 2022 49 Raw'!S183</f>
        <v>7.360769</v>
      </c>
      <c r="Q198" s="52">
        <f>'AEO 2022 49 Raw'!T183</f>
        <v>7.363316</v>
      </c>
      <c r="R198" s="52">
        <f>'AEO 2022 49 Raw'!U183</f>
        <v>7.365391</v>
      </c>
      <c r="S198" s="52">
        <f>'AEO 2022 49 Raw'!V183</f>
        <v>7.36705</v>
      </c>
      <c r="T198" s="52">
        <f>'AEO 2022 49 Raw'!W183</f>
        <v>7.367467</v>
      </c>
      <c r="U198" s="52">
        <f>'AEO 2022 49 Raw'!X183</f>
        <v>7.366608</v>
      </c>
      <c r="V198" s="52">
        <f>'AEO 2022 49 Raw'!Y183</f>
        <v>7.365921</v>
      </c>
      <c r="W198" s="52">
        <f>'AEO 2022 49 Raw'!Z183</f>
        <v>7.365385</v>
      </c>
      <c r="X198" s="52">
        <f>'AEO 2022 49 Raw'!AA183</f>
        <v>7.365022</v>
      </c>
      <c r="Y198" s="52">
        <f>'AEO 2022 49 Raw'!AB183</f>
        <v>7.364825</v>
      </c>
      <c r="Z198" s="52">
        <f>'AEO 2022 49 Raw'!AC183</f>
        <v>7.355484</v>
      </c>
      <c r="AA198" s="52">
        <f>'AEO 2022 49 Raw'!AD183</f>
        <v>7.359017</v>
      </c>
      <c r="AB198" s="52">
        <f>'AEO 2022 49 Raw'!AE183</f>
        <v>7.3636</v>
      </c>
      <c r="AC198" s="52">
        <f>'AEO 2022 49 Raw'!AF183</f>
        <v>7.369424</v>
      </c>
      <c r="AD198" s="52">
        <f>'AEO 2022 49 Raw'!AG183</f>
        <v>7.376525</v>
      </c>
      <c r="AE198" s="52">
        <f>'AEO 2022 49 Raw'!AH183</f>
        <v>7.384814</v>
      </c>
      <c r="AF198" s="52">
        <f>'AEO 2022 49 Raw'!AI183</f>
        <v>7.394036</v>
      </c>
      <c r="AG198" s="53">
        <f>'AEO 2022 49 Raw'!AJ183</f>
        <v>0.008</v>
      </c>
    </row>
    <row r="199" ht="15.0" customHeight="1">
      <c r="A199" s="45" t="s">
        <v>1875</v>
      </c>
      <c r="B199" s="51" t="s">
        <v>1700</v>
      </c>
      <c r="C199" s="52">
        <f>'AEO 2022 49 Raw'!F184</f>
        <v>6.663183</v>
      </c>
      <c r="D199" s="52">
        <f>'AEO 2022 49 Raw'!G184</f>
        <v>6.284781</v>
      </c>
      <c r="E199" s="52">
        <f>'AEO 2022 49 Raw'!H184</f>
        <v>6.368524</v>
      </c>
      <c r="F199" s="52">
        <f>'AEO 2022 49 Raw'!I184</f>
        <v>6.467165</v>
      </c>
      <c r="G199" s="52">
        <f>'AEO 2022 49 Raw'!J184</f>
        <v>6.578503</v>
      </c>
      <c r="H199" s="52">
        <f>'AEO 2022 49 Raw'!K184</f>
        <v>6.689327</v>
      </c>
      <c r="I199" s="52">
        <f>'AEO 2022 49 Raw'!L184</f>
        <v>6.813066</v>
      </c>
      <c r="J199" s="52">
        <f>'AEO 2022 49 Raw'!M184</f>
        <v>6.861037</v>
      </c>
      <c r="K199" s="52">
        <f>'AEO 2022 49 Raw'!N184</f>
        <v>6.969275</v>
      </c>
      <c r="L199" s="52">
        <f>'AEO 2022 49 Raw'!O184</f>
        <v>7.074221</v>
      </c>
      <c r="M199" s="52">
        <f>'AEO 2022 49 Raw'!P184</f>
        <v>7.176378</v>
      </c>
      <c r="N199" s="52">
        <f>'AEO 2022 49 Raw'!Q184</f>
        <v>7.246768</v>
      </c>
      <c r="O199" s="52">
        <f>'AEO 2022 49 Raw'!R184</f>
        <v>7.272118</v>
      </c>
      <c r="P199" s="52">
        <f>'AEO 2022 49 Raw'!S184</f>
        <v>7.276196</v>
      </c>
      <c r="Q199" s="52">
        <f>'AEO 2022 49 Raw'!T184</f>
        <v>7.270254</v>
      </c>
      <c r="R199" s="52">
        <f>'AEO 2022 49 Raw'!U184</f>
        <v>7.265055</v>
      </c>
      <c r="S199" s="52">
        <f>'AEO 2022 49 Raw'!V184</f>
        <v>7.259442</v>
      </c>
      <c r="T199" s="52">
        <f>'AEO 2022 49 Raw'!W184</f>
        <v>7.253181</v>
      </c>
      <c r="U199" s="52">
        <f>'AEO 2022 49 Raw'!X184</f>
        <v>7.246057</v>
      </c>
      <c r="V199" s="52">
        <f>'AEO 2022 49 Raw'!Y184</f>
        <v>7.239673</v>
      </c>
      <c r="W199" s="52">
        <f>'AEO 2022 49 Raw'!Z184</f>
        <v>7.233367</v>
      </c>
      <c r="X199" s="52">
        <f>'AEO 2022 49 Raw'!AA184</f>
        <v>7.227977</v>
      </c>
      <c r="Y199" s="52">
        <f>'AEO 2022 49 Raw'!AB184</f>
        <v>7.223999</v>
      </c>
      <c r="Z199" s="52">
        <f>'AEO 2022 49 Raw'!AC184</f>
        <v>7.217382</v>
      </c>
      <c r="AA199" s="52">
        <f>'AEO 2022 49 Raw'!AD184</f>
        <v>7.214601</v>
      </c>
      <c r="AB199" s="52">
        <f>'AEO 2022 49 Raw'!AE184</f>
        <v>7.212902</v>
      </c>
      <c r="AC199" s="52">
        <f>'AEO 2022 49 Raw'!AF184</f>
        <v>7.212773</v>
      </c>
      <c r="AD199" s="52">
        <f>'AEO 2022 49 Raw'!AG184</f>
        <v>7.213348</v>
      </c>
      <c r="AE199" s="52">
        <f>'AEO 2022 49 Raw'!AH184</f>
        <v>7.214755</v>
      </c>
      <c r="AF199" s="52">
        <f>'AEO 2022 49 Raw'!AI184</f>
        <v>7.216142</v>
      </c>
      <c r="AG199" s="53">
        <f>'AEO 2022 49 Raw'!AJ184</f>
        <v>0.003</v>
      </c>
    </row>
    <row r="200" ht="12.0" customHeight="1">
      <c r="A200" s="45" t="s">
        <v>1876</v>
      </c>
      <c r="B200" s="51" t="s">
        <v>1702</v>
      </c>
      <c r="C200" s="52">
        <f>'AEO 2022 49 Raw'!F185</f>
        <v>5.716641</v>
      </c>
      <c r="D200" s="52">
        <f>'AEO 2022 49 Raw'!G185</f>
        <v>5.980334</v>
      </c>
      <c r="E200" s="52">
        <f>'AEO 2022 49 Raw'!H185</f>
        <v>6.137164</v>
      </c>
      <c r="F200" s="52">
        <f>'AEO 2022 49 Raw'!I185</f>
        <v>6.32051</v>
      </c>
      <c r="G200" s="52">
        <f>'AEO 2022 49 Raw'!J185</f>
        <v>6.522341</v>
      </c>
      <c r="H200" s="52">
        <f>'AEO 2022 49 Raw'!K185</f>
        <v>6.718874</v>
      </c>
      <c r="I200" s="52">
        <f>'AEO 2022 49 Raw'!L185</f>
        <v>6.925042</v>
      </c>
      <c r="J200" s="52">
        <f>'AEO 2022 49 Raw'!M185</f>
        <v>7.018139</v>
      </c>
      <c r="K200" s="52">
        <f>'AEO 2022 49 Raw'!N185</f>
        <v>7.165156</v>
      </c>
      <c r="L200" s="52">
        <f>'AEO 2022 49 Raw'!O185</f>
        <v>7.288357</v>
      </c>
      <c r="M200" s="52">
        <f>'AEO 2022 49 Raw'!P185</f>
        <v>7.394954</v>
      </c>
      <c r="N200" s="52">
        <f>'AEO 2022 49 Raw'!Q185</f>
        <v>7.468632</v>
      </c>
      <c r="O200" s="52">
        <f>'AEO 2022 49 Raw'!R185</f>
        <v>7.492209</v>
      </c>
      <c r="P200" s="52">
        <f>'AEO 2022 49 Raw'!S185</f>
        <v>7.503772</v>
      </c>
      <c r="Q200" s="52">
        <f>'AEO 2022 49 Raw'!T185</f>
        <v>7.503204</v>
      </c>
      <c r="R200" s="52">
        <f>'AEO 2022 49 Raw'!U185</f>
        <v>7.500967</v>
      </c>
      <c r="S200" s="52">
        <f>'AEO 2022 49 Raw'!V185</f>
        <v>7.496632</v>
      </c>
      <c r="T200" s="52">
        <f>'AEO 2022 49 Raw'!W185</f>
        <v>7.485166</v>
      </c>
      <c r="U200" s="52">
        <f>'AEO 2022 49 Raw'!X185</f>
        <v>7.481098</v>
      </c>
      <c r="V200" s="52">
        <f>'AEO 2022 49 Raw'!Y185</f>
        <v>7.479863</v>
      </c>
      <c r="W200" s="52">
        <f>'AEO 2022 49 Raw'!Z185</f>
        <v>7.474692</v>
      </c>
      <c r="X200" s="52">
        <f>'AEO 2022 49 Raw'!AA185</f>
        <v>7.469887</v>
      </c>
      <c r="Y200" s="52">
        <f>'AEO 2022 49 Raw'!AB185</f>
        <v>7.466231</v>
      </c>
      <c r="Z200" s="52">
        <f>'AEO 2022 49 Raw'!AC185</f>
        <v>7.461912</v>
      </c>
      <c r="AA200" s="52">
        <f>'AEO 2022 49 Raw'!AD185</f>
        <v>7.458624</v>
      </c>
      <c r="AB200" s="52">
        <f>'AEO 2022 49 Raw'!AE185</f>
        <v>7.453989</v>
      </c>
      <c r="AC200" s="52">
        <f>'AEO 2022 49 Raw'!AF185</f>
        <v>7.450601</v>
      </c>
      <c r="AD200" s="52">
        <f>'AEO 2022 49 Raw'!AG185</f>
        <v>7.451498</v>
      </c>
      <c r="AE200" s="52">
        <f>'AEO 2022 49 Raw'!AH185</f>
        <v>7.452053</v>
      </c>
      <c r="AF200" s="52">
        <f>'AEO 2022 49 Raw'!AI185</f>
        <v>7.452551</v>
      </c>
      <c r="AG200" s="53">
        <f>'AEO 2022 49 Raw'!AJ185</f>
        <v>0.009</v>
      </c>
    </row>
    <row r="201" ht="15.0" customHeight="1">
      <c r="A201" s="45" t="s">
        <v>1877</v>
      </c>
      <c r="B201" s="51" t="s">
        <v>1704</v>
      </c>
      <c r="C201" s="52">
        <f>'AEO 2022 49 Raw'!F186</f>
        <v>0</v>
      </c>
      <c r="D201" s="52">
        <f>'AEO 2022 49 Raw'!G186</f>
        <v>0</v>
      </c>
      <c r="E201" s="52">
        <f>'AEO 2022 49 Raw'!H186</f>
        <v>0</v>
      </c>
      <c r="F201" s="52">
        <f>'AEO 2022 49 Raw'!I186</f>
        <v>0</v>
      </c>
      <c r="G201" s="52">
        <f>'AEO 2022 49 Raw'!J186</f>
        <v>0</v>
      </c>
      <c r="H201" s="52">
        <f>'AEO 2022 49 Raw'!K186</f>
        <v>0</v>
      </c>
      <c r="I201" s="52">
        <f>'AEO 2022 49 Raw'!L186</f>
        <v>0</v>
      </c>
      <c r="J201" s="52">
        <f>'AEO 2022 49 Raw'!M186</f>
        <v>0</v>
      </c>
      <c r="K201" s="52">
        <f>'AEO 2022 49 Raw'!N186</f>
        <v>0</v>
      </c>
      <c r="L201" s="52">
        <f>'AEO 2022 49 Raw'!O186</f>
        <v>0</v>
      </c>
      <c r="M201" s="52">
        <f>'AEO 2022 49 Raw'!P186</f>
        <v>0</v>
      </c>
      <c r="N201" s="52">
        <f>'AEO 2022 49 Raw'!Q186</f>
        <v>0</v>
      </c>
      <c r="O201" s="52">
        <f>'AEO 2022 49 Raw'!R186</f>
        <v>0</v>
      </c>
      <c r="P201" s="52">
        <f>'AEO 2022 49 Raw'!S186</f>
        <v>0</v>
      </c>
      <c r="Q201" s="52">
        <f>'AEO 2022 49 Raw'!T186</f>
        <v>0</v>
      </c>
      <c r="R201" s="52">
        <f>'AEO 2022 49 Raw'!U186</f>
        <v>0</v>
      </c>
      <c r="S201" s="52">
        <f>'AEO 2022 49 Raw'!V186</f>
        <v>0</v>
      </c>
      <c r="T201" s="52">
        <f>'AEO 2022 49 Raw'!W186</f>
        <v>0</v>
      </c>
      <c r="U201" s="52">
        <f>'AEO 2022 49 Raw'!X186</f>
        <v>0</v>
      </c>
      <c r="V201" s="52">
        <f>'AEO 2022 49 Raw'!Y186</f>
        <v>0</v>
      </c>
      <c r="W201" s="52">
        <f>'AEO 2022 49 Raw'!Z186</f>
        <v>0</v>
      </c>
      <c r="X201" s="52">
        <f>'AEO 2022 49 Raw'!AA186</f>
        <v>0</v>
      </c>
      <c r="Y201" s="52">
        <f>'AEO 2022 49 Raw'!AB186</f>
        <v>0</v>
      </c>
      <c r="Z201" s="52">
        <f>'AEO 2022 49 Raw'!AC186</f>
        <v>0</v>
      </c>
      <c r="AA201" s="52">
        <f>'AEO 2022 49 Raw'!AD186</f>
        <v>0</v>
      </c>
      <c r="AB201" s="52">
        <f>'AEO 2022 49 Raw'!AE186</f>
        <v>0</v>
      </c>
      <c r="AC201" s="52">
        <f>'AEO 2022 49 Raw'!AF186</f>
        <v>0</v>
      </c>
      <c r="AD201" s="52">
        <f>'AEO 2022 49 Raw'!AG186</f>
        <v>0</v>
      </c>
      <c r="AE201" s="52">
        <f>'AEO 2022 49 Raw'!AH186</f>
        <v>0</v>
      </c>
      <c r="AF201" s="52">
        <f>'AEO 2022 49 Raw'!AI186</f>
        <v>0</v>
      </c>
      <c r="AG201" s="53" t="str">
        <f>'AEO 2022 49 Raw'!AJ186</f>
        <v>- -</v>
      </c>
    </row>
    <row r="202" ht="15.0" customHeight="1">
      <c r="A202" s="45" t="s">
        <v>1878</v>
      </c>
      <c r="B202" s="51" t="s">
        <v>1706</v>
      </c>
      <c r="C202" s="52">
        <f>'AEO 2022 49 Raw'!F187</f>
        <v>6.408353</v>
      </c>
      <c r="D202" s="52">
        <f>'AEO 2022 49 Raw'!G187</f>
        <v>10.365967</v>
      </c>
      <c r="E202" s="52">
        <f>'AEO 2022 49 Raw'!H187</f>
        <v>10.472456</v>
      </c>
      <c r="F202" s="52">
        <f>'AEO 2022 49 Raw'!I187</f>
        <v>10.60628</v>
      </c>
      <c r="G202" s="52">
        <f>'AEO 2022 49 Raw'!J187</f>
        <v>10.774768</v>
      </c>
      <c r="H202" s="52">
        <f>'AEO 2022 49 Raw'!K187</f>
        <v>10.983321</v>
      </c>
      <c r="I202" s="52">
        <f>'AEO 2022 49 Raw'!L187</f>
        <v>11.231249</v>
      </c>
      <c r="J202" s="52">
        <f>'AEO 2022 49 Raw'!M187</f>
        <v>11.35058</v>
      </c>
      <c r="K202" s="52">
        <f>'AEO 2022 49 Raw'!N187</f>
        <v>11.554807</v>
      </c>
      <c r="L202" s="52">
        <f>'AEO 2022 49 Raw'!O187</f>
        <v>11.757701</v>
      </c>
      <c r="M202" s="52">
        <f>'AEO 2022 49 Raw'!P187</f>
        <v>11.95121</v>
      </c>
      <c r="N202" s="52">
        <f>'AEO 2022 49 Raw'!Q187</f>
        <v>12.114141</v>
      </c>
      <c r="O202" s="52">
        <f>'AEO 2022 49 Raw'!R187</f>
        <v>12.204004</v>
      </c>
      <c r="P202" s="52">
        <f>'AEO 2022 49 Raw'!S187</f>
        <v>12.226295</v>
      </c>
      <c r="Q202" s="52">
        <f>'AEO 2022 49 Raw'!T187</f>
        <v>12.242141</v>
      </c>
      <c r="R202" s="52">
        <f>'AEO 2022 49 Raw'!U187</f>
        <v>12.249008</v>
      </c>
      <c r="S202" s="52">
        <f>'AEO 2022 49 Raw'!V187</f>
        <v>12.253629</v>
      </c>
      <c r="T202" s="52">
        <f>'AEO 2022 49 Raw'!W187</f>
        <v>12.256564</v>
      </c>
      <c r="U202" s="52">
        <f>'AEO 2022 49 Raw'!X187</f>
        <v>12.2582</v>
      </c>
      <c r="V202" s="52">
        <f>'AEO 2022 49 Raw'!Y187</f>
        <v>12.258759</v>
      </c>
      <c r="W202" s="52">
        <f>'AEO 2022 49 Raw'!Z187</f>
        <v>12.257927</v>
      </c>
      <c r="X202" s="52">
        <f>'AEO 2022 49 Raw'!AA187</f>
        <v>12.25644</v>
      </c>
      <c r="Y202" s="52">
        <f>'AEO 2022 49 Raw'!AB187</f>
        <v>12.254943</v>
      </c>
      <c r="Z202" s="52">
        <f>'AEO 2022 49 Raw'!AC187</f>
        <v>12.253484</v>
      </c>
      <c r="AA202" s="52">
        <f>'AEO 2022 49 Raw'!AD187</f>
        <v>12.251927</v>
      </c>
      <c r="AB202" s="52">
        <f>'AEO 2022 49 Raw'!AE187</f>
        <v>12.250474</v>
      </c>
      <c r="AC202" s="52">
        <f>'AEO 2022 49 Raw'!AF187</f>
        <v>12.24924</v>
      </c>
      <c r="AD202" s="52">
        <f>'AEO 2022 49 Raw'!AG187</f>
        <v>12.247996</v>
      </c>
      <c r="AE202" s="52">
        <f>'AEO 2022 49 Raw'!AH187</f>
        <v>12.246566</v>
      </c>
      <c r="AF202" s="52">
        <f>'AEO 2022 49 Raw'!AI187</f>
        <v>12.245113</v>
      </c>
      <c r="AG202" s="53">
        <f>'AEO 2022 49 Raw'!AJ187</f>
        <v>0.023</v>
      </c>
    </row>
    <row r="203" ht="15.0" customHeight="1">
      <c r="A203" s="45" t="s">
        <v>1879</v>
      </c>
      <c r="B203" s="51" t="s">
        <v>1708</v>
      </c>
      <c r="C203" s="52">
        <f>'AEO 2022 49 Raw'!F188</f>
        <v>1.450004</v>
      </c>
      <c r="D203" s="52">
        <f>'AEO 2022 49 Raw'!G188</f>
        <v>8.55907</v>
      </c>
      <c r="E203" s="52">
        <f>'AEO 2022 49 Raw'!H188</f>
        <v>8.702869</v>
      </c>
      <c r="F203" s="52">
        <f>'AEO 2022 49 Raw'!I188</f>
        <v>8.87323</v>
      </c>
      <c r="G203" s="52">
        <f>'AEO 2022 49 Raw'!J188</f>
        <v>9.078588</v>
      </c>
      <c r="H203" s="52">
        <f>'AEO 2022 49 Raw'!K188</f>
        <v>9.301243</v>
      </c>
      <c r="I203" s="52">
        <f>'AEO 2022 49 Raw'!L188</f>
        <v>9.53465</v>
      </c>
      <c r="J203" s="52">
        <f>'AEO 2022 49 Raw'!M188</f>
        <v>9.650727</v>
      </c>
      <c r="K203" s="52">
        <f>'AEO 2022 49 Raw'!N188</f>
        <v>9.843727</v>
      </c>
      <c r="L203" s="52">
        <f>'AEO 2022 49 Raw'!O188</f>
        <v>10.035418</v>
      </c>
      <c r="M203" s="52">
        <f>'AEO 2022 49 Raw'!P188</f>
        <v>10.191638</v>
      </c>
      <c r="N203" s="52">
        <f>'AEO 2022 49 Raw'!Q188</f>
        <v>10.311704</v>
      </c>
      <c r="O203" s="52">
        <f>'AEO 2022 49 Raw'!R188</f>
        <v>10.377567</v>
      </c>
      <c r="P203" s="52">
        <f>'AEO 2022 49 Raw'!S188</f>
        <v>10.374056</v>
      </c>
      <c r="Q203" s="52">
        <f>'AEO 2022 49 Raw'!T188</f>
        <v>10.368756</v>
      </c>
      <c r="R203" s="52">
        <f>'AEO 2022 49 Raw'!U188</f>
        <v>10.361933</v>
      </c>
      <c r="S203" s="52">
        <f>'AEO 2022 49 Raw'!V188</f>
        <v>10.355531</v>
      </c>
      <c r="T203" s="52">
        <f>'AEO 2022 49 Raw'!W188</f>
        <v>10.35019</v>
      </c>
      <c r="U203" s="52">
        <f>'AEO 2022 49 Raw'!X188</f>
        <v>10.345704</v>
      </c>
      <c r="V203" s="52">
        <f>'AEO 2022 49 Raw'!Y188</f>
        <v>10.341952</v>
      </c>
      <c r="W203" s="52">
        <f>'AEO 2022 49 Raw'!Z188</f>
        <v>10.338826</v>
      </c>
      <c r="X203" s="52">
        <f>'AEO 2022 49 Raw'!AA188</f>
        <v>10.336257</v>
      </c>
      <c r="Y203" s="52">
        <f>'AEO 2022 49 Raw'!AB188</f>
        <v>10.334204</v>
      </c>
      <c r="Z203" s="52">
        <f>'AEO 2022 49 Raw'!AC188</f>
        <v>10.332639</v>
      </c>
      <c r="AA203" s="52">
        <f>'AEO 2022 49 Raw'!AD188</f>
        <v>10.318522</v>
      </c>
      <c r="AB203" s="52">
        <f>'AEO 2022 49 Raw'!AE188</f>
        <v>10.323491</v>
      </c>
      <c r="AC203" s="52">
        <f>'AEO 2022 49 Raw'!AF188</f>
        <v>10.330163</v>
      </c>
      <c r="AD203" s="52">
        <f>'AEO 2022 49 Raw'!AG188</f>
        <v>10.338584</v>
      </c>
      <c r="AE203" s="52">
        <f>'AEO 2022 49 Raw'!AH188</f>
        <v>10.34859</v>
      </c>
      <c r="AF203" s="52">
        <f>'AEO 2022 49 Raw'!AI188</f>
        <v>10.359931</v>
      </c>
      <c r="AG203" s="53">
        <f>'AEO 2022 49 Raw'!AJ188</f>
        <v>0.07</v>
      </c>
    </row>
    <row r="204" ht="12.0" customHeight="1">
      <c r="A204" s="45" t="s">
        <v>1880</v>
      </c>
      <c r="B204" s="51" t="s">
        <v>1710</v>
      </c>
      <c r="C204" s="52">
        <f>'AEO 2022 49 Raw'!F189</f>
        <v>1.42102</v>
      </c>
      <c r="D204" s="52">
        <f>'AEO 2022 49 Raw'!G189</f>
        <v>8.954355</v>
      </c>
      <c r="E204" s="52">
        <f>'AEO 2022 49 Raw'!H189</f>
        <v>9.046774</v>
      </c>
      <c r="F204" s="52">
        <f>'AEO 2022 49 Raw'!I189</f>
        <v>9.168356</v>
      </c>
      <c r="G204" s="52">
        <f>'AEO 2022 49 Raw'!J189</f>
        <v>9.318291</v>
      </c>
      <c r="H204" s="52">
        <f>'AEO 2022 49 Raw'!K189</f>
        <v>9.498333</v>
      </c>
      <c r="I204" s="52">
        <f>'AEO 2022 49 Raw'!L189</f>
        <v>9.71529</v>
      </c>
      <c r="J204" s="52">
        <f>'AEO 2022 49 Raw'!M189</f>
        <v>9.805944</v>
      </c>
      <c r="K204" s="52">
        <f>'AEO 2022 49 Raw'!N189</f>
        <v>9.993281</v>
      </c>
      <c r="L204" s="52">
        <f>'AEO 2022 49 Raw'!O189</f>
        <v>10.179683</v>
      </c>
      <c r="M204" s="52">
        <f>'AEO 2022 49 Raw'!P189</f>
        <v>10.342089</v>
      </c>
      <c r="N204" s="52">
        <f>'AEO 2022 49 Raw'!Q189</f>
        <v>10.480777</v>
      </c>
      <c r="O204" s="52">
        <f>'AEO 2022 49 Raw'!R189</f>
        <v>10.579248</v>
      </c>
      <c r="P204" s="52">
        <f>'AEO 2022 49 Raw'!S189</f>
        <v>10.635777</v>
      </c>
      <c r="Q204" s="52">
        <f>'AEO 2022 49 Raw'!T189</f>
        <v>10.635089</v>
      </c>
      <c r="R204" s="52">
        <f>'AEO 2022 49 Raw'!U189</f>
        <v>10.63152</v>
      </c>
      <c r="S204" s="52">
        <f>'AEO 2022 49 Raw'!V189</f>
        <v>10.628483</v>
      </c>
      <c r="T204" s="52">
        <f>'AEO 2022 49 Raw'!W189</f>
        <v>10.625907</v>
      </c>
      <c r="U204" s="52">
        <f>'AEO 2022 49 Raw'!X189</f>
        <v>10.623689</v>
      </c>
      <c r="V204" s="52">
        <f>'AEO 2022 49 Raw'!Y189</f>
        <v>10.621824</v>
      </c>
      <c r="W204" s="52">
        <f>'AEO 2022 49 Raw'!Z189</f>
        <v>10.620249</v>
      </c>
      <c r="X204" s="52">
        <f>'AEO 2022 49 Raw'!AA189</f>
        <v>10.618983</v>
      </c>
      <c r="Y204" s="52">
        <f>'AEO 2022 49 Raw'!AB189</f>
        <v>10.61799</v>
      </c>
      <c r="Z204" s="52">
        <f>'AEO 2022 49 Raw'!AC189</f>
        <v>10.617245</v>
      </c>
      <c r="AA204" s="52">
        <f>'AEO 2022 49 Raw'!AD189</f>
        <v>10.611383</v>
      </c>
      <c r="AB204" s="52">
        <f>'AEO 2022 49 Raw'!AE189</f>
        <v>10.614031</v>
      </c>
      <c r="AC204" s="52">
        <f>'AEO 2022 49 Raw'!AF189</f>
        <v>10.617705</v>
      </c>
      <c r="AD204" s="52">
        <f>'AEO 2022 49 Raw'!AG189</f>
        <v>10.622499</v>
      </c>
      <c r="AE204" s="52">
        <f>'AEO 2022 49 Raw'!AH189</f>
        <v>10.628446</v>
      </c>
      <c r="AF204" s="52">
        <f>'AEO 2022 49 Raw'!AI189</f>
        <v>10.635474</v>
      </c>
      <c r="AG204" s="53">
        <f>'AEO 2022 49 Raw'!AJ189</f>
        <v>0.072</v>
      </c>
    </row>
    <row r="205" ht="15.0" customHeight="1">
      <c r="A205" s="45" t="s">
        <v>1881</v>
      </c>
      <c r="B205" s="51" t="s">
        <v>1712</v>
      </c>
      <c r="C205" s="52">
        <f>'AEO 2022 49 Raw'!F190</f>
        <v>7.109958</v>
      </c>
      <c r="D205" s="52">
        <f>'AEO 2022 49 Raw'!G190</f>
        <v>6.742665</v>
      </c>
      <c r="E205" s="52">
        <f>'AEO 2022 49 Raw'!H190</f>
        <v>6.742665</v>
      </c>
      <c r="F205" s="52">
        <f>'AEO 2022 49 Raw'!I190</f>
        <v>6.742665</v>
      </c>
      <c r="G205" s="52">
        <f>'AEO 2022 49 Raw'!J190</f>
        <v>6.742665</v>
      </c>
      <c r="H205" s="52">
        <f>'AEO 2022 49 Raw'!K190</f>
        <v>6.742665</v>
      </c>
      <c r="I205" s="52">
        <f>'AEO 2022 49 Raw'!L190</f>
        <v>6.742665</v>
      </c>
      <c r="J205" s="52">
        <f>'AEO 2022 49 Raw'!M190</f>
        <v>6.742665</v>
      </c>
      <c r="K205" s="52">
        <f>'AEO 2022 49 Raw'!N190</f>
        <v>6.742665</v>
      </c>
      <c r="L205" s="52">
        <f>'AEO 2022 49 Raw'!O190</f>
        <v>6.742665</v>
      </c>
      <c r="M205" s="52">
        <f>'AEO 2022 49 Raw'!P190</f>
        <v>6.742665</v>
      </c>
      <c r="N205" s="52">
        <f>'AEO 2022 49 Raw'!Q190</f>
        <v>6.742665</v>
      </c>
      <c r="O205" s="52">
        <f>'AEO 2022 49 Raw'!R190</f>
        <v>6.742665</v>
      </c>
      <c r="P205" s="52">
        <f>'AEO 2022 49 Raw'!S190</f>
        <v>6.742665</v>
      </c>
      <c r="Q205" s="52">
        <f>'AEO 2022 49 Raw'!T190</f>
        <v>6.742665</v>
      </c>
      <c r="R205" s="52">
        <f>'AEO 2022 49 Raw'!U190</f>
        <v>6.742665</v>
      </c>
      <c r="S205" s="52">
        <f>'AEO 2022 49 Raw'!V190</f>
        <v>6.742665</v>
      </c>
      <c r="T205" s="52">
        <f>'AEO 2022 49 Raw'!W190</f>
        <v>6.742665</v>
      </c>
      <c r="U205" s="52">
        <f>'AEO 2022 49 Raw'!X190</f>
        <v>6.742665</v>
      </c>
      <c r="V205" s="52">
        <f>'AEO 2022 49 Raw'!Y190</f>
        <v>6.742664</v>
      </c>
      <c r="W205" s="52">
        <f>'AEO 2022 49 Raw'!Z190</f>
        <v>6.742664</v>
      </c>
      <c r="X205" s="52">
        <f>'AEO 2022 49 Raw'!AA190</f>
        <v>6.742665</v>
      </c>
      <c r="Y205" s="52">
        <f>'AEO 2022 49 Raw'!AB190</f>
        <v>6.742665</v>
      </c>
      <c r="Z205" s="52">
        <f>'AEO 2022 49 Raw'!AC190</f>
        <v>6.742665</v>
      </c>
      <c r="AA205" s="52">
        <f>'AEO 2022 49 Raw'!AD190</f>
        <v>6.742665</v>
      </c>
      <c r="AB205" s="52">
        <f>'AEO 2022 49 Raw'!AE190</f>
        <v>6.742665</v>
      </c>
      <c r="AC205" s="52">
        <f>'AEO 2022 49 Raw'!AF190</f>
        <v>6.742664</v>
      </c>
      <c r="AD205" s="52">
        <f>'AEO 2022 49 Raw'!AG190</f>
        <v>6.742664</v>
      </c>
      <c r="AE205" s="52">
        <f>'AEO 2022 49 Raw'!AH190</f>
        <v>6.742665</v>
      </c>
      <c r="AF205" s="52">
        <f>'AEO 2022 49 Raw'!AI190</f>
        <v>6.742665</v>
      </c>
      <c r="AG205" s="53">
        <f>'AEO 2022 49 Raw'!AJ190</f>
        <v>-0.002</v>
      </c>
    </row>
    <row r="206" ht="15.0" customHeight="1">
      <c r="A206" s="45" t="s">
        <v>1882</v>
      </c>
      <c r="B206" s="51" t="s">
        <v>1817</v>
      </c>
      <c r="C206" s="52">
        <f>'AEO 2022 49 Raw'!F191</f>
        <v>6.364573</v>
      </c>
      <c r="D206" s="52">
        <f>'AEO 2022 49 Raw'!G191</f>
        <v>6.460947</v>
      </c>
      <c r="E206" s="52">
        <f>'AEO 2022 49 Raw'!H191</f>
        <v>6.578</v>
      </c>
      <c r="F206" s="52">
        <f>'AEO 2022 49 Raw'!I191</f>
        <v>6.724771</v>
      </c>
      <c r="G206" s="52">
        <f>'AEO 2022 49 Raw'!J191</f>
        <v>6.89593</v>
      </c>
      <c r="H206" s="52">
        <f>'AEO 2022 49 Raw'!K191</f>
        <v>7.080747</v>
      </c>
      <c r="I206" s="52">
        <f>'AEO 2022 49 Raw'!L191</f>
        <v>7.271649</v>
      </c>
      <c r="J206" s="52">
        <f>'AEO 2022 49 Raw'!M191</f>
        <v>7.368346</v>
      </c>
      <c r="K206" s="52">
        <f>'AEO 2022 49 Raw'!N191</f>
        <v>7.507889</v>
      </c>
      <c r="L206" s="52">
        <f>'AEO 2022 49 Raw'!O191</f>
        <v>7.623907</v>
      </c>
      <c r="M206" s="52">
        <f>'AEO 2022 49 Raw'!P191</f>
        <v>7.726428</v>
      </c>
      <c r="N206" s="52">
        <f>'AEO 2022 49 Raw'!Q191</f>
        <v>7.786583</v>
      </c>
      <c r="O206" s="52">
        <f>'AEO 2022 49 Raw'!R191</f>
        <v>7.794834</v>
      </c>
      <c r="P206" s="52">
        <f>'AEO 2022 49 Raw'!S191</f>
        <v>7.799932</v>
      </c>
      <c r="Q206" s="52">
        <f>'AEO 2022 49 Raw'!T191</f>
        <v>7.798932</v>
      </c>
      <c r="R206" s="52">
        <f>'AEO 2022 49 Raw'!U191</f>
        <v>7.801967</v>
      </c>
      <c r="S206" s="52">
        <f>'AEO 2022 49 Raw'!V191</f>
        <v>7.803624</v>
      </c>
      <c r="T206" s="52">
        <f>'AEO 2022 49 Raw'!W191</f>
        <v>7.803065</v>
      </c>
      <c r="U206" s="52">
        <f>'AEO 2022 49 Raw'!X191</f>
        <v>7.803085</v>
      </c>
      <c r="V206" s="52">
        <f>'AEO 2022 49 Raw'!Y191</f>
        <v>7.802605</v>
      </c>
      <c r="W206" s="52">
        <f>'AEO 2022 49 Raw'!Z191</f>
        <v>7.803377</v>
      </c>
      <c r="X206" s="52">
        <f>'AEO 2022 49 Raw'!AA191</f>
        <v>7.802001</v>
      </c>
      <c r="Y206" s="52">
        <f>'AEO 2022 49 Raw'!AB191</f>
        <v>7.802357</v>
      </c>
      <c r="Z206" s="52">
        <f>'AEO 2022 49 Raw'!AC191</f>
        <v>7.802791</v>
      </c>
      <c r="AA206" s="52">
        <f>'AEO 2022 49 Raw'!AD191</f>
        <v>7.801889</v>
      </c>
      <c r="AB206" s="52">
        <f>'AEO 2022 49 Raw'!AE191</f>
        <v>7.802709</v>
      </c>
      <c r="AC206" s="52">
        <f>'AEO 2022 49 Raw'!AF191</f>
        <v>7.804005</v>
      </c>
      <c r="AD206" s="52">
        <f>'AEO 2022 49 Raw'!AG191</f>
        <v>7.805714</v>
      </c>
      <c r="AE206" s="52">
        <f>'AEO 2022 49 Raw'!AH191</f>
        <v>7.807621</v>
      </c>
      <c r="AF206" s="52">
        <f>'AEO 2022 49 Raw'!AI191</f>
        <v>7.807284</v>
      </c>
      <c r="AG206" s="53">
        <f>'AEO 2022 49 Raw'!AJ191</f>
        <v>0.007</v>
      </c>
    </row>
    <row r="207" ht="15.0" customHeight="1">
      <c r="A207" s="45" t="s">
        <v>1883</v>
      </c>
      <c r="B207" s="50" t="s">
        <v>1819</v>
      </c>
      <c r="C207" s="52">
        <f>'AEO 2022 49 Raw'!F192</f>
        <v>7.746586</v>
      </c>
      <c r="D207" s="52">
        <f>'AEO 2022 49 Raw'!G192</f>
        <v>7.87982</v>
      </c>
      <c r="E207" s="52">
        <f>'AEO 2022 49 Raw'!H192</f>
        <v>8.043124</v>
      </c>
      <c r="F207" s="52">
        <f>'AEO 2022 49 Raw'!I192</f>
        <v>8.195234</v>
      </c>
      <c r="G207" s="52">
        <f>'AEO 2022 49 Raw'!J192</f>
        <v>8.39315</v>
      </c>
      <c r="H207" s="52">
        <f>'AEO 2022 49 Raw'!K192</f>
        <v>8.635645</v>
      </c>
      <c r="I207" s="52">
        <f>'AEO 2022 49 Raw'!L192</f>
        <v>8.879062</v>
      </c>
      <c r="J207" s="52">
        <f>'AEO 2022 49 Raw'!M192</f>
        <v>8.998692</v>
      </c>
      <c r="K207" s="52">
        <f>'AEO 2022 49 Raw'!N192</f>
        <v>9.178302</v>
      </c>
      <c r="L207" s="52">
        <f>'AEO 2022 49 Raw'!O192</f>
        <v>9.33383</v>
      </c>
      <c r="M207" s="52">
        <f>'AEO 2022 49 Raw'!P192</f>
        <v>9.480412</v>
      </c>
      <c r="N207" s="52">
        <f>'AEO 2022 49 Raw'!Q192</f>
        <v>9.573148</v>
      </c>
      <c r="O207" s="52">
        <f>'AEO 2022 49 Raw'!R192</f>
        <v>9.603812</v>
      </c>
      <c r="P207" s="52">
        <f>'AEO 2022 49 Raw'!S192</f>
        <v>9.630598</v>
      </c>
      <c r="Q207" s="52">
        <f>'AEO 2022 49 Raw'!T192</f>
        <v>9.653441</v>
      </c>
      <c r="R207" s="52">
        <f>'AEO 2022 49 Raw'!U192</f>
        <v>9.673531</v>
      </c>
      <c r="S207" s="52">
        <f>'AEO 2022 49 Raw'!V192</f>
        <v>9.684941</v>
      </c>
      <c r="T207" s="52">
        <f>'AEO 2022 49 Raw'!W192</f>
        <v>9.699458</v>
      </c>
      <c r="U207" s="52">
        <f>'AEO 2022 49 Raw'!X192</f>
        <v>9.70982</v>
      </c>
      <c r="V207" s="52">
        <f>'AEO 2022 49 Raw'!Y192</f>
        <v>9.721288</v>
      </c>
      <c r="W207" s="52">
        <f>'AEO 2022 49 Raw'!Z192</f>
        <v>9.739142</v>
      </c>
      <c r="X207" s="52">
        <f>'AEO 2022 49 Raw'!AA192</f>
        <v>9.754228</v>
      </c>
      <c r="Y207" s="52">
        <f>'AEO 2022 49 Raw'!AB192</f>
        <v>9.77439</v>
      </c>
      <c r="Z207" s="52">
        <f>'AEO 2022 49 Raw'!AC192</f>
        <v>9.788423</v>
      </c>
      <c r="AA207" s="52">
        <f>'AEO 2022 49 Raw'!AD192</f>
        <v>9.805681</v>
      </c>
      <c r="AB207" s="52">
        <f>'AEO 2022 49 Raw'!AE192</f>
        <v>9.829361</v>
      </c>
      <c r="AC207" s="52">
        <f>'AEO 2022 49 Raw'!AF192</f>
        <v>9.850345</v>
      </c>
      <c r="AD207" s="52">
        <f>'AEO 2022 49 Raw'!AG192</f>
        <v>9.883928</v>
      </c>
      <c r="AE207" s="52">
        <f>'AEO 2022 49 Raw'!AH192</f>
        <v>9.926568</v>
      </c>
      <c r="AF207" s="52">
        <f>'AEO 2022 49 Raw'!AI192</f>
        <v>9.935636</v>
      </c>
      <c r="AG207" s="53">
        <f>'AEO 2022 49 Raw'!AJ192</f>
        <v>0.009</v>
      </c>
    </row>
    <row r="208" ht="15.0" customHeight="1">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3"/>
    </row>
    <row r="209" ht="12.0" customHeight="1">
      <c r="B209" s="50" t="s">
        <v>1884</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3"/>
    </row>
    <row r="210" ht="15.0" customHeight="1">
      <c r="B210" s="50" t="s">
        <v>1694</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3"/>
    </row>
    <row r="211" ht="15.0" customHeight="1">
      <c r="A211" s="45" t="s">
        <v>1885</v>
      </c>
      <c r="B211" s="51" t="s">
        <v>1696</v>
      </c>
      <c r="C211" s="52">
        <f>'AEO 2022 49 Raw'!F195</f>
        <v>185.670609</v>
      </c>
      <c r="D211" s="52">
        <f>'AEO 2022 49 Raw'!G195</f>
        <v>166.714371</v>
      </c>
      <c r="E211" s="52">
        <f>'AEO 2022 49 Raw'!H195</f>
        <v>169.263672</v>
      </c>
      <c r="F211" s="52">
        <f>'AEO 2022 49 Raw'!I195</f>
        <v>171.593185</v>
      </c>
      <c r="G211" s="52">
        <f>'AEO 2022 49 Raw'!J195</f>
        <v>170.063705</v>
      </c>
      <c r="H211" s="52">
        <f>'AEO 2022 49 Raw'!K195</f>
        <v>169.149506</v>
      </c>
      <c r="I211" s="52">
        <f>'AEO 2022 49 Raw'!L195</f>
        <v>166.247543</v>
      </c>
      <c r="J211" s="52">
        <f>'AEO 2022 49 Raw'!M195</f>
        <v>164.835938</v>
      </c>
      <c r="K211" s="52">
        <f>'AEO 2022 49 Raw'!N195</f>
        <v>163.983734</v>
      </c>
      <c r="L211" s="52">
        <f>'AEO 2022 49 Raw'!O195</f>
        <v>161.544678</v>
      </c>
      <c r="M211" s="52">
        <f>'AEO 2022 49 Raw'!P195</f>
        <v>159.513885</v>
      </c>
      <c r="N211" s="52">
        <f>'AEO 2022 49 Raw'!Q195</f>
        <v>159.089645</v>
      </c>
      <c r="O211" s="52">
        <f>'AEO 2022 49 Raw'!R195</f>
        <v>158.850937</v>
      </c>
      <c r="P211" s="52">
        <f>'AEO 2022 49 Raw'!S195</f>
        <v>154.389084</v>
      </c>
      <c r="Q211" s="52">
        <f>'AEO 2022 49 Raw'!T195</f>
        <v>149.77919</v>
      </c>
      <c r="R211" s="52">
        <f>'AEO 2022 49 Raw'!U195</f>
        <v>147.345123</v>
      </c>
      <c r="S211" s="52">
        <f>'AEO 2022 49 Raw'!V195</f>
        <v>146.248001</v>
      </c>
      <c r="T211" s="52">
        <f>'AEO 2022 49 Raw'!W195</f>
        <v>146.739838</v>
      </c>
      <c r="U211" s="52">
        <f>'AEO 2022 49 Raw'!X195</f>
        <v>147.913391</v>
      </c>
      <c r="V211" s="52">
        <f>'AEO 2022 49 Raw'!Y195</f>
        <v>148.287003</v>
      </c>
      <c r="W211" s="52">
        <f>'AEO 2022 49 Raw'!Z195</f>
        <v>147.127396</v>
      </c>
      <c r="X211" s="52">
        <f>'AEO 2022 49 Raw'!AA195</f>
        <v>145.944855</v>
      </c>
      <c r="Y211" s="52">
        <f>'AEO 2022 49 Raw'!AB195</f>
        <v>144.549103</v>
      </c>
      <c r="Z211" s="52">
        <f>'AEO 2022 49 Raw'!AC195</f>
        <v>142.84433</v>
      </c>
      <c r="AA211" s="52">
        <f>'AEO 2022 49 Raw'!AD195</f>
        <v>140.968948</v>
      </c>
      <c r="AB211" s="52">
        <f>'AEO 2022 49 Raw'!AE195</f>
        <v>141.025955</v>
      </c>
      <c r="AC211" s="52">
        <f>'AEO 2022 49 Raw'!AF195</f>
        <v>140.484116</v>
      </c>
      <c r="AD211" s="52">
        <f>'AEO 2022 49 Raw'!AG195</f>
        <v>139.266968</v>
      </c>
      <c r="AE211" s="52">
        <f>'AEO 2022 49 Raw'!AH195</f>
        <v>139.475388</v>
      </c>
      <c r="AF211" s="52">
        <f>'AEO 2022 49 Raw'!AI195</f>
        <v>138.585678</v>
      </c>
      <c r="AG211" s="53">
        <f>'AEO 2022 49 Raw'!AJ195</f>
        <v>-0.01</v>
      </c>
    </row>
    <row r="212" ht="15.0" customHeight="1">
      <c r="A212" s="45" t="s">
        <v>1886</v>
      </c>
      <c r="B212" s="51" t="s">
        <v>1698</v>
      </c>
      <c r="C212" s="52">
        <f>'AEO 2022 49 Raw'!F196</f>
        <v>81.597633</v>
      </c>
      <c r="D212" s="52">
        <f>'AEO 2022 49 Raw'!G196</f>
        <v>75.829834</v>
      </c>
      <c r="E212" s="52">
        <f>'AEO 2022 49 Raw'!H196</f>
        <v>79.866562</v>
      </c>
      <c r="F212" s="52">
        <f>'AEO 2022 49 Raw'!I196</f>
        <v>84.025169</v>
      </c>
      <c r="G212" s="52">
        <f>'AEO 2022 49 Raw'!J196</f>
        <v>86.267441</v>
      </c>
      <c r="H212" s="52">
        <f>'AEO 2022 49 Raw'!K196</f>
        <v>88.893692</v>
      </c>
      <c r="I212" s="52">
        <f>'AEO 2022 49 Raw'!L196</f>
        <v>90.623322</v>
      </c>
      <c r="J212" s="52">
        <f>'AEO 2022 49 Raw'!M196</f>
        <v>93.248734</v>
      </c>
      <c r="K212" s="52">
        <f>'AEO 2022 49 Raw'!N196</f>
        <v>96.304192</v>
      </c>
      <c r="L212" s="52">
        <f>'AEO 2022 49 Raw'!O196</f>
        <v>98.51339</v>
      </c>
      <c r="M212" s="52">
        <f>'AEO 2022 49 Raw'!P196</f>
        <v>101.012337</v>
      </c>
      <c r="N212" s="52">
        <f>'AEO 2022 49 Raw'!Q196</f>
        <v>104.637337</v>
      </c>
      <c r="O212" s="52">
        <f>'AEO 2022 49 Raw'!R196</f>
        <v>108.711777</v>
      </c>
      <c r="P212" s="52">
        <f>'AEO 2022 49 Raw'!S196</f>
        <v>109.638748</v>
      </c>
      <c r="Q212" s="52">
        <f>'AEO 2022 49 Raw'!T196</f>
        <v>110.568161</v>
      </c>
      <c r="R212" s="52">
        <f>'AEO 2022 49 Raw'!U196</f>
        <v>112.579117</v>
      </c>
      <c r="S212" s="52">
        <f>'AEO 2022 49 Raw'!V196</f>
        <v>115.957535</v>
      </c>
      <c r="T212" s="52">
        <f>'AEO 2022 49 Raw'!W196</f>
        <v>120.348694</v>
      </c>
      <c r="U212" s="52">
        <f>'AEO 2022 49 Raw'!X196</f>
        <v>125.497116</v>
      </c>
      <c r="V212" s="52">
        <f>'AEO 2022 49 Raw'!Y196</f>
        <v>130.22554</v>
      </c>
      <c r="W212" s="52">
        <f>'AEO 2022 49 Raw'!Z196</f>
        <v>134.364899</v>
      </c>
      <c r="X212" s="52">
        <f>'AEO 2022 49 Raw'!AA196</f>
        <v>137.02388</v>
      </c>
      <c r="Y212" s="52">
        <f>'AEO 2022 49 Raw'!AB196</f>
        <v>139.677155</v>
      </c>
      <c r="Z212" s="52">
        <f>'AEO 2022 49 Raw'!AC196</f>
        <v>142.479584</v>
      </c>
      <c r="AA212" s="52">
        <f>'AEO 2022 49 Raw'!AD196</f>
        <v>144.377136</v>
      </c>
      <c r="AB212" s="52">
        <f>'AEO 2022 49 Raw'!AE196</f>
        <v>147.977402</v>
      </c>
      <c r="AC212" s="52">
        <f>'AEO 2022 49 Raw'!AF196</f>
        <v>151.082809</v>
      </c>
      <c r="AD212" s="52">
        <f>'AEO 2022 49 Raw'!AG196</f>
        <v>153.550522</v>
      </c>
      <c r="AE212" s="52">
        <f>'AEO 2022 49 Raw'!AH196</f>
        <v>157.674438</v>
      </c>
      <c r="AF212" s="52">
        <f>'AEO 2022 49 Raw'!AI196</f>
        <v>160.718246</v>
      </c>
      <c r="AG212" s="53">
        <f>'AEO 2022 49 Raw'!AJ196</f>
        <v>0.024</v>
      </c>
    </row>
    <row r="213" ht="15.0" customHeight="1">
      <c r="A213" s="45" t="s">
        <v>1887</v>
      </c>
      <c r="B213" s="51" t="s">
        <v>1700</v>
      </c>
      <c r="C213" s="52">
        <f>'AEO 2022 49 Raw'!F197</f>
        <v>0.37649</v>
      </c>
      <c r="D213" s="52">
        <f>'AEO 2022 49 Raw'!G197</f>
        <v>0.351775</v>
      </c>
      <c r="E213" s="52">
        <f>'AEO 2022 49 Raw'!H197</f>
        <v>0.37203</v>
      </c>
      <c r="F213" s="52">
        <f>'AEO 2022 49 Raw'!I197</f>
        <v>0.393034</v>
      </c>
      <c r="G213" s="52">
        <f>'AEO 2022 49 Raw'!J197</f>
        <v>0.405821</v>
      </c>
      <c r="H213" s="52">
        <f>'AEO 2022 49 Raw'!K197</f>
        <v>0.420668</v>
      </c>
      <c r="I213" s="52">
        <f>'AEO 2022 49 Raw'!L197</f>
        <v>0.431208</v>
      </c>
      <c r="J213" s="52">
        <f>'AEO 2022 49 Raw'!M197</f>
        <v>0.446147</v>
      </c>
      <c r="K213" s="52">
        <f>'AEO 2022 49 Raw'!N197</f>
        <v>0.4634</v>
      </c>
      <c r="L213" s="52">
        <f>'AEO 2022 49 Raw'!O197</f>
        <v>0.476848</v>
      </c>
      <c r="M213" s="52">
        <f>'AEO 2022 49 Raw'!P197</f>
        <v>0.492029</v>
      </c>
      <c r="N213" s="52">
        <f>'AEO 2022 49 Raw'!Q197</f>
        <v>0.513052</v>
      </c>
      <c r="O213" s="52">
        <f>'AEO 2022 49 Raw'!R197</f>
        <v>0.536177</v>
      </c>
      <c r="P213" s="52">
        <f>'AEO 2022 49 Raw'!S197</f>
        <v>0.545024</v>
      </c>
      <c r="Q213" s="52">
        <f>'AEO 2022 49 Raw'!T197</f>
        <v>0.553619</v>
      </c>
      <c r="R213" s="52">
        <f>'AEO 2022 49 Raw'!U197</f>
        <v>0.569382</v>
      </c>
      <c r="S213" s="52">
        <f>'AEO 2022 49 Raw'!V197</f>
        <v>0.591709</v>
      </c>
      <c r="T213" s="52">
        <f>'AEO 2022 49 Raw'!W197</f>
        <v>0.620988</v>
      </c>
      <c r="U213" s="52">
        <f>'AEO 2022 49 Raw'!X197</f>
        <v>0.655</v>
      </c>
      <c r="V213" s="52">
        <f>'AEO 2022 49 Raw'!Y197</f>
        <v>0.687508</v>
      </c>
      <c r="W213" s="52">
        <f>'AEO 2022 49 Raw'!Z197</f>
        <v>0.716003</v>
      </c>
      <c r="X213" s="52">
        <f>'AEO 2022 49 Raw'!AA197</f>
        <v>0.741597</v>
      </c>
      <c r="Y213" s="52">
        <f>'AEO 2022 49 Raw'!AB197</f>
        <v>0.76776</v>
      </c>
      <c r="Z213" s="52">
        <f>'AEO 2022 49 Raw'!AC197</f>
        <v>0.794101</v>
      </c>
      <c r="AA213" s="52">
        <f>'AEO 2022 49 Raw'!AD197</f>
        <v>0.818521</v>
      </c>
      <c r="AB213" s="52">
        <f>'AEO 2022 49 Raw'!AE197</f>
        <v>0.854118</v>
      </c>
      <c r="AC213" s="52">
        <f>'AEO 2022 49 Raw'!AF197</f>
        <v>0.887824</v>
      </c>
      <c r="AD213" s="52">
        <f>'AEO 2022 49 Raw'!AG197</f>
        <v>0.918634</v>
      </c>
      <c r="AE213" s="52">
        <f>'AEO 2022 49 Raw'!AH197</f>
        <v>0.960428</v>
      </c>
      <c r="AF213" s="52">
        <f>'AEO 2022 49 Raw'!AI197</f>
        <v>0.99715</v>
      </c>
      <c r="AG213" s="53">
        <f>'AEO 2022 49 Raw'!AJ197</f>
        <v>0.034</v>
      </c>
    </row>
    <row r="214" ht="15.0" customHeight="1">
      <c r="A214" s="45" t="s">
        <v>1888</v>
      </c>
      <c r="B214" s="51" t="s">
        <v>1702</v>
      </c>
      <c r="C214" s="52">
        <f>'AEO 2022 49 Raw'!F198</f>
        <v>0.146287</v>
      </c>
      <c r="D214" s="52">
        <f>'AEO 2022 49 Raw'!G198</f>
        <v>0.131537</v>
      </c>
      <c r="E214" s="52">
        <f>'AEO 2022 49 Raw'!H198</f>
        <v>0.134196</v>
      </c>
      <c r="F214" s="52">
        <f>'AEO 2022 49 Raw'!I198</f>
        <v>0.136868</v>
      </c>
      <c r="G214" s="52">
        <f>'AEO 2022 49 Raw'!J198</f>
        <v>0.13653</v>
      </c>
      <c r="H214" s="52">
        <f>'AEO 2022 49 Raw'!K198</f>
        <v>0.136818</v>
      </c>
      <c r="I214" s="52">
        <f>'AEO 2022 49 Raw'!L198</f>
        <v>0.135667</v>
      </c>
      <c r="J214" s="52">
        <f>'AEO 2022 49 Raw'!M198</f>
        <v>0.135864</v>
      </c>
      <c r="K214" s="52">
        <f>'AEO 2022 49 Raw'!N198</f>
        <v>0.136686</v>
      </c>
      <c r="L214" s="52">
        <f>'AEO 2022 49 Raw'!O198</f>
        <v>0.136389</v>
      </c>
      <c r="M214" s="52">
        <f>'AEO 2022 49 Raw'!P198</f>
        <v>0.136557</v>
      </c>
      <c r="N214" s="52">
        <f>'AEO 2022 49 Raw'!Q198</f>
        <v>0.138223</v>
      </c>
      <c r="O214" s="52">
        <f>'AEO 2022 49 Raw'!R198</f>
        <v>0.140281</v>
      </c>
      <c r="P214" s="52">
        <f>'AEO 2022 49 Raw'!S198</f>
        <v>0.138532</v>
      </c>
      <c r="Q214" s="52">
        <f>'AEO 2022 49 Raw'!T198</f>
        <v>0.13688</v>
      </c>
      <c r="R214" s="52">
        <f>'AEO 2022 49 Raw'!U198</f>
        <v>0.137014</v>
      </c>
      <c r="S214" s="52">
        <f>'AEO 2022 49 Raw'!V198</f>
        <v>0.139228</v>
      </c>
      <c r="T214" s="52">
        <f>'AEO 2022 49 Raw'!W198</f>
        <v>0.143046</v>
      </c>
      <c r="U214" s="52">
        <f>'AEO 2022 49 Raw'!X198</f>
        <v>0.147827</v>
      </c>
      <c r="V214" s="52">
        <f>'AEO 2022 49 Raw'!Y198</f>
        <v>0.152233</v>
      </c>
      <c r="W214" s="52">
        <f>'AEO 2022 49 Raw'!Z198</f>
        <v>0.155708</v>
      </c>
      <c r="X214" s="52">
        <f>'AEO 2022 49 Raw'!AA198</f>
        <v>0.158604</v>
      </c>
      <c r="Y214" s="52">
        <f>'AEO 2022 49 Raw'!AB198</f>
        <v>0.162431</v>
      </c>
      <c r="Z214" s="52">
        <f>'AEO 2022 49 Raw'!AC198</f>
        <v>0.166439</v>
      </c>
      <c r="AA214" s="52">
        <f>'AEO 2022 49 Raw'!AD198</f>
        <v>0.170224</v>
      </c>
      <c r="AB214" s="52">
        <f>'AEO 2022 49 Raw'!AE198</f>
        <v>0.178258</v>
      </c>
      <c r="AC214" s="52">
        <f>'AEO 2022 49 Raw'!AF198</f>
        <v>0.186339</v>
      </c>
      <c r="AD214" s="52">
        <f>'AEO 2022 49 Raw'!AG198</f>
        <v>0.19431</v>
      </c>
      <c r="AE214" s="52">
        <f>'AEO 2022 49 Raw'!AH198</f>
        <v>0.205201</v>
      </c>
      <c r="AF214" s="52">
        <f>'AEO 2022 49 Raw'!AI198</f>
        <v>0.215677</v>
      </c>
      <c r="AG214" s="53">
        <f>'AEO 2022 49 Raw'!AJ198</f>
        <v>0.013</v>
      </c>
    </row>
    <row r="215" ht="15.0" customHeight="1">
      <c r="A215" s="45" t="s">
        <v>1889</v>
      </c>
      <c r="B215" s="51" t="s">
        <v>1704</v>
      </c>
      <c r="C215" s="52">
        <f>'AEO 2022 49 Raw'!F199</f>
        <v>4.674959</v>
      </c>
      <c r="D215" s="52">
        <f>'AEO 2022 49 Raw'!G199</f>
        <v>4.113621</v>
      </c>
      <c r="E215" s="52">
        <f>'AEO 2022 49 Raw'!H199</f>
        <v>4.097058</v>
      </c>
      <c r="F215" s="52">
        <f>'AEO 2022 49 Raw'!I199</f>
        <v>4.076231</v>
      </c>
      <c r="G215" s="52">
        <f>'AEO 2022 49 Raw'!J199</f>
        <v>3.963672</v>
      </c>
      <c r="H215" s="52">
        <f>'AEO 2022 49 Raw'!K199</f>
        <v>3.875137</v>
      </c>
      <c r="I215" s="52">
        <f>'AEO 2022 49 Raw'!L199</f>
        <v>3.748797</v>
      </c>
      <c r="J215" s="52">
        <f>'AEO 2022 49 Raw'!M199</f>
        <v>3.667557</v>
      </c>
      <c r="K215" s="52">
        <f>'AEO 2022 49 Raw'!N199</f>
        <v>3.623373</v>
      </c>
      <c r="L215" s="52">
        <f>'AEO 2022 49 Raw'!O199</f>
        <v>3.55564</v>
      </c>
      <c r="M215" s="52">
        <f>'AEO 2022 49 Raw'!P199</f>
        <v>3.510182</v>
      </c>
      <c r="N215" s="52">
        <f>'AEO 2022 49 Raw'!Q199</f>
        <v>3.522298</v>
      </c>
      <c r="O215" s="52">
        <f>'AEO 2022 49 Raw'!R199</f>
        <v>3.545372</v>
      </c>
      <c r="P215" s="52">
        <f>'AEO 2022 49 Raw'!S199</f>
        <v>3.47398</v>
      </c>
      <c r="Q215" s="52">
        <f>'AEO 2022 49 Raw'!T199</f>
        <v>3.404507</v>
      </c>
      <c r="R215" s="52">
        <f>'AEO 2022 49 Raw'!U199</f>
        <v>3.381099</v>
      </c>
      <c r="S215" s="52">
        <f>'AEO 2022 49 Raw'!V199</f>
        <v>3.396466</v>
      </c>
      <c r="T215" s="52">
        <f>'AEO 2022 49 Raw'!W199</f>
        <v>3.475915</v>
      </c>
      <c r="U215" s="52">
        <f>'AEO 2022 49 Raw'!X199</f>
        <v>3.595992</v>
      </c>
      <c r="V215" s="52">
        <f>'AEO 2022 49 Raw'!Y199</f>
        <v>3.704969</v>
      </c>
      <c r="W215" s="52">
        <f>'AEO 2022 49 Raw'!Z199</f>
        <v>3.790371</v>
      </c>
      <c r="X215" s="52">
        <f>'AEO 2022 49 Raw'!AA199</f>
        <v>3.831281</v>
      </c>
      <c r="Y215" s="52">
        <f>'AEO 2022 49 Raw'!AB199</f>
        <v>3.966449</v>
      </c>
      <c r="Z215" s="52">
        <f>'AEO 2022 49 Raw'!AC199</f>
        <v>3.994008</v>
      </c>
      <c r="AA215" s="52">
        <f>'AEO 2022 49 Raw'!AD199</f>
        <v>4.099801</v>
      </c>
      <c r="AB215" s="52">
        <f>'AEO 2022 49 Raw'!AE199</f>
        <v>4.144612</v>
      </c>
      <c r="AC215" s="52">
        <f>'AEO 2022 49 Raw'!AF199</f>
        <v>4.181512</v>
      </c>
      <c r="AD215" s="52">
        <f>'AEO 2022 49 Raw'!AG199</f>
        <v>4.185299</v>
      </c>
      <c r="AE215" s="52">
        <f>'AEO 2022 49 Raw'!AH199</f>
        <v>4.21992</v>
      </c>
      <c r="AF215" s="52">
        <f>'AEO 2022 49 Raw'!AI199</f>
        <v>4.369842</v>
      </c>
      <c r="AG215" s="53">
        <f>'AEO 2022 49 Raw'!AJ199</f>
        <v>-0.002</v>
      </c>
    </row>
    <row r="216" ht="15.0" customHeight="1">
      <c r="A216" s="45" t="s">
        <v>1890</v>
      </c>
      <c r="B216" s="51" t="s">
        <v>1706</v>
      </c>
      <c r="C216" s="52">
        <f>'AEO 2022 49 Raw'!F200</f>
        <v>0.002733</v>
      </c>
      <c r="D216" s="52">
        <f>'AEO 2022 49 Raw'!G200</f>
        <v>0.00248</v>
      </c>
      <c r="E216" s="52">
        <f>'AEO 2022 49 Raw'!H200</f>
        <v>0.002546</v>
      </c>
      <c r="F216" s="52">
        <f>'AEO 2022 49 Raw'!I200</f>
        <v>0.002611</v>
      </c>
      <c r="G216" s="52">
        <f>'AEO 2022 49 Raw'!J200</f>
        <v>0.002618</v>
      </c>
      <c r="H216" s="52">
        <f>'AEO 2022 49 Raw'!K200</f>
        <v>0.002635</v>
      </c>
      <c r="I216" s="52">
        <f>'AEO 2022 49 Raw'!L200</f>
        <v>0.002622</v>
      </c>
      <c r="J216" s="52">
        <f>'AEO 2022 49 Raw'!M200</f>
        <v>0.002634</v>
      </c>
      <c r="K216" s="52">
        <f>'AEO 2022 49 Raw'!N200</f>
        <v>0.002656</v>
      </c>
      <c r="L216" s="52">
        <f>'AEO 2022 49 Raw'!O200</f>
        <v>0.002653</v>
      </c>
      <c r="M216" s="52">
        <f>'AEO 2022 49 Raw'!P200</f>
        <v>0.002658</v>
      </c>
      <c r="N216" s="52">
        <f>'AEO 2022 49 Raw'!Q200</f>
        <v>0.002691</v>
      </c>
      <c r="O216" s="52">
        <f>'AEO 2022 49 Raw'!R200</f>
        <v>0.00273</v>
      </c>
      <c r="P216" s="52">
        <f>'AEO 2022 49 Raw'!S200</f>
        <v>0.002695</v>
      </c>
      <c r="Q216" s="52">
        <f>'AEO 2022 49 Raw'!T200</f>
        <v>0.002657</v>
      </c>
      <c r="R216" s="52">
        <f>'AEO 2022 49 Raw'!U200</f>
        <v>0.002653</v>
      </c>
      <c r="S216" s="52">
        <f>'AEO 2022 49 Raw'!V200</f>
        <v>0.002677</v>
      </c>
      <c r="T216" s="52">
        <f>'AEO 2022 49 Raw'!W200</f>
        <v>0.002728</v>
      </c>
      <c r="U216" s="52">
        <f>'AEO 2022 49 Raw'!X200</f>
        <v>0.002794</v>
      </c>
      <c r="V216" s="52">
        <f>'AEO 2022 49 Raw'!Y200</f>
        <v>0.002848</v>
      </c>
      <c r="W216" s="52">
        <f>'AEO 2022 49 Raw'!Z200</f>
        <v>0.00288</v>
      </c>
      <c r="X216" s="52">
        <f>'AEO 2022 49 Raw'!AA200</f>
        <v>0.002897</v>
      </c>
      <c r="Y216" s="52">
        <f>'AEO 2022 49 Raw'!AB200</f>
        <v>0.002913</v>
      </c>
      <c r="Z216" s="52">
        <f>'AEO 2022 49 Raw'!AC200</f>
        <v>0.002928</v>
      </c>
      <c r="AA216" s="52">
        <f>'AEO 2022 49 Raw'!AD200</f>
        <v>0.002936</v>
      </c>
      <c r="AB216" s="52">
        <f>'AEO 2022 49 Raw'!AE200</f>
        <v>0.002981</v>
      </c>
      <c r="AC216" s="52">
        <f>'AEO 2022 49 Raw'!AF200</f>
        <v>0.003017</v>
      </c>
      <c r="AD216" s="52">
        <f>'AEO 2022 49 Raw'!AG200</f>
        <v>0.00304</v>
      </c>
      <c r="AE216" s="52">
        <f>'AEO 2022 49 Raw'!AH200</f>
        <v>0.003097</v>
      </c>
      <c r="AF216" s="52">
        <f>'AEO 2022 49 Raw'!AI200</f>
        <v>0.003134</v>
      </c>
      <c r="AG216" s="53">
        <f>'AEO 2022 49 Raw'!AJ200</f>
        <v>0.005</v>
      </c>
    </row>
    <row r="217" ht="15.0" customHeight="1">
      <c r="A217" s="45" t="s">
        <v>1891</v>
      </c>
      <c r="B217" s="51" t="s">
        <v>1708</v>
      </c>
      <c r="C217" s="52">
        <f>'AEO 2022 49 Raw'!F201</f>
        <v>0.4298</v>
      </c>
      <c r="D217" s="52">
        <f>'AEO 2022 49 Raw'!G201</f>
        <v>0.401585</v>
      </c>
      <c r="E217" s="52">
        <f>'AEO 2022 49 Raw'!H201</f>
        <v>0.424709</v>
      </c>
      <c r="F217" s="52">
        <f>'AEO 2022 49 Raw'!I201</f>
        <v>0.448687</v>
      </c>
      <c r="G217" s="52">
        <f>'AEO 2022 49 Raw'!J201</f>
        <v>0.463284</v>
      </c>
      <c r="H217" s="52">
        <f>'AEO 2022 49 Raw'!K201</f>
        <v>0.480233</v>
      </c>
      <c r="I217" s="52">
        <f>'AEO 2022 49 Raw'!L201</f>
        <v>0.492265</v>
      </c>
      <c r="J217" s="52">
        <f>'AEO 2022 49 Raw'!M201</f>
        <v>0.50932</v>
      </c>
      <c r="K217" s="52">
        <f>'AEO 2022 49 Raw'!N201</f>
        <v>0.529017</v>
      </c>
      <c r="L217" s="52">
        <f>'AEO 2022 49 Raw'!O201</f>
        <v>0.544368</v>
      </c>
      <c r="M217" s="52">
        <f>'AEO 2022 49 Raw'!P201</f>
        <v>0.561699</v>
      </c>
      <c r="N217" s="52">
        <f>'AEO 2022 49 Raw'!Q201</f>
        <v>0.585699</v>
      </c>
      <c r="O217" s="52">
        <f>'AEO 2022 49 Raw'!R201</f>
        <v>0.612098</v>
      </c>
      <c r="P217" s="52">
        <f>'AEO 2022 49 Raw'!S201</f>
        <v>0.622198</v>
      </c>
      <c r="Q217" s="52">
        <f>'AEO 2022 49 Raw'!T201</f>
        <v>0.632009</v>
      </c>
      <c r="R217" s="52">
        <f>'AEO 2022 49 Raw'!U201</f>
        <v>0.650005</v>
      </c>
      <c r="S217" s="52">
        <f>'AEO 2022 49 Raw'!V201</f>
        <v>0.675493</v>
      </c>
      <c r="T217" s="52">
        <f>'AEO 2022 49 Raw'!W201</f>
        <v>0.708918</v>
      </c>
      <c r="U217" s="52">
        <f>'AEO 2022 49 Raw'!X201</f>
        <v>0.747746</v>
      </c>
      <c r="V217" s="52">
        <f>'AEO 2022 49 Raw'!Y201</f>
        <v>0.784857</v>
      </c>
      <c r="W217" s="52">
        <f>'AEO 2022 49 Raw'!Z201</f>
        <v>0.817387</v>
      </c>
      <c r="X217" s="52">
        <f>'AEO 2022 49 Raw'!AA201</f>
        <v>0.846605</v>
      </c>
      <c r="Y217" s="52">
        <f>'AEO 2022 49 Raw'!AB201</f>
        <v>0.876473</v>
      </c>
      <c r="Z217" s="52">
        <f>'AEO 2022 49 Raw'!AC201</f>
        <v>0.906544</v>
      </c>
      <c r="AA217" s="52">
        <f>'AEO 2022 49 Raw'!AD201</f>
        <v>0.934421</v>
      </c>
      <c r="AB217" s="52">
        <f>'AEO 2022 49 Raw'!AE201</f>
        <v>0.975059</v>
      </c>
      <c r="AC217" s="52">
        <f>'AEO 2022 49 Raw'!AF201</f>
        <v>1.013537</v>
      </c>
      <c r="AD217" s="52">
        <f>'AEO 2022 49 Raw'!AG201</f>
        <v>1.04871</v>
      </c>
      <c r="AE217" s="52">
        <f>'AEO 2022 49 Raw'!AH201</f>
        <v>1.096422</v>
      </c>
      <c r="AF217" s="52">
        <f>'AEO 2022 49 Raw'!AI201</f>
        <v>1.138344</v>
      </c>
      <c r="AG217" s="53">
        <f>'AEO 2022 49 Raw'!AJ201</f>
        <v>0.034</v>
      </c>
    </row>
    <row r="218" ht="15.0" customHeight="1">
      <c r="A218" s="45" t="s">
        <v>1892</v>
      </c>
      <c r="B218" s="51" t="s">
        <v>1710</v>
      </c>
      <c r="C218" s="52">
        <f>'AEO 2022 49 Raw'!F202</f>
        <v>0.448029</v>
      </c>
      <c r="D218" s="52">
        <f>'AEO 2022 49 Raw'!G202</f>
        <v>0.418618</v>
      </c>
      <c r="E218" s="52">
        <f>'AEO 2022 49 Raw'!H202</f>
        <v>0.442722</v>
      </c>
      <c r="F218" s="52">
        <f>'AEO 2022 49 Raw'!I202</f>
        <v>0.467717</v>
      </c>
      <c r="G218" s="52">
        <f>'AEO 2022 49 Raw'!J202</f>
        <v>0.482934</v>
      </c>
      <c r="H218" s="52">
        <f>'AEO 2022 49 Raw'!K202</f>
        <v>0.500601</v>
      </c>
      <c r="I218" s="52">
        <f>'AEO 2022 49 Raw'!L202</f>
        <v>0.513144</v>
      </c>
      <c r="J218" s="52">
        <f>'AEO 2022 49 Raw'!M202</f>
        <v>0.530922</v>
      </c>
      <c r="K218" s="52">
        <f>'AEO 2022 49 Raw'!N202</f>
        <v>0.551454</v>
      </c>
      <c r="L218" s="52">
        <f>'AEO 2022 49 Raw'!O202</f>
        <v>0.567456</v>
      </c>
      <c r="M218" s="52">
        <f>'AEO 2022 49 Raw'!P202</f>
        <v>0.585523</v>
      </c>
      <c r="N218" s="52">
        <f>'AEO 2022 49 Raw'!Q202</f>
        <v>0.610541</v>
      </c>
      <c r="O218" s="52">
        <f>'AEO 2022 49 Raw'!R202</f>
        <v>0.638059</v>
      </c>
      <c r="P218" s="52">
        <f>'AEO 2022 49 Raw'!S202</f>
        <v>0.648587</v>
      </c>
      <c r="Q218" s="52">
        <f>'AEO 2022 49 Raw'!T202</f>
        <v>0.658815</v>
      </c>
      <c r="R218" s="52">
        <f>'AEO 2022 49 Raw'!U202</f>
        <v>0.677574</v>
      </c>
      <c r="S218" s="52">
        <f>'AEO 2022 49 Raw'!V202</f>
        <v>0.704143</v>
      </c>
      <c r="T218" s="52">
        <f>'AEO 2022 49 Raw'!W202</f>
        <v>0.738986</v>
      </c>
      <c r="U218" s="52">
        <f>'AEO 2022 49 Raw'!X202</f>
        <v>0.779461</v>
      </c>
      <c r="V218" s="52">
        <f>'AEO 2022 49 Raw'!Y202</f>
        <v>0.818145</v>
      </c>
      <c r="W218" s="52">
        <f>'AEO 2022 49 Raw'!Z202</f>
        <v>0.852055</v>
      </c>
      <c r="X218" s="52">
        <f>'AEO 2022 49 Raw'!AA202</f>
        <v>0.882512</v>
      </c>
      <c r="Y218" s="52">
        <f>'AEO 2022 49 Raw'!AB202</f>
        <v>0.913647</v>
      </c>
      <c r="Z218" s="52">
        <f>'AEO 2022 49 Raw'!AC202</f>
        <v>0.944993</v>
      </c>
      <c r="AA218" s="52">
        <f>'AEO 2022 49 Raw'!AD202</f>
        <v>0.974053</v>
      </c>
      <c r="AB218" s="52">
        <f>'AEO 2022 49 Raw'!AE202</f>
        <v>1.016414</v>
      </c>
      <c r="AC218" s="52">
        <f>'AEO 2022 49 Raw'!AF202</f>
        <v>1.056524</v>
      </c>
      <c r="AD218" s="52">
        <f>'AEO 2022 49 Raw'!AG202</f>
        <v>1.093189</v>
      </c>
      <c r="AE218" s="52">
        <f>'AEO 2022 49 Raw'!AH202</f>
        <v>1.142925</v>
      </c>
      <c r="AF218" s="52">
        <f>'AEO 2022 49 Raw'!AI202</f>
        <v>1.186625</v>
      </c>
      <c r="AG218" s="53">
        <f>'AEO 2022 49 Raw'!AJ202</f>
        <v>0.034</v>
      </c>
    </row>
    <row r="219" ht="15.0" customHeight="1">
      <c r="A219" s="45" t="s">
        <v>1893</v>
      </c>
      <c r="B219" s="51" t="s">
        <v>1712</v>
      </c>
      <c r="C219" s="52">
        <f>'AEO 2022 49 Raw'!F203</f>
        <v>0.00005</v>
      </c>
      <c r="D219" s="52">
        <f>'AEO 2022 49 Raw'!G203</f>
        <v>0.000046</v>
      </c>
      <c r="E219" s="52">
        <f>'AEO 2022 49 Raw'!H203</f>
        <v>0.000047</v>
      </c>
      <c r="F219" s="52">
        <f>'AEO 2022 49 Raw'!I203</f>
        <v>0.000048</v>
      </c>
      <c r="G219" s="52">
        <f>'AEO 2022 49 Raw'!J203</f>
        <v>0.000047</v>
      </c>
      <c r="H219" s="52">
        <f>'AEO 2022 49 Raw'!K203</f>
        <v>0.000047</v>
      </c>
      <c r="I219" s="52">
        <f>'AEO 2022 49 Raw'!L203</f>
        <v>0.000047</v>
      </c>
      <c r="J219" s="52">
        <f>'AEO 2022 49 Raw'!M203</f>
        <v>0.000047</v>
      </c>
      <c r="K219" s="52">
        <f>'AEO 2022 49 Raw'!N203</f>
        <v>0.000046</v>
      </c>
      <c r="L219" s="52">
        <f>'AEO 2022 49 Raw'!O203</f>
        <v>0.000046</v>
      </c>
      <c r="M219" s="52">
        <f>'AEO 2022 49 Raw'!P203</f>
        <v>0.000045</v>
      </c>
      <c r="N219" s="52">
        <f>'AEO 2022 49 Raw'!Q203</f>
        <v>0.000044</v>
      </c>
      <c r="O219" s="52">
        <f>'AEO 2022 49 Raw'!R203</f>
        <v>0.000044</v>
      </c>
      <c r="P219" s="52">
        <f>'AEO 2022 49 Raw'!S203</f>
        <v>0.000042</v>
      </c>
      <c r="Q219" s="52">
        <f>'AEO 2022 49 Raw'!T203</f>
        <v>0.00004</v>
      </c>
      <c r="R219" s="52">
        <f>'AEO 2022 49 Raw'!U203</f>
        <v>0.000039</v>
      </c>
      <c r="S219" s="52">
        <f>'AEO 2022 49 Raw'!V203</f>
        <v>0.000038</v>
      </c>
      <c r="T219" s="52">
        <f>'AEO 2022 49 Raw'!W203</f>
        <v>0.000038</v>
      </c>
      <c r="U219" s="52">
        <f>'AEO 2022 49 Raw'!X203</f>
        <v>0.000037</v>
      </c>
      <c r="V219" s="52">
        <f>'AEO 2022 49 Raw'!Y203</f>
        <v>0.000037</v>
      </c>
      <c r="W219" s="52">
        <f>'AEO 2022 49 Raw'!Z203</f>
        <v>0.000036</v>
      </c>
      <c r="X219" s="52">
        <f>'AEO 2022 49 Raw'!AA203</f>
        <v>0.000035</v>
      </c>
      <c r="Y219" s="52">
        <f>'AEO 2022 49 Raw'!AB203</f>
        <v>0.000034</v>
      </c>
      <c r="Z219" s="52">
        <f>'AEO 2022 49 Raw'!AC203</f>
        <v>0.000034</v>
      </c>
      <c r="AA219" s="52">
        <f>'AEO 2022 49 Raw'!AD203</f>
        <v>0.000033</v>
      </c>
      <c r="AB219" s="52">
        <f>'AEO 2022 49 Raw'!AE203</f>
        <v>0.000032</v>
      </c>
      <c r="AC219" s="52">
        <f>'AEO 2022 49 Raw'!AF203</f>
        <v>0.000031</v>
      </c>
      <c r="AD219" s="52">
        <f>'AEO 2022 49 Raw'!AG203</f>
        <v>0.000031</v>
      </c>
      <c r="AE219" s="52">
        <f>'AEO 2022 49 Raw'!AH203</f>
        <v>0.00003</v>
      </c>
      <c r="AF219" s="52">
        <f>'AEO 2022 49 Raw'!AI203</f>
        <v>0.000029</v>
      </c>
      <c r="AG219" s="53">
        <f>'AEO 2022 49 Raw'!AJ203</f>
        <v>-0.018</v>
      </c>
    </row>
    <row r="220" ht="15.0" customHeight="1">
      <c r="A220" s="45" t="s">
        <v>1894</v>
      </c>
      <c r="B220" s="51" t="s">
        <v>1714</v>
      </c>
      <c r="C220" s="52">
        <f>'AEO 2022 49 Raw'!F204</f>
        <v>273.346558</v>
      </c>
      <c r="D220" s="52">
        <f>'AEO 2022 49 Raw'!G204</f>
        <v>247.963852</v>
      </c>
      <c r="E220" s="52">
        <f>'AEO 2022 49 Raw'!H204</f>
        <v>254.603561</v>
      </c>
      <c r="F220" s="52">
        <f>'AEO 2022 49 Raw'!I204</f>
        <v>261.143524</v>
      </c>
      <c r="G220" s="52">
        <f>'AEO 2022 49 Raw'!J204</f>
        <v>261.786102</v>
      </c>
      <c r="H220" s="52">
        <f>'AEO 2022 49 Raw'!K204</f>
        <v>263.45932</v>
      </c>
      <c r="I220" s="52">
        <f>'AEO 2022 49 Raw'!L204</f>
        <v>262.194672</v>
      </c>
      <c r="J220" s="52">
        <f>'AEO 2022 49 Raw'!M204</f>
        <v>263.377106</v>
      </c>
      <c r="K220" s="52">
        <f>'AEO 2022 49 Raw'!N204</f>
        <v>265.594635</v>
      </c>
      <c r="L220" s="52">
        <f>'AEO 2022 49 Raw'!O204</f>
        <v>265.341431</v>
      </c>
      <c r="M220" s="52">
        <f>'AEO 2022 49 Raw'!P204</f>
        <v>265.815002</v>
      </c>
      <c r="N220" s="52">
        <f>'AEO 2022 49 Raw'!Q204</f>
        <v>269.099457</v>
      </c>
      <c r="O220" s="52">
        <f>'AEO 2022 49 Raw'!R204</f>
        <v>273.037506</v>
      </c>
      <c r="P220" s="52">
        <f>'AEO 2022 49 Raw'!S204</f>
        <v>269.458923</v>
      </c>
      <c r="Q220" s="52">
        <f>'AEO 2022 49 Raw'!T204</f>
        <v>265.73587</v>
      </c>
      <c r="R220" s="52">
        <f>'AEO 2022 49 Raw'!U204</f>
        <v>265.342041</v>
      </c>
      <c r="S220" s="52">
        <f>'AEO 2022 49 Raw'!V204</f>
        <v>267.71524</v>
      </c>
      <c r="T220" s="52">
        <f>'AEO 2022 49 Raw'!W204</f>
        <v>272.779144</v>
      </c>
      <c r="U220" s="52">
        <f>'AEO 2022 49 Raw'!X204</f>
        <v>279.339355</v>
      </c>
      <c r="V220" s="52">
        <f>'AEO 2022 49 Raw'!Y204</f>
        <v>284.663116</v>
      </c>
      <c r="W220" s="52">
        <f>'AEO 2022 49 Raw'!Z204</f>
        <v>287.826782</v>
      </c>
      <c r="X220" s="52">
        <f>'AEO 2022 49 Raw'!AA204</f>
        <v>289.432251</v>
      </c>
      <c r="Y220" s="52">
        <f>'AEO 2022 49 Raw'!AB204</f>
        <v>290.915924</v>
      </c>
      <c r="Z220" s="52">
        <f>'AEO 2022 49 Raw'!AC204</f>
        <v>292.132904</v>
      </c>
      <c r="AA220" s="52">
        <f>'AEO 2022 49 Raw'!AD204</f>
        <v>292.3461</v>
      </c>
      <c r="AB220" s="52">
        <f>'AEO 2022 49 Raw'!AE204</f>
        <v>296.174866</v>
      </c>
      <c r="AC220" s="52">
        <f>'AEO 2022 49 Raw'!AF204</f>
        <v>298.895691</v>
      </c>
      <c r="AD220" s="52">
        <f>'AEO 2022 49 Raw'!AG204</f>
        <v>300.260651</v>
      </c>
      <c r="AE220" s="52">
        <f>'AEO 2022 49 Raw'!AH204</f>
        <v>304.777893</v>
      </c>
      <c r="AF220" s="52">
        <f>'AEO 2022 49 Raw'!AI204</f>
        <v>307.214691</v>
      </c>
      <c r="AG220" s="53">
        <f>'AEO 2022 49 Raw'!AJ204</f>
        <v>0.004</v>
      </c>
    </row>
    <row r="221" ht="15.0" customHeight="1">
      <c r="B221" s="50" t="s">
        <v>1715</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3"/>
    </row>
    <row r="222" ht="15.0" customHeight="1">
      <c r="A222" s="45" t="s">
        <v>1895</v>
      </c>
      <c r="B222" s="51" t="s">
        <v>1696</v>
      </c>
      <c r="C222" s="52">
        <f>'AEO 2022 49 Raw'!F206</f>
        <v>130.406082</v>
      </c>
      <c r="D222" s="52">
        <f>'AEO 2022 49 Raw'!G206</f>
        <v>117.794769</v>
      </c>
      <c r="E222" s="52">
        <f>'AEO 2022 49 Raw'!H206</f>
        <v>120.931137</v>
      </c>
      <c r="F222" s="52">
        <f>'AEO 2022 49 Raw'!I206</f>
        <v>131.272293</v>
      </c>
      <c r="G222" s="52">
        <f>'AEO 2022 49 Raw'!J206</f>
        <v>136.692734</v>
      </c>
      <c r="H222" s="52">
        <f>'AEO 2022 49 Raw'!K206</f>
        <v>137.715363</v>
      </c>
      <c r="I222" s="52">
        <f>'AEO 2022 49 Raw'!L206</f>
        <v>137.368988</v>
      </c>
      <c r="J222" s="52">
        <f>'AEO 2022 49 Raw'!M206</f>
        <v>138.694977</v>
      </c>
      <c r="K222" s="52">
        <f>'AEO 2022 49 Raw'!N206</f>
        <v>140.175995</v>
      </c>
      <c r="L222" s="52">
        <f>'AEO 2022 49 Raw'!O206</f>
        <v>139.857086</v>
      </c>
      <c r="M222" s="52">
        <f>'AEO 2022 49 Raw'!P206</f>
        <v>138.883682</v>
      </c>
      <c r="N222" s="52">
        <f>'AEO 2022 49 Raw'!Q206</f>
        <v>139.857407</v>
      </c>
      <c r="O222" s="52">
        <f>'AEO 2022 49 Raw'!R206</f>
        <v>140.947617</v>
      </c>
      <c r="P222" s="52">
        <f>'AEO 2022 49 Raw'!S206</f>
        <v>138.286514</v>
      </c>
      <c r="Q222" s="52">
        <f>'AEO 2022 49 Raw'!T206</f>
        <v>135.298248</v>
      </c>
      <c r="R222" s="52">
        <f>'AEO 2022 49 Raw'!U206</f>
        <v>134.748459</v>
      </c>
      <c r="S222" s="52">
        <f>'AEO 2022 49 Raw'!V206</f>
        <v>136.852127</v>
      </c>
      <c r="T222" s="52">
        <f>'AEO 2022 49 Raw'!W206</f>
        <v>139.773911</v>
      </c>
      <c r="U222" s="52">
        <f>'AEO 2022 49 Raw'!X206</f>
        <v>144.19809</v>
      </c>
      <c r="V222" s="52">
        <f>'AEO 2022 49 Raw'!Y206</f>
        <v>147.841446</v>
      </c>
      <c r="W222" s="52">
        <f>'AEO 2022 49 Raw'!Z206</f>
        <v>149.439178</v>
      </c>
      <c r="X222" s="52">
        <f>'AEO 2022 49 Raw'!AA206</f>
        <v>150.342331</v>
      </c>
      <c r="Y222" s="52">
        <f>'AEO 2022 49 Raw'!AB206</f>
        <v>150.940887</v>
      </c>
      <c r="Z222" s="52">
        <f>'AEO 2022 49 Raw'!AC206</f>
        <v>151.48082</v>
      </c>
      <c r="AA222" s="52">
        <f>'AEO 2022 49 Raw'!AD206</f>
        <v>151.848557</v>
      </c>
      <c r="AB222" s="52">
        <f>'AEO 2022 49 Raw'!AE206</f>
        <v>153.545944</v>
      </c>
      <c r="AC222" s="52">
        <f>'AEO 2022 49 Raw'!AF206</f>
        <v>155.558792</v>
      </c>
      <c r="AD222" s="52">
        <f>'AEO 2022 49 Raw'!AG206</f>
        <v>155.167679</v>
      </c>
      <c r="AE222" s="52">
        <f>'AEO 2022 49 Raw'!AH206</f>
        <v>155.243668</v>
      </c>
      <c r="AF222" s="52">
        <f>'AEO 2022 49 Raw'!AI206</f>
        <v>159.608139</v>
      </c>
      <c r="AG222" s="53">
        <f>'AEO 2022 49 Raw'!AJ206</f>
        <v>0.007</v>
      </c>
    </row>
    <row r="223" ht="15.0" customHeight="1">
      <c r="A223" s="45" t="s">
        <v>1896</v>
      </c>
      <c r="B223" s="51" t="s">
        <v>1698</v>
      </c>
      <c r="C223" s="52">
        <f>'AEO 2022 49 Raw'!F207</f>
        <v>49.838943</v>
      </c>
      <c r="D223" s="52">
        <f>'AEO 2022 49 Raw'!G207</f>
        <v>45.16925</v>
      </c>
      <c r="E223" s="52">
        <f>'AEO 2022 49 Raw'!H207</f>
        <v>46.525032</v>
      </c>
      <c r="F223" s="52">
        <f>'AEO 2022 49 Raw'!I207</f>
        <v>50.757252</v>
      </c>
      <c r="G223" s="52">
        <f>'AEO 2022 49 Raw'!J207</f>
        <v>53.033646</v>
      </c>
      <c r="H223" s="52">
        <f>'AEO 2022 49 Raw'!K207</f>
        <v>53.667015</v>
      </c>
      <c r="I223" s="52">
        <f>'AEO 2022 49 Raw'!L207</f>
        <v>53.955975</v>
      </c>
      <c r="J223" s="52">
        <f>'AEO 2022 49 Raw'!M207</f>
        <v>54.842262</v>
      </c>
      <c r="K223" s="52">
        <f>'AEO 2022 49 Raw'!N207</f>
        <v>55.877193</v>
      </c>
      <c r="L223" s="52">
        <f>'AEO 2022 49 Raw'!O207</f>
        <v>56.17234</v>
      </c>
      <c r="M223" s="52">
        <f>'AEO 2022 49 Raw'!P207</f>
        <v>56.13776</v>
      </c>
      <c r="N223" s="52">
        <f>'AEO 2022 49 Raw'!Q207</f>
        <v>56.842735</v>
      </c>
      <c r="O223" s="52">
        <f>'AEO 2022 49 Raw'!R207</f>
        <v>57.75259</v>
      </c>
      <c r="P223" s="52">
        <f>'AEO 2022 49 Raw'!S207</f>
        <v>57.164688</v>
      </c>
      <c r="Q223" s="52">
        <f>'AEO 2022 49 Raw'!T207</f>
        <v>56.387905</v>
      </c>
      <c r="R223" s="52">
        <f>'AEO 2022 49 Raw'!U207</f>
        <v>56.641712</v>
      </c>
      <c r="S223" s="52">
        <f>'AEO 2022 49 Raw'!V207</f>
        <v>58.039501</v>
      </c>
      <c r="T223" s="52">
        <f>'AEO 2022 49 Raw'!W207</f>
        <v>59.744305</v>
      </c>
      <c r="U223" s="52">
        <f>'AEO 2022 49 Raw'!X207</f>
        <v>62.087551</v>
      </c>
      <c r="V223" s="52">
        <f>'AEO 2022 49 Raw'!Y207</f>
        <v>64.09301</v>
      </c>
      <c r="W223" s="52">
        <f>'AEO 2022 49 Raw'!Z207</f>
        <v>65.201302</v>
      </c>
      <c r="X223" s="52">
        <f>'AEO 2022 49 Raw'!AA207</f>
        <v>66.02491</v>
      </c>
      <c r="Y223" s="52">
        <f>'AEO 2022 49 Raw'!AB207</f>
        <v>66.789047</v>
      </c>
      <c r="Z223" s="52">
        <f>'AEO 2022 49 Raw'!AC207</f>
        <v>67.505745</v>
      </c>
      <c r="AA223" s="52">
        <f>'AEO 2022 49 Raw'!AD207</f>
        <v>68.231728</v>
      </c>
      <c r="AB223" s="52">
        <f>'AEO 2022 49 Raw'!AE207</f>
        <v>69.442307</v>
      </c>
      <c r="AC223" s="52">
        <f>'AEO 2022 49 Raw'!AF207</f>
        <v>70.586899</v>
      </c>
      <c r="AD223" s="52">
        <f>'AEO 2022 49 Raw'!AG207</f>
        <v>70.483521</v>
      </c>
      <c r="AE223" s="52">
        <f>'AEO 2022 49 Raw'!AH207</f>
        <v>70.499413</v>
      </c>
      <c r="AF223" s="52">
        <f>'AEO 2022 49 Raw'!AI207</f>
        <v>72.283279</v>
      </c>
      <c r="AG223" s="53">
        <f>'AEO 2022 49 Raw'!AJ207</f>
        <v>0.013</v>
      </c>
    </row>
    <row r="224" ht="15.0" customHeight="1">
      <c r="A224" s="45" t="s">
        <v>1897</v>
      </c>
      <c r="B224" s="51" t="s">
        <v>1700</v>
      </c>
      <c r="C224" s="52">
        <f>'AEO 2022 49 Raw'!F208</f>
        <v>0.23281</v>
      </c>
      <c r="D224" s="52">
        <f>'AEO 2022 49 Raw'!G208</f>
        <v>0.216827</v>
      </c>
      <c r="E224" s="52">
        <f>'AEO 2022 49 Raw'!H208</f>
        <v>0.229524</v>
      </c>
      <c r="F224" s="52">
        <f>'AEO 2022 49 Raw'!I208</f>
        <v>0.257041</v>
      </c>
      <c r="G224" s="52">
        <f>'AEO 2022 49 Raw'!J208</f>
        <v>0.276023</v>
      </c>
      <c r="H224" s="52">
        <f>'AEO 2022 49 Raw'!K208</f>
        <v>0.286888</v>
      </c>
      <c r="I224" s="52">
        <f>'AEO 2022 49 Raw'!L208</f>
        <v>0.295527</v>
      </c>
      <c r="J224" s="52">
        <f>'AEO 2022 49 Raw'!M208</f>
        <v>0.308096</v>
      </c>
      <c r="K224" s="52">
        <f>'AEO 2022 49 Raw'!N208</f>
        <v>0.321671</v>
      </c>
      <c r="L224" s="52">
        <f>'AEO 2022 49 Raw'!O208</f>
        <v>0.331536</v>
      </c>
      <c r="M224" s="52">
        <f>'AEO 2022 49 Raw'!P208</f>
        <v>0.340062</v>
      </c>
      <c r="N224" s="52">
        <f>'AEO 2022 49 Raw'!Q208</f>
        <v>0.353645</v>
      </c>
      <c r="O224" s="52">
        <f>'AEO 2022 49 Raw'!R208</f>
        <v>0.368357</v>
      </c>
      <c r="P224" s="52">
        <f>'AEO 2022 49 Raw'!S208</f>
        <v>0.373627</v>
      </c>
      <c r="Q224" s="52">
        <f>'AEO 2022 49 Raw'!T208</f>
        <v>0.377986</v>
      </c>
      <c r="R224" s="52">
        <f>'AEO 2022 49 Raw'!U208</f>
        <v>0.389324</v>
      </c>
      <c r="S224" s="52">
        <f>'AEO 2022 49 Raw'!V208</f>
        <v>0.408993</v>
      </c>
      <c r="T224" s="52">
        <f>'AEO 2022 49 Raw'!W208</f>
        <v>0.431984</v>
      </c>
      <c r="U224" s="52">
        <f>'AEO 2022 49 Raw'!X208</f>
        <v>0.460832</v>
      </c>
      <c r="V224" s="52">
        <f>'AEO 2022 49 Raw'!Y208</f>
        <v>0.488527</v>
      </c>
      <c r="W224" s="52">
        <f>'AEO 2022 49 Raw'!Z208</f>
        <v>0.51055</v>
      </c>
      <c r="X224" s="52">
        <f>'AEO 2022 49 Raw'!AA208</f>
        <v>0.531114</v>
      </c>
      <c r="Y224" s="52">
        <f>'AEO 2022 49 Raw'!AB208</f>
        <v>0.551462</v>
      </c>
      <c r="Z224" s="52">
        <f>'AEO 2022 49 Raw'!AC208</f>
        <v>0.572457</v>
      </c>
      <c r="AA224" s="52">
        <f>'AEO 2022 49 Raw'!AD208</f>
        <v>0.593672</v>
      </c>
      <c r="AB224" s="52">
        <f>'AEO 2022 49 Raw'!AE208</f>
        <v>0.620955</v>
      </c>
      <c r="AC224" s="52">
        <f>'AEO 2022 49 Raw'!AF208</f>
        <v>0.649883</v>
      </c>
      <c r="AD224" s="52">
        <f>'AEO 2022 49 Raw'!AG208</f>
        <v>0.669345</v>
      </c>
      <c r="AE224" s="52">
        <f>'AEO 2022 49 Raw'!AH208</f>
        <v>0.691221</v>
      </c>
      <c r="AF224" s="52">
        <f>'AEO 2022 49 Raw'!AI208</f>
        <v>0.733062</v>
      </c>
      <c r="AG224" s="53">
        <f>'AEO 2022 49 Raw'!AJ208</f>
        <v>0.04</v>
      </c>
    </row>
    <row r="225" ht="15.0" customHeight="1">
      <c r="A225" s="45" t="s">
        <v>1898</v>
      </c>
      <c r="B225" s="51" t="s">
        <v>1702</v>
      </c>
      <c r="C225" s="52">
        <f>'AEO 2022 49 Raw'!F209</f>
        <v>0.66197</v>
      </c>
      <c r="D225" s="52">
        <f>'AEO 2022 49 Raw'!G209</f>
        <v>0.577832</v>
      </c>
      <c r="E225" s="52">
        <f>'AEO 2022 49 Raw'!H209</f>
        <v>0.574676</v>
      </c>
      <c r="F225" s="52">
        <f>'AEO 2022 49 Raw'!I209</f>
        <v>0.607237</v>
      </c>
      <c r="G225" s="52">
        <f>'AEO 2022 49 Raw'!J209</f>
        <v>0.617919</v>
      </c>
      <c r="H225" s="52">
        <f>'AEO 2022 49 Raw'!K209</f>
        <v>0.61105</v>
      </c>
      <c r="I225" s="52">
        <f>'AEO 2022 49 Raw'!L209</f>
        <v>0.600101</v>
      </c>
      <c r="J225" s="52">
        <f>'AEO 2022 49 Raw'!M209</f>
        <v>0.599614</v>
      </c>
      <c r="K225" s="52">
        <f>'AEO 2022 49 Raw'!N209</f>
        <v>0.600884</v>
      </c>
      <c r="L225" s="52">
        <f>'AEO 2022 49 Raw'!O209</f>
        <v>0.595231</v>
      </c>
      <c r="M225" s="52">
        <f>'AEO 2022 49 Raw'!P209</f>
        <v>0.587545</v>
      </c>
      <c r="N225" s="52">
        <f>'AEO 2022 49 Raw'!Q209</f>
        <v>0.58871</v>
      </c>
      <c r="O225" s="52">
        <f>'AEO 2022 49 Raw'!R209</f>
        <v>0.590857</v>
      </c>
      <c r="P225" s="52">
        <f>'AEO 2022 49 Raw'!S209</f>
        <v>0.577567</v>
      </c>
      <c r="Q225" s="52">
        <f>'AEO 2022 49 Raw'!T209</f>
        <v>0.564634</v>
      </c>
      <c r="R225" s="52">
        <f>'AEO 2022 49 Raw'!U209</f>
        <v>0.56185</v>
      </c>
      <c r="S225" s="52">
        <f>'AEO 2022 49 Raw'!V209</f>
        <v>0.571095</v>
      </c>
      <c r="T225" s="52">
        <f>'AEO 2022 49 Raw'!W209</f>
        <v>0.586941</v>
      </c>
      <c r="U225" s="52">
        <f>'AEO 2022 49 Raw'!X209</f>
        <v>0.610239</v>
      </c>
      <c r="V225" s="52">
        <f>'AEO 2022 49 Raw'!Y209</f>
        <v>0.630469</v>
      </c>
      <c r="W225" s="52">
        <f>'AEO 2022 49 Raw'!Z209</f>
        <v>0.642295</v>
      </c>
      <c r="X225" s="52">
        <f>'AEO 2022 49 Raw'!AA209</f>
        <v>0.652927</v>
      </c>
      <c r="Y225" s="52">
        <f>'AEO 2022 49 Raw'!AB209</f>
        <v>0.663214</v>
      </c>
      <c r="Z225" s="52">
        <f>'AEO 2022 49 Raw'!AC209</f>
        <v>0.67514</v>
      </c>
      <c r="AA225" s="52">
        <f>'AEO 2022 49 Raw'!AD209</f>
        <v>0.684053</v>
      </c>
      <c r="AB225" s="52">
        <f>'AEO 2022 49 Raw'!AE209</f>
        <v>0.69938</v>
      </c>
      <c r="AC225" s="52">
        <f>'AEO 2022 49 Raw'!AF209</f>
        <v>0.719735</v>
      </c>
      <c r="AD225" s="52">
        <f>'AEO 2022 49 Raw'!AG209</f>
        <v>0.727183</v>
      </c>
      <c r="AE225" s="52">
        <f>'AEO 2022 49 Raw'!AH209</f>
        <v>0.737779</v>
      </c>
      <c r="AF225" s="52">
        <f>'AEO 2022 49 Raw'!AI209</f>
        <v>0.771642</v>
      </c>
      <c r="AG225" s="53">
        <f>'AEO 2022 49 Raw'!AJ209</f>
        <v>0.005</v>
      </c>
    </row>
    <row r="226" ht="15.0" customHeight="1">
      <c r="A226" s="45" t="s">
        <v>1899</v>
      </c>
      <c r="B226" s="51" t="s">
        <v>1704</v>
      </c>
      <c r="C226" s="52">
        <f>'AEO 2022 49 Raw'!F210</f>
        <v>6.772357</v>
      </c>
      <c r="D226" s="52">
        <f>'AEO 2022 49 Raw'!G210</f>
        <v>6.12795</v>
      </c>
      <c r="E226" s="52">
        <f>'AEO 2022 49 Raw'!H210</f>
        <v>6.3079</v>
      </c>
      <c r="F226" s="52">
        <f>'AEO 2022 49 Raw'!I210</f>
        <v>6.875429</v>
      </c>
      <c r="G226" s="52">
        <f>'AEO 2022 49 Raw'!J210</f>
        <v>7.192358</v>
      </c>
      <c r="H226" s="52">
        <f>'AEO 2022 49 Raw'!K210</f>
        <v>7.293689</v>
      </c>
      <c r="I226" s="52">
        <f>'AEO 2022 49 Raw'!L210</f>
        <v>7.336966</v>
      </c>
      <c r="J226" s="52">
        <f>'AEO 2022 49 Raw'!M210</f>
        <v>7.50022</v>
      </c>
      <c r="K226" s="52">
        <f>'AEO 2022 49 Raw'!N210</f>
        <v>7.684395</v>
      </c>
      <c r="L226" s="52">
        <f>'AEO 2022 49 Raw'!O210</f>
        <v>7.793267</v>
      </c>
      <c r="M226" s="52">
        <f>'AEO 2022 49 Raw'!P210</f>
        <v>7.904419</v>
      </c>
      <c r="N226" s="52">
        <f>'AEO 2022 49 Raw'!Q210</f>
        <v>8.132733</v>
      </c>
      <c r="O226" s="52">
        <f>'AEO 2022 49 Raw'!R210</f>
        <v>8.385318</v>
      </c>
      <c r="P226" s="52">
        <f>'AEO 2022 49 Raw'!S210</f>
        <v>8.423368</v>
      </c>
      <c r="Q226" s="52">
        <f>'AEO 2022 49 Raw'!T210</f>
        <v>8.501373</v>
      </c>
      <c r="R226" s="52">
        <f>'AEO 2022 49 Raw'!U210</f>
        <v>8.736726</v>
      </c>
      <c r="S226" s="52">
        <f>'AEO 2022 49 Raw'!V210</f>
        <v>9.158672</v>
      </c>
      <c r="T226" s="52">
        <f>'AEO 2022 49 Raw'!W210</f>
        <v>9.654168</v>
      </c>
      <c r="U226" s="52">
        <f>'AEO 2022 49 Raw'!X210</f>
        <v>10.279443</v>
      </c>
      <c r="V226" s="52">
        <f>'AEO 2022 49 Raw'!Y210</f>
        <v>10.877818</v>
      </c>
      <c r="W226" s="52">
        <f>'AEO 2022 49 Raw'!Z210</f>
        <v>11.349106</v>
      </c>
      <c r="X226" s="52">
        <f>'AEO 2022 49 Raw'!AA210</f>
        <v>11.787519</v>
      </c>
      <c r="Y226" s="52">
        <f>'AEO 2022 49 Raw'!AB210</f>
        <v>12.172266</v>
      </c>
      <c r="Z226" s="52">
        <f>'AEO 2022 49 Raw'!AC210</f>
        <v>12.617786</v>
      </c>
      <c r="AA226" s="52">
        <f>'AEO 2022 49 Raw'!AD210</f>
        <v>13.011469</v>
      </c>
      <c r="AB226" s="52">
        <f>'AEO 2022 49 Raw'!AE210</f>
        <v>13.609426</v>
      </c>
      <c r="AC226" s="52">
        <f>'AEO 2022 49 Raw'!AF210</f>
        <v>14.148114</v>
      </c>
      <c r="AD226" s="52">
        <f>'AEO 2022 49 Raw'!AG210</f>
        <v>14.514461</v>
      </c>
      <c r="AE226" s="52">
        <f>'AEO 2022 49 Raw'!AH210</f>
        <v>14.927631</v>
      </c>
      <c r="AF226" s="52">
        <f>'AEO 2022 49 Raw'!AI210</f>
        <v>15.78293</v>
      </c>
      <c r="AG226" s="53">
        <f>'AEO 2022 49 Raw'!AJ210</f>
        <v>0.03</v>
      </c>
    </row>
    <row r="227" ht="15.0" customHeight="1">
      <c r="A227" s="45" t="s">
        <v>1900</v>
      </c>
      <c r="B227" s="51" t="s">
        <v>1706</v>
      </c>
      <c r="C227" s="52">
        <f>'AEO 2022 49 Raw'!F211</f>
        <v>0.016009</v>
      </c>
      <c r="D227" s="52">
        <f>'AEO 2022 49 Raw'!G211</f>
        <v>0.013162</v>
      </c>
      <c r="E227" s="52">
        <f>'AEO 2022 49 Raw'!H211</f>
        <v>0.012312</v>
      </c>
      <c r="F227" s="52">
        <f>'AEO 2022 49 Raw'!I211</f>
        <v>0.012197</v>
      </c>
      <c r="G227" s="52">
        <f>'AEO 2022 49 Raw'!J211</f>
        <v>0.011601</v>
      </c>
      <c r="H227" s="52">
        <f>'AEO 2022 49 Raw'!K211</f>
        <v>0.010693</v>
      </c>
      <c r="I227" s="52">
        <f>'AEO 2022 49 Raw'!L211</f>
        <v>0.009783</v>
      </c>
      <c r="J227" s="52">
        <f>'AEO 2022 49 Raw'!M211</f>
        <v>0.009071</v>
      </c>
      <c r="K227" s="52">
        <f>'AEO 2022 49 Raw'!N211</f>
        <v>0.008437</v>
      </c>
      <c r="L227" s="52">
        <f>'AEO 2022 49 Raw'!O211</f>
        <v>0.00776</v>
      </c>
      <c r="M227" s="52">
        <f>'AEO 2022 49 Raw'!P211</f>
        <v>0.007116</v>
      </c>
      <c r="N227" s="52">
        <f>'AEO 2022 49 Raw'!Q211</f>
        <v>0.006629</v>
      </c>
      <c r="O227" s="52">
        <f>'AEO 2022 49 Raw'!R211</f>
        <v>0.006198</v>
      </c>
      <c r="P227" s="52">
        <f>'AEO 2022 49 Raw'!S211</f>
        <v>0.005655</v>
      </c>
      <c r="Q227" s="52">
        <f>'AEO 2022 49 Raw'!T211</f>
        <v>0.005158</v>
      </c>
      <c r="R227" s="52">
        <f>'AEO 2022 49 Raw'!U211</f>
        <v>0.004801</v>
      </c>
      <c r="S227" s="52">
        <f>'AEO 2022 49 Raw'!V211</f>
        <v>0.004569</v>
      </c>
      <c r="T227" s="52">
        <f>'AEO 2022 49 Raw'!W211</f>
        <v>0.004383</v>
      </c>
      <c r="U227" s="52">
        <f>'AEO 2022 49 Raw'!X211</f>
        <v>0.004258</v>
      </c>
      <c r="V227" s="52">
        <f>'AEO 2022 49 Raw'!Y211</f>
        <v>0.004122</v>
      </c>
      <c r="W227" s="52">
        <f>'AEO 2022 49 Raw'!Z211</f>
        <v>0.003944</v>
      </c>
      <c r="X227" s="52">
        <f>'AEO 2022 49 Raw'!AA211</f>
        <v>0.003767</v>
      </c>
      <c r="Y227" s="52">
        <f>'AEO 2022 49 Raw'!AB211</f>
        <v>0.003601</v>
      </c>
      <c r="Z227" s="52">
        <f>'AEO 2022 49 Raw'!AC211</f>
        <v>0.003451</v>
      </c>
      <c r="AA227" s="52">
        <f>'AEO 2022 49 Raw'!AD211</f>
        <v>0.003313</v>
      </c>
      <c r="AB227" s="52">
        <f>'AEO 2022 49 Raw'!AE211</f>
        <v>0.003221</v>
      </c>
      <c r="AC227" s="52">
        <f>'AEO 2022 49 Raw'!AF211</f>
        <v>0.003157</v>
      </c>
      <c r="AD227" s="52">
        <f>'AEO 2022 49 Raw'!AG211</f>
        <v>0.003053</v>
      </c>
      <c r="AE227" s="52">
        <f>'AEO 2022 49 Raw'!AH211</f>
        <v>0.002967</v>
      </c>
      <c r="AF227" s="52">
        <f>'AEO 2022 49 Raw'!AI211</f>
        <v>0.002967</v>
      </c>
      <c r="AG227" s="53">
        <f>'AEO 2022 49 Raw'!AJ211</f>
        <v>-0.056</v>
      </c>
    </row>
    <row r="228" ht="15.0" customHeight="1">
      <c r="A228" s="45" t="s">
        <v>1901</v>
      </c>
      <c r="B228" s="51" t="s">
        <v>1708</v>
      </c>
      <c r="C228" s="52">
        <f>'AEO 2022 49 Raw'!F212</f>
        <v>0.304973</v>
      </c>
      <c r="D228" s="52">
        <f>'AEO 2022 49 Raw'!G212</f>
        <v>0.284036</v>
      </c>
      <c r="E228" s="52">
        <f>'AEO 2022 49 Raw'!H212</f>
        <v>0.300669</v>
      </c>
      <c r="F228" s="52">
        <f>'AEO 2022 49 Raw'!I212</f>
        <v>0.336715</v>
      </c>
      <c r="G228" s="52">
        <f>'AEO 2022 49 Raw'!J212</f>
        <v>0.361581</v>
      </c>
      <c r="H228" s="52">
        <f>'AEO 2022 49 Raw'!K212</f>
        <v>0.375814</v>
      </c>
      <c r="I228" s="52">
        <f>'AEO 2022 49 Raw'!L212</f>
        <v>0.387131</v>
      </c>
      <c r="J228" s="52">
        <f>'AEO 2022 49 Raw'!M212</f>
        <v>0.403596</v>
      </c>
      <c r="K228" s="52">
        <f>'AEO 2022 49 Raw'!N212</f>
        <v>0.421379</v>
      </c>
      <c r="L228" s="52">
        <f>'AEO 2022 49 Raw'!O212</f>
        <v>0.434301</v>
      </c>
      <c r="M228" s="52">
        <f>'AEO 2022 49 Raw'!P212</f>
        <v>0.44547</v>
      </c>
      <c r="N228" s="52">
        <f>'AEO 2022 49 Raw'!Q212</f>
        <v>0.463264</v>
      </c>
      <c r="O228" s="52">
        <f>'AEO 2022 49 Raw'!R212</f>
        <v>0.482536</v>
      </c>
      <c r="P228" s="52">
        <f>'AEO 2022 49 Raw'!S212</f>
        <v>0.48944</v>
      </c>
      <c r="Q228" s="52">
        <f>'AEO 2022 49 Raw'!T212</f>
        <v>0.495149</v>
      </c>
      <c r="R228" s="52">
        <f>'AEO 2022 49 Raw'!U212</f>
        <v>0.510002</v>
      </c>
      <c r="S228" s="52">
        <f>'AEO 2022 49 Raw'!V212</f>
        <v>0.535768</v>
      </c>
      <c r="T228" s="52">
        <f>'AEO 2022 49 Raw'!W212</f>
        <v>0.565885</v>
      </c>
      <c r="U228" s="52">
        <f>'AEO 2022 49 Raw'!X212</f>
        <v>0.603675</v>
      </c>
      <c r="V228" s="52">
        <f>'AEO 2022 49 Raw'!Y212</f>
        <v>0.639954</v>
      </c>
      <c r="W228" s="52">
        <f>'AEO 2022 49 Raw'!Z212</f>
        <v>0.668804</v>
      </c>
      <c r="X228" s="52">
        <f>'AEO 2022 49 Raw'!AA212</f>
        <v>0.695742</v>
      </c>
      <c r="Y228" s="52">
        <f>'AEO 2022 49 Raw'!AB212</f>
        <v>0.722398</v>
      </c>
      <c r="Z228" s="52">
        <f>'AEO 2022 49 Raw'!AC212</f>
        <v>0.7499</v>
      </c>
      <c r="AA228" s="52">
        <f>'AEO 2022 49 Raw'!AD212</f>
        <v>0.777691</v>
      </c>
      <c r="AB228" s="52">
        <f>'AEO 2022 49 Raw'!AE212</f>
        <v>0.813431</v>
      </c>
      <c r="AC228" s="52">
        <f>'AEO 2022 49 Raw'!AF212</f>
        <v>0.851326</v>
      </c>
      <c r="AD228" s="52">
        <f>'AEO 2022 49 Raw'!AG212</f>
        <v>0.87682</v>
      </c>
      <c r="AE228" s="52">
        <f>'AEO 2022 49 Raw'!AH212</f>
        <v>0.905477</v>
      </c>
      <c r="AF228" s="52">
        <f>'AEO 2022 49 Raw'!AI212</f>
        <v>0.960287</v>
      </c>
      <c r="AG228" s="53">
        <f>'AEO 2022 49 Raw'!AJ212</f>
        <v>0.04</v>
      </c>
    </row>
    <row r="229" ht="15.0" customHeight="1">
      <c r="A229" s="45" t="s">
        <v>1902</v>
      </c>
      <c r="B229" s="51" t="s">
        <v>1710</v>
      </c>
      <c r="C229" s="52">
        <f>'AEO 2022 49 Raw'!F213</f>
        <v>0.28868</v>
      </c>
      <c r="D229" s="52">
        <f>'AEO 2022 49 Raw'!G213</f>
        <v>0.268861</v>
      </c>
      <c r="E229" s="52">
        <f>'AEO 2022 49 Raw'!H213</f>
        <v>0.284606</v>
      </c>
      <c r="F229" s="52">
        <f>'AEO 2022 49 Raw'!I213</f>
        <v>0.318726</v>
      </c>
      <c r="G229" s="52">
        <f>'AEO 2022 49 Raw'!J213</f>
        <v>0.342263</v>
      </c>
      <c r="H229" s="52">
        <f>'AEO 2022 49 Raw'!K213</f>
        <v>0.355736</v>
      </c>
      <c r="I229" s="52">
        <f>'AEO 2022 49 Raw'!L213</f>
        <v>0.366448</v>
      </c>
      <c r="J229" s="52">
        <f>'AEO 2022 49 Raw'!M213</f>
        <v>0.382033</v>
      </c>
      <c r="K229" s="52">
        <f>'AEO 2022 49 Raw'!N213</f>
        <v>0.398866</v>
      </c>
      <c r="L229" s="52">
        <f>'AEO 2022 49 Raw'!O213</f>
        <v>0.411098</v>
      </c>
      <c r="M229" s="52">
        <f>'AEO 2022 49 Raw'!P213</f>
        <v>0.42167</v>
      </c>
      <c r="N229" s="52">
        <f>'AEO 2022 49 Raw'!Q213</f>
        <v>0.438513</v>
      </c>
      <c r="O229" s="52">
        <f>'AEO 2022 49 Raw'!R213</f>
        <v>0.456756</v>
      </c>
      <c r="P229" s="52">
        <f>'AEO 2022 49 Raw'!S213</f>
        <v>0.463291</v>
      </c>
      <c r="Q229" s="52">
        <f>'AEO 2022 49 Raw'!T213</f>
        <v>0.468696</v>
      </c>
      <c r="R229" s="52">
        <f>'AEO 2022 49 Raw'!U213</f>
        <v>0.482755</v>
      </c>
      <c r="S229" s="52">
        <f>'AEO 2022 49 Raw'!V213</f>
        <v>0.507144</v>
      </c>
      <c r="T229" s="52">
        <f>'AEO 2022 49 Raw'!W213</f>
        <v>0.535652</v>
      </c>
      <c r="U229" s="52">
        <f>'AEO 2022 49 Raw'!X213</f>
        <v>0.571423</v>
      </c>
      <c r="V229" s="52">
        <f>'AEO 2022 49 Raw'!Y213</f>
        <v>0.605764</v>
      </c>
      <c r="W229" s="52">
        <f>'AEO 2022 49 Raw'!Z213</f>
        <v>0.633072</v>
      </c>
      <c r="X229" s="52">
        <f>'AEO 2022 49 Raw'!AA213</f>
        <v>0.658571</v>
      </c>
      <c r="Y229" s="52">
        <f>'AEO 2022 49 Raw'!AB213</f>
        <v>0.683803</v>
      </c>
      <c r="Z229" s="52">
        <f>'AEO 2022 49 Raw'!AC213</f>
        <v>0.709836</v>
      </c>
      <c r="AA229" s="52">
        <f>'AEO 2022 49 Raw'!AD213</f>
        <v>0.736142</v>
      </c>
      <c r="AB229" s="52">
        <f>'AEO 2022 49 Raw'!AE213</f>
        <v>0.769973</v>
      </c>
      <c r="AC229" s="52">
        <f>'AEO 2022 49 Raw'!AF213</f>
        <v>0.805843</v>
      </c>
      <c r="AD229" s="52">
        <f>'AEO 2022 49 Raw'!AG213</f>
        <v>0.829976</v>
      </c>
      <c r="AE229" s="52">
        <f>'AEO 2022 49 Raw'!AH213</f>
        <v>0.857101</v>
      </c>
      <c r="AF229" s="52">
        <f>'AEO 2022 49 Raw'!AI213</f>
        <v>0.908983</v>
      </c>
      <c r="AG229" s="53">
        <f>'AEO 2022 49 Raw'!AJ213</f>
        <v>0.04</v>
      </c>
    </row>
    <row r="230" ht="15.0" customHeight="1">
      <c r="A230" s="45" t="s">
        <v>1903</v>
      </c>
      <c r="B230" s="51" t="s">
        <v>1712</v>
      </c>
      <c r="C230" s="52">
        <f>'AEO 2022 49 Raw'!F214</f>
        <v>0.466264</v>
      </c>
      <c r="D230" s="52">
        <f>'AEO 2022 49 Raw'!G214</f>
        <v>0.434254</v>
      </c>
      <c r="E230" s="52">
        <f>'AEO 2022 49 Raw'!H214</f>
        <v>0.459684</v>
      </c>
      <c r="F230" s="52">
        <f>'AEO 2022 49 Raw'!I214</f>
        <v>0.514793</v>
      </c>
      <c r="G230" s="52">
        <f>'AEO 2022 49 Raw'!J214</f>
        <v>0.55281</v>
      </c>
      <c r="H230" s="52">
        <f>'AEO 2022 49 Raw'!K214</f>
        <v>0.574571</v>
      </c>
      <c r="I230" s="52">
        <f>'AEO 2022 49 Raw'!L214</f>
        <v>0.591873</v>
      </c>
      <c r="J230" s="52">
        <f>'AEO 2022 49 Raw'!M214</f>
        <v>0.617045</v>
      </c>
      <c r="K230" s="52">
        <f>'AEO 2022 49 Raw'!N214</f>
        <v>0.644233</v>
      </c>
      <c r="L230" s="52">
        <f>'AEO 2022 49 Raw'!O214</f>
        <v>0.66399</v>
      </c>
      <c r="M230" s="52">
        <f>'AEO 2022 49 Raw'!P214</f>
        <v>0.681065</v>
      </c>
      <c r="N230" s="52">
        <f>'AEO 2022 49 Raw'!Q214</f>
        <v>0.70827</v>
      </c>
      <c r="O230" s="52">
        <f>'AEO 2022 49 Raw'!R214</f>
        <v>0.737735</v>
      </c>
      <c r="P230" s="52">
        <f>'AEO 2022 49 Raw'!S214</f>
        <v>0.748289</v>
      </c>
      <c r="Q230" s="52">
        <f>'AEO 2022 49 Raw'!T214</f>
        <v>0.757019</v>
      </c>
      <c r="R230" s="52">
        <f>'AEO 2022 49 Raw'!U214</f>
        <v>0.779726</v>
      </c>
      <c r="S230" s="52">
        <f>'AEO 2022 49 Raw'!V214</f>
        <v>0.819119</v>
      </c>
      <c r="T230" s="52">
        <f>'AEO 2022 49 Raw'!W214</f>
        <v>0.865164</v>
      </c>
      <c r="U230" s="52">
        <f>'AEO 2022 49 Raw'!X214</f>
        <v>0.92294</v>
      </c>
      <c r="V230" s="52">
        <f>'AEO 2022 49 Raw'!Y214</f>
        <v>0.978407</v>
      </c>
      <c r="W230" s="52">
        <f>'AEO 2022 49 Raw'!Z214</f>
        <v>1.022514</v>
      </c>
      <c r="X230" s="52">
        <f>'AEO 2022 49 Raw'!AA214</f>
        <v>1.063698</v>
      </c>
      <c r="Y230" s="52">
        <f>'AEO 2022 49 Raw'!AB214</f>
        <v>1.104452</v>
      </c>
      <c r="Z230" s="52">
        <f>'AEO 2022 49 Raw'!AC214</f>
        <v>1.146499</v>
      </c>
      <c r="AA230" s="52">
        <f>'AEO 2022 49 Raw'!AD214</f>
        <v>1.188988</v>
      </c>
      <c r="AB230" s="52">
        <f>'AEO 2022 49 Raw'!AE214</f>
        <v>1.243629</v>
      </c>
      <c r="AC230" s="52">
        <f>'AEO 2022 49 Raw'!AF214</f>
        <v>1.301566</v>
      </c>
      <c r="AD230" s="52">
        <f>'AEO 2022 49 Raw'!AG214</f>
        <v>1.340544</v>
      </c>
      <c r="AE230" s="52">
        <f>'AEO 2022 49 Raw'!AH214</f>
        <v>1.384356</v>
      </c>
      <c r="AF230" s="52">
        <f>'AEO 2022 49 Raw'!AI214</f>
        <v>1.468153</v>
      </c>
      <c r="AG230" s="53">
        <f>'AEO 2022 49 Raw'!AJ214</f>
        <v>0.04</v>
      </c>
    </row>
    <row r="231" ht="15.0" customHeight="1">
      <c r="A231" s="45" t="s">
        <v>1904</v>
      </c>
      <c r="B231" s="51" t="s">
        <v>1726</v>
      </c>
      <c r="C231" s="52">
        <f>'AEO 2022 49 Raw'!F215</f>
        <v>188.988068</v>
      </c>
      <c r="D231" s="52">
        <f>'AEO 2022 49 Raw'!G215</f>
        <v>170.886948</v>
      </c>
      <c r="E231" s="52">
        <f>'AEO 2022 49 Raw'!H215</f>
        <v>175.625534</v>
      </c>
      <c r="F231" s="52">
        <f>'AEO 2022 49 Raw'!I215</f>
        <v>190.951675</v>
      </c>
      <c r="G231" s="52">
        <f>'AEO 2022 49 Raw'!J215</f>
        <v>199.080948</v>
      </c>
      <c r="H231" s="52">
        <f>'AEO 2022 49 Raw'!K215</f>
        <v>200.890793</v>
      </c>
      <c r="I231" s="52">
        <f>'AEO 2022 49 Raw'!L215</f>
        <v>200.912796</v>
      </c>
      <c r="J231" s="52">
        <f>'AEO 2022 49 Raw'!M215</f>
        <v>203.356918</v>
      </c>
      <c r="K231" s="52">
        <f>'AEO 2022 49 Raw'!N215</f>
        <v>206.133057</v>
      </c>
      <c r="L231" s="52">
        <f>'AEO 2022 49 Raw'!O215</f>
        <v>206.266602</v>
      </c>
      <c r="M231" s="52">
        <f>'AEO 2022 49 Raw'!P215</f>
        <v>205.408737</v>
      </c>
      <c r="N231" s="52">
        <f>'AEO 2022 49 Raw'!Q215</f>
        <v>207.391937</v>
      </c>
      <c r="O231" s="52">
        <f>'AEO 2022 49 Raw'!R215</f>
        <v>209.727966</v>
      </c>
      <c r="P231" s="52">
        <f>'AEO 2022 49 Raw'!S215</f>
        <v>206.532455</v>
      </c>
      <c r="Q231" s="52">
        <f>'AEO 2022 49 Raw'!T215</f>
        <v>202.856201</v>
      </c>
      <c r="R231" s="52">
        <f>'AEO 2022 49 Raw'!U215</f>
        <v>202.855347</v>
      </c>
      <c r="S231" s="52">
        <f>'AEO 2022 49 Raw'!V215</f>
        <v>206.897003</v>
      </c>
      <c r="T231" s="52">
        <f>'AEO 2022 49 Raw'!W215</f>
        <v>212.162399</v>
      </c>
      <c r="U231" s="52">
        <f>'AEO 2022 49 Raw'!X215</f>
        <v>219.738434</v>
      </c>
      <c r="V231" s="52">
        <f>'AEO 2022 49 Raw'!Y215</f>
        <v>226.15947</v>
      </c>
      <c r="W231" s="52">
        <f>'AEO 2022 49 Raw'!Z215</f>
        <v>229.470825</v>
      </c>
      <c r="X231" s="52">
        <f>'AEO 2022 49 Raw'!AA215</f>
        <v>231.76059</v>
      </c>
      <c r="Y231" s="52">
        <f>'AEO 2022 49 Raw'!AB215</f>
        <v>233.631119</v>
      </c>
      <c r="Z231" s="52">
        <f>'AEO 2022 49 Raw'!AC215</f>
        <v>235.461639</v>
      </c>
      <c r="AA231" s="52">
        <f>'AEO 2022 49 Raw'!AD215</f>
        <v>237.075607</v>
      </c>
      <c r="AB231" s="52">
        <f>'AEO 2022 49 Raw'!AE215</f>
        <v>240.748291</v>
      </c>
      <c r="AC231" s="52">
        <f>'AEO 2022 49 Raw'!AF215</f>
        <v>244.62532</v>
      </c>
      <c r="AD231" s="52">
        <f>'AEO 2022 49 Raw'!AG215</f>
        <v>244.612579</v>
      </c>
      <c r="AE231" s="52">
        <f>'AEO 2022 49 Raw'!AH215</f>
        <v>245.249649</v>
      </c>
      <c r="AF231" s="52">
        <f>'AEO 2022 49 Raw'!AI215</f>
        <v>252.519455</v>
      </c>
      <c r="AG231" s="53">
        <f>'AEO 2022 49 Raw'!AJ215</f>
        <v>0.01</v>
      </c>
    </row>
    <row r="232" ht="15.0" customHeight="1">
      <c r="B232" s="50" t="s">
        <v>1727</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3"/>
    </row>
    <row r="233" ht="15.0" customHeight="1">
      <c r="A233" s="45" t="s">
        <v>1905</v>
      </c>
      <c r="B233" s="51" t="s">
        <v>1696</v>
      </c>
      <c r="C233" s="52">
        <f>'AEO 2022 49 Raw'!F217</f>
        <v>272.4888</v>
      </c>
      <c r="D233" s="52">
        <f>'AEO 2022 49 Raw'!G217</f>
        <v>240.971359</v>
      </c>
      <c r="E233" s="52">
        <f>'AEO 2022 49 Raw'!H217</f>
        <v>242.198502</v>
      </c>
      <c r="F233" s="52">
        <f>'AEO 2022 49 Raw'!I217</f>
        <v>257.524475</v>
      </c>
      <c r="G233" s="52">
        <f>'AEO 2022 49 Raw'!J217</f>
        <v>262.532715</v>
      </c>
      <c r="H233" s="52">
        <f>'AEO 2022 49 Raw'!K217</f>
        <v>259.01001</v>
      </c>
      <c r="I233" s="52">
        <f>'AEO 2022 49 Raw'!L217</f>
        <v>253.238739</v>
      </c>
      <c r="J233" s="52">
        <f>'AEO 2022 49 Raw'!M217</f>
        <v>250.56427</v>
      </c>
      <c r="K233" s="52">
        <f>'AEO 2022 49 Raw'!N217</f>
        <v>248.281799</v>
      </c>
      <c r="L233" s="52">
        <f>'AEO 2022 49 Raw'!O217</f>
        <v>242.898743</v>
      </c>
      <c r="M233" s="52">
        <f>'AEO 2022 49 Raw'!P217</f>
        <v>236.499359</v>
      </c>
      <c r="N233" s="52">
        <f>'AEO 2022 49 Raw'!Q217</f>
        <v>233.421646</v>
      </c>
      <c r="O233" s="52">
        <f>'AEO 2022 49 Raw'!R217</f>
        <v>230.710022</v>
      </c>
      <c r="P233" s="52">
        <f>'AEO 2022 49 Raw'!S217</f>
        <v>222.053879</v>
      </c>
      <c r="Q233" s="52">
        <f>'AEO 2022 49 Raw'!T217</f>
        <v>213.141678</v>
      </c>
      <c r="R233" s="52">
        <f>'AEO 2022 49 Raw'!U217</f>
        <v>208.271667</v>
      </c>
      <c r="S233" s="52">
        <f>'AEO 2022 49 Raw'!V217</f>
        <v>207.540726</v>
      </c>
      <c r="T233" s="52">
        <f>'AEO 2022 49 Raw'!W217</f>
        <v>207.92041</v>
      </c>
      <c r="U233" s="52">
        <f>'AEO 2022 49 Raw'!X217</f>
        <v>210.391068</v>
      </c>
      <c r="V233" s="52">
        <f>'AEO 2022 49 Raw'!Y217</f>
        <v>211.501633</v>
      </c>
      <c r="W233" s="52">
        <f>'AEO 2022 49 Raw'!Z217</f>
        <v>209.573715</v>
      </c>
      <c r="X233" s="52">
        <f>'AEO 2022 49 Raw'!AA217</f>
        <v>206.68898</v>
      </c>
      <c r="Y233" s="52">
        <f>'AEO 2022 49 Raw'!AB217</f>
        <v>203.389618</v>
      </c>
      <c r="Z233" s="52">
        <f>'AEO 2022 49 Raw'!AC217</f>
        <v>200.052567</v>
      </c>
      <c r="AA233" s="52">
        <f>'AEO 2022 49 Raw'!AD217</f>
        <v>196.510635</v>
      </c>
      <c r="AB233" s="52">
        <f>'AEO 2022 49 Raw'!AE217</f>
        <v>194.647522</v>
      </c>
      <c r="AC233" s="52">
        <f>'AEO 2022 49 Raw'!AF217</f>
        <v>192.87822</v>
      </c>
      <c r="AD233" s="52">
        <f>'AEO 2022 49 Raw'!AG217</f>
        <v>188.049133</v>
      </c>
      <c r="AE233" s="52">
        <f>'AEO 2022 49 Raw'!AH217</f>
        <v>183.761093</v>
      </c>
      <c r="AF233" s="52">
        <f>'AEO 2022 49 Raw'!AI217</f>
        <v>184.371353</v>
      </c>
      <c r="AG233" s="53">
        <f>'AEO 2022 49 Raw'!AJ217</f>
        <v>-0.013</v>
      </c>
    </row>
    <row r="234" ht="15.0" customHeight="1">
      <c r="A234" s="45" t="s">
        <v>1906</v>
      </c>
      <c r="B234" s="51" t="s">
        <v>1698</v>
      </c>
      <c r="C234" s="52">
        <f>'AEO 2022 49 Raw'!F218</f>
        <v>0.462691</v>
      </c>
      <c r="D234" s="52">
        <f>'AEO 2022 49 Raw'!G218</f>
        <v>0.408807</v>
      </c>
      <c r="E234" s="52">
        <f>'AEO 2022 49 Raw'!H218</f>
        <v>0.410575</v>
      </c>
      <c r="F234" s="52">
        <f>'AEO 2022 49 Raw'!I218</f>
        <v>0.436277</v>
      </c>
      <c r="G234" s="52">
        <f>'AEO 2022 49 Raw'!J218</f>
        <v>0.444567</v>
      </c>
      <c r="H234" s="52">
        <f>'AEO 2022 49 Raw'!K218</f>
        <v>0.438501</v>
      </c>
      <c r="I234" s="52">
        <f>'AEO 2022 49 Raw'!L218</f>
        <v>0.428697</v>
      </c>
      <c r="J234" s="52">
        <f>'AEO 2022 49 Raw'!M218</f>
        <v>0.424192</v>
      </c>
      <c r="K234" s="52">
        <f>'AEO 2022 49 Raw'!N218</f>
        <v>0.420375</v>
      </c>
      <c r="L234" s="52">
        <f>'AEO 2022 49 Raw'!O218</f>
        <v>0.411268</v>
      </c>
      <c r="M234" s="52">
        <f>'AEO 2022 49 Raw'!P218</f>
        <v>0.400445</v>
      </c>
      <c r="N234" s="52">
        <f>'AEO 2022 49 Raw'!Q218</f>
        <v>0.395331</v>
      </c>
      <c r="O234" s="52">
        <f>'AEO 2022 49 Raw'!R218</f>
        <v>0.390917</v>
      </c>
      <c r="P234" s="52">
        <f>'AEO 2022 49 Raw'!S218</f>
        <v>0.376434</v>
      </c>
      <c r="Q234" s="52">
        <f>'AEO 2022 49 Raw'!T218</f>
        <v>0.361552</v>
      </c>
      <c r="R234" s="52">
        <f>'AEO 2022 49 Raw'!U218</f>
        <v>0.353556</v>
      </c>
      <c r="S234" s="52">
        <f>'AEO 2022 49 Raw'!V218</f>
        <v>0.352631</v>
      </c>
      <c r="T234" s="52">
        <f>'AEO 2022 49 Raw'!W218</f>
        <v>0.353616</v>
      </c>
      <c r="U234" s="52">
        <f>'AEO 2022 49 Raw'!X218</f>
        <v>0.358151</v>
      </c>
      <c r="V234" s="52">
        <f>'AEO 2022 49 Raw'!Y218</f>
        <v>0.360471</v>
      </c>
      <c r="W234" s="52">
        <f>'AEO 2022 49 Raw'!Z218</f>
        <v>0.357662</v>
      </c>
      <c r="X234" s="52">
        <f>'AEO 2022 49 Raw'!AA218</f>
        <v>0.353238</v>
      </c>
      <c r="Y234" s="52">
        <f>'AEO 2022 49 Raw'!AB218</f>
        <v>0.348203</v>
      </c>
      <c r="Z234" s="52">
        <f>'AEO 2022 49 Raw'!AC218</f>
        <v>0.343149</v>
      </c>
      <c r="AA234" s="52">
        <f>'AEO 2022 49 Raw'!AD218</f>
        <v>0.337829</v>
      </c>
      <c r="AB234" s="52">
        <f>'AEO 2022 49 Raw'!AE218</f>
        <v>0.335431</v>
      </c>
      <c r="AC234" s="52">
        <f>'AEO 2022 49 Raw'!AF218</f>
        <v>0.333236</v>
      </c>
      <c r="AD234" s="52">
        <f>'AEO 2022 49 Raw'!AG218</f>
        <v>0.325774</v>
      </c>
      <c r="AE234" s="52">
        <f>'AEO 2022 49 Raw'!AH218</f>
        <v>0.319308</v>
      </c>
      <c r="AF234" s="52">
        <f>'AEO 2022 49 Raw'!AI218</f>
        <v>0.32139</v>
      </c>
      <c r="AG234" s="53">
        <f>'AEO 2022 49 Raw'!AJ218</f>
        <v>-0.012</v>
      </c>
    </row>
    <row r="235" ht="15.0" customHeight="1">
      <c r="A235" s="45" t="s">
        <v>1907</v>
      </c>
      <c r="B235" s="51" t="s">
        <v>1700</v>
      </c>
      <c r="C235" s="52">
        <f>'AEO 2022 49 Raw'!F219</f>
        <v>0.186106</v>
      </c>
      <c r="D235" s="52">
        <f>'AEO 2022 49 Raw'!G219</f>
        <v>0.16404</v>
      </c>
      <c r="E235" s="52">
        <f>'AEO 2022 49 Raw'!H219</f>
        <v>0.164503</v>
      </c>
      <c r="F235" s="52">
        <f>'AEO 2022 49 Raw'!I219</f>
        <v>0.174697</v>
      </c>
      <c r="G235" s="52">
        <f>'AEO 2022 49 Raw'!J219</f>
        <v>0.178151</v>
      </c>
      <c r="H235" s="52">
        <f>'AEO 2022 49 Raw'!K219</f>
        <v>0.17601</v>
      </c>
      <c r="I235" s="52">
        <f>'AEO 2022 49 Raw'!L219</f>
        <v>0.172548</v>
      </c>
      <c r="J235" s="52">
        <f>'AEO 2022 49 Raw'!M219</f>
        <v>0.171357</v>
      </c>
      <c r="K235" s="52">
        <f>'AEO 2022 49 Raw'!N219</f>
        <v>0.170699</v>
      </c>
      <c r="L235" s="52">
        <f>'AEO 2022 49 Raw'!O219</f>
        <v>0.168056</v>
      </c>
      <c r="M235" s="52">
        <f>'AEO 2022 49 Raw'!P219</f>
        <v>0.164983</v>
      </c>
      <c r="N235" s="52">
        <f>'AEO 2022 49 Raw'!Q219</f>
        <v>0.164354</v>
      </c>
      <c r="O235" s="52">
        <f>'AEO 2022 49 Raw'!R219</f>
        <v>0.164126</v>
      </c>
      <c r="P235" s="52">
        <f>'AEO 2022 49 Raw'!S219</f>
        <v>0.159733</v>
      </c>
      <c r="Q235" s="52">
        <f>'AEO 2022 49 Raw'!T219</f>
        <v>0.155341</v>
      </c>
      <c r="R235" s="52">
        <f>'AEO 2022 49 Raw'!U219</f>
        <v>0.154208</v>
      </c>
      <c r="S235" s="52">
        <f>'AEO 2022 49 Raw'!V219</f>
        <v>0.156313</v>
      </c>
      <c r="T235" s="52">
        <f>'AEO 2022 49 Raw'!W219</f>
        <v>0.159404</v>
      </c>
      <c r="U235" s="52">
        <f>'AEO 2022 49 Raw'!X219</f>
        <v>0.164533</v>
      </c>
      <c r="V235" s="52">
        <f>'AEO 2022 49 Raw'!Y219</f>
        <v>0.16885</v>
      </c>
      <c r="W235" s="52">
        <f>'AEO 2022 49 Raw'!Z219</f>
        <v>0.170994</v>
      </c>
      <c r="X235" s="52">
        <f>'AEO 2022 49 Raw'!AA219</f>
        <v>0.172608</v>
      </c>
      <c r="Y235" s="52">
        <f>'AEO 2022 49 Raw'!AB219</f>
        <v>0.173973</v>
      </c>
      <c r="Z235" s="52">
        <f>'AEO 2022 49 Raw'!AC219</f>
        <v>0.175471</v>
      </c>
      <c r="AA235" s="52">
        <f>'AEO 2022 49 Raw'!AD219</f>
        <v>0.176863</v>
      </c>
      <c r="AB235" s="52">
        <f>'AEO 2022 49 Raw'!AE219</f>
        <v>0.179846</v>
      </c>
      <c r="AC235" s="52">
        <f>'AEO 2022 49 Raw'!AF219</f>
        <v>0.183036</v>
      </c>
      <c r="AD235" s="52">
        <f>'AEO 2022 49 Raw'!AG219</f>
        <v>0.183365</v>
      </c>
      <c r="AE235" s="52">
        <f>'AEO 2022 49 Raw'!AH219</f>
        <v>0.184142</v>
      </c>
      <c r="AF235" s="52">
        <f>'AEO 2022 49 Raw'!AI219</f>
        <v>0.189929</v>
      </c>
      <c r="AG235" s="53">
        <f>'AEO 2022 49 Raw'!AJ219</f>
        <v>0.001</v>
      </c>
    </row>
    <row r="236" ht="15.0" customHeight="1">
      <c r="A236" s="45" t="s">
        <v>1908</v>
      </c>
      <c r="B236" s="51" t="s">
        <v>1702</v>
      </c>
      <c r="C236" s="52">
        <f>'AEO 2022 49 Raw'!F220</f>
        <v>4.044761</v>
      </c>
      <c r="D236" s="52">
        <f>'AEO 2022 49 Raw'!G220</f>
        <v>3.337118</v>
      </c>
      <c r="E236" s="52">
        <f>'AEO 2022 49 Raw'!H220</f>
        <v>3.144506</v>
      </c>
      <c r="F236" s="52">
        <f>'AEO 2022 49 Raw'!I220</f>
        <v>3.152741</v>
      </c>
      <c r="G236" s="52">
        <f>'AEO 2022 49 Raw'!J220</f>
        <v>3.072766</v>
      </c>
      <c r="H236" s="52">
        <f>'AEO 2022 49 Raw'!K220</f>
        <v>2.94514</v>
      </c>
      <c r="I236" s="52">
        <f>'AEO 2022 49 Raw'!L220</f>
        <v>2.833264</v>
      </c>
      <c r="J236" s="52">
        <f>'AEO 2022 49 Raw'!M220</f>
        <v>2.789497</v>
      </c>
      <c r="K236" s="52">
        <f>'AEO 2022 49 Raw'!N220</f>
        <v>2.76432</v>
      </c>
      <c r="L236" s="52">
        <f>'AEO 2022 49 Raw'!O220</f>
        <v>2.681026</v>
      </c>
      <c r="M236" s="52">
        <f>'AEO 2022 49 Raw'!P220</f>
        <v>2.588939</v>
      </c>
      <c r="N236" s="52">
        <f>'AEO 2022 49 Raw'!Q220</f>
        <v>2.58385</v>
      </c>
      <c r="O236" s="52">
        <f>'AEO 2022 49 Raw'!R220</f>
        <v>2.631025</v>
      </c>
      <c r="P236" s="52">
        <f>'AEO 2022 49 Raw'!S220</f>
        <v>2.612265</v>
      </c>
      <c r="Q236" s="52">
        <f>'AEO 2022 49 Raw'!T220</f>
        <v>2.61287</v>
      </c>
      <c r="R236" s="52">
        <f>'AEO 2022 49 Raw'!U220</f>
        <v>2.681178</v>
      </c>
      <c r="S236" s="52">
        <f>'AEO 2022 49 Raw'!V220</f>
        <v>2.828897</v>
      </c>
      <c r="T236" s="52">
        <f>'AEO 2022 49 Raw'!W220</f>
        <v>3.004482</v>
      </c>
      <c r="U236" s="52">
        <f>'AEO 2022 49 Raw'!X220</f>
        <v>3.205146</v>
      </c>
      <c r="V236" s="52">
        <f>'AEO 2022 49 Raw'!Y220</f>
        <v>3.442686</v>
      </c>
      <c r="W236" s="52">
        <f>'AEO 2022 49 Raw'!Z220</f>
        <v>3.659546</v>
      </c>
      <c r="X236" s="52">
        <f>'AEO 2022 49 Raw'!AA220</f>
        <v>3.869992</v>
      </c>
      <c r="Y236" s="52">
        <f>'AEO 2022 49 Raw'!AB220</f>
        <v>4.130295</v>
      </c>
      <c r="Z236" s="52">
        <f>'AEO 2022 49 Raw'!AC220</f>
        <v>4.417266</v>
      </c>
      <c r="AA236" s="52">
        <f>'AEO 2022 49 Raw'!AD220</f>
        <v>4.750034</v>
      </c>
      <c r="AB236" s="52">
        <f>'AEO 2022 49 Raw'!AE220</f>
        <v>5.144578</v>
      </c>
      <c r="AC236" s="52">
        <f>'AEO 2022 49 Raw'!AF220</f>
        <v>5.565682</v>
      </c>
      <c r="AD236" s="52">
        <f>'AEO 2022 49 Raw'!AG220</f>
        <v>5.910612</v>
      </c>
      <c r="AE236" s="52">
        <f>'AEO 2022 49 Raw'!AH220</f>
        <v>6.307334</v>
      </c>
      <c r="AF236" s="52">
        <f>'AEO 2022 49 Raw'!AI220</f>
        <v>6.893671</v>
      </c>
      <c r="AG236" s="53">
        <f>'AEO 2022 49 Raw'!AJ220</f>
        <v>0.019</v>
      </c>
    </row>
    <row r="237" ht="15.0" customHeight="1">
      <c r="A237" s="45" t="s">
        <v>1909</v>
      </c>
      <c r="B237" s="51" t="s">
        <v>1704</v>
      </c>
      <c r="C237" s="52">
        <f>'AEO 2022 49 Raw'!F221</f>
        <v>0</v>
      </c>
      <c r="D237" s="52">
        <f>'AEO 2022 49 Raw'!G221</f>
        <v>0</v>
      </c>
      <c r="E237" s="52">
        <f>'AEO 2022 49 Raw'!H221</f>
        <v>0</v>
      </c>
      <c r="F237" s="52">
        <f>'AEO 2022 49 Raw'!I221</f>
        <v>0</v>
      </c>
      <c r="G237" s="52">
        <f>'AEO 2022 49 Raw'!J221</f>
        <v>0</v>
      </c>
      <c r="H237" s="52">
        <f>'AEO 2022 49 Raw'!K221</f>
        <v>0</v>
      </c>
      <c r="I237" s="52">
        <f>'AEO 2022 49 Raw'!L221</f>
        <v>0</v>
      </c>
      <c r="J237" s="52">
        <f>'AEO 2022 49 Raw'!M221</f>
        <v>0</v>
      </c>
      <c r="K237" s="52">
        <f>'AEO 2022 49 Raw'!N221</f>
        <v>0</v>
      </c>
      <c r="L237" s="52">
        <f>'AEO 2022 49 Raw'!O221</f>
        <v>0</v>
      </c>
      <c r="M237" s="52">
        <f>'AEO 2022 49 Raw'!P221</f>
        <v>0</v>
      </c>
      <c r="N237" s="52">
        <f>'AEO 2022 49 Raw'!Q221</f>
        <v>0</v>
      </c>
      <c r="O237" s="52">
        <f>'AEO 2022 49 Raw'!R221</f>
        <v>0</v>
      </c>
      <c r="P237" s="52">
        <f>'AEO 2022 49 Raw'!S221</f>
        <v>0</v>
      </c>
      <c r="Q237" s="52">
        <f>'AEO 2022 49 Raw'!T221</f>
        <v>0</v>
      </c>
      <c r="R237" s="52">
        <f>'AEO 2022 49 Raw'!U221</f>
        <v>0</v>
      </c>
      <c r="S237" s="52">
        <f>'AEO 2022 49 Raw'!V221</f>
        <v>0</v>
      </c>
      <c r="T237" s="52">
        <f>'AEO 2022 49 Raw'!W221</f>
        <v>0</v>
      </c>
      <c r="U237" s="52">
        <f>'AEO 2022 49 Raw'!X221</f>
        <v>0</v>
      </c>
      <c r="V237" s="52">
        <f>'AEO 2022 49 Raw'!Y221</f>
        <v>0</v>
      </c>
      <c r="W237" s="52">
        <f>'AEO 2022 49 Raw'!Z221</f>
        <v>0</v>
      </c>
      <c r="X237" s="52">
        <f>'AEO 2022 49 Raw'!AA221</f>
        <v>0</v>
      </c>
      <c r="Y237" s="52">
        <f>'AEO 2022 49 Raw'!AB221</f>
        <v>0</v>
      </c>
      <c r="Z237" s="52">
        <f>'AEO 2022 49 Raw'!AC221</f>
        <v>0</v>
      </c>
      <c r="AA237" s="52">
        <f>'AEO 2022 49 Raw'!AD221</f>
        <v>0</v>
      </c>
      <c r="AB237" s="52">
        <f>'AEO 2022 49 Raw'!AE221</f>
        <v>0</v>
      </c>
      <c r="AC237" s="52">
        <f>'AEO 2022 49 Raw'!AF221</f>
        <v>0</v>
      </c>
      <c r="AD237" s="52">
        <f>'AEO 2022 49 Raw'!AG221</f>
        <v>0</v>
      </c>
      <c r="AE237" s="52">
        <f>'AEO 2022 49 Raw'!AH221</f>
        <v>0</v>
      </c>
      <c r="AF237" s="52">
        <f>'AEO 2022 49 Raw'!AI221</f>
        <v>0</v>
      </c>
      <c r="AG237" s="53" t="str">
        <f>'AEO 2022 49 Raw'!AJ221</f>
        <v>- -</v>
      </c>
    </row>
    <row r="238" ht="15.0" customHeight="1">
      <c r="A238" s="45" t="s">
        <v>1910</v>
      </c>
      <c r="B238" s="51" t="s">
        <v>1706</v>
      </c>
      <c r="C238" s="52">
        <f>'AEO 2022 49 Raw'!F222</f>
        <v>0.000925</v>
      </c>
      <c r="D238" s="52">
        <f>'AEO 2022 49 Raw'!G222</f>
        <v>0.000818</v>
      </c>
      <c r="E238" s="52">
        <f>'AEO 2022 49 Raw'!H222</f>
        <v>0.000821</v>
      </c>
      <c r="F238" s="52">
        <f>'AEO 2022 49 Raw'!I222</f>
        <v>0.000873</v>
      </c>
      <c r="G238" s="52">
        <f>'AEO 2022 49 Raw'!J222</f>
        <v>0.000889</v>
      </c>
      <c r="H238" s="52">
        <f>'AEO 2022 49 Raw'!K222</f>
        <v>0.000877</v>
      </c>
      <c r="I238" s="52">
        <f>'AEO 2022 49 Raw'!L222</f>
        <v>0.000857</v>
      </c>
      <c r="J238" s="52">
        <f>'AEO 2022 49 Raw'!M222</f>
        <v>0.000848</v>
      </c>
      <c r="K238" s="52">
        <f>'AEO 2022 49 Raw'!N222</f>
        <v>0.000841</v>
      </c>
      <c r="L238" s="52">
        <f>'AEO 2022 49 Raw'!O222</f>
        <v>0.000823</v>
      </c>
      <c r="M238" s="52">
        <f>'AEO 2022 49 Raw'!P222</f>
        <v>0.000801</v>
      </c>
      <c r="N238" s="52">
        <f>'AEO 2022 49 Raw'!Q222</f>
        <v>0.000791</v>
      </c>
      <c r="O238" s="52">
        <f>'AEO 2022 49 Raw'!R222</f>
        <v>0.000782</v>
      </c>
      <c r="P238" s="52">
        <f>'AEO 2022 49 Raw'!S222</f>
        <v>0.000753</v>
      </c>
      <c r="Q238" s="52">
        <f>'AEO 2022 49 Raw'!T222</f>
        <v>0.000723</v>
      </c>
      <c r="R238" s="52">
        <f>'AEO 2022 49 Raw'!U222</f>
        <v>0.000707</v>
      </c>
      <c r="S238" s="52">
        <f>'AEO 2022 49 Raw'!V222</f>
        <v>0.000705</v>
      </c>
      <c r="T238" s="52">
        <f>'AEO 2022 49 Raw'!W222</f>
        <v>0.000707</v>
      </c>
      <c r="U238" s="52">
        <f>'AEO 2022 49 Raw'!X222</f>
        <v>0.000716</v>
      </c>
      <c r="V238" s="52">
        <f>'AEO 2022 49 Raw'!Y222</f>
        <v>0.000721</v>
      </c>
      <c r="W238" s="52">
        <f>'AEO 2022 49 Raw'!Z222</f>
        <v>0.000715</v>
      </c>
      <c r="X238" s="52">
        <f>'AEO 2022 49 Raw'!AA222</f>
        <v>0.000706</v>
      </c>
      <c r="Y238" s="52">
        <f>'AEO 2022 49 Raw'!AB222</f>
        <v>0.000696</v>
      </c>
      <c r="Z238" s="52">
        <f>'AEO 2022 49 Raw'!AC222</f>
        <v>0.000686</v>
      </c>
      <c r="AA238" s="52">
        <f>'AEO 2022 49 Raw'!AD222</f>
        <v>0.000676</v>
      </c>
      <c r="AB238" s="52">
        <f>'AEO 2022 49 Raw'!AE222</f>
        <v>0.000671</v>
      </c>
      <c r="AC238" s="52">
        <f>'AEO 2022 49 Raw'!AF222</f>
        <v>0.000666</v>
      </c>
      <c r="AD238" s="52">
        <f>'AEO 2022 49 Raw'!AG222</f>
        <v>0.000652</v>
      </c>
      <c r="AE238" s="52">
        <f>'AEO 2022 49 Raw'!AH222</f>
        <v>0.000639</v>
      </c>
      <c r="AF238" s="52">
        <f>'AEO 2022 49 Raw'!AI222</f>
        <v>0.000643</v>
      </c>
      <c r="AG238" s="53">
        <f>'AEO 2022 49 Raw'!AJ222</f>
        <v>-0.012</v>
      </c>
    </row>
    <row r="239" ht="15.0" customHeight="1">
      <c r="A239" s="45" t="s">
        <v>1911</v>
      </c>
      <c r="B239" s="51" t="s">
        <v>1708</v>
      </c>
      <c r="C239" s="52">
        <f>'AEO 2022 49 Raw'!F223</f>
        <v>0.237106</v>
      </c>
      <c r="D239" s="52">
        <f>'AEO 2022 49 Raw'!G223</f>
        <v>0.215778</v>
      </c>
      <c r="E239" s="52">
        <f>'AEO 2022 49 Raw'!H223</f>
        <v>0.223212</v>
      </c>
      <c r="F239" s="52">
        <f>'AEO 2022 49 Raw'!I223</f>
        <v>0.244301</v>
      </c>
      <c r="G239" s="52">
        <f>'AEO 2022 49 Raw'!J223</f>
        <v>0.256412</v>
      </c>
      <c r="H239" s="52">
        <f>'AEO 2022 49 Raw'!K223</f>
        <v>0.2605</v>
      </c>
      <c r="I239" s="52">
        <f>'AEO 2022 49 Raw'!L223</f>
        <v>0.262316</v>
      </c>
      <c r="J239" s="52">
        <f>'AEO 2022 49 Raw'!M223</f>
        <v>0.267346</v>
      </c>
      <c r="K239" s="52">
        <f>'AEO 2022 49 Raw'!N223</f>
        <v>0.272889</v>
      </c>
      <c r="L239" s="52">
        <f>'AEO 2022 49 Raw'!O223</f>
        <v>0.274987</v>
      </c>
      <c r="M239" s="52">
        <f>'AEO 2022 49 Raw'!P223</f>
        <v>0.275782</v>
      </c>
      <c r="N239" s="52">
        <f>'AEO 2022 49 Raw'!Q223</f>
        <v>0.280428</v>
      </c>
      <c r="O239" s="52">
        <f>'AEO 2022 49 Raw'!R223</f>
        <v>0.285616</v>
      </c>
      <c r="P239" s="52">
        <f>'AEO 2022 49 Raw'!S223</f>
        <v>0.283285</v>
      </c>
      <c r="Q239" s="52">
        <f>'AEO 2022 49 Raw'!T223</f>
        <v>0.280249</v>
      </c>
      <c r="R239" s="52">
        <f>'AEO 2022 49 Raw'!U223</f>
        <v>0.282272</v>
      </c>
      <c r="S239" s="52">
        <f>'AEO 2022 49 Raw'!V223</f>
        <v>0.28998</v>
      </c>
      <c r="T239" s="52">
        <f>'AEO 2022 49 Raw'!W223</f>
        <v>0.299513</v>
      </c>
      <c r="U239" s="52">
        <f>'AEO 2022 49 Raw'!X223</f>
        <v>0.312455</v>
      </c>
      <c r="V239" s="52">
        <f>'AEO 2022 49 Raw'!Y223</f>
        <v>0.323913</v>
      </c>
      <c r="W239" s="52">
        <f>'AEO 2022 49 Raw'!Z223</f>
        <v>0.331031</v>
      </c>
      <c r="X239" s="52">
        <f>'AEO 2022 49 Raw'!AA223</f>
        <v>0.336745</v>
      </c>
      <c r="Y239" s="52">
        <f>'AEO 2022 49 Raw'!AB223</f>
        <v>0.341903</v>
      </c>
      <c r="Z239" s="52">
        <f>'AEO 2022 49 Raw'!AC223</f>
        <v>0.347049</v>
      </c>
      <c r="AA239" s="52">
        <f>'AEO 2022 49 Raw'!AD223</f>
        <v>0.351918</v>
      </c>
      <c r="AB239" s="52">
        <f>'AEO 2022 49 Raw'!AE223</f>
        <v>0.359902</v>
      </c>
      <c r="AC239" s="52">
        <f>'AEO 2022 49 Raw'!AF223</f>
        <v>0.368273</v>
      </c>
      <c r="AD239" s="52">
        <f>'AEO 2022 49 Raw'!AG223</f>
        <v>0.370829</v>
      </c>
      <c r="AE239" s="52">
        <f>'AEO 2022 49 Raw'!AH223</f>
        <v>0.374372</v>
      </c>
      <c r="AF239" s="52">
        <f>'AEO 2022 49 Raw'!AI223</f>
        <v>0.388118</v>
      </c>
      <c r="AG239" s="53">
        <f>'AEO 2022 49 Raw'!AJ223</f>
        <v>0.017</v>
      </c>
    </row>
    <row r="240" ht="15.0" customHeight="1">
      <c r="A240" s="45" t="s">
        <v>1912</v>
      </c>
      <c r="B240" s="51" t="s">
        <v>1710</v>
      </c>
      <c r="C240" s="52">
        <f>'AEO 2022 49 Raw'!F224</f>
        <v>0.270382</v>
      </c>
      <c r="D240" s="52">
        <f>'AEO 2022 49 Raw'!G224</f>
        <v>0.246061</v>
      </c>
      <c r="E240" s="52">
        <f>'AEO 2022 49 Raw'!H224</f>
        <v>0.254539</v>
      </c>
      <c r="F240" s="52">
        <f>'AEO 2022 49 Raw'!I224</f>
        <v>0.278587</v>
      </c>
      <c r="G240" s="52">
        <f>'AEO 2022 49 Raw'!J224</f>
        <v>0.292397</v>
      </c>
      <c r="H240" s="52">
        <f>'AEO 2022 49 Raw'!K224</f>
        <v>0.297059</v>
      </c>
      <c r="I240" s="52">
        <f>'AEO 2022 49 Raw'!L224</f>
        <v>0.29913</v>
      </c>
      <c r="J240" s="52">
        <f>'AEO 2022 49 Raw'!M224</f>
        <v>0.304866</v>
      </c>
      <c r="K240" s="52">
        <f>'AEO 2022 49 Raw'!N224</f>
        <v>0.311187</v>
      </c>
      <c r="L240" s="52">
        <f>'AEO 2022 49 Raw'!O224</f>
        <v>0.313579</v>
      </c>
      <c r="M240" s="52">
        <f>'AEO 2022 49 Raw'!P224</f>
        <v>0.314486</v>
      </c>
      <c r="N240" s="52">
        <f>'AEO 2022 49 Raw'!Q224</f>
        <v>0.319784</v>
      </c>
      <c r="O240" s="52">
        <f>'AEO 2022 49 Raw'!R224</f>
        <v>0.3257</v>
      </c>
      <c r="P240" s="52">
        <f>'AEO 2022 49 Raw'!S224</f>
        <v>0.323042</v>
      </c>
      <c r="Q240" s="52">
        <f>'AEO 2022 49 Raw'!T224</f>
        <v>0.319579</v>
      </c>
      <c r="R240" s="52">
        <f>'AEO 2022 49 Raw'!U224</f>
        <v>0.321887</v>
      </c>
      <c r="S240" s="52">
        <f>'AEO 2022 49 Raw'!V224</f>
        <v>0.330676</v>
      </c>
      <c r="T240" s="52">
        <f>'AEO 2022 49 Raw'!W224</f>
        <v>0.341547</v>
      </c>
      <c r="U240" s="52">
        <f>'AEO 2022 49 Raw'!X224</f>
        <v>0.356306</v>
      </c>
      <c r="V240" s="52">
        <f>'AEO 2022 49 Raw'!Y224</f>
        <v>0.369372</v>
      </c>
      <c r="W240" s="52">
        <f>'AEO 2022 49 Raw'!Z224</f>
        <v>0.377488</v>
      </c>
      <c r="X240" s="52">
        <f>'AEO 2022 49 Raw'!AA224</f>
        <v>0.384004</v>
      </c>
      <c r="Y240" s="52">
        <f>'AEO 2022 49 Raw'!AB224</f>
        <v>0.389886</v>
      </c>
      <c r="Z240" s="52">
        <f>'AEO 2022 49 Raw'!AC224</f>
        <v>0.395754</v>
      </c>
      <c r="AA240" s="52">
        <f>'AEO 2022 49 Raw'!AD224</f>
        <v>0.401307</v>
      </c>
      <c r="AB240" s="52">
        <f>'AEO 2022 49 Raw'!AE224</f>
        <v>0.410412</v>
      </c>
      <c r="AC240" s="52">
        <f>'AEO 2022 49 Raw'!AF224</f>
        <v>0.419958</v>
      </c>
      <c r="AD240" s="52">
        <f>'AEO 2022 49 Raw'!AG224</f>
        <v>0.422871</v>
      </c>
      <c r="AE240" s="52">
        <f>'AEO 2022 49 Raw'!AH224</f>
        <v>0.426912</v>
      </c>
      <c r="AF240" s="52">
        <f>'AEO 2022 49 Raw'!AI224</f>
        <v>0.442587</v>
      </c>
      <c r="AG240" s="53">
        <f>'AEO 2022 49 Raw'!AJ224</f>
        <v>0.017</v>
      </c>
    </row>
    <row r="241" ht="15.0" customHeight="1">
      <c r="A241" s="45" t="s">
        <v>1913</v>
      </c>
      <c r="B241" s="51" t="s">
        <v>1712</v>
      </c>
      <c r="C241" s="52">
        <f>'AEO 2022 49 Raw'!F225</f>
        <v>0.296708</v>
      </c>
      <c r="D241" s="52">
        <f>'AEO 2022 49 Raw'!G225</f>
        <v>0.270019</v>
      </c>
      <c r="E241" s="52">
        <f>'AEO 2022 49 Raw'!H225</f>
        <v>0.279322</v>
      </c>
      <c r="F241" s="52">
        <f>'AEO 2022 49 Raw'!I225</f>
        <v>0.305712</v>
      </c>
      <c r="G241" s="52">
        <f>'AEO 2022 49 Raw'!J225</f>
        <v>0.320867</v>
      </c>
      <c r="H241" s="52">
        <f>'AEO 2022 49 Raw'!K225</f>
        <v>0.325983</v>
      </c>
      <c r="I241" s="52">
        <f>'AEO 2022 49 Raw'!L225</f>
        <v>0.328256</v>
      </c>
      <c r="J241" s="52">
        <f>'AEO 2022 49 Raw'!M225</f>
        <v>0.33455</v>
      </c>
      <c r="K241" s="52">
        <f>'AEO 2022 49 Raw'!N225</f>
        <v>0.341486</v>
      </c>
      <c r="L241" s="52">
        <f>'AEO 2022 49 Raw'!O225</f>
        <v>0.344111</v>
      </c>
      <c r="M241" s="52">
        <f>'AEO 2022 49 Raw'!P225</f>
        <v>0.345107</v>
      </c>
      <c r="N241" s="52">
        <f>'AEO 2022 49 Raw'!Q225</f>
        <v>0.35092</v>
      </c>
      <c r="O241" s="52">
        <f>'AEO 2022 49 Raw'!R225</f>
        <v>0.357413</v>
      </c>
      <c r="P241" s="52">
        <f>'AEO 2022 49 Raw'!S225</f>
        <v>0.354496</v>
      </c>
      <c r="Q241" s="52">
        <f>'AEO 2022 49 Raw'!T225</f>
        <v>0.350696</v>
      </c>
      <c r="R241" s="52">
        <f>'AEO 2022 49 Raw'!U225</f>
        <v>0.353228</v>
      </c>
      <c r="S241" s="52">
        <f>'AEO 2022 49 Raw'!V225</f>
        <v>0.362873</v>
      </c>
      <c r="T241" s="52">
        <f>'AEO 2022 49 Raw'!W225</f>
        <v>0.374803</v>
      </c>
      <c r="U241" s="52">
        <f>'AEO 2022 49 Raw'!X225</f>
        <v>0.390998</v>
      </c>
      <c r="V241" s="52">
        <f>'AEO 2022 49 Raw'!Y225</f>
        <v>0.405336</v>
      </c>
      <c r="W241" s="52">
        <f>'AEO 2022 49 Raw'!Z225</f>
        <v>0.414243</v>
      </c>
      <c r="X241" s="52">
        <f>'AEO 2022 49 Raw'!AA225</f>
        <v>0.421393</v>
      </c>
      <c r="Y241" s="52">
        <f>'AEO 2022 49 Raw'!AB225</f>
        <v>0.427848</v>
      </c>
      <c r="Z241" s="52">
        <f>'AEO 2022 49 Raw'!AC225</f>
        <v>0.434288</v>
      </c>
      <c r="AA241" s="52">
        <f>'AEO 2022 49 Raw'!AD225</f>
        <v>0.440381</v>
      </c>
      <c r="AB241" s="52">
        <f>'AEO 2022 49 Raw'!AE225</f>
        <v>0.450372</v>
      </c>
      <c r="AC241" s="52">
        <f>'AEO 2022 49 Raw'!AF225</f>
        <v>0.460848</v>
      </c>
      <c r="AD241" s="52">
        <f>'AEO 2022 49 Raw'!AG225</f>
        <v>0.464045</v>
      </c>
      <c r="AE241" s="52">
        <f>'AEO 2022 49 Raw'!AH225</f>
        <v>0.468479</v>
      </c>
      <c r="AF241" s="52">
        <f>'AEO 2022 49 Raw'!AI225</f>
        <v>0.485681</v>
      </c>
      <c r="AG241" s="53">
        <f>'AEO 2022 49 Raw'!AJ225</f>
        <v>0.017</v>
      </c>
    </row>
    <row r="242" ht="15.0" customHeight="1">
      <c r="A242" s="45" t="s">
        <v>1914</v>
      </c>
      <c r="B242" s="51" t="s">
        <v>1738</v>
      </c>
      <c r="C242" s="52">
        <f>'AEO 2022 49 Raw'!F226</f>
        <v>277.987518</v>
      </c>
      <c r="D242" s="52">
        <f>'AEO 2022 49 Raw'!G226</f>
        <v>245.614029</v>
      </c>
      <c r="E242" s="52">
        <f>'AEO 2022 49 Raw'!H226</f>
        <v>246.675949</v>
      </c>
      <c r="F242" s="52">
        <f>'AEO 2022 49 Raw'!I226</f>
        <v>262.117676</v>
      </c>
      <c r="G242" s="52">
        <f>'AEO 2022 49 Raw'!J226</f>
        <v>267.098785</v>
      </c>
      <c r="H242" s="52">
        <f>'AEO 2022 49 Raw'!K226</f>
        <v>263.454071</v>
      </c>
      <c r="I242" s="52">
        <f>'AEO 2022 49 Raw'!L226</f>
        <v>257.563782</v>
      </c>
      <c r="J242" s="52">
        <f>'AEO 2022 49 Raw'!M226</f>
        <v>254.856888</v>
      </c>
      <c r="K242" s="52">
        <f>'AEO 2022 49 Raw'!N226</f>
        <v>252.563568</v>
      </c>
      <c r="L242" s="52">
        <f>'AEO 2022 49 Raw'!O226</f>
        <v>247.09259</v>
      </c>
      <c r="M242" s="52">
        <f>'AEO 2022 49 Raw'!P226</f>
        <v>240.589874</v>
      </c>
      <c r="N242" s="52">
        <f>'AEO 2022 49 Raw'!Q226</f>
        <v>237.51712</v>
      </c>
      <c r="O242" s="52">
        <f>'AEO 2022 49 Raw'!R226</f>
        <v>234.865585</v>
      </c>
      <c r="P242" s="52">
        <f>'AEO 2022 49 Raw'!S226</f>
        <v>226.163895</v>
      </c>
      <c r="Q242" s="52">
        <f>'AEO 2022 49 Raw'!T226</f>
        <v>217.222702</v>
      </c>
      <c r="R242" s="52">
        <f>'AEO 2022 49 Raw'!U226</f>
        <v>212.418701</v>
      </c>
      <c r="S242" s="52">
        <f>'AEO 2022 49 Raw'!V226</f>
        <v>211.862823</v>
      </c>
      <c r="T242" s="52">
        <f>'AEO 2022 49 Raw'!W226</f>
        <v>212.454514</v>
      </c>
      <c r="U242" s="52">
        <f>'AEO 2022 49 Raw'!X226</f>
        <v>215.179382</v>
      </c>
      <c r="V242" s="52">
        <f>'AEO 2022 49 Raw'!Y226</f>
        <v>216.572983</v>
      </c>
      <c r="W242" s="52">
        <f>'AEO 2022 49 Raw'!Z226</f>
        <v>214.885376</v>
      </c>
      <c r="X242" s="52">
        <f>'AEO 2022 49 Raw'!AA226</f>
        <v>212.227676</v>
      </c>
      <c r="Y242" s="52">
        <f>'AEO 2022 49 Raw'!AB226</f>
        <v>209.202393</v>
      </c>
      <c r="Z242" s="52">
        <f>'AEO 2022 49 Raw'!AC226</f>
        <v>206.166229</v>
      </c>
      <c r="AA242" s="52">
        <f>'AEO 2022 49 Raw'!AD226</f>
        <v>202.96962</v>
      </c>
      <c r="AB242" s="52">
        <f>'AEO 2022 49 Raw'!AE226</f>
        <v>201.528763</v>
      </c>
      <c r="AC242" s="52">
        <f>'AEO 2022 49 Raw'!AF226</f>
        <v>200.209946</v>
      </c>
      <c r="AD242" s="52">
        <f>'AEO 2022 49 Raw'!AG226</f>
        <v>195.72731</v>
      </c>
      <c r="AE242" s="52">
        <f>'AEO 2022 49 Raw'!AH226</f>
        <v>191.84227</v>
      </c>
      <c r="AF242" s="52">
        <f>'AEO 2022 49 Raw'!AI226</f>
        <v>193.093369</v>
      </c>
      <c r="AG242" s="53">
        <f>'AEO 2022 49 Raw'!AJ226</f>
        <v>-0.012</v>
      </c>
    </row>
    <row r="243" ht="15.0" customHeight="1">
      <c r="A243" s="45" t="s">
        <v>1915</v>
      </c>
      <c r="B243" s="50" t="s">
        <v>1916</v>
      </c>
      <c r="C243" s="52">
        <f>'AEO 2022 49 Raw'!F227</f>
        <v>740.322021</v>
      </c>
      <c r="D243" s="52">
        <f>'AEO 2022 49 Raw'!G227</f>
        <v>664.464661</v>
      </c>
      <c r="E243" s="52">
        <f>'AEO 2022 49 Raw'!H227</f>
        <v>676.905151</v>
      </c>
      <c r="F243" s="52">
        <f>'AEO 2022 49 Raw'!I227</f>
        <v>714.21283</v>
      </c>
      <c r="G243" s="52">
        <f>'AEO 2022 49 Raw'!J227</f>
        <v>727.965881</v>
      </c>
      <c r="H243" s="52">
        <f>'AEO 2022 49 Raw'!K227</f>
        <v>727.804321</v>
      </c>
      <c r="I243" s="52">
        <f>'AEO 2022 49 Raw'!L227</f>
        <v>720.671265</v>
      </c>
      <c r="J243" s="52">
        <f>'AEO 2022 49 Raw'!M227</f>
        <v>721.590942</v>
      </c>
      <c r="K243" s="52">
        <f>'AEO 2022 49 Raw'!N227</f>
        <v>724.29126</v>
      </c>
      <c r="L243" s="52">
        <f>'AEO 2022 49 Raw'!O227</f>
        <v>718.700684</v>
      </c>
      <c r="M243" s="52">
        <f>'AEO 2022 49 Raw'!P227</f>
        <v>711.813599</v>
      </c>
      <c r="N243" s="52">
        <f>'AEO 2022 49 Raw'!Q227</f>
        <v>714.008545</v>
      </c>
      <c r="O243" s="52">
        <f>'AEO 2022 49 Raw'!R227</f>
        <v>717.631226</v>
      </c>
      <c r="P243" s="52">
        <f>'AEO 2022 49 Raw'!S227</f>
        <v>702.155151</v>
      </c>
      <c r="Q243" s="52">
        <f>'AEO 2022 49 Raw'!T227</f>
        <v>685.814697</v>
      </c>
      <c r="R243" s="52">
        <f>'AEO 2022 49 Raw'!U227</f>
        <v>680.61615</v>
      </c>
      <c r="S243" s="52">
        <f>'AEO 2022 49 Raw'!V227</f>
        <v>686.475037</v>
      </c>
      <c r="T243" s="52">
        <f>'AEO 2022 49 Raw'!W227</f>
        <v>697.395935</v>
      </c>
      <c r="U243" s="52">
        <f>'AEO 2022 49 Raw'!X227</f>
        <v>714.257141</v>
      </c>
      <c r="V243" s="52">
        <f>'AEO 2022 49 Raw'!Y227</f>
        <v>727.395508</v>
      </c>
      <c r="W243" s="52">
        <f>'AEO 2022 49 Raw'!Z227</f>
        <v>732.182922</v>
      </c>
      <c r="X243" s="52">
        <f>'AEO 2022 49 Raw'!AA227</f>
        <v>733.420349</v>
      </c>
      <c r="Y243" s="52">
        <f>'AEO 2022 49 Raw'!AB227</f>
        <v>733.749451</v>
      </c>
      <c r="Z243" s="52">
        <f>'AEO 2022 49 Raw'!AC227</f>
        <v>733.760864</v>
      </c>
      <c r="AA243" s="52">
        <f>'AEO 2022 49 Raw'!AD227</f>
        <v>732.391663</v>
      </c>
      <c r="AB243" s="52">
        <f>'AEO 2022 49 Raw'!AE227</f>
        <v>738.451904</v>
      </c>
      <c r="AC243" s="52">
        <f>'AEO 2022 49 Raw'!AF227</f>
        <v>743.730957</v>
      </c>
      <c r="AD243" s="52">
        <f>'AEO 2022 49 Raw'!AG227</f>
        <v>740.600586</v>
      </c>
      <c r="AE243" s="52">
        <f>'AEO 2022 49 Raw'!AH227</f>
        <v>741.869873</v>
      </c>
      <c r="AF243" s="52">
        <f>'AEO 2022 49 Raw'!AI227</f>
        <v>752.827454</v>
      </c>
      <c r="AG243" s="53">
        <f>'AEO 2022 49 Raw'!AJ227</f>
        <v>0.001</v>
      </c>
    </row>
    <row r="244" ht="15.0" customHeight="1">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3"/>
    </row>
    <row r="245" ht="15.0" customHeight="1">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3"/>
    </row>
    <row r="246" ht="15.0" customHeight="1">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3"/>
    </row>
    <row r="247" ht="15.0" customHeight="1">
      <c r="B247" s="50" t="s">
        <v>1628</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3"/>
    </row>
    <row r="248" ht="12.0" customHeight="1">
      <c r="A248" s="45" t="s">
        <v>1917</v>
      </c>
      <c r="B248" s="51" t="s">
        <v>1918</v>
      </c>
      <c r="C248" s="52">
        <f>'AEO 2022 49 Raw'!F229</f>
        <v>1642.438477</v>
      </c>
      <c r="D248" s="52">
        <f>'AEO 2022 49 Raw'!G229</f>
        <v>1648.841187</v>
      </c>
      <c r="E248" s="52">
        <f>'AEO 2022 49 Raw'!H229</f>
        <v>1642.117676</v>
      </c>
      <c r="F248" s="52">
        <f>'AEO 2022 49 Raw'!I229</f>
        <v>1538.342163</v>
      </c>
      <c r="G248" s="52">
        <f>'AEO 2022 49 Raw'!J229</f>
        <v>1550.619385</v>
      </c>
      <c r="H248" s="52">
        <f>'AEO 2022 49 Raw'!K229</f>
        <v>1586.210205</v>
      </c>
      <c r="I248" s="52">
        <f>'AEO 2022 49 Raw'!L229</f>
        <v>1584.949341</v>
      </c>
      <c r="J248" s="52">
        <f>'AEO 2022 49 Raw'!M229</f>
        <v>1595.376587</v>
      </c>
      <c r="K248" s="52">
        <f>'AEO 2022 49 Raw'!N229</f>
        <v>1596.981934</v>
      </c>
      <c r="L248" s="52">
        <f>'AEO 2022 49 Raw'!O229</f>
        <v>1601.017578</v>
      </c>
      <c r="M248" s="52">
        <f>'AEO 2022 49 Raw'!P229</f>
        <v>1607.385254</v>
      </c>
      <c r="N248" s="52">
        <f>'AEO 2022 49 Raw'!Q229</f>
        <v>1609.562988</v>
      </c>
      <c r="O248" s="52">
        <f>'AEO 2022 49 Raw'!R229</f>
        <v>1610.830444</v>
      </c>
      <c r="P248" s="52">
        <f>'AEO 2022 49 Raw'!S229</f>
        <v>1600.236206</v>
      </c>
      <c r="Q248" s="52">
        <f>'AEO 2022 49 Raw'!T229</f>
        <v>1594.355347</v>
      </c>
      <c r="R248" s="52">
        <f>'AEO 2022 49 Raw'!U229</f>
        <v>1589.17041</v>
      </c>
      <c r="S248" s="52">
        <f>'AEO 2022 49 Raw'!V229</f>
        <v>1589.81189</v>
      </c>
      <c r="T248" s="52">
        <f>'AEO 2022 49 Raw'!W229</f>
        <v>1595.442871</v>
      </c>
      <c r="U248" s="52">
        <f>'AEO 2022 49 Raw'!X229</f>
        <v>1599.424072</v>
      </c>
      <c r="V248" s="52">
        <f>'AEO 2022 49 Raw'!Y229</f>
        <v>1598.087891</v>
      </c>
      <c r="W248" s="52">
        <f>'AEO 2022 49 Raw'!Z229</f>
        <v>1603.00293</v>
      </c>
      <c r="X248" s="52">
        <f>'AEO 2022 49 Raw'!AA229</f>
        <v>1610.482178</v>
      </c>
      <c r="Y248" s="52">
        <f>'AEO 2022 49 Raw'!AB229</f>
        <v>1608.26001</v>
      </c>
      <c r="Z248" s="52">
        <f>'AEO 2022 49 Raw'!AC229</f>
        <v>1612.27124</v>
      </c>
      <c r="AA248" s="52">
        <f>'AEO 2022 49 Raw'!AD229</f>
        <v>1606.327637</v>
      </c>
      <c r="AB248" s="52">
        <f>'AEO 2022 49 Raw'!AE229</f>
        <v>1612.452515</v>
      </c>
      <c r="AC248" s="52">
        <f>'AEO 2022 49 Raw'!AF229</f>
        <v>1612.159302</v>
      </c>
      <c r="AD248" s="52">
        <f>'AEO 2022 49 Raw'!AG229</f>
        <v>1614.050537</v>
      </c>
      <c r="AE248" s="52">
        <f>'AEO 2022 49 Raw'!AH229</f>
        <v>1618.08374</v>
      </c>
      <c r="AF248" s="52">
        <f>'AEO 2022 49 Raw'!AI229</f>
        <v>1632.708496</v>
      </c>
      <c r="AG248" s="53">
        <f>'AEO 2022 49 Raw'!AJ229</f>
        <v>0</v>
      </c>
    </row>
    <row r="249" ht="15.0" customHeight="1">
      <c r="A249" s="45" t="s">
        <v>1919</v>
      </c>
      <c r="B249" s="51" t="s">
        <v>1920</v>
      </c>
      <c r="C249" s="52">
        <f>'AEO 2022 49 Raw'!F230</f>
        <v>3.512003</v>
      </c>
      <c r="D249" s="52">
        <f>'AEO 2022 49 Raw'!G230</f>
        <v>3.534782</v>
      </c>
      <c r="E249" s="52">
        <f>'AEO 2022 49 Raw'!H230</f>
        <v>3.55771</v>
      </c>
      <c r="F249" s="52">
        <f>'AEO 2022 49 Raw'!I230</f>
        <v>3.580785</v>
      </c>
      <c r="G249" s="52">
        <f>'AEO 2022 49 Raw'!J230</f>
        <v>3.60401</v>
      </c>
      <c r="H249" s="52">
        <f>'AEO 2022 49 Raw'!K230</f>
        <v>3.627386</v>
      </c>
      <c r="I249" s="52">
        <f>'AEO 2022 49 Raw'!L230</f>
        <v>3.650914</v>
      </c>
      <c r="J249" s="52">
        <f>'AEO 2022 49 Raw'!M230</f>
        <v>3.674594</v>
      </c>
      <c r="K249" s="52">
        <f>'AEO 2022 49 Raw'!N230</f>
        <v>3.698428</v>
      </c>
      <c r="L249" s="52">
        <f>'AEO 2022 49 Raw'!O230</f>
        <v>3.722416</v>
      </c>
      <c r="M249" s="52">
        <f>'AEO 2022 49 Raw'!P230</f>
        <v>3.74656</v>
      </c>
      <c r="N249" s="52">
        <f>'AEO 2022 49 Raw'!Q230</f>
        <v>3.77086</v>
      </c>
      <c r="O249" s="52">
        <f>'AEO 2022 49 Raw'!R230</f>
        <v>3.795318</v>
      </c>
      <c r="P249" s="52">
        <f>'AEO 2022 49 Raw'!S230</f>
        <v>3.819935</v>
      </c>
      <c r="Q249" s="52">
        <f>'AEO 2022 49 Raw'!T230</f>
        <v>3.844712</v>
      </c>
      <c r="R249" s="52">
        <f>'AEO 2022 49 Raw'!U230</f>
        <v>3.869649</v>
      </c>
      <c r="S249" s="52">
        <f>'AEO 2022 49 Raw'!V230</f>
        <v>3.894748</v>
      </c>
      <c r="T249" s="52">
        <f>'AEO 2022 49 Raw'!W230</f>
        <v>3.920009</v>
      </c>
      <c r="U249" s="52">
        <f>'AEO 2022 49 Raw'!X230</f>
        <v>3.945435</v>
      </c>
      <c r="V249" s="52">
        <f>'AEO 2022 49 Raw'!Y230</f>
        <v>3.971025</v>
      </c>
      <c r="W249" s="52">
        <f>'AEO 2022 49 Raw'!Z230</f>
        <v>3.996782</v>
      </c>
      <c r="X249" s="52">
        <f>'AEO 2022 49 Raw'!AA230</f>
        <v>4.022705</v>
      </c>
      <c r="Y249" s="52">
        <f>'AEO 2022 49 Raw'!AB230</f>
        <v>4.048797</v>
      </c>
      <c r="Z249" s="52">
        <f>'AEO 2022 49 Raw'!AC230</f>
        <v>4.075058</v>
      </c>
      <c r="AA249" s="52">
        <f>'AEO 2022 49 Raw'!AD230</f>
        <v>4.101489</v>
      </c>
      <c r="AB249" s="52">
        <f>'AEO 2022 49 Raw'!AE230</f>
        <v>4.128091</v>
      </c>
      <c r="AC249" s="52">
        <f>'AEO 2022 49 Raw'!AF230</f>
        <v>4.154866</v>
      </c>
      <c r="AD249" s="52">
        <f>'AEO 2022 49 Raw'!AG230</f>
        <v>4.181815</v>
      </c>
      <c r="AE249" s="52">
        <f>'AEO 2022 49 Raw'!AH230</f>
        <v>4.208939</v>
      </c>
      <c r="AF249" s="52">
        <f>'AEO 2022 49 Raw'!AI230</f>
        <v>4.236238</v>
      </c>
      <c r="AG249" s="53">
        <f>'AEO 2022 49 Raw'!AJ230</f>
        <v>0.006</v>
      </c>
    </row>
    <row r="250" ht="15.0" customHeight="1">
      <c r="B250" s="50" t="s">
        <v>1921</v>
      </c>
      <c r="C250" s="52" t="str">
        <f>'AEO 2022 49 Raw'!F231</f>
        <v/>
      </c>
      <c r="D250" s="52" t="str">
        <f>'AEO 2022 49 Raw'!G231</f>
        <v/>
      </c>
      <c r="E250" s="52" t="str">
        <f>'AEO 2022 49 Raw'!H231</f>
        <v/>
      </c>
      <c r="F250" s="52" t="str">
        <f>'AEO 2022 49 Raw'!I231</f>
        <v/>
      </c>
      <c r="G250" s="52" t="str">
        <f>'AEO 2022 49 Raw'!J231</f>
        <v/>
      </c>
      <c r="H250" s="52" t="str">
        <f>'AEO 2022 49 Raw'!K231</f>
        <v/>
      </c>
      <c r="I250" s="52" t="str">
        <f>'AEO 2022 49 Raw'!L231</f>
        <v/>
      </c>
      <c r="J250" s="52" t="str">
        <f>'AEO 2022 49 Raw'!M231</f>
        <v/>
      </c>
      <c r="K250" s="52" t="str">
        <f>'AEO 2022 49 Raw'!N231</f>
        <v/>
      </c>
      <c r="L250" s="52" t="str">
        <f>'AEO 2022 49 Raw'!O231</f>
        <v/>
      </c>
      <c r="M250" s="52" t="str">
        <f>'AEO 2022 49 Raw'!P231</f>
        <v/>
      </c>
      <c r="N250" s="52" t="str">
        <f>'AEO 2022 49 Raw'!Q231</f>
        <v/>
      </c>
      <c r="O250" s="52" t="str">
        <f>'AEO 2022 49 Raw'!R231</f>
        <v/>
      </c>
      <c r="P250" s="52" t="str">
        <f>'AEO 2022 49 Raw'!S231</f>
        <v/>
      </c>
      <c r="Q250" s="52" t="str">
        <f>'AEO 2022 49 Raw'!T231</f>
        <v/>
      </c>
      <c r="R250" s="52" t="str">
        <f>'AEO 2022 49 Raw'!U231</f>
        <v/>
      </c>
      <c r="S250" s="52" t="str">
        <f>'AEO 2022 49 Raw'!V231</f>
        <v/>
      </c>
      <c r="T250" s="52" t="str">
        <f>'AEO 2022 49 Raw'!W231</f>
        <v/>
      </c>
      <c r="U250" s="52" t="str">
        <f>'AEO 2022 49 Raw'!X231</f>
        <v/>
      </c>
      <c r="V250" s="52" t="str">
        <f>'AEO 2022 49 Raw'!Y231</f>
        <v/>
      </c>
      <c r="W250" s="52" t="str">
        <f>'AEO 2022 49 Raw'!Z231</f>
        <v/>
      </c>
      <c r="X250" s="52" t="str">
        <f>'AEO 2022 49 Raw'!AA231</f>
        <v/>
      </c>
      <c r="Y250" s="52" t="str">
        <f>'AEO 2022 49 Raw'!AB231</f>
        <v/>
      </c>
      <c r="Z250" s="52" t="str">
        <f>'AEO 2022 49 Raw'!AC231</f>
        <v/>
      </c>
      <c r="AA250" s="52" t="str">
        <f>'AEO 2022 49 Raw'!AD231</f>
        <v/>
      </c>
      <c r="AB250" s="52" t="str">
        <f>'AEO 2022 49 Raw'!AE231</f>
        <v/>
      </c>
      <c r="AC250" s="52" t="str">
        <f>'AEO 2022 49 Raw'!AF231</f>
        <v/>
      </c>
      <c r="AD250" s="52" t="str">
        <f>'AEO 2022 49 Raw'!AG231</f>
        <v/>
      </c>
      <c r="AE250" s="52" t="str">
        <f>'AEO 2022 49 Raw'!AH231</f>
        <v/>
      </c>
      <c r="AF250" s="52" t="str">
        <f>'AEO 2022 49 Raw'!AI231</f>
        <v/>
      </c>
      <c r="AG250" s="53" t="str">
        <f>'AEO 2022 49 Raw'!AJ231</f>
        <v/>
      </c>
    </row>
    <row r="251" ht="15.0" customHeight="1">
      <c r="A251" s="45" t="s">
        <v>1922</v>
      </c>
      <c r="B251" s="51" t="s">
        <v>1923</v>
      </c>
      <c r="C251" s="52">
        <f>'AEO 2022 49 Raw'!F232</f>
        <v>466.163879</v>
      </c>
      <c r="D251" s="52">
        <f>'AEO 2022 49 Raw'!G232</f>
        <v>463.472534</v>
      </c>
      <c r="E251" s="52">
        <f>'AEO 2022 49 Raw'!H232</f>
        <v>456.644867</v>
      </c>
      <c r="F251" s="52">
        <f>'AEO 2022 49 Raw'!I232</f>
        <v>422.755615</v>
      </c>
      <c r="G251" s="52">
        <f>'AEO 2022 49 Raw'!J232</f>
        <v>419.641968</v>
      </c>
      <c r="H251" s="52">
        <f>'AEO 2022 49 Raw'!K232</f>
        <v>421.251465</v>
      </c>
      <c r="I251" s="52">
        <f>'AEO 2022 49 Raw'!L232</f>
        <v>411.592499</v>
      </c>
      <c r="J251" s="52">
        <f>'AEO 2022 49 Raw'!M232</f>
        <v>403.687714</v>
      </c>
      <c r="K251" s="52">
        <f>'AEO 2022 49 Raw'!N232</f>
        <v>392.34314</v>
      </c>
      <c r="L251" s="52">
        <f>'AEO 2022 49 Raw'!O232</f>
        <v>381.883636</v>
      </c>
      <c r="M251" s="52">
        <f>'AEO 2022 49 Raw'!P232</f>
        <v>372.228241</v>
      </c>
      <c r="N251" s="52">
        <f>'AEO 2022 49 Raw'!Q232</f>
        <v>361.856964</v>
      </c>
      <c r="O251" s="52">
        <f>'AEO 2022 49 Raw'!R232</f>
        <v>351.563538</v>
      </c>
      <c r="P251" s="52">
        <f>'AEO 2022 49 Raw'!S232</f>
        <v>339.038055</v>
      </c>
      <c r="Q251" s="52">
        <f>'AEO 2022 49 Raw'!T232</f>
        <v>327.913818</v>
      </c>
      <c r="R251" s="52">
        <f>'AEO 2022 49 Raw'!U232</f>
        <v>317.289307</v>
      </c>
      <c r="S251" s="52">
        <f>'AEO 2022 49 Raw'!V232</f>
        <v>308.134979</v>
      </c>
      <c r="T251" s="52">
        <f>'AEO 2022 49 Raw'!W232</f>
        <v>300.183533</v>
      </c>
      <c r="U251" s="52">
        <f>'AEO 2022 49 Raw'!X232</f>
        <v>292.132263</v>
      </c>
      <c r="V251" s="52">
        <f>'AEO 2022 49 Raw'!Y232</f>
        <v>283.352386</v>
      </c>
      <c r="W251" s="52">
        <f>'AEO 2022 49 Raw'!Z232</f>
        <v>275.91214</v>
      </c>
      <c r="X251" s="52">
        <f>'AEO 2022 49 Raw'!AA232</f>
        <v>269.093262</v>
      </c>
      <c r="Y251" s="52">
        <f>'AEO 2022 49 Raw'!AB232</f>
        <v>260.863586</v>
      </c>
      <c r="Z251" s="52">
        <f>'AEO 2022 49 Raw'!AC232</f>
        <v>253.866638</v>
      </c>
      <c r="AA251" s="52">
        <f>'AEO 2022 49 Raw'!AD232</f>
        <v>245.53418</v>
      </c>
      <c r="AB251" s="52">
        <f>'AEO 2022 49 Raw'!AE232</f>
        <v>239.262726</v>
      </c>
      <c r="AC251" s="52">
        <f>'AEO 2022 49 Raw'!AF232</f>
        <v>232.223618</v>
      </c>
      <c r="AD251" s="52">
        <f>'AEO 2022 49 Raw'!AG232</f>
        <v>225.697052</v>
      </c>
      <c r="AE251" s="52">
        <f>'AEO 2022 49 Raw'!AH232</f>
        <v>219.644363</v>
      </c>
      <c r="AF251" s="52">
        <f>'AEO 2022 49 Raw'!AI232</f>
        <v>215.148392</v>
      </c>
      <c r="AG251" s="53">
        <f>'AEO 2022 49 Raw'!AJ232</f>
        <v>-0.026</v>
      </c>
    </row>
    <row r="252" ht="12.0" customHeight="1">
      <c r="A252" s="45" t="s">
        <v>1924</v>
      </c>
      <c r="B252" s="51" t="s">
        <v>1925</v>
      </c>
      <c r="C252" s="52">
        <f>'AEO 2022 49 Raw'!F233</f>
        <v>0</v>
      </c>
      <c r="D252" s="52">
        <f>'AEO 2022 49 Raw'!G233</f>
        <v>0</v>
      </c>
      <c r="E252" s="52">
        <f>'AEO 2022 49 Raw'!H233</f>
        <v>0</v>
      </c>
      <c r="F252" s="52">
        <f>'AEO 2022 49 Raw'!I233</f>
        <v>0</v>
      </c>
      <c r="G252" s="52">
        <f>'AEO 2022 49 Raw'!J233</f>
        <v>0</v>
      </c>
      <c r="H252" s="52">
        <f>'AEO 2022 49 Raw'!K233</f>
        <v>0</v>
      </c>
      <c r="I252" s="52">
        <f>'AEO 2022 49 Raw'!L233</f>
        <v>0</v>
      </c>
      <c r="J252" s="52">
        <f>'AEO 2022 49 Raw'!M233</f>
        <v>0</v>
      </c>
      <c r="K252" s="52">
        <f>'AEO 2022 49 Raw'!N233</f>
        <v>0</v>
      </c>
      <c r="L252" s="52">
        <f>'AEO 2022 49 Raw'!O233</f>
        <v>0</v>
      </c>
      <c r="M252" s="52">
        <f>'AEO 2022 49 Raw'!P233</f>
        <v>0</v>
      </c>
      <c r="N252" s="52">
        <f>'AEO 2022 49 Raw'!Q233</f>
        <v>0</v>
      </c>
      <c r="O252" s="52">
        <f>'AEO 2022 49 Raw'!R233</f>
        <v>0</v>
      </c>
      <c r="P252" s="52">
        <f>'AEO 2022 49 Raw'!S233</f>
        <v>0</v>
      </c>
      <c r="Q252" s="52">
        <f>'AEO 2022 49 Raw'!T233</f>
        <v>0</v>
      </c>
      <c r="R252" s="52">
        <f>'AEO 2022 49 Raw'!U233</f>
        <v>0</v>
      </c>
      <c r="S252" s="52">
        <f>'AEO 2022 49 Raw'!V233</f>
        <v>0</v>
      </c>
      <c r="T252" s="52">
        <f>'AEO 2022 49 Raw'!W233</f>
        <v>0</v>
      </c>
      <c r="U252" s="52">
        <f>'AEO 2022 49 Raw'!X233</f>
        <v>0</v>
      </c>
      <c r="V252" s="52">
        <f>'AEO 2022 49 Raw'!Y233</f>
        <v>0</v>
      </c>
      <c r="W252" s="52">
        <f>'AEO 2022 49 Raw'!Z233</f>
        <v>0</v>
      </c>
      <c r="X252" s="52">
        <f>'AEO 2022 49 Raw'!AA233</f>
        <v>0</v>
      </c>
      <c r="Y252" s="52">
        <f>'AEO 2022 49 Raw'!AB233</f>
        <v>0</v>
      </c>
      <c r="Z252" s="52">
        <f>'AEO 2022 49 Raw'!AC233</f>
        <v>0</v>
      </c>
      <c r="AA252" s="52">
        <f>'AEO 2022 49 Raw'!AD233</f>
        <v>0</v>
      </c>
      <c r="AB252" s="52">
        <f>'AEO 2022 49 Raw'!AE233</f>
        <v>0</v>
      </c>
      <c r="AC252" s="52">
        <f>'AEO 2022 49 Raw'!AF233</f>
        <v>0</v>
      </c>
      <c r="AD252" s="52">
        <f>'AEO 2022 49 Raw'!AG233</f>
        <v>0</v>
      </c>
      <c r="AE252" s="52">
        <f>'AEO 2022 49 Raw'!AH233</f>
        <v>0</v>
      </c>
      <c r="AF252" s="52">
        <f>'AEO 2022 49 Raw'!AI233</f>
        <v>0</v>
      </c>
      <c r="AG252" s="53" t="str">
        <f>'AEO 2022 49 Raw'!AJ233</f>
        <v>- -</v>
      </c>
    </row>
    <row r="253" ht="15.0" customHeight="1">
      <c r="A253" s="45" t="s">
        <v>1926</v>
      </c>
      <c r="B253" s="51" t="s">
        <v>1927</v>
      </c>
      <c r="C253" s="52">
        <f>'AEO 2022 49 Raw'!F234</f>
        <v>0</v>
      </c>
      <c r="D253" s="52">
        <f>'AEO 2022 49 Raw'!G234</f>
        <v>0</v>
      </c>
      <c r="E253" s="52">
        <f>'AEO 2022 49 Raw'!H234</f>
        <v>0</v>
      </c>
      <c r="F253" s="52">
        <f>'AEO 2022 49 Raw'!I234</f>
        <v>0</v>
      </c>
      <c r="G253" s="52">
        <f>'AEO 2022 49 Raw'!J234</f>
        <v>0</v>
      </c>
      <c r="H253" s="52">
        <f>'AEO 2022 49 Raw'!K234</f>
        <v>0</v>
      </c>
      <c r="I253" s="52">
        <f>'AEO 2022 49 Raw'!L234</f>
        <v>0</v>
      </c>
      <c r="J253" s="52">
        <f>'AEO 2022 49 Raw'!M234</f>
        <v>0</v>
      </c>
      <c r="K253" s="52">
        <f>'AEO 2022 49 Raw'!N234</f>
        <v>0</v>
      </c>
      <c r="L253" s="52">
        <f>'AEO 2022 49 Raw'!O234</f>
        <v>0</v>
      </c>
      <c r="M253" s="52">
        <f>'AEO 2022 49 Raw'!P234</f>
        <v>0</v>
      </c>
      <c r="N253" s="52">
        <f>'AEO 2022 49 Raw'!Q234</f>
        <v>0</v>
      </c>
      <c r="O253" s="52">
        <f>'AEO 2022 49 Raw'!R234</f>
        <v>0</v>
      </c>
      <c r="P253" s="52">
        <f>'AEO 2022 49 Raw'!S234</f>
        <v>0</v>
      </c>
      <c r="Q253" s="52">
        <f>'AEO 2022 49 Raw'!T234</f>
        <v>0</v>
      </c>
      <c r="R253" s="52">
        <f>'AEO 2022 49 Raw'!U234</f>
        <v>0</v>
      </c>
      <c r="S253" s="52">
        <f>'AEO 2022 49 Raw'!V234</f>
        <v>0</v>
      </c>
      <c r="T253" s="52">
        <f>'AEO 2022 49 Raw'!W234</f>
        <v>0</v>
      </c>
      <c r="U253" s="52">
        <f>'AEO 2022 49 Raw'!X234</f>
        <v>0</v>
      </c>
      <c r="V253" s="52">
        <f>'AEO 2022 49 Raw'!Y234</f>
        <v>0</v>
      </c>
      <c r="W253" s="52">
        <f>'AEO 2022 49 Raw'!Z234</f>
        <v>0</v>
      </c>
      <c r="X253" s="52">
        <f>'AEO 2022 49 Raw'!AA234</f>
        <v>0</v>
      </c>
      <c r="Y253" s="52">
        <f>'AEO 2022 49 Raw'!AB234</f>
        <v>0</v>
      </c>
      <c r="Z253" s="52">
        <f>'AEO 2022 49 Raw'!AC234</f>
        <v>0</v>
      </c>
      <c r="AA253" s="52">
        <f>'AEO 2022 49 Raw'!AD234</f>
        <v>0</v>
      </c>
      <c r="AB253" s="52">
        <f>'AEO 2022 49 Raw'!AE234</f>
        <v>0</v>
      </c>
      <c r="AC253" s="52">
        <f>'AEO 2022 49 Raw'!AF234</f>
        <v>0</v>
      </c>
      <c r="AD253" s="52">
        <f>'AEO 2022 49 Raw'!AG234</f>
        <v>0</v>
      </c>
      <c r="AE253" s="52">
        <f>'AEO 2022 49 Raw'!AH234</f>
        <v>0</v>
      </c>
      <c r="AF253" s="52">
        <f>'AEO 2022 49 Raw'!AI234</f>
        <v>0</v>
      </c>
      <c r="AG253" s="53" t="str">
        <f>'AEO 2022 49 Raw'!AJ234</f>
        <v>- -</v>
      </c>
    </row>
    <row r="254" ht="15.0" customHeight="1">
      <c r="A254" s="45" t="s">
        <v>1928</v>
      </c>
      <c r="B254" s="51" t="s">
        <v>1929</v>
      </c>
      <c r="C254" s="52">
        <f>'AEO 2022 49 Raw'!F235</f>
        <v>1.500379</v>
      </c>
      <c r="D254" s="52">
        <f>'AEO 2022 49 Raw'!G235</f>
        <v>2.989306</v>
      </c>
      <c r="E254" s="52">
        <f>'AEO 2022 49 Raw'!H235</f>
        <v>4.921098</v>
      </c>
      <c r="F254" s="52">
        <f>'AEO 2022 49 Raw'!I235</f>
        <v>6.854679</v>
      </c>
      <c r="G254" s="52">
        <f>'AEO 2022 49 Raw'!J235</f>
        <v>10.606348</v>
      </c>
      <c r="H254" s="52">
        <f>'AEO 2022 49 Raw'!K235</f>
        <v>16.035873</v>
      </c>
      <c r="I254" s="52">
        <f>'AEO 2022 49 Raw'!L235</f>
        <v>22.531504</v>
      </c>
      <c r="J254" s="52">
        <f>'AEO 2022 49 Raw'!M235</f>
        <v>30.47633</v>
      </c>
      <c r="K254" s="52">
        <f>'AEO 2022 49 Raw'!N235</f>
        <v>39.457165</v>
      </c>
      <c r="L254" s="52">
        <f>'AEO 2022 49 Raw'!O235</f>
        <v>48.218071</v>
      </c>
      <c r="M254" s="52">
        <f>'AEO 2022 49 Raw'!P235</f>
        <v>56.80143</v>
      </c>
      <c r="N254" s="52">
        <f>'AEO 2022 49 Raw'!Q235</f>
        <v>64.985397</v>
      </c>
      <c r="O254" s="52">
        <f>'AEO 2022 49 Raw'!R235</f>
        <v>72.862129</v>
      </c>
      <c r="P254" s="52">
        <f>'AEO 2022 49 Raw'!S235</f>
        <v>79.87912</v>
      </c>
      <c r="Q254" s="52">
        <f>'AEO 2022 49 Raw'!T235</f>
        <v>86.774055</v>
      </c>
      <c r="R254" s="52">
        <f>'AEO 2022 49 Raw'!U235</f>
        <v>93.386345</v>
      </c>
      <c r="S254" s="52">
        <f>'AEO 2022 49 Raw'!V235</f>
        <v>100.058853</v>
      </c>
      <c r="T254" s="52">
        <f>'AEO 2022 49 Raw'!W235</f>
        <v>106.816261</v>
      </c>
      <c r="U254" s="52">
        <f>'AEO 2022 49 Raw'!X235</f>
        <v>113.253738</v>
      </c>
      <c r="V254" s="52">
        <f>'AEO 2022 49 Raw'!Y235</f>
        <v>119.084702</v>
      </c>
      <c r="W254" s="52">
        <f>'AEO 2022 49 Raw'!Z235</f>
        <v>125.161255</v>
      </c>
      <c r="X254" s="52">
        <f>'AEO 2022 49 Raw'!AA235</f>
        <v>131.254822</v>
      </c>
      <c r="Y254" s="52">
        <f>'AEO 2022 49 Raw'!AB235</f>
        <v>136.355682</v>
      </c>
      <c r="Z254" s="52">
        <f>'AEO 2022 49 Raw'!AC235</f>
        <v>141.777176</v>
      </c>
      <c r="AA254" s="52">
        <f>'AEO 2022 49 Raw'!AD235</f>
        <v>146.11084</v>
      </c>
      <c r="AB254" s="52">
        <f>'AEO 2022 49 Raw'!AE235</f>
        <v>151.342133</v>
      </c>
      <c r="AC254" s="52">
        <f>'AEO 2022 49 Raw'!AF235</f>
        <v>155.793472</v>
      </c>
      <c r="AD254" s="52">
        <f>'AEO 2022 49 Raw'!AG235</f>
        <v>160.27179</v>
      </c>
      <c r="AE254" s="52">
        <f>'AEO 2022 49 Raw'!AH235</f>
        <v>164.795441</v>
      </c>
      <c r="AF254" s="52">
        <f>'AEO 2022 49 Raw'!AI235</f>
        <v>170.266312</v>
      </c>
      <c r="AG254" s="53">
        <f>'AEO 2022 49 Raw'!AJ235</f>
        <v>0.177</v>
      </c>
    </row>
    <row r="255" ht="12.0" customHeight="1">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3"/>
    </row>
    <row r="256" ht="15.0" customHeight="1">
      <c r="B256" s="50" t="s">
        <v>1652</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3"/>
    </row>
    <row r="257" ht="15.0" customHeight="1">
      <c r="A257" s="45" t="s">
        <v>1930</v>
      </c>
      <c r="B257" s="51" t="s">
        <v>1931</v>
      </c>
      <c r="C257" s="52">
        <f>'AEO 2022 49 Raw'!F237</f>
        <v>340.487671</v>
      </c>
      <c r="D257" s="52">
        <f>'AEO 2022 49 Raw'!G237</f>
        <v>353.661499</v>
      </c>
      <c r="E257" s="52">
        <f>'AEO 2022 49 Raw'!H237</f>
        <v>348.753448</v>
      </c>
      <c r="F257" s="52">
        <f>'AEO 2022 49 Raw'!I237</f>
        <v>338.827148</v>
      </c>
      <c r="G257" s="52">
        <f>'AEO 2022 49 Raw'!J237</f>
        <v>330.610535</v>
      </c>
      <c r="H257" s="52">
        <f>'AEO 2022 49 Raw'!K237</f>
        <v>321.463867</v>
      </c>
      <c r="I257" s="52">
        <f>'AEO 2022 49 Raw'!L237</f>
        <v>311.573517</v>
      </c>
      <c r="J257" s="52">
        <f>'AEO 2022 49 Raw'!M237</f>
        <v>302.605652</v>
      </c>
      <c r="K257" s="52">
        <f>'AEO 2022 49 Raw'!N237</f>
        <v>292.885651</v>
      </c>
      <c r="L257" s="52">
        <f>'AEO 2022 49 Raw'!O237</f>
        <v>283.439819</v>
      </c>
      <c r="M257" s="52">
        <f>'AEO 2022 49 Raw'!P237</f>
        <v>278.664825</v>
      </c>
      <c r="N257" s="52">
        <f>'AEO 2022 49 Raw'!Q237</f>
        <v>274.772522</v>
      </c>
      <c r="O257" s="52">
        <f>'AEO 2022 49 Raw'!R237</f>
        <v>270.567688</v>
      </c>
      <c r="P257" s="52">
        <f>'AEO 2022 49 Raw'!S237</f>
        <v>265.448578</v>
      </c>
      <c r="Q257" s="52">
        <f>'AEO 2022 49 Raw'!T237</f>
        <v>260.368286</v>
      </c>
      <c r="R257" s="52">
        <f>'AEO 2022 49 Raw'!U237</f>
        <v>255.548889</v>
      </c>
      <c r="S257" s="52">
        <f>'AEO 2022 49 Raw'!V237</f>
        <v>251.068695</v>
      </c>
      <c r="T257" s="52">
        <f>'AEO 2022 49 Raw'!W237</f>
        <v>246.482422</v>
      </c>
      <c r="U257" s="52">
        <f>'AEO 2022 49 Raw'!X237</f>
        <v>242.55011</v>
      </c>
      <c r="V257" s="52">
        <f>'AEO 2022 49 Raw'!Y237</f>
        <v>238.310425</v>
      </c>
      <c r="W257" s="52">
        <f>'AEO 2022 49 Raw'!Z237</f>
        <v>236.528152</v>
      </c>
      <c r="X257" s="52">
        <f>'AEO 2022 49 Raw'!AA237</f>
        <v>234.912521</v>
      </c>
      <c r="Y257" s="52">
        <f>'AEO 2022 49 Raw'!AB237</f>
        <v>233.394836</v>
      </c>
      <c r="Z257" s="52">
        <f>'AEO 2022 49 Raw'!AC237</f>
        <v>231.42421</v>
      </c>
      <c r="AA257" s="52">
        <f>'AEO 2022 49 Raw'!AD237</f>
        <v>229.791321</v>
      </c>
      <c r="AB257" s="52">
        <f>'AEO 2022 49 Raw'!AE237</f>
        <v>228.752701</v>
      </c>
      <c r="AC257" s="52">
        <f>'AEO 2022 49 Raw'!AF237</f>
        <v>227.201172</v>
      </c>
      <c r="AD257" s="52">
        <f>'AEO 2022 49 Raw'!AG237</f>
        <v>224.903992</v>
      </c>
      <c r="AE257" s="52">
        <f>'AEO 2022 49 Raw'!AH237</f>
        <v>223.222717</v>
      </c>
      <c r="AF257" s="52">
        <f>'AEO 2022 49 Raw'!AI237</f>
        <v>222.72168</v>
      </c>
      <c r="AG257" s="53">
        <f>'AEO 2022 49 Raw'!AJ237</f>
        <v>-0.015</v>
      </c>
    </row>
    <row r="258" ht="15.0" customHeight="1">
      <c r="A258" s="45" t="s">
        <v>1932</v>
      </c>
      <c r="B258" s="51" t="s">
        <v>1920</v>
      </c>
      <c r="C258" s="52">
        <f>'AEO 2022 49 Raw'!F238</f>
        <v>4.870726</v>
      </c>
      <c r="D258" s="52">
        <f>'AEO 2022 49 Raw'!G238</f>
        <v>4.899663</v>
      </c>
      <c r="E258" s="52">
        <f>'AEO 2022 49 Raw'!H238</f>
        <v>4.928772</v>
      </c>
      <c r="F258" s="52">
        <f>'AEO 2022 49 Raw'!I238</f>
        <v>4.958054</v>
      </c>
      <c r="G258" s="52">
        <f>'AEO 2022 49 Raw'!J238</f>
        <v>4.987509</v>
      </c>
      <c r="H258" s="52">
        <f>'AEO 2022 49 Raw'!K238</f>
        <v>5.01714</v>
      </c>
      <c r="I258" s="52">
        <f>'AEO 2022 49 Raw'!L238</f>
        <v>5.046947</v>
      </c>
      <c r="J258" s="52">
        <f>'AEO 2022 49 Raw'!M238</f>
        <v>5.076931</v>
      </c>
      <c r="K258" s="52">
        <f>'AEO 2022 49 Raw'!N238</f>
        <v>5.107092</v>
      </c>
      <c r="L258" s="52">
        <f>'AEO 2022 49 Raw'!O238</f>
        <v>5.137434</v>
      </c>
      <c r="M258" s="52">
        <f>'AEO 2022 49 Raw'!P238</f>
        <v>5.167955</v>
      </c>
      <c r="N258" s="52">
        <f>'AEO 2022 49 Raw'!Q238</f>
        <v>5.198658</v>
      </c>
      <c r="O258" s="52">
        <f>'AEO 2022 49 Raw'!R238</f>
        <v>5.229543</v>
      </c>
      <c r="P258" s="52">
        <f>'AEO 2022 49 Raw'!S238</f>
        <v>5.260611</v>
      </c>
      <c r="Q258" s="52">
        <f>'AEO 2022 49 Raw'!T238</f>
        <v>5.291864</v>
      </c>
      <c r="R258" s="52">
        <f>'AEO 2022 49 Raw'!U238</f>
        <v>5.323303</v>
      </c>
      <c r="S258" s="52">
        <f>'AEO 2022 49 Raw'!V238</f>
        <v>5.354929</v>
      </c>
      <c r="T258" s="52">
        <f>'AEO 2022 49 Raw'!W238</f>
        <v>5.386742</v>
      </c>
      <c r="U258" s="52">
        <f>'AEO 2022 49 Raw'!X238</f>
        <v>5.418745</v>
      </c>
      <c r="V258" s="52">
        <f>'AEO 2022 49 Raw'!Y238</f>
        <v>5.450938</v>
      </c>
      <c r="W258" s="52">
        <f>'AEO 2022 49 Raw'!Z238</f>
        <v>5.483322</v>
      </c>
      <c r="X258" s="52">
        <f>'AEO 2022 49 Raw'!AA238</f>
        <v>5.515898</v>
      </c>
      <c r="Y258" s="52">
        <f>'AEO 2022 49 Raw'!AB238</f>
        <v>5.548667</v>
      </c>
      <c r="Z258" s="52">
        <f>'AEO 2022 49 Raw'!AC238</f>
        <v>5.581632</v>
      </c>
      <c r="AA258" s="52">
        <f>'AEO 2022 49 Raw'!AD238</f>
        <v>5.614792</v>
      </c>
      <c r="AB258" s="52">
        <f>'AEO 2022 49 Raw'!AE238</f>
        <v>5.64815</v>
      </c>
      <c r="AC258" s="52">
        <f>'AEO 2022 49 Raw'!AF238</f>
        <v>5.681705</v>
      </c>
      <c r="AD258" s="52">
        <f>'AEO 2022 49 Raw'!AG238</f>
        <v>5.71546</v>
      </c>
      <c r="AE258" s="52">
        <f>'AEO 2022 49 Raw'!AH238</f>
        <v>5.749416</v>
      </c>
      <c r="AF258" s="52">
        <f>'AEO 2022 49 Raw'!AI238</f>
        <v>5.783573</v>
      </c>
      <c r="AG258" s="53">
        <f>'AEO 2022 49 Raw'!AJ238</f>
        <v>0.006</v>
      </c>
    </row>
    <row r="259" ht="15.0" customHeight="1">
      <c r="B259" s="50" t="s">
        <v>1921</v>
      </c>
      <c r="C259" s="52" t="str">
        <f>'AEO 2022 49 Raw'!F239</f>
        <v/>
      </c>
      <c r="D259" s="52" t="str">
        <f>'AEO 2022 49 Raw'!G239</f>
        <v/>
      </c>
      <c r="E259" s="52" t="str">
        <f>'AEO 2022 49 Raw'!H239</f>
        <v/>
      </c>
      <c r="F259" s="52" t="str">
        <f>'AEO 2022 49 Raw'!I239</f>
        <v/>
      </c>
      <c r="G259" s="52" t="str">
        <f>'AEO 2022 49 Raw'!J239</f>
        <v/>
      </c>
      <c r="H259" s="52" t="str">
        <f>'AEO 2022 49 Raw'!K239</f>
        <v/>
      </c>
      <c r="I259" s="52" t="str">
        <f>'AEO 2022 49 Raw'!L239</f>
        <v/>
      </c>
      <c r="J259" s="52" t="str">
        <f>'AEO 2022 49 Raw'!M239</f>
        <v/>
      </c>
      <c r="K259" s="52" t="str">
        <f>'AEO 2022 49 Raw'!N239</f>
        <v/>
      </c>
      <c r="L259" s="52" t="str">
        <f>'AEO 2022 49 Raw'!O239</f>
        <v/>
      </c>
      <c r="M259" s="52" t="str">
        <f>'AEO 2022 49 Raw'!P239</f>
        <v/>
      </c>
      <c r="N259" s="52" t="str">
        <f>'AEO 2022 49 Raw'!Q239</f>
        <v/>
      </c>
      <c r="O259" s="52" t="str">
        <f>'AEO 2022 49 Raw'!R239</f>
        <v/>
      </c>
      <c r="P259" s="52" t="str">
        <f>'AEO 2022 49 Raw'!S239</f>
        <v/>
      </c>
      <c r="Q259" s="52" t="str">
        <f>'AEO 2022 49 Raw'!T239</f>
        <v/>
      </c>
      <c r="R259" s="52" t="str">
        <f>'AEO 2022 49 Raw'!U239</f>
        <v/>
      </c>
      <c r="S259" s="52" t="str">
        <f>'AEO 2022 49 Raw'!V239</f>
        <v/>
      </c>
      <c r="T259" s="52" t="str">
        <f>'AEO 2022 49 Raw'!W239</f>
        <v/>
      </c>
      <c r="U259" s="52" t="str">
        <f>'AEO 2022 49 Raw'!X239</f>
        <v/>
      </c>
      <c r="V259" s="52" t="str">
        <f>'AEO 2022 49 Raw'!Y239</f>
        <v/>
      </c>
      <c r="W259" s="52" t="str">
        <f>'AEO 2022 49 Raw'!Z239</f>
        <v/>
      </c>
      <c r="X259" s="52" t="str">
        <f>'AEO 2022 49 Raw'!AA239</f>
        <v/>
      </c>
      <c r="Y259" s="52" t="str">
        <f>'AEO 2022 49 Raw'!AB239</f>
        <v/>
      </c>
      <c r="Z259" s="52" t="str">
        <f>'AEO 2022 49 Raw'!AC239</f>
        <v/>
      </c>
      <c r="AA259" s="52" t="str">
        <f>'AEO 2022 49 Raw'!AD239</f>
        <v/>
      </c>
      <c r="AB259" s="52" t="str">
        <f>'AEO 2022 49 Raw'!AE239</f>
        <v/>
      </c>
      <c r="AC259" s="52" t="str">
        <f>'AEO 2022 49 Raw'!AF239</f>
        <v/>
      </c>
      <c r="AD259" s="52" t="str">
        <f>'AEO 2022 49 Raw'!AG239</f>
        <v/>
      </c>
      <c r="AE259" s="52" t="str">
        <f>'AEO 2022 49 Raw'!AH239</f>
        <v/>
      </c>
      <c r="AF259" s="52" t="str">
        <f>'AEO 2022 49 Raw'!AI239</f>
        <v/>
      </c>
      <c r="AG259" s="53" t="str">
        <f>'AEO 2022 49 Raw'!AJ239</f>
        <v/>
      </c>
    </row>
    <row r="260" ht="15.0" customHeight="1">
      <c r="A260" s="45" t="s">
        <v>1933</v>
      </c>
      <c r="B260" s="51" t="s">
        <v>1923</v>
      </c>
      <c r="C260" s="52">
        <f>'AEO 2022 49 Raw'!F240</f>
        <v>73.017258</v>
      </c>
      <c r="D260" s="52">
        <f>'AEO 2022 49 Raw'!G240</f>
        <v>75.100731</v>
      </c>
      <c r="E260" s="52">
        <f>'AEO 2022 49 Raw'!H240</f>
        <v>73.635757</v>
      </c>
      <c r="F260" s="52">
        <f>'AEO 2022 49 Raw'!I240</f>
        <v>71.136765</v>
      </c>
      <c r="G260" s="52">
        <f>'AEO 2022 49 Raw'!J240</f>
        <v>69.029106</v>
      </c>
      <c r="H260" s="52">
        <f>'AEO 2022 49 Raw'!K240</f>
        <v>66.756371</v>
      </c>
      <c r="I260" s="52">
        <f>'AEO 2022 49 Raw'!L240</f>
        <v>64.350571</v>
      </c>
      <c r="J260" s="52">
        <f>'AEO 2022 49 Raw'!M240</f>
        <v>62.168671</v>
      </c>
      <c r="K260" s="52">
        <f>'AEO 2022 49 Raw'!N240</f>
        <v>59.842682</v>
      </c>
      <c r="L260" s="52">
        <f>'AEO 2022 49 Raw'!O240</f>
        <v>57.601501</v>
      </c>
      <c r="M260" s="52">
        <f>'AEO 2022 49 Raw'!P240</f>
        <v>56.323067</v>
      </c>
      <c r="N260" s="52">
        <f>'AEO 2022 49 Raw'!Q240</f>
        <v>55.232811</v>
      </c>
      <c r="O260" s="52">
        <f>'AEO 2022 49 Raw'!R240</f>
        <v>54.087524</v>
      </c>
      <c r="P260" s="52">
        <f>'AEO 2022 49 Raw'!S240</f>
        <v>52.766506</v>
      </c>
      <c r="Q260" s="52">
        <f>'AEO 2022 49 Raw'!T240</f>
        <v>51.484589</v>
      </c>
      <c r="R260" s="52">
        <f>'AEO 2022 49 Raw'!U240</f>
        <v>50.259178</v>
      </c>
      <c r="S260" s="52">
        <f>'AEO 2022 49 Raw'!V240</f>
        <v>49.106834</v>
      </c>
      <c r="T260" s="52">
        <f>'AEO 2022 49 Raw'!W240</f>
        <v>47.952316</v>
      </c>
      <c r="U260" s="52">
        <f>'AEO 2022 49 Raw'!X240</f>
        <v>46.93034</v>
      </c>
      <c r="V260" s="52">
        <f>'AEO 2022 49 Raw'!Y240</f>
        <v>45.83527</v>
      </c>
      <c r="W260" s="52">
        <f>'AEO 2022 49 Raw'!Z240</f>
        <v>45.176933</v>
      </c>
      <c r="X260" s="52">
        <f>'AEO 2022 49 Raw'!AA240</f>
        <v>44.554848</v>
      </c>
      <c r="Y260" s="52">
        <f>'AEO 2022 49 Raw'!AB240</f>
        <v>43.951164</v>
      </c>
      <c r="Z260" s="52">
        <f>'AEO 2022 49 Raw'!AC240</f>
        <v>43.265102</v>
      </c>
      <c r="AA260" s="52">
        <f>'AEO 2022 49 Raw'!AD240</f>
        <v>42.644077</v>
      </c>
      <c r="AB260" s="52">
        <f>'AEO 2022 49 Raw'!AE240</f>
        <v>42.139519</v>
      </c>
      <c r="AC260" s="52">
        <f>'AEO 2022 49 Raw'!AF240</f>
        <v>41.536087</v>
      </c>
      <c r="AD260" s="52">
        <f>'AEO 2022 49 Raw'!AG240</f>
        <v>40.797203</v>
      </c>
      <c r="AE260" s="52">
        <f>'AEO 2022 49 Raw'!AH240</f>
        <v>40.174942</v>
      </c>
      <c r="AF260" s="52">
        <f>'AEO 2022 49 Raw'!AI240</f>
        <v>39.761703</v>
      </c>
      <c r="AG260" s="53">
        <f>'AEO 2022 49 Raw'!AJ240</f>
        <v>-0.021</v>
      </c>
    </row>
    <row r="261" ht="15.0" customHeight="1">
      <c r="A261" s="45" t="s">
        <v>1934</v>
      </c>
      <c r="B261" s="51" t="s">
        <v>1925</v>
      </c>
      <c r="C261" s="52">
        <f>'AEO 2022 49 Raw'!F241</f>
        <v>1.711992</v>
      </c>
      <c r="D261" s="52">
        <f>'AEO 2022 49 Raw'!G241</f>
        <v>1.606704</v>
      </c>
      <c r="E261" s="52">
        <f>'AEO 2022 49 Raw'!H241</f>
        <v>1.424687</v>
      </c>
      <c r="F261" s="52">
        <f>'AEO 2022 49 Raw'!I241</f>
        <v>1.314329</v>
      </c>
      <c r="G261" s="52">
        <f>'AEO 2022 49 Raw'!J241</f>
        <v>1.216366</v>
      </c>
      <c r="H261" s="52">
        <f>'AEO 2022 49 Raw'!K241</f>
        <v>1.12546</v>
      </c>
      <c r="I261" s="52">
        <f>'AEO 2022 49 Raw'!L241</f>
        <v>1.033212</v>
      </c>
      <c r="J261" s="52">
        <f>'AEO 2022 49 Raw'!M241</f>
        <v>0.948766</v>
      </c>
      <c r="K261" s="52">
        <f>'AEO 2022 49 Raw'!N241</f>
        <v>0.866239</v>
      </c>
      <c r="L261" s="52">
        <f>'AEO 2022 49 Raw'!O241</f>
        <v>0.785739</v>
      </c>
      <c r="M261" s="52">
        <f>'AEO 2022 49 Raw'!P241</f>
        <v>0.719126</v>
      </c>
      <c r="N261" s="52">
        <f>'AEO 2022 49 Raw'!Q241</f>
        <v>0.658254</v>
      </c>
      <c r="O261" s="52">
        <f>'AEO 2022 49 Raw'!R241</f>
        <v>0.597241</v>
      </c>
      <c r="P261" s="52">
        <f>'AEO 2022 49 Raw'!S241</f>
        <v>0.537901</v>
      </c>
      <c r="Q261" s="52">
        <f>'AEO 2022 49 Raw'!T241</f>
        <v>0.482307</v>
      </c>
      <c r="R261" s="52">
        <f>'AEO 2022 49 Raw'!U241</f>
        <v>0.435254</v>
      </c>
      <c r="S261" s="52">
        <f>'AEO 2022 49 Raw'!V241</f>
        <v>0.387008</v>
      </c>
      <c r="T261" s="52">
        <f>'AEO 2022 49 Raw'!W241</f>
        <v>0.334903</v>
      </c>
      <c r="U261" s="52">
        <f>'AEO 2022 49 Raw'!X241</f>
        <v>0.282388</v>
      </c>
      <c r="V261" s="52">
        <f>'AEO 2022 49 Raw'!Y241</f>
        <v>0.236206</v>
      </c>
      <c r="W261" s="52">
        <f>'AEO 2022 49 Raw'!Z241</f>
        <v>0.233044</v>
      </c>
      <c r="X261" s="52">
        <f>'AEO 2022 49 Raw'!AA241</f>
        <v>0.230071</v>
      </c>
      <c r="Y261" s="52">
        <f>'AEO 2022 49 Raw'!AB241</f>
        <v>0.227228</v>
      </c>
      <c r="Z261" s="52">
        <f>'AEO 2022 49 Raw'!AC241</f>
        <v>0.223966</v>
      </c>
      <c r="AA261" s="52">
        <f>'AEO 2022 49 Raw'!AD241</f>
        <v>0.22106</v>
      </c>
      <c r="AB261" s="52">
        <f>'AEO 2022 49 Raw'!AE241</f>
        <v>0.218748</v>
      </c>
      <c r="AC261" s="52">
        <f>'AEO 2022 49 Raw'!AF241</f>
        <v>0.215971</v>
      </c>
      <c r="AD261" s="52">
        <f>'AEO 2022 49 Raw'!AG241</f>
        <v>0.212517</v>
      </c>
      <c r="AE261" s="52">
        <f>'AEO 2022 49 Raw'!AH241</f>
        <v>0.209678</v>
      </c>
      <c r="AF261" s="52">
        <f>'AEO 2022 49 Raw'!AI241</f>
        <v>0.207967</v>
      </c>
      <c r="AG261" s="53">
        <f>'AEO 2022 49 Raw'!AJ241</f>
        <v>-0.07</v>
      </c>
    </row>
    <row r="262" ht="15.0" customHeight="1">
      <c r="A262" s="45" t="s">
        <v>1935</v>
      </c>
      <c r="B262" s="51" t="s">
        <v>1927</v>
      </c>
      <c r="C262" s="52">
        <f>'AEO 2022 49 Raw'!F242</f>
        <v>0</v>
      </c>
      <c r="D262" s="52">
        <f>'AEO 2022 49 Raw'!G242</f>
        <v>0</v>
      </c>
      <c r="E262" s="52">
        <f>'AEO 2022 49 Raw'!H242</f>
        <v>0</v>
      </c>
      <c r="F262" s="52">
        <f>'AEO 2022 49 Raw'!I242</f>
        <v>0</v>
      </c>
      <c r="G262" s="52">
        <f>'AEO 2022 49 Raw'!J242</f>
        <v>0</v>
      </c>
      <c r="H262" s="52">
        <f>'AEO 2022 49 Raw'!K242</f>
        <v>0</v>
      </c>
      <c r="I262" s="52">
        <f>'AEO 2022 49 Raw'!L242</f>
        <v>0</v>
      </c>
      <c r="J262" s="52">
        <f>'AEO 2022 49 Raw'!M242</f>
        <v>0</v>
      </c>
      <c r="K262" s="52">
        <f>'AEO 2022 49 Raw'!N242</f>
        <v>0</v>
      </c>
      <c r="L262" s="52">
        <f>'AEO 2022 49 Raw'!O242</f>
        <v>0</v>
      </c>
      <c r="M262" s="52">
        <f>'AEO 2022 49 Raw'!P242</f>
        <v>0</v>
      </c>
      <c r="N262" s="52">
        <f>'AEO 2022 49 Raw'!Q242</f>
        <v>0</v>
      </c>
      <c r="O262" s="52">
        <f>'AEO 2022 49 Raw'!R242</f>
        <v>0</v>
      </c>
      <c r="P262" s="52">
        <f>'AEO 2022 49 Raw'!S242</f>
        <v>0</v>
      </c>
      <c r="Q262" s="52">
        <f>'AEO 2022 49 Raw'!T242</f>
        <v>0</v>
      </c>
      <c r="R262" s="52">
        <f>'AEO 2022 49 Raw'!U242</f>
        <v>0</v>
      </c>
      <c r="S262" s="52">
        <f>'AEO 2022 49 Raw'!V242</f>
        <v>0</v>
      </c>
      <c r="T262" s="52">
        <f>'AEO 2022 49 Raw'!W242</f>
        <v>0</v>
      </c>
      <c r="U262" s="52">
        <f>'AEO 2022 49 Raw'!X242</f>
        <v>0</v>
      </c>
      <c r="V262" s="52">
        <f>'AEO 2022 49 Raw'!Y242</f>
        <v>0</v>
      </c>
      <c r="W262" s="52">
        <f>'AEO 2022 49 Raw'!Z242</f>
        <v>0</v>
      </c>
      <c r="X262" s="52">
        <f>'AEO 2022 49 Raw'!AA242</f>
        <v>0</v>
      </c>
      <c r="Y262" s="52">
        <f>'AEO 2022 49 Raw'!AB242</f>
        <v>0</v>
      </c>
      <c r="Z262" s="52">
        <f>'AEO 2022 49 Raw'!AC242</f>
        <v>0</v>
      </c>
      <c r="AA262" s="52">
        <f>'AEO 2022 49 Raw'!AD242</f>
        <v>0</v>
      </c>
      <c r="AB262" s="52">
        <f>'AEO 2022 49 Raw'!AE242</f>
        <v>0</v>
      </c>
      <c r="AC262" s="52">
        <f>'AEO 2022 49 Raw'!AF242</f>
        <v>0</v>
      </c>
      <c r="AD262" s="52">
        <f>'AEO 2022 49 Raw'!AG242</f>
        <v>0</v>
      </c>
      <c r="AE262" s="52">
        <f>'AEO 2022 49 Raw'!AH242</f>
        <v>0</v>
      </c>
      <c r="AF262" s="52">
        <f>'AEO 2022 49 Raw'!AI242</f>
        <v>0</v>
      </c>
      <c r="AG262" s="53" t="str">
        <f>'AEO 2022 49 Raw'!AJ242</f>
        <v>- -</v>
      </c>
    </row>
    <row r="263" ht="15.0" customHeight="1">
      <c r="A263" s="45" t="s">
        <v>1936</v>
      </c>
      <c r="B263" s="51" t="s">
        <v>1929</v>
      </c>
      <c r="C263" s="52">
        <f>'AEO 2022 49 Raw'!F243</f>
        <v>0.440946</v>
      </c>
      <c r="D263" s="52">
        <f>'AEO 2022 49 Raw'!G243</f>
        <v>0.500643</v>
      </c>
      <c r="E263" s="52">
        <f>'AEO 2022 49 Raw'!H243</f>
        <v>0.536166</v>
      </c>
      <c r="F263" s="52">
        <f>'AEO 2022 49 Raw'!I243</f>
        <v>0.559738</v>
      </c>
      <c r="G263" s="52">
        <f>'AEO 2022 49 Raw'!J243</f>
        <v>0.583027</v>
      </c>
      <c r="H263" s="52">
        <f>'AEO 2022 49 Raw'!K243</f>
        <v>0.598105</v>
      </c>
      <c r="I263" s="52">
        <f>'AEO 2022 49 Raw'!L243</f>
        <v>0.611396</v>
      </c>
      <c r="J263" s="52">
        <f>'AEO 2022 49 Raw'!M243</f>
        <v>0.623867</v>
      </c>
      <c r="K263" s="52">
        <f>'AEO 2022 49 Raw'!N243</f>
        <v>0.632269</v>
      </c>
      <c r="L263" s="52">
        <f>'AEO 2022 49 Raw'!O243</f>
        <v>0.641027</v>
      </c>
      <c r="M263" s="52">
        <f>'AEO 2022 49 Raw'!P243</f>
        <v>0.66011</v>
      </c>
      <c r="N263" s="52">
        <f>'AEO 2022 49 Raw'!Q243</f>
        <v>0.679166</v>
      </c>
      <c r="O263" s="52">
        <f>'AEO 2022 49 Raw'!R243</f>
        <v>0.697232</v>
      </c>
      <c r="P263" s="52">
        <f>'AEO 2022 49 Raw'!S243</f>
        <v>0.710626</v>
      </c>
      <c r="Q263" s="52">
        <f>'AEO 2022 49 Raw'!T243</f>
        <v>0.722124</v>
      </c>
      <c r="R263" s="52">
        <f>'AEO 2022 49 Raw'!U243</f>
        <v>0.729067</v>
      </c>
      <c r="S263" s="52">
        <f>'AEO 2022 49 Raw'!V243</f>
        <v>0.738361</v>
      </c>
      <c r="T263" s="52">
        <f>'AEO 2022 49 Raw'!W243</f>
        <v>0.750219</v>
      </c>
      <c r="U263" s="52">
        <f>'AEO 2022 49 Raw'!X243</f>
        <v>0.765119</v>
      </c>
      <c r="V263" s="52">
        <f>'AEO 2022 49 Raw'!Y243</f>
        <v>0.798866</v>
      </c>
      <c r="W263" s="52">
        <f>'AEO 2022 49 Raw'!Z243</f>
        <v>0.842325</v>
      </c>
      <c r="X263" s="52">
        <f>'AEO 2022 49 Raw'!AA243</f>
        <v>0.888756</v>
      </c>
      <c r="Y263" s="52">
        <f>'AEO 2022 49 Raw'!AB243</f>
        <v>0.93804</v>
      </c>
      <c r="Z263" s="52">
        <f>'AEO 2022 49 Raw'!AC243</f>
        <v>0.988084</v>
      </c>
      <c r="AA263" s="52">
        <f>'AEO 2022 49 Raw'!AD243</f>
        <v>1.042233</v>
      </c>
      <c r="AB263" s="52">
        <f>'AEO 2022 49 Raw'!AE243</f>
        <v>1.102283</v>
      </c>
      <c r="AC263" s="52">
        <f>'AEO 2022 49 Raw'!AF243</f>
        <v>1.162994</v>
      </c>
      <c r="AD263" s="52">
        <f>'AEO 2022 49 Raw'!AG243</f>
        <v>1.222886</v>
      </c>
      <c r="AE263" s="52">
        <f>'AEO 2022 49 Raw'!AH243</f>
        <v>1.289357</v>
      </c>
      <c r="AF263" s="52">
        <f>'AEO 2022 49 Raw'!AI243</f>
        <v>1.366496</v>
      </c>
      <c r="AG263" s="53">
        <f>'AEO 2022 49 Raw'!AJ243</f>
        <v>0.04</v>
      </c>
    </row>
    <row r="264" ht="15.0" customHeight="1">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3"/>
    </row>
    <row r="265" ht="15.0" customHeight="1">
      <c r="B265" s="50" t="s">
        <v>1668</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3"/>
    </row>
    <row r="266" ht="15.0" customHeight="1">
      <c r="A266" s="45" t="s">
        <v>1937</v>
      </c>
      <c r="B266" s="51" t="s">
        <v>1938</v>
      </c>
      <c r="C266" s="52">
        <f>'AEO 2022 49 Raw'!F245</f>
        <v>4755.369629</v>
      </c>
      <c r="D266" s="52">
        <f>'AEO 2022 49 Raw'!G245</f>
        <v>4894.193359</v>
      </c>
      <c r="E266" s="52">
        <f>'AEO 2022 49 Raw'!H245</f>
        <v>5122.183594</v>
      </c>
      <c r="F266" s="52">
        <f>'AEO 2022 49 Raw'!I245</f>
        <v>5334.788086</v>
      </c>
      <c r="G266" s="52">
        <f>'AEO 2022 49 Raw'!J245</f>
        <v>5508.552246</v>
      </c>
      <c r="H266" s="52">
        <f>'AEO 2022 49 Raw'!K245</f>
        <v>5683.155273</v>
      </c>
      <c r="I266" s="52">
        <f>'AEO 2022 49 Raw'!L245</f>
        <v>5842.898438</v>
      </c>
      <c r="J266" s="52">
        <f>'AEO 2022 49 Raw'!M245</f>
        <v>6011.251953</v>
      </c>
      <c r="K266" s="52">
        <f>'AEO 2022 49 Raw'!N245</f>
        <v>6199.810547</v>
      </c>
      <c r="L266" s="52">
        <f>'AEO 2022 49 Raw'!O245</f>
        <v>6392.770508</v>
      </c>
      <c r="M266" s="52">
        <f>'AEO 2022 49 Raw'!P245</f>
        <v>6582.265625</v>
      </c>
      <c r="N266" s="52">
        <f>'AEO 2022 49 Raw'!Q245</f>
        <v>6772.813477</v>
      </c>
      <c r="O266" s="52">
        <f>'AEO 2022 49 Raw'!R245</f>
        <v>6963.080078</v>
      </c>
      <c r="P266" s="52">
        <f>'AEO 2022 49 Raw'!S245</f>
        <v>7161.419922</v>
      </c>
      <c r="Q266" s="52">
        <f>'AEO 2022 49 Raw'!T245</f>
        <v>7361.431152</v>
      </c>
      <c r="R266" s="52">
        <f>'AEO 2022 49 Raw'!U245</f>
        <v>7576.327148</v>
      </c>
      <c r="S266" s="52">
        <f>'AEO 2022 49 Raw'!V245</f>
        <v>7789.879883</v>
      </c>
      <c r="T266" s="52">
        <f>'AEO 2022 49 Raw'!W245</f>
        <v>8009.523926</v>
      </c>
      <c r="U266" s="52">
        <f>'AEO 2022 49 Raw'!X245</f>
        <v>8254.175781</v>
      </c>
      <c r="V266" s="52">
        <f>'AEO 2022 49 Raw'!Y245</f>
        <v>8501.236328</v>
      </c>
      <c r="W266" s="52">
        <f>'AEO 2022 49 Raw'!Z245</f>
        <v>8764.710938</v>
      </c>
      <c r="X266" s="52">
        <f>'AEO 2022 49 Raw'!AA245</f>
        <v>9050.756836</v>
      </c>
      <c r="Y266" s="52">
        <f>'AEO 2022 49 Raw'!AB245</f>
        <v>9372.972656</v>
      </c>
      <c r="Z266" s="52">
        <f>'AEO 2022 49 Raw'!AC245</f>
        <v>9717.501953</v>
      </c>
      <c r="AA266" s="52">
        <f>'AEO 2022 49 Raw'!AD245</f>
        <v>10044.7666</v>
      </c>
      <c r="AB266" s="52">
        <f>'AEO 2022 49 Raw'!AE245</f>
        <v>10408.75391</v>
      </c>
      <c r="AC266" s="52">
        <f>'AEO 2022 49 Raw'!AF245</f>
        <v>10791.42969</v>
      </c>
      <c r="AD266" s="52">
        <f>'AEO 2022 49 Raw'!AG245</f>
        <v>11158.83984</v>
      </c>
      <c r="AE266" s="52">
        <f>'AEO 2022 49 Raw'!AH245</f>
        <v>11529.18555</v>
      </c>
      <c r="AF266" s="52">
        <f>'AEO 2022 49 Raw'!AI245</f>
        <v>11948.39551</v>
      </c>
      <c r="AG266" s="53">
        <f>'AEO 2022 49 Raw'!AJ245</f>
        <v>0.032</v>
      </c>
    </row>
    <row r="267" ht="12.0" customHeight="1">
      <c r="A267" s="45" t="s">
        <v>1939</v>
      </c>
      <c r="B267" s="51" t="s">
        <v>1940</v>
      </c>
      <c r="C267" s="52">
        <f>'AEO 2022 49 Raw'!F246</f>
        <v>1714.704956</v>
      </c>
      <c r="D267" s="52">
        <f>'AEO 2022 49 Raw'!G246</f>
        <v>1800.331055</v>
      </c>
      <c r="E267" s="52">
        <f>'AEO 2022 49 Raw'!H246</f>
        <v>1931.368042</v>
      </c>
      <c r="F267" s="52">
        <f>'AEO 2022 49 Raw'!I246</f>
        <v>2018.784302</v>
      </c>
      <c r="G267" s="52">
        <f>'AEO 2022 49 Raw'!J246</f>
        <v>2090.058594</v>
      </c>
      <c r="H267" s="52">
        <f>'AEO 2022 49 Raw'!K246</f>
        <v>2155.292236</v>
      </c>
      <c r="I267" s="52">
        <f>'AEO 2022 49 Raw'!L246</f>
        <v>2214.344971</v>
      </c>
      <c r="J267" s="52">
        <f>'AEO 2022 49 Raw'!M246</f>
        <v>2287.109131</v>
      </c>
      <c r="K267" s="52">
        <f>'AEO 2022 49 Raw'!N246</f>
        <v>2371.273682</v>
      </c>
      <c r="L267" s="52">
        <f>'AEO 2022 49 Raw'!O246</f>
        <v>2458.545898</v>
      </c>
      <c r="M267" s="52">
        <f>'AEO 2022 49 Raw'!P246</f>
        <v>2544.390137</v>
      </c>
      <c r="N267" s="52">
        <f>'AEO 2022 49 Raw'!Q246</f>
        <v>2628.904541</v>
      </c>
      <c r="O267" s="52">
        <f>'AEO 2022 49 Raw'!R246</f>
        <v>2714.000977</v>
      </c>
      <c r="P267" s="52">
        <f>'AEO 2022 49 Raw'!S246</f>
        <v>2797.357178</v>
      </c>
      <c r="Q267" s="52">
        <f>'AEO 2022 49 Raw'!T246</f>
        <v>2889.97168</v>
      </c>
      <c r="R267" s="52">
        <f>'AEO 2022 49 Raw'!U246</f>
        <v>2986.098389</v>
      </c>
      <c r="S267" s="52">
        <f>'AEO 2022 49 Raw'!V246</f>
        <v>3074.66748</v>
      </c>
      <c r="T267" s="52">
        <f>'AEO 2022 49 Raw'!W246</f>
        <v>3162.788574</v>
      </c>
      <c r="U267" s="52">
        <f>'AEO 2022 49 Raw'!X246</f>
        <v>3269.536133</v>
      </c>
      <c r="V267" s="52">
        <f>'AEO 2022 49 Raw'!Y246</f>
        <v>3387.019775</v>
      </c>
      <c r="W267" s="52">
        <f>'AEO 2022 49 Raw'!Z246</f>
        <v>3510.905029</v>
      </c>
      <c r="X267" s="52">
        <f>'AEO 2022 49 Raw'!AA246</f>
        <v>3649.490723</v>
      </c>
      <c r="Y267" s="52">
        <f>'AEO 2022 49 Raw'!AB246</f>
        <v>3811.824951</v>
      </c>
      <c r="Z267" s="52">
        <f>'AEO 2022 49 Raw'!AC246</f>
        <v>3982.676758</v>
      </c>
      <c r="AA267" s="52">
        <f>'AEO 2022 49 Raw'!AD246</f>
        <v>4158.078613</v>
      </c>
      <c r="AB267" s="52">
        <f>'AEO 2022 49 Raw'!AE246</f>
        <v>4343.324707</v>
      </c>
      <c r="AC267" s="52">
        <f>'AEO 2022 49 Raw'!AF246</f>
        <v>4524.23877</v>
      </c>
      <c r="AD267" s="52">
        <f>'AEO 2022 49 Raw'!AG246</f>
        <v>4692.811523</v>
      </c>
      <c r="AE267" s="52">
        <f>'AEO 2022 49 Raw'!AH246</f>
        <v>4860.280273</v>
      </c>
      <c r="AF267" s="52">
        <f>'AEO 2022 49 Raw'!AI246</f>
        <v>5053.680664</v>
      </c>
      <c r="AG267" s="53">
        <f>'AEO 2022 49 Raw'!AJ246</f>
        <v>0.038</v>
      </c>
    </row>
    <row r="268" ht="12.0" customHeight="1">
      <c r="A268" s="45" t="s">
        <v>1941</v>
      </c>
      <c r="B268" s="51" t="s">
        <v>1942</v>
      </c>
      <c r="C268" s="52">
        <f>'AEO 2022 49 Raw'!F247</f>
        <v>3040.664551</v>
      </c>
      <c r="D268" s="52">
        <f>'AEO 2022 49 Raw'!G247</f>
        <v>3093.862549</v>
      </c>
      <c r="E268" s="52">
        <f>'AEO 2022 49 Raw'!H247</f>
        <v>3190.81543</v>
      </c>
      <c r="F268" s="52">
        <f>'AEO 2022 49 Raw'!I247</f>
        <v>3316.003662</v>
      </c>
      <c r="G268" s="52">
        <f>'AEO 2022 49 Raw'!J247</f>
        <v>3418.493652</v>
      </c>
      <c r="H268" s="52">
        <f>'AEO 2022 49 Raw'!K247</f>
        <v>3527.863037</v>
      </c>
      <c r="I268" s="52">
        <f>'AEO 2022 49 Raw'!L247</f>
        <v>3628.553223</v>
      </c>
      <c r="J268" s="52">
        <f>'AEO 2022 49 Raw'!M247</f>
        <v>3724.142822</v>
      </c>
      <c r="K268" s="52">
        <f>'AEO 2022 49 Raw'!N247</f>
        <v>3828.536865</v>
      </c>
      <c r="L268" s="52">
        <f>'AEO 2022 49 Raw'!O247</f>
        <v>3934.224365</v>
      </c>
      <c r="M268" s="52">
        <f>'AEO 2022 49 Raw'!P247</f>
        <v>4037.875488</v>
      </c>
      <c r="N268" s="52">
        <f>'AEO 2022 49 Raw'!Q247</f>
        <v>4143.90918</v>
      </c>
      <c r="O268" s="52">
        <f>'AEO 2022 49 Raw'!R247</f>
        <v>4249.079102</v>
      </c>
      <c r="P268" s="52">
        <f>'AEO 2022 49 Raw'!S247</f>
        <v>4364.062988</v>
      </c>
      <c r="Q268" s="52">
        <f>'AEO 2022 49 Raw'!T247</f>
        <v>4471.459473</v>
      </c>
      <c r="R268" s="52">
        <f>'AEO 2022 49 Raw'!U247</f>
        <v>4590.229004</v>
      </c>
      <c r="S268" s="52">
        <f>'AEO 2022 49 Raw'!V247</f>
        <v>4715.212402</v>
      </c>
      <c r="T268" s="52">
        <f>'AEO 2022 49 Raw'!W247</f>
        <v>4846.735352</v>
      </c>
      <c r="U268" s="52">
        <f>'AEO 2022 49 Raw'!X247</f>
        <v>4984.640137</v>
      </c>
      <c r="V268" s="52">
        <f>'AEO 2022 49 Raw'!Y247</f>
        <v>5114.216797</v>
      </c>
      <c r="W268" s="52">
        <f>'AEO 2022 49 Raw'!Z247</f>
        <v>5253.806152</v>
      </c>
      <c r="X268" s="52">
        <f>'AEO 2022 49 Raw'!AA247</f>
        <v>5401.266113</v>
      </c>
      <c r="Y268" s="52">
        <f>'AEO 2022 49 Raw'!AB247</f>
        <v>5561.147949</v>
      </c>
      <c r="Z268" s="52">
        <f>'AEO 2022 49 Raw'!AC247</f>
        <v>5734.825195</v>
      </c>
      <c r="AA268" s="52">
        <f>'AEO 2022 49 Raw'!AD247</f>
        <v>5886.687988</v>
      </c>
      <c r="AB268" s="52">
        <f>'AEO 2022 49 Raw'!AE247</f>
        <v>6065.429199</v>
      </c>
      <c r="AC268" s="52">
        <f>'AEO 2022 49 Raw'!AF247</f>
        <v>6267.190918</v>
      </c>
      <c r="AD268" s="52">
        <f>'AEO 2022 49 Raw'!AG247</f>
        <v>6466.02832</v>
      </c>
      <c r="AE268" s="52">
        <f>'AEO 2022 49 Raw'!AH247</f>
        <v>6668.905762</v>
      </c>
      <c r="AF268" s="52">
        <f>'AEO 2022 49 Raw'!AI247</f>
        <v>6894.714844</v>
      </c>
      <c r="AG268" s="53">
        <f>'AEO 2022 49 Raw'!AJ247</f>
        <v>0.029</v>
      </c>
    </row>
    <row r="269" ht="12.0" customHeight="1">
      <c r="B269" s="50" t="s">
        <v>1921</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3"/>
    </row>
    <row r="270" ht="12.0" customHeight="1">
      <c r="A270" s="45" t="s">
        <v>1943</v>
      </c>
      <c r="B270" s="51" t="s">
        <v>1923</v>
      </c>
      <c r="C270" s="52">
        <f>'AEO 2022 49 Raw'!F249</f>
        <v>351.609253</v>
      </c>
      <c r="D270" s="52">
        <f>'AEO 2022 49 Raw'!G249</f>
        <v>237.603729</v>
      </c>
      <c r="E270" s="52">
        <f>'AEO 2022 49 Raw'!H249</f>
        <v>341.733948</v>
      </c>
      <c r="F270" s="52">
        <f>'AEO 2022 49 Raw'!I249</f>
        <v>336.801147</v>
      </c>
      <c r="G270" s="52">
        <f>'AEO 2022 49 Raw'!J249</f>
        <v>331.658997</v>
      </c>
      <c r="H270" s="52">
        <f>'AEO 2022 49 Raw'!K249</f>
        <v>330.570129</v>
      </c>
      <c r="I270" s="52">
        <f>'AEO 2022 49 Raw'!L249</f>
        <v>332.51947</v>
      </c>
      <c r="J270" s="52">
        <f>'AEO 2022 49 Raw'!M249</f>
        <v>335.424408</v>
      </c>
      <c r="K270" s="52">
        <f>'AEO 2022 49 Raw'!N249</f>
        <v>337.164795</v>
      </c>
      <c r="L270" s="52">
        <f>'AEO 2022 49 Raw'!O249</f>
        <v>338.544556</v>
      </c>
      <c r="M270" s="52">
        <f>'AEO 2022 49 Raw'!P249</f>
        <v>338.65744</v>
      </c>
      <c r="N270" s="52">
        <f>'AEO 2022 49 Raw'!Q249</f>
        <v>338.202271</v>
      </c>
      <c r="O270" s="52">
        <f>'AEO 2022 49 Raw'!R249</f>
        <v>339.225708</v>
      </c>
      <c r="P270" s="52">
        <f>'AEO 2022 49 Raw'!S249</f>
        <v>339.570038</v>
      </c>
      <c r="Q270" s="52">
        <f>'AEO 2022 49 Raw'!T249</f>
        <v>338.894775</v>
      </c>
      <c r="R270" s="52">
        <f>'AEO 2022 49 Raw'!U249</f>
        <v>338.239227</v>
      </c>
      <c r="S270" s="52">
        <f>'AEO 2022 49 Raw'!V249</f>
        <v>336.86441</v>
      </c>
      <c r="T270" s="52">
        <f>'AEO 2022 49 Raw'!W249</f>
        <v>335.64447</v>
      </c>
      <c r="U270" s="52">
        <f>'AEO 2022 49 Raw'!X249</f>
        <v>334.828552</v>
      </c>
      <c r="V270" s="52">
        <f>'AEO 2022 49 Raw'!Y249</f>
        <v>339.476166</v>
      </c>
      <c r="W270" s="52">
        <f>'AEO 2022 49 Raw'!Z249</f>
        <v>339.459839</v>
      </c>
      <c r="X270" s="52">
        <f>'AEO 2022 49 Raw'!AA249</f>
        <v>338.529938</v>
      </c>
      <c r="Y270" s="52">
        <f>'AEO 2022 49 Raw'!AB249</f>
        <v>337.859619</v>
      </c>
      <c r="Z270" s="52">
        <f>'AEO 2022 49 Raw'!AC249</f>
        <v>336.866486</v>
      </c>
      <c r="AA270" s="52">
        <f>'AEO 2022 49 Raw'!AD249</f>
        <v>334.642792</v>
      </c>
      <c r="AB270" s="52">
        <f>'AEO 2022 49 Raw'!AE249</f>
        <v>334.28363</v>
      </c>
      <c r="AC270" s="52">
        <f>'AEO 2022 49 Raw'!AF249</f>
        <v>332.723511</v>
      </c>
      <c r="AD270" s="52">
        <f>'AEO 2022 49 Raw'!AG249</f>
        <v>332.720154</v>
      </c>
      <c r="AE270" s="52">
        <f>'AEO 2022 49 Raw'!AH249</f>
        <v>332.857117</v>
      </c>
      <c r="AF270" s="52">
        <f>'AEO 2022 49 Raw'!AI249</f>
        <v>333.614685</v>
      </c>
      <c r="AG270" s="53">
        <f>'AEO 2022 49 Raw'!AJ249</f>
        <v>-0.002</v>
      </c>
    </row>
    <row r="271" ht="12.0" customHeight="1">
      <c r="A271" s="45" t="s">
        <v>1944</v>
      </c>
      <c r="B271" s="51" t="s">
        <v>1925</v>
      </c>
      <c r="C271" s="52">
        <f>'AEO 2022 49 Raw'!F250</f>
        <v>535.947144</v>
      </c>
      <c r="D271" s="52">
        <f>'AEO 2022 49 Raw'!G250</f>
        <v>727.513</v>
      </c>
      <c r="E271" s="52">
        <f>'AEO 2022 49 Raw'!H250</f>
        <v>502.664337</v>
      </c>
      <c r="F271" s="52">
        <f>'AEO 2022 49 Raw'!I250</f>
        <v>505.069153</v>
      </c>
      <c r="G271" s="52">
        <f>'AEO 2022 49 Raw'!J250</f>
        <v>509.854279</v>
      </c>
      <c r="H271" s="52">
        <f>'AEO 2022 49 Raw'!K250</f>
        <v>504.20874</v>
      </c>
      <c r="I271" s="52">
        <f>'AEO 2022 49 Raw'!L250</f>
        <v>493.15329</v>
      </c>
      <c r="J271" s="52">
        <f>'AEO 2022 49 Raw'!M250</f>
        <v>488.001984</v>
      </c>
      <c r="K271" s="52">
        <f>'AEO 2022 49 Raw'!N250</f>
        <v>486.594849</v>
      </c>
      <c r="L271" s="52">
        <f>'AEO 2022 49 Raw'!O250</f>
        <v>483.769531</v>
      </c>
      <c r="M271" s="52">
        <f>'AEO 2022 49 Raw'!P250</f>
        <v>482.387299</v>
      </c>
      <c r="N271" s="52">
        <f>'AEO 2022 49 Raw'!Q250</f>
        <v>490.440369</v>
      </c>
      <c r="O271" s="52">
        <f>'AEO 2022 49 Raw'!R250</f>
        <v>489.152344</v>
      </c>
      <c r="P271" s="52">
        <f>'AEO 2022 49 Raw'!S250</f>
        <v>487.866974</v>
      </c>
      <c r="Q271" s="52">
        <f>'AEO 2022 49 Raw'!T250</f>
        <v>488.99115</v>
      </c>
      <c r="R271" s="52">
        <f>'AEO 2022 49 Raw'!U250</f>
        <v>489.079163</v>
      </c>
      <c r="S271" s="52">
        <f>'AEO 2022 49 Raw'!V250</f>
        <v>489.679993</v>
      </c>
      <c r="T271" s="52">
        <f>'AEO 2022 49 Raw'!W250</f>
        <v>489.387421</v>
      </c>
      <c r="U271" s="52">
        <f>'AEO 2022 49 Raw'!X250</f>
        <v>490.937073</v>
      </c>
      <c r="V271" s="52">
        <f>'AEO 2022 49 Raw'!Y250</f>
        <v>471.985504</v>
      </c>
      <c r="W271" s="52">
        <f>'AEO 2022 49 Raw'!Z250</f>
        <v>469.400604</v>
      </c>
      <c r="X271" s="52">
        <f>'AEO 2022 49 Raw'!AA250</f>
        <v>469.725677</v>
      </c>
      <c r="Y271" s="52">
        <f>'AEO 2022 49 Raw'!AB250</f>
        <v>462.738129</v>
      </c>
      <c r="Z271" s="52">
        <f>'AEO 2022 49 Raw'!AC250</f>
        <v>455.914154</v>
      </c>
      <c r="AA271" s="52">
        <f>'AEO 2022 49 Raw'!AD250</f>
        <v>454.119202</v>
      </c>
      <c r="AB271" s="52">
        <f>'AEO 2022 49 Raw'!AE250</f>
        <v>447.914429</v>
      </c>
      <c r="AC271" s="52">
        <f>'AEO 2022 49 Raw'!AF250</f>
        <v>447.023438</v>
      </c>
      <c r="AD271" s="52">
        <f>'AEO 2022 49 Raw'!AG250</f>
        <v>446.906982</v>
      </c>
      <c r="AE271" s="52">
        <f>'AEO 2022 49 Raw'!AH250</f>
        <v>445.157043</v>
      </c>
      <c r="AF271" s="52">
        <f>'AEO 2022 49 Raw'!AI250</f>
        <v>445.953979</v>
      </c>
      <c r="AG271" s="53">
        <f>'AEO 2022 49 Raw'!AJ250</f>
        <v>-0.006</v>
      </c>
    </row>
    <row r="272" ht="12.0" customHeight="1">
      <c r="A272" s="45" t="s">
        <v>1945</v>
      </c>
      <c r="B272" s="51" t="s">
        <v>1927</v>
      </c>
      <c r="C272" s="52">
        <f>'AEO 2022 49 Raw'!F251</f>
        <v>0</v>
      </c>
      <c r="D272" s="52">
        <f>'AEO 2022 49 Raw'!G251</f>
        <v>0</v>
      </c>
      <c r="E272" s="52">
        <f>'AEO 2022 49 Raw'!H251</f>
        <v>0</v>
      </c>
      <c r="F272" s="52">
        <f>'AEO 2022 49 Raw'!I251</f>
        <v>0</v>
      </c>
      <c r="G272" s="52">
        <f>'AEO 2022 49 Raw'!J251</f>
        <v>0</v>
      </c>
      <c r="H272" s="52">
        <f>'AEO 2022 49 Raw'!K251</f>
        <v>0</v>
      </c>
      <c r="I272" s="52">
        <f>'AEO 2022 49 Raw'!L251</f>
        <v>0</v>
      </c>
      <c r="J272" s="52">
        <f>'AEO 2022 49 Raw'!M251</f>
        <v>0</v>
      </c>
      <c r="K272" s="52">
        <f>'AEO 2022 49 Raw'!N251</f>
        <v>0</v>
      </c>
      <c r="L272" s="52">
        <f>'AEO 2022 49 Raw'!O251</f>
        <v>0</v>
      </c>
      <c r="M272" s="52">
        <f>'AEO 2022 49 Raw'!P251</f>
        <v>0</v>
      </c>
      <c r="N272" s="52">
        <f>'AEO 2022 49 Raw'!Q251</f>
        <v>0</v>
      </c>
      <c r="O272" s="52">
        <f>'AEO 2022 49 Raw'!R251</f>
        <v>0</v>
      </c>
      <c r="P272" s="52">
        <f>'AEO 2022 49 Raw'!S251</f>
        <v>0</v>
      </c>
      <c r="Q272" s="52">
        <f>'AEO 2022 49 Raw'!T251</f>
        <v>0</v>
      </c>
      <c r="R272" s="52">
        <f>'AEO 2022 49 Raw'!U251</f>
        <v>0</v>
      </c>
      <c r="S272" s="52">
        <f>'AEO 2022 49 Raw'!V251</f>
        <v>0</v>
      </c>
      <c r="T272" s="52">
        <f>'AEO 2022 49 Raw'!W251</f>
        <v>0</v>
      </c>
      <c r="U272" s="52">
        <f>'AEO 2022 49 Raw'!X251</f>
        <v>0</v>
      </c>
      <c r="V272" s="52">
        <f>'AEO 2022 49 Raw'!Y251</f>
        <v>0</v>
      </c>
      <c r="W272" s="52">
        <f>'AEO 2022 49 Raw'!Z251</f>
        <v>0</v>
      </c>
      <c r="X272" s="52">
        <f>'AEO 2022 49 Raw'!AA251</f>
        <v>0</v>
      </c>
      <c r="Y272" s="52">
        <f>'AEO 2022 49 Raw'!AB251</f>
        <v>0</v>
      </c>
      <c r="Z272" s="52">
        <f>'AEO 2022 49 Raw'!AC251</f>
        <v>0</v>
      </c>
      <c r="AA272" s="52">
        <f>'AEO 2022 49 Raw'!AD251</f>
        <v>0</v>
      </c>
      <c r="AB272" s="52">
        <f>'AEO 2022 49 Raw'!AE251</f>
        <v>0</v>
      </c>
      <c r="AC272" s="52">
        <f>'AEO 2022 49 Raw'!AF251</f>
        <v>0</v>
      </c>
      <c r="AD272" s="52">
        <f>'AEO 2022 49 Raw'!AG251</f>
        <v>0</v>
      </c>
      <c r="AE272" s="52">
        <f>'AEO 2022 49 Raw'!AH251</f>
        <v>0</v>
      </c>
      <c r="AF272" s="52">
        <f>'AEO 2022 49 Raw'!AI251</f>
        <v>0</v>
      </c>
      <c r="AG272" s="53" t="str">
        <f>'AEO 2022 49 Raw'!AJ251</f>
        <v>- -</v>
      </c>
    </row>
    <row r="273" ht="12.0" customHeight="1">
      <c r="A273" s="45" t="s">
        <v>1946</v>
      </c>
      <c r="B273" s="51" t="s">
        <v>1929</v>
      </c>
      <c r="C273" s="52">
        <f>'AEO 2022 49 Raw'!F252</f>
        <v>39.816383</v>
      </c>
      <c r="D273" s="52">
        <f>'AEO 2022 49 Raw'!G252</f>
        <v>24.375826</v>
      </c>
      <c r="E273" s="52">
        <f>'AEO 2022 49 Raw'!H252</f>
        <v>38.596024</v>
      </c>
      <c r="F273" s="52">
        <f>'AEO 2022 49 Raw'!I252</f>
        <v>42.780144</v>
      </c>
      <c r="G273" s="52">
        <f>'AEO 2022 49 Raw'!J252</f>
        <v>45.502846</v>
      </c>
      <c r="H273" s="52">
        <f>'AEO 2022 49 Raw'!K252</f>
        <v>50.695724</v>
      </c>
      <c r="I273" s="52">
        <f>'AEO 2022 49 Raw'!L252</f>
        <v>56.179527</v>
      </c>
      <c r="J273" s="52">
        <f>'AEO 2022 49 Raw'!M252</f>
        <v>57.001118</v>
      </c>
      <c r="K273" s="52">
        <f>'AEO 2022 49 Raw'!N252</f>
        <v>56.676666</v>
      </c>
      <c r="L273" s="52">
        <f>'AEO 2022 49 Raw'!O252</f>
        <v>57.586655</v>
      </c>
      <c r="M273" s="52">
        <f>'AEO 2022 49 Raw'!P252</f>
        <v>58.831573</v>
      </c>
      <c r="N273" s="52">
        <f>'AEO 2022 49 Raw'!Q252</f>
        <v>54.703678</v>
      </c>
      <c r="O273" s="52">
        <f>'AEO 2022 49 Raw'!R252</f>
        <v>54.952049</v>
      </c>
      <c r="P273" s="52">
        <f>'AEO 2022 49 Raw'!S252</f>
        <v>55.879784</v>
      </c>
      <c r="Q273" s="52">
        <f>'AEO 2022 49 Raw'!T252</f>
        <v>56.299164</v>
      </c>
      <c r="R273" s="52">
        <f>'AEO 2022 49 Raw'!U252</f>
        <v>57.36705</v>
      </c>
      <c r="S273" s="52">
        <f>'AEO 2022 49 Raw'!V252</f>
        <v>58.822678</v>
      </c>
      <c r="T273" s="52">
        <f>'AEO 2022 49 Raw'!W252</f>
        <v>60.683807</v>
      </c>
      <c r="U273" s="52">
        <f>'AEO 2022 49 Raw'!X252</f>
        <v>61.021957</v>
      </c>
      <c r="V273" s="52">
        <f>'AEO 2022 49 Raw'!Y252</f>
        <v>68.764275</v>
      </c>
      <c r="W273" s="52">
        <f>'AEO 2022 49 Raw'!Z252</f>
        <v>70.90451</v>
      </c>
      <c r="X273" s="52">
        <f>'AEO 2022 49 Raw'!AA252</f>
        <v>72.157722</v>
      </c>
      <c r="Y273" s="52">
        <f>'AEO 2022 49 Raw'!AB252</f>
        <v>77.787109</v>
      </c>
      <c r="Z273" s="52">
        <f>'AEO 2022 49 Raw'!AC252</f>
        <v>83.65612</v>
      </c>
      <c r="AA273" s="52">
        <f>'AEO 2022 49 Raw'!AD252</f>
        <v>87.545517</v>
      </c>
      <c r="AB273" s="52">
        <f>'AEO 2022 49 Raw'!AE252</f>
        <v>92.386703</v>
      </c>
      <c r="AC273" s="52">
        <f>'AEO 2022 49 Raw'!AF252</f>
        <v>95.101631</v>
      </c>
      <c r="AD273" s="52">
        <f>'AEO 2022 49 Raw'!AG252</f>
        <v>95.726349</v>
      </c>
      <c r="AE273" s="52">
        <f>'AEO 2022 49 Raw'!AH252</f>
        <v>97.225464</v>
      </c>
      <c r="AF273" s="52">
        <f>'AEO 2022 49 Raw'!AI252</f>
        <v>96.559502</v>
      </c>
      <c r="AG273" s="53">
        <f>'AEO 2022 49 Raw'!AJ252</f>
        <v>0.031</v>
      </c>
    </row>
    <row r="274" ht="12.0" customHeight="1"/>
    <row r="275" ht="12.0" customHeight="1">
      <c r="B275" s="54" t="s">
        <v>1947</v>
      </c>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c r="AF275" s="56"/>
      <c r="AG275" s="56"/>
      <c r="AH275" s="56"/>
    </row>
    <row r="276" ht="12.0" customHeight="1">
      <c r="B276" s="57" t="s">
        <v>1948</v>
      </c>
    </row>
    <row r="277" ht="12.0" customHeight="1">
      <c r="B277" s="57" t="s">
        <v>1949</v>
      </c>
    </row>
    <row r="278" ht="12.0" customHeight="1">
      <c r="B278" s="57" t="s">
        <v>441</v>
      </c>
    </row>
    <row r="279" ht="12.0" customHeight="1">
      <c r="B279" s="57" t="s">
        <v>1950</v>
      </c>
    </row>
    <row r="280" ht="12.0" customHeight="1">
      <c r="B280" s="57" t="s">
        <v>1951</v>
      </c>
    </row>
    <row r="281" ht="12.0" customHeight="1">
      <c r="B281" s="57" t="s">
        <v>1952</v>
      </c>
    </row>
    <row r="282" ht="12.0" customHeight="1">
      <c r="B282" s="57" t="s">
        <v>1953</v>
      </c>
    </row>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5.0" customHeight="1"/>
    <row r="301" ht="15.0" customHeight="1"/>
    <row r="302" ht="15.0" customHeight="1"/>
    <row r="303" ht="15.0" customHeight="1"/>
    <row r="304" ht="15.0" customHeight="1"/>
    <row r="305" ht="15.0" customHeight="1"/>
    <row r="306" ht="15.0" customHeight="1"/>
    <row r="307" ht="15.0" customHeight="1"/>
    <row r="308" ht="15.0" customHeight="1"/>
    <row r="309" ht="15.0" customHeight="1"/>
    <row r="310" ht="12.0" customHeight="1"/>
    <row r="311" ht="15.0" customHeight="1"/>
    <row r="312" ht="15.0" customHeight="1"/>
    <row r="313" ht="15.0" customHeight="1"/>
    <row r="314" ht="15.0" customHeight="1"/>
    <row r="315" ht="15.0" customHeight="1"/>
    <row r="316" ht="15.0" customHeight="1"/>
    <row r="317" ht="15.0" customHeight="1"/>
    <row r="318" ht="15.0" customHeight="1"/>
    <row r="319" ht="15.0" customHeight="1"/>
    <row r="320" ht="15.0" customHeight="1"/>
    <row r="321" ht="15.0" customHeight="1"/>
    <row r="322" ht="15.0" customHeight="1"/>
    <row r="323" ht="15.0" customHeight="1"/>
    <row r="324" ht="15.0" customHeight="1"/>
    <row r="325" ht="15.0" customHeight="1"/>
    <row r="326" ht="15.0" customHeight="1"/>
    <row r="327" ht="12.0" customHeight="1"/>
    <row r="328" ht="15.0" customHeight="1"/>
    <row r="329" ht="12.0" customHeight="1"/>
    <row r="330" ht="15.0" customHeight="1"/>
    <row r="331" ht="15.0" customHeight="1"/>
    <row r="332" ht="15.0" customHeight="1"/>
    <row r="333" ht="15.0" customHeight="1"/>
    <row r="334" ht="15.0" customHeight="1"/>
    <row r="335" ht="15.0" customHeight="1"/>
    <row r="336" ht="15.0" customHeight="1"/>
    <row r="337" ht="15.0" customHeight="1"/>
    <row r="338" ht="15.0" customHeight="1"/>
    <row r="339" ht="15.0" customHeight="1"/>
    <row r="340" ht="15.0" customHeight="1"/>
    <row r="341" ht="15.0" customHeight="1"/>
    <row r="342" ht="15.0" customHeight="1"/>
    <row r="343" ht="15.0" customHeight="1"/>
    <row r="344" ht="15.0" customHeight="1"/>
    <row r="345" ht="15.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5.0" customHeight="1"/>
    <row r="376" ht="15.0" customHeight="1"/>
    <row r="377" ht="15.0" customHeight="1"/>
    <row r="378" ht="15.0" customHeight="1"/>
    <row r="379" ht="15.0" customHeight="1"/>
    <row r="380" ht="15.0" customHeight="1"/>
    <row r="381" ht="15.0" customHeight="1"/>
    <row r="382" ht="15.0" customHeight="1"/>
    <row r="383" ht="15.0" customHeight="1"/>
    <row r="384" ht="15.0" customHeight="1"/>
    <row r="385" ht="12.0" customHeight="1"/>
    <row r="386" ht="15.0" customHeight="1"/>
    <row r="387" ht="15.0" customHeight="1"/>
    <row r="388" ht="15.0" customHeight="1"/>
    <row r="389" ht="15.0" customHeight="1"/>
    <row r="390" ht="15.0" customHeight="1"/>
    <row r="391" ht="15.0" customHeight="1"/>
    <row r="392" ht="15.0" customHeight="1"/>
    <row r="393" ht="15.0" customHeight="1"/>
    <row r="394" ht="15.0" customHeight="1"/>
    <row r="395" ht="15.0" customHeight="1"/>
    <row r="396" ht="15.0" customHeight="1"/>
    <row r="397" ht="15.0" customHeight="1"/>
    <row r="398" ht="15.0" customHeight="1"/>
    <row r="399" ht="15.0" customHeight="1"/>
    <row r="400" ht="15.0" customHeight="1"/>
    <row r="401" ht="15.0" customHeight="1"/>
    <row r="402" ht="12.0" customHeight="1"/>
    <row r="403" ht="15.0" customHeight="1"/>
    <row r="404" ht="15.0" customHeight="1"/>
    <row r="405" ht="12.0" customHeight="1"/>
    <row r="406" ht="15.0" customHeight="1"/>
    <row r="407" ht="15.0" customHeight="1"/>
    <row r="408" ht="15.0" customHeight="1"/>
    <row r="409" ht="15.0" customHeight="1"/>
    <row r="410" ht="15.0" customHeight="1"/>
    <row r="411" ht="12.0" customHeight="1"/>
    <row r="412" ht="15.0" customHeight="1"/>
    <row r="413" ht="15.0" customHeight="1"/>
    <row r="414" ht="15.0" customHeight="1"/>
    <row r="415" ht="15.0" customHeight="1"/>
    <row r="416" ht="15.0" customHeight="1"/>
    <row r="417" ht="15.0" customHeight="1"/>
    <row r="418" ht="15.0" customHeight="1"/>
    <row r="419" ht="15.0" customHeight="1"/>
    <row r="420" ht="15.0" customHeight="1"/>
    <row r="421" ht="15.0" customHeight="1"/>
    <row r="422" ht="15.0" customHeight="1"/>
    <row r="423" ht="15.0" customHeight="1"/>
    <row r="424" ht="15.0" customHeight="1"/>
    <row r="425" ht="15.0" customHeight="1"/>
    <row r="426" ht="15.0" customHeight="1"/>
    <row r="427" ht="15.0" customHeight="1"/>
    <row r="428" ht="12.0" customHeight="1"/>
    <row r="429" ht="15.0" customHeight="1"/>
    <row r="430" ht="15.0" customHeight="1"/>
    <row r="431" ht="12.0" customHeight="1"/>
    <row r="432" ht="15.0" customHeight="1"/>
    <row r="433" ht="15.0" customHeight="1"/>
    <row r="434" ht="15.0" customHeight="1"/>
    <row r="435" ht="12.0" customHeight="1"/>
    <row r="436" ht="15.0" customHeight="1"/>
    <row r="437" ht="15.0" customHeight="1"/>
    <row r="438" ht="15.0" customHeight="1"/>
    <row r="439" ht="15.0" customHeight="1"/>
    <row r="440" ht="15.0" customHeight="1"/>
    <row r="441" ht="15.0" customHeight="1"/>
    <row r="442" ht="15.0" customHeight="1"/>
    <row r="443" ht="15.0" customHeight="1"/>
    <row r="444" ht="15.0" customHeight="1"/>
    <row r="445" ht="15.0" customHeight="1"/>
    <row r="446" ht="12.0" customHeight="1"/>
    <row r="447" ht="15.0" customHeight="1"/>
    <row r="448" ht="15.0" customHeight="1"/>
    <row r="449" ht="12.0" customHeight="1"/>
    <row r="450" ht="15.0" customHeight="1"/>
    <row r="451" ht="15.0" customHeight="1"/>
    <row r="452" ht="15.0" customHeight="1"/>
    <row r="453" ht="15.0" customHeight="1"/>
    <row r="454" ht="15.0" customHeight="1"/>
    <row r="455" ht="15.0" customHeight="1"/>
    <row r="456" ht="15.0" customHeight="1"/>
    <row r="457" ht="15.0" customHeight="1"/>
    <row r="458" ht="15.0" customHeight="1"/>
    <row r="459" ht="15.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9.14"/>
  </cols>
  <sheetData>
    <row r="1" ht="14.25" customHeight="1">
      <c r="A1" s="3" t="s">
        <v>1954</v>
      </c>
    </row>
    <row r="2" ht="14.25" customHeight="1">
      <c r="A2" s="3" t="s">
        <v>1955</v>
      </c>
    </row>
    <row r="3" ht="14.25" customHeight="1">
      <c r="A3" s="3" t="s">
        <v>1956</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1957</v>
      </c>
      <c r="C6" s="3" t="s">
        <v>1958</v>
      </c>
    </row>
    <row r="7" ht="14.25" customHeight="1">
      <c r="A7" s="3" t="s">
        <v>1959</v>
      </c>
      <c r="B7" s="3" t="s">
        <v>1960</v>
      </c>
      <c r="C7" s="3" t="s">
        <v>1961</v>
      </c>
      <c r="D7" s="3" t="s">
        <v>1962</v>
      </c>
      <c r="F7" s="3">
        <v>84.856682</v>
      </c>
      <c r="G7" s="3">
        <v>84.858719</v>
      </c>
      <c r="H7" s="3">
        <v>84.93071</v>
      </c>
      <c r="I7" s="3">
        <v>85.016724</v>
      </c>
      <c r="J7" s="3">
        <v>85.220398</v>
      </c>
      <c r="K7" s="3">
        <v>85.445724</v>
      </c>
      <c r="L7" s="3">
        <v>85.571671</v>
      </c>
      <c r="M7" s="3">
        <v>85.671997</v>
      </c>
      <c r="N7" s="3">
        <v>85.757812</v>
      </c>
      <c r="O7" s="3">
        <v>85.840897</v>
      </c>
      <c r="P7" s="3">
        <v>85.908516</v>
      </c>
      <c r="Q7" s="3">
        <v>85.968323</v>
      </c>
      <c r="R7" s="3">
        <v>86.035667</v>
      </c>
      <c r="S7" s="3">
        <v>86.078094</v>
      </c>
      <c r="T7" s="3">
        <v>86.112801</v>
      </c>
      <c r="U7" s="3">
        <v>86.149704</v>
      </c>
      <c r="V7" s="3">
        <v>86.183907</v>
      </c>
      <c r="W7" s="3">
        <v>86.216934</v>
      </c>
      <c r="X7" s="3">
        <v>86.253555</v>
      </c>
      <c r="Y7" s="3">
        <v>86.288162</v>
      </c>
      <c r="Z7" s="3">
        <v>86.322296</v>
      </c>
      <c r="AA7" s="3">
        <v>86.356041</v>
      </c>
      <c r="AB7" s="3">
        <v>86.388153</v>
      </c>
      <c r="AC7" s="3">
        <v>86.421036</v>
      </c>
      <c r="AD7" s="3">
        <v>86.454529</v>
      </c>
      <c r="AE7" s="3">
        <v>86.488297</v>
      </c>
      <c r="AF7" s="3">
        <v>86.521515</v>
      </c>
      <c r="AG7" s="3">
        <v>86.55571</v>
      </c>
      <c r="AH7" s="3">
        <v>86.589485</v>
      </c>
      <c r="AI7" s="3">
        <v>86.605988</v>
      </c>
      <c r="AJ7" s="40">
        <v>0.001</v>
      </c>
    </row>
    <row r="8" ht="14.25" customHeight="1">
      <c r="A8" s="3" t="s">
        <v>1963</v>
      </c>
      <c r="B8" s="3" t="s">
        <v>1964</v>
      </c>
      <c r="C8" s="3" t="s">
        <v>1965</v>
      </c>
      <c r="D8" s="3" t="s">
        <v>1962</v>
      </c>
      <c r="F8" s="3">
        <v>38.060055</v>
      </c>
      <c r="G8" s="3">
        <v>37.970299</v>
      </c>
      <c r="H8" s="3">
        <v>38.026047</v>
      </c>
      <c r="I8" s="3">
        <v>38.124294</v>
      </c>
      <c r="J8" s="3">
        <v>38.364086</v>
      </c>
      <c r="K8" s="3">
        <v>38.604664</v>
      </c>
      <c r="L8" s="3">
        <v>38.727207</v>
      </c>
      <c r="M8" s="3">
        <v>38.800579</v>
      </c>
      <c r="N8" s="3">
        <v>38.879196</v>
      </c>
      <c r="O8" s="3">
        <v>38.952946</v>
      </c>
      <c r="P8" s="3">
        <v>39.024719</v>
      </c>
      <c r="Q8" s="3">
        <v>39.083443</v>
      </c>
      <c r="R8" s="3">
        <v>39.154697</v>
      </c>
      <c r="S8" s="3">
        <v>39.204071</v>
      </c>
      <c r="T8" s="3">
        <v>39.248253</v>
      </c>
      <c r="U8" s="3">
        <v>39.289902</v>
      </c>
      <c r="V8" s="3">
        <v>39.328815</v>
      </c>
      <c r="W8" s="3">
        <v>39.367172</v>
      </c>
      <c r="X8" s="3">
        <v>39.408295</v>
      </c>
      <c r="Y8" s="3">
        <v>39.449211</v>
      </c>
      <c r="Z8" s="3">
        <v>39.488857</v>
      </c>
      <c r="AA8" s="3">
        <v>39.529076</v>
      </c>
      <c r="AB8" s="3">
        <v>39.565559</v>
      </c>
      <c r="AC8" s="3">
        <v>39.604134</v>
      </c>
      <c r="AD8" s="3">
        <v>39.643715</v>
      </c>
      <c r="AE8" s="3">
        <v>39.683395</v>
      </c>
      <c r="AF8" s="3">
        <v>39.72187</v>
      </c>
      <c r="AG8" s="3">
        <v>39.764591</v>
      </c>
      <c r="AH8" s="3">
        <v>39.805264</v>
      </c>
      <c r="AI8" s="3">
        <v>39.832825</v>
      </c>
      <c r="AJ8" s="40">
        <v>0.002</v>
      </c>
    </row>
    <row r="9" ht="14.25" customHeight="1">
      <c r="A9" s="3" t="s">
        <v>1966</v>
      </c>
      <c r="B9" s="3" t="s">
        <v>1967</v>
      </c>
      <c r="C9" s="3" t="s">
        <v>1968</v>
      </c>
      <c r="D9" s="3" t="s">
        <v>1962</v>
      </c>
      <c r="F9" s="3">
        <v>30.18218</v>
      </c>
      <c r="G9" s="3">
        <v>30.117115</v>
      </c>
      <c r="H9" s="3">
        <v>30.200792</v>
      </c>
      <c r="I9" s="3">
        <v>30.289442</v>
      </c>
      <c r="J9" s="3">
        <v>30.455744</v>
      </c>
      <c r="K9" s="3">
        <v>30.580076</v>
      </c>
      <c r="L9" s="3">
        <v>30.656601</v>
      </c>
      <c r="M9" s="3">
        <v>30.739603</v>
      </c>
      <c r="N9" s="3">
        <v>30.821775</v>
      </c>
      <c r="O9" s="3">
        <v>30.900021</v>
      </c>
      <c r="P9" s="3">
        <v>30.980513</v>
      </c>
      <c r="Q9" s="3">
        <v>31.047037</v>
      </c>
      <c r="R9" s="3">
        <v>31.127235</v>
      </c>
      <c r="S9" s="3">
        <v>31.183689</v>
      </c>
      <c r="T9" s="3">
        <v>31.235649</v>
      </c>
      <c r="U9" s="3">
        <v>31.28829</v>
      </c>
      <c r="V9" s="3">
        <v>31.340515</v>
      </c>
      <c r="W9" s="3">
        <v>31.389734</v>
      </c>
      <c r="X9" s="3">
        <v>31.44311</v>
      </c>
      <c r="Y9" s="3">
        <v>31.48715</v>
      </c>
      <c r="Z9" s="3">
        <v>31.532608</v>
      </c>
      <c r="AA9" s="3">
        <v>31.577284</v>
      </c>
      <c r="AB9" s="3">
        <v>31.620111</v>
      </c>
      <c r="AC9" s="3">
        <v>31.664686</v>
      </c>
      <c r="AD9" s="3">
        <v>31.710854</v>
      </c>
      <c r="AE9" s="3">
        <v>31.756332</v>
      </c>
      <c r="AF9" s="3">
        <v>31.80319</v>
      </c>
      <c r="AG9" s="3">
        <v>31.850056</v>
      </c>
      <c r="AH9" s="3">
        <v>31.897602</v>
      </c>
      <c r="AI9" s="3">
        <v>31.931574</v>
      </c>
      <c r="AJ9" s="40">
        <v>0.002</v>
      </c>
    </row>
    <row r="10" ht="14.25" customHeight="1">
      <c r="A10" s="3" t="s">
        <v>1969</v>
      </c>
      <c r="B10" s="3" t="s">
        <v>1970</v>
      </c>
      <c r="C10" s="3" t="s">
        <v>1971</v>
      </c>
      <c r="D10" s="3" t="s">
        <v>1962</v>
      </c>
      <c r="F10" s="3">
        <v>30.604605</v>
      </c>
      <c r="G10" s="3">
        <v>30.560274</v>
      </c>
      <c r="H10" s="3">
        <v>30.650373</v>
      </c>
      <c r="I10" s="3">
        <v>30.7386</v>
      </c>
      <c r="J10" s="3">
        <v>30.919096</v>
      </c>
      <c r="K10" s="3">
        <v>31.047634</v>
      </c>
      <c r="L10" s="3">
        <v>31.128101</v>
      </c>
      <c r="M10" s="3">
        <v>31.204603</v>
      </c>
      <c r="N10" s="3">
        <v>31.286343</v>
      </c>
      <c r="O10" s="3">
        <v>31.363129</v>
      </c>
      <c r="P10" s="3">
        <v>31.440292</v>
      </c>
      <c r="Q10" s="3">
        <v>31.505045</v>
      </c>
      <c r="R10" s="3">
        <v>31.583387</v>
      </c>
      <c r="S10" s="3">
        <v>31.639221</v>
      </c>
      <c r="T10" s="3">
        <v>31.690928</v>
      </c>
      <c r="U10" s="3">
        <v>31.743067</v>
      </c>
      <c r="V10" s="3">
        <v>31.794598</v>
      </c>
      <c r="W10" s="3">
        <v>31.842886</v>
      </c>
      <c r="X10" s="3">
        <v>31.894703</v>
      </c>
      <c r="Y10" s="3">
        <v>31.937393</v>
      </c>
      <c r="Z10" s="3">
        <v>31.981277</v>
      </c>
      <c r="AA10" s="3">
        <v>32.024147</v>
      </c>
      <c r="AB10" s="3">
        <v>32.065434</v>
      </c>
      <c r="AC10" s="3">
        <v>32.108063</v>
      </c>
      <c r="AD10" s="3">
        <v>32.15284</v>
      </c>
      <c r="AE10" s="3">
        <v>32.196674</v>
      </c>
      <c r="AF10" s="3">
        <v>32.24192</v>
      </c>
      <c r="AG10" s="3">
        <v>32.286236</v>
      </c>
      <c r="AH10" s="3">
        <v>32.331688</v>
      </c>
      <c r="AI10" s="3">
        <v>32.362411</v>
      </c>
      <c r="AJ10" s="40">
        <v>0.002</v>
      </c>
    </row>
    <row r="11" ht="14.25" customHeight="1">
      <c r="A11" s="3" t="s">
        <v>1972</v>
      </c>
      <c r="B11" s="3" t="s">
        <v>1973</v>
      </c>
      <c r="C11" s="3" t="s">
        <v>1974</v>
      </c>
      <c r="D11" s="3" t="s">
        <v>1962</v>
      </c>
      <c r="F11" s="3">
        <v>36.267422</v>
      </c>
      <c r="G11" s="3">
        <v>36.227009</v>
      </c>
      <c r="H11" s="3">
        <v>36.301208</v>
      </c>
      <c r="I11" s="3">
        <v>36.404873</v>
      </c>
      <c r="J11" s="3">
        <v>36.585495</v>
      </c>
      <c r="K11" s="3">
        <v>36.740425</v>
      </c>
      <c r="L11" s="3">
        <v>36.822716</v>
      </c>
      <c r="M11" s="3">
        <v>36.893337</v>
      </c>
      <c r="N11" s="3">
        <v>36.970924</v>
      </c>
      <c r="O11" s="3">
        <v>37.043682</v>
      </c>
      <c r="P11" s="3">
        <v>37.11615</v>
      </c>
      <c r="Q11" s="3">
        <v>37.178299</v>
      </c>
      <c r="R11" s="3">
        <v>37.251652</v>
      </c>
      <c r="S11" s="3">
        <v>37.301956</v>
      </c>
      <c r="T11" s="3">
        <v>37.347466</v>
      </c>
      <c r="U11" s="3">
        <v>37.395313</v>
      </c>
      <c r="V11" s="3">
        <v>37.442276</v>
      </c>
      <c r="W11" s="3">
        <v>37.486168</v>
      </c>
      <c r="X11" s="3">
        <v>37.532513</v>
      </c>
      <c r="Y11" s="3">
        <v>37.572903</v>
      </c>
      <c r="Z11" s="3">
        <v>37.613785</v>
      </c>
      <c r="AA11" s="3">
        <v>37.653999</v>
      </c>
      <c r="AB11" s="3">
        <v>37.692108</v>
      </c>
      <c r="AC11" s="3">
        <v>37.731499</v>
      </c>
      <c r="AD11" s="3">
        <v>37.77248</v>
      </c>
      <c r="AE11" s="3">
        <v>37.813255</v>
      </c>
      <c r="AF11" s="3">
        <v>37.855064</v>
      </c>
      <c r="AG11" s="3">
        <v>37.896656</v>
      </c>
      <c r="AH11" s="3">
        <v>37.938774</v>
      </c>
      <c r="AI11" s="3">
        <v>37.965481</v>
      </c>
      <c r="AJ11" s="40">
        <v>0.002</v>
      </c>
    </row>
    <row r="12" ht="14.25" customHeight="1">
      <c r="A12" s="3" t="s">
        <v>1975</v>
      </c>
      <c r="B12" s="3" t="s">
        <v>1976</v>
      </c>
      <c r="C12" s="3" t="s">
        <v>1977</v>
      </c>
      <c r="D12" s="3" t="s">
        <v>1962</v>
      </c>
      <c r="F12" s="3">
        <v>97.630089</v>
      </c>
      <c r="G12" s="3">
        <v>97.615799</v>
      </c>
      <c r="H12" s="3">
        <v>97.685402</v>
      </c>
      <c r="I12" s="3">
        <v>97.761414</v>
      </c>
      <c r="J12" s="3">
        <v>97.907341</v>
      </c>
      <c r="K12" s="3">
        <v>98.0896</v>
      </c>
      <c r="L12" s="3">
        <v>98.201126</v>
      </c>
      <c r="M12" s="3">
        <v>98.290131</v>
      </c>
      <c r="N12" s="3">
        <v>98.370995</v>
      </c>
      <c r="O12" s="3">
        <v>98.448357</v>
      </c>
      <c r="P12" s="3">
        <v>98.522614</v>
      </c>
      <c r="Q12" s="3">
        <v>98.577431</v>
      </c>
      <c r="R12" s="3">
        <v>98.642448</v>
      </c>
      <c r="S12" s="3">
        <v>98.68306</v>
      </c>
      <c r="T12" s="3">
        <v>98.719032</v>
      </c>
      <c r="U12" s="3">
        <v>98.759743</v>
      </c>
      <c r="V12" s="3">
        <v>98.801979</v>
      </c>
      <c r="W12" s="3">
        <v>98.841103</v>
      </c>
      <c r="X12" s="3">
        <v>98.881432</v>
      </c>
      <c r="Y12" s="3">
        <v>98.918091</v>
      </c>
      <c r="Z12" s="3">
        <v>98.953773</v>
      </c>
      <c r="AA12" s="3">
        <v>98.989517</v>
      </c>
      <c r="AB12" s="3">
        <v>99.02121</v>
      </c>
      <c r="AC12" s="3">
        <v>99.053711</v>
      </c>
      <c r="AD12" s="3">
        <v>99.087021</v>
      </c>
      <c r="AE12" s="3">
        <v>99.12188</v>
      </c>
      <c r="AF12" s="3">
        <v>99.158104</v>
      </c>
      <c r="AG12" s="3">
        <v>99.195412</v>
      </c>
      <c r="AH12" s="3">
        <v>99.232643</v>
      </c>
      <c r="AI12" s="3">
        <v>99.253242</v>
      </c>
      <c r="AJ12" s="40">
        <v>0.001</v>
      </c>
    </row>
    <row r="13" ht="14.25" customHeight="1">
      <c r="A13" s="3" t="s">
        <v>1978</v>
      </c>
      <c r="B13" s="3" t="s">
        <v>1979</v>
      </c>
      <c r="C13" s="3" t="s">
        <v>1980</v>
      </c>
      <c r="D13" s="3" t="s">
        <v>1962</v>
      </c>
      <c r="F13" s="3">
        <v>29.852198</v>
      </c>
      <c r="G13" s="3">
        <v>29.850872</v>
      </c>
      <c r="H13" s="3">
        <v>29.921522</v>
      </c>
      <c r="I13" s="3">
        <v>30.051697</v>
      </c>
      <c r="J13" s="3">
        <v>30.215256</v>
      </c>
      <c r="K13" s="3">
        <v>30.428661</v>
      </c>
      <c r="L13" s="3">
        <v>30.499405</v>
      </c>
      <c r="M13" s="3">
        <v>30.569588</v>
      </c>
      <c r="N13" s="3">
        <v>30.63805</v>
      </c>
      <c r="O13" s="3">
        <v>30.703524</v>
      </c>
      <c r="P13" s="3">
        <v>30.770065</v>
      </c>
      <c r="Q13" s="3">
        <v>30.828892</v>
      </c>
      <c r="R13" s="3">
        <v>30.896307</v>
      </c>
      <c r="S13" s="3">
        <v>30.941385</v>
      </c>
      <c r="T13" s="3">
        <v>30.98308</v>
      </c>
      <c r="U13" s="3">
        <v>31.024601</v>
      </c>
      <c r="V13" s="3">
        <v>31.065918</v>
      </c>
      <c r="W13" s="3">
        <v>31.104752</v>
      </c>
      <c r="X13" s="3">
        <v>31.145628</v>
      </c>
      <c r="Y13" s="3">
        <v>31.180393</v>
      </c>
      <c r="Z13" s="3">
        <v>31.216059</v>
      </c>
      <c r="AA13" s="3">
        <v>31.250963</v>
      </c>
      <c r="AB13" s="3">
        <v>31.285648</v>
      </c>
      <c r="AC13" s="3">
        <v>31.319811</v>
      </c>
      <c r="AD13" s="3">
        <v>31.351421</v>
      </c>
      <c r="AE13" s="3">
        <v>31.38273</v>
      </c>
      <c r="AF13" s="3">
        <v>31.413923</v>
      </c>
      <c r="AG13" s="3">
        <v>31.448658000000002</v>
      </c>
      <c r="AH13" s="3">
        <v>31.48217</v>
      </c>
      <c r="AI13" s="3">
        <v>31.499647</v>
      </c>
      <c r="AJ13" s="40">
        <v>0.002</v>
      </c>
    </row>
    <row r="14" ht="14.25" customHeight="1">
      <c r="A14" s="3" t="s">
        <v>1981</v>
      </c>
      <c r="B14" s="3" t="s">
        <v>1982</v>
      </c>
      <c r="C14" s="3" t="s">
        <v>1983</v>
      </c>
      <c r="D14" s="3" t="s">
        <v>1962</v>
      </c>
      <c r="F14" s="3">
        <v>41.162262</v>
      </c>
      <c r="G14" s="3">
        <v>41.172913</v>
      </c>
      <c r="H14" s="3">
        <v>41.253906</v>
      </c>
      <c r="I14" s="3">
        <v>41.366898</v>
      </c>
      <c r="J14" s="3">
        <v>41.53886</v>
      </c>
      <c r="K14" s="3">
        <v>41.68272</v>
      </c>
      <c r="L14" s="3">
        <v>41.748211</v>
      </c>
      <c r="M14" s="3">
        <v>41.81126</v>
      </c>
      <c r="N14" s="3">
        <v>41.875603</v>
      </c>
      <c r="O14" s="3">
        <v>41.937618</v>
      </c>
      <c r="P14" s="3">
        <v>42.000816</v>
      </c>
      <c r="Q14" s="3">
        <v>42.057938</v>
      </c>
      <c r="R14" s="3">
        <v>42.12059</v>
      </c>
      <c r="S14" s="3">
        <v>42.160877</v>
      </c>
      <c r="T14" s="3">
        <v>42.199894</v>
      </c>
      <c r="U14" s="3">
        <v>42.238571</v>
      </c>
      <c r="V14" s="3">
        <v>42.274902</v>
      </c>
      <c r="W14" s="3">
        <v>42.311932</v>
      </c>
      <c r="X14" s="3">
        <v>42.351025</v>
      </c>
      <c r="Y14" s="3">
        <v>42.383324</v>
      </c>
      <c r="Z14" s="3">
        <v>42.417927</v>
      </c>
      <c r="AA14" s="3">
        <v>42.450802</v>
      </c>
      <c r="AB14" s="3">
        <v>42.484726</v>
      </c>
      <c r="AC14" s="3">
        <v>42.518204</v>
      </c>
      <c r="AD14" s="3">
        <v>42.551933</v>
      </c>
      <c r="AE14" s="3">
        <v>42.584549</v>
      </c>
      <c r="AF14" s="3">
        <v>42.616276</v>
      </c>
      <c r="AG14" s="3">
        <v>42.648033</v>
      </c>
      <c r="AH14" s="3">
        <v>42.679604</v>
      </c>
      <c r="AI14" s="3">
        <v>42.69326</v>
      </c>
      <c r="AJ14" s="40">
        <v>0.001</v>
      </c>
    </row>
    <row r="15" ht="14.25" customHeight="1">
      <c r="A15" s="3" t="s">
        <v>623</v>
      </c>
      <c r="B15" s="3" t="s">
        <v>1984</v>
      </c>
      <c r="C15" s="3" t="s">
        <v>1985</v>
      </c>
      <c r="D15" s="3" t="s">
        <v>1962</v>
      </c>
      <c r="F15" s="3">
        <v>31.365496</v>
      </c>
      <c r="G15" s="3">
        <v>31.473112</v>
      </c>
      <c r="H15" s="3">
        <v>31.573109</v>
      </c>
      <c r="I15" s="3">
        <v>31.669306</v>
      </c>
      <c r="J15" s="3">
        <v>31.780277</v>
      </c>
      <c r="K15" s="3">
        <v>31.877213</v>
      </c>
      <c r="L15" s="3">
        <v>31.974556</v>
      </c>
      <c r="M15" s="3">
        <v>32.071823</v>
      </c>
      <c r="N15" s="3">
        <v>32.169037</v>
      </c>
      <c r="O15" s="3">
        <v>32.266064</v>
      </c>
      <c r="P15" s="3">
        <v>32.363209</v>
      </c>
      <c r="Q15" s="3">
        <v>32.455105</v>
      </c>
      <c r="R15" s="3">
        <v>32.534218</v>
      </c>
      <c r="S15" s="3">
        <v>32.533623</v>
      </c>
      <c r="T15" s="3">
        <v>32.519131</v>
      </c>
      <c r="U15" s="3">
        <v>32.521797</v>
      </c>
      <c r="V15" s="3">
        <v>32.5266</v>
      </c>
      <c r="W15" s="3">
        <v>32.53471</v>
      </c>
      <c r="X15" s="3">
        <v>32.543301</v>
      </c>
      <c r="Y15" s="3">
        <v>32.556149</v>
      </c>
      <c r="Z15" s="3">
        <v>32.565098</v>
      </c>
      <c r="AA15" s="3">
        <v>32.575314</v>
      </c>
      <c r="AB15" s="3">
        <v>32.582661</v>
      </c>
      <c r="AC15" s="3">
        <v>32.591099</v>
      </c>
      <c r="AD15" s="3">
        <v>32.599331</v>
      </c>
      <c r="AE15" s="3">
        <v>32.607407</v>
      </c>
      <c r="AF15" s="3">
        <v>32.615448</v>
      </c>
      <c r="AG15" s="3">
        <v>32.624569</v>
      </c>
      <c r="AH15" s="3">
        <v>32.633175</v>
      </c>
      <c r="AI15" s="3">
        <v>32.635998</v>
      </c>
      <c r="AJ15" s="40">
        <v>0.001</v>
      </c>
    </row>
    <row r="16" ht="14.25" customHeight="1">
      <c r="A16" s="3" t="s">
        <v>626</v>
      </c>
      <c r="B16" s="3" t="s">
        <v>1986</v>
      </c>
      <c r="C16" s="3" t="s">
        <v>1987</v>
      </c>
      <c r="D16" s="3" t="s">
        <v>1962</v>
      </c>
      <c r="F16" s="3">
        <v>37.499748</v>
      </c>
      <c r="G16" s="3">
        <v>37.643185</v>
      </c>
      <c r="H16" s="3">
        <v>37.829704</v>
      </c>
      <c r="I16" s="3">
        <v>38.054665</v>
      </c>
      <c r="J16" s="3">
        <v>38.177814</v>
      </c>
      <c r="K16" s="3">
        <v>38.314991</v>
      </c>
      <c r="L16" s="3">
        <v>38.453423</v>
      </c>
      <c r="M16" s="3">
        <v>38.593536</v>
      </c>
      <c r="N16" s="3">
        <v>38.711586</v>
      </c>
      <c r="O16" s="3">
        <v>38.822975</v>
      </c>
      <c r="P16" s="3">
        <v>38.932304</v>
      </c>
      <c r="Q16" s="3">
        <v>39.036568</v>
      </c>
      <c r="R16" s="3">
        <v>39.139549</v>
      </c>
      <c r="S16" s="3">
        <v>39.172466</v>
      </c>
      <c r="T16" s="3">
        <v>39.187782</v>
      </c>
      <c r="U16" s="3">
        <v>39.187965</v>
      </c>
      <c r="V16" s="3">
        <v>39.20459</v>
      </c>
      <c r="W16" s="3">
        <v>39.220997</v>
      </c>
      <c r="X16" s="3">
        <v>39.238255</v>
      </c>
      <c r="Y16" s="3">
        <v>39.255157</v>
      </c>
      <c r="Z16" s="3">
        <v>39.269981</v>
      </c>
      <c r="AA16" s="3">
        <v>39.285217</v>
      </c>
      <c r="AB16" s="3">
        <v>39.296635</v>
      </c>
      <c r="AC16" s="3">
        <v>39.306149</v>
      </c>
      <c r="AD16" s="3">
        <v>39.317402</v>
      </c>
      <c r="AE16" s="3">
        <v>39.328873</v>
      </c>
      <c r="AF16" s="3">
        <v>39.339542</v>
      </c>
      <c r="AG16" s="3">
        <v>39.354378</v>
      </c>
      <c r="AH16" s="3">
        <v>39.36623</v>
      </c>
      <c r="AI16" s="3">
        <v>39.374565</v>
      </c>
      <c r="AJ16" s="40">
        <v>0.002</v>
      </c>
    </row>
    <row r="17" ht="14.25" customHeight="1">
      <c r="A17" s="3" t="s">
        <v>629</v>
      </c>
      <c r="B17" s="3" t="s">
        <v>1988</v>
      </c>
      <c r="C17" s="3" t="s">
        <v>1989</v>
      </c>
      <c r="D17" s="3" t="s">
        <v>1962</v>
      </c>
      <c r="F17" s="3">
        <v>30.286076</v>
      </c>
      <c r="G17" s="3">
        <v>30.431263</v>
      </c>
      <c r="H17" s="3">
        <v>30.721407</v>
      </c>
      <c r="I17" s="3">
        <v>31.03986</v>
      </c>
      <c r="J17" s="3">
        <v>31.226185</v>
      </c>
      <c r="K17" s="3">
        <v>31.419901</v>
      </c>
      <c r="L17" s="3">
        <v>31.587891</v>
      </c>
      <c r="M17" s="3">
        <v>31.762304</v>
      </c>
      <c r="N17" s="3">
        <v>31.909716</v>
      </c>
      <c r="O17" s="3">
        <v>32.032711</v>
      </c>
      <c r="P17" s="3">
        <v>32.144516</v>
      </c>
      <c r="Q17" s="3">
        <v>32.245934</v>
      </c>
      <c r="R17" s="3">
        <v>32.346848</v>
      </c>
      <c r="S17" s="3">
        <v>32.379623</v>
      </c>
      <c r="T17" s="3">
        <v>32.399864</v>
      </c>
      <c r="U17" s="3">
        <v>32.419659</v>
      </c>
      <c r="V17" s="3">
        <v>32.459499</v>
      </c>
      <c r="W17" s="3">
        <v>32.475456</v>
      </c>
      <c r="X17" s="3">
        <v>32.492512</v>
      </c>
      <c r="Y17" s="3">
        <v>32.507553</v>
      </c>
      <c r="Z17" s="3">
        <v>32.522717</v>
      </c>
      <c r="AA17" s="3">
        <v>32.537533</v>
      </c>
      <c r="AB17" s="3">
        <v>32.550995</v>
      </c>
      <c r="AC17" s="3">
        <v>32.564632</v>
      </c>
      <c r="AD17" s="3">
        <v>32.578243</v>
      </c>
      <c r="AE17" s="3">
        <v>32.591576</v>
      </c>
      <c r="AF17" s="3">
        <v>32.60442</v>
      </c>
      <c r="AG17" s="3">
        <v>32.61924</v>
      </c>
      <c r="AH17" s="3">
        <v>32.633068</v>
      </c>
      <c r="AI17" s="3">
        <v>32.643234</v>
      </c>
      <c r="AJ17" s="40">
        <v>0.003</v>
      </c>
    </row>
    <row r="18" ht="14.25" customHeight="1">
      <c r="A18" s="3" t="s">
        <v>632</v>
      </c>
      <c r="B18" s="3" t="s">
        <v>1990</v>
      </c>
      <c r="C18" s="3" t="s">
        <v>1991</v>
      </c>
      <c r="D18" s="3" t="s">
        <v>1962</v>
      </c>
      <c r="F18" s="3">
        <v>36.480446</v>
      </c>
      <c r="G18" s="3">
        <v>36.591793</v>
      </c>
      <c r="H18" s="3">
        <v>36.71122</v>
      </c>
      <c r="I18" s="3">
        <v>36.817146</v>
      </c>
      <c r="J18" s="3">
        <v>36.910088</v>
      </c>
      <c r="K18" s="3">
        <v>37.004368</v>
      </c>
      <c r="L18" s="3">
        <v>37.098976</v>
      </c>
      <c r="M18" s="3">
        <v>37.194965</v>
      </c>
      <c r="N18" s="3">
        <v>37.290901</v>
      </c>
      <c r="O18" s="3">
        <v>37.386616</v>
      </c>
      <c r="P18" s="3">
        <v>37.48307</v>
      </c>
      <c r="Q18" s="3">
        <v>37.579048</v>
      </c>
      <c r="R18" s="3">
        <v>37.673977</v>
      </c>
      <c r="S18" s="3">
        <v>37.69175</v>
      </c>
      <c r="T18" s="3">
        <v>37.688454</v>
      </c>
      <c r="U18" s="3">
        <v>37.683098</v>
      </c>
      <c r="V18" s="3">
        <v>37.677429</v>
      </c>
      <c r="W18" s="3">
        <v>37.690887</v>
      </c>
      <c r="X18" s="3">
        <v>37.703793</v>
      </c>
      <c r="Y18" s="3">
        <v>37.714657</v>
      </c>
      <c r="Z18" s="3">
        <v>37.725586</v>
      </c>
      <c r="AA18" s="3">
        <v>37.735073</v>
      </c>
      <c r="AB18" s="3">
        <v>37.738907</v>
      </c>
      <c r="AC18" s="3">
        <v>37.742054</v>
      </c>
      <c r="AD18" s="3">
        <v>37.742775</v>
      </c>
      <c r="AE18" s="3">
        <v>37.750031</v>
      </c>
      <c r="AF18" s="3">
        <v>37.759975</v>
      </c>
      <c r="AG18" s="3">
        <v>37.768162</v>
      </c>
      <c r="AH18" s="3">
        <v>37.777176</v>
      </c>
      <c r="AI18" s="3">
        <v>37.779453</v>
      </c>
      <c r="AJ18" s="40">
        <v>0.001</v>
      </c>
    </row>
    <row r="19" ht="14.25" customHeight="1">
      <c r="A19" s="3" t="s">
        <v>635</v>
      </c>
      <c r="B19" s="3" t="s">
        <v>1992</v>
      </c>
      <c r="C19" s="3" t="s">
        <v>1993</v>
      </c>
      <c r="D19" s="3" t="s">
        <v>1962</v>
      </c>
      <c r="F19" s="3">
        <v>42.995686</v>
      </c>
      <c r="G19" s="3">
        <v>43.090965</v>
      </c>
      <c r="H19" s="3">
        <v>43.219315</v>
      </c>
      <c r="I19" s="3">
        <v>43.347385</v>
      </c>
      <c r="J19" s="3">
        <v>43.459949</v>
      </c>
      <c r="K19" s="3">
        <v>43.559189</v>
      </c>
      <c r="L19" s="3">
        <v>43.659416</v>
      </c>
      <c r="M19" s="3">
        <v>43.762482</v>
      </c>
      <c r="N19" s="3">
        <v>43.861858</v>
      </c>
      <c r="O19" s="3">
        <v>43.960907</v>
      </c>
      <c r="P19" s="3">
        <v>44.06134</v>
      </c>
      <c r="Q19" s="3">
        <v>44.160435</v>
      </c>
      <c r="R19" s="3">
        <v>44.261433</v>
      </c>
      <c r="S19" s="3">
        <v>44.294079</v>
      </c>
      <c r="T19" s="3">
        <v>44.31303</v>
      </c>
      <c r="U19" s="3">
        <v>44.329945</v>
      </c>
      <c r="V19" s="3">
        <v>44.344421</v>
      </c>
      <c r="W19" s="3">
        <v>44.359138</v>
      </c>
      <c r="X19" s="3">
        <v>44.373959</v>
      </c>
      <c r="Y19" s="3">
        <v>44.386711</v>
      </c>
      <c r="Z19" s="3">
        <v>44.399265</v>
      </c>
      <c r="AA19" s="3">
        <v>44.41098</v>
      </c>
      <c r="AB19" s="3">
        <v>44.422222</v>
      </c>
      <c r="AC19" s="3">
        <v>44.432976</v>
      </c>
      <c r="AD19" s="3">
        <v>44.443268</v>
      </c>
      <c r="AE19" s="3">
        <v>44.453426</v>
      </c>
      <c r="AF19" s="3">
        <v>44.463631</v>
      </c>
      <c r="AG19" s="3">
        <v>44.473949</v>
      </c>
      <c r="AH19" s="3">
        <v>44.484268</v>
      </c>
      <c r="AI19" s="3">
        <v>44.488869</v>
      </c>
      <c r="AJ19" s="40">
        <v>0.001</v>
      </c>
    </row>
    <row r="20" ht="14.25" customHeight="1">
      <c r="A20" s="3" t="s">
        <v>638</v>
      </c>
      <c r="B20" s="3" t="s">
        <v>1994</v>
      </c>
      <c r="C20" s="3" t="s">
        <v>1995</v>
      </c>
      <c r="D20" s="3" t="s">
        <v>1962</v>
      </c>
      <c r="F20" s="3">
        <v>62.387104</v>
      </c>
      <c r="G20" s="3">
        <v>62.528088</v>
      </c>
      <c r="H20" s="3">
        <v>62.721081</v>
      </c>
      <c r="I20" s="3">
        <v>62.903912</v>
      </c>
      <c r="J20" s="3">
        <v>63.002449</v>
      </c>
      <c r="K20" s="3">
        <v>63.117702</v>
      </c>
      <c r="L20" s="3">
        <v>63.237461</v>
      </c>
      <c r="M20" s="3">
        <v>63.363037</v>
      </c>
      <c r="N20" s="3">
        <v>63.472729</v>
      </c>
      <c r="O20" s="3">
        <v>63.575909</v>
      </c>
      <c r="P20" s="3">
        <v>63.679131</v>
      </c>
      <c r="Q20" s="3">
        <v>63.779369</v>
      </c>
      <c r="R20" s="3">
        <v>63.884365</v>
      </c>
      <c r="S20" s="3">
        <v>63.919666</v>
      </c>
      <c r="T20" s="3">
        <v>63.941113</v>
      </c>
      <c r="U20" s="3">
        <v>63.962193</v>
      </c>
      <c r="V20" s="3">
        <v>63.992912</v>
      </c>
      <c r="W20" s="3">
        <v>64.011276</v>
      </c>
      <c r="X20" s="3">
        <v>64.029564</v>
      </c>
      <c r="Y20" s="3">
        <v>64.043587</v>
      </c>
      <c r="Z20" s="3">
        <v>64.058403</v>
      </c>
      <c r="AA20" s="3">
        <v>64.071663</v>
      </c>
      <c r="AB20" s="3">
        <v>64.081718</v>
      </c>
      <c r="AC20" s="3">
        <v>64.090111</v>
      </c>
      <c r="AD20" s="3">
        <v>64.097443</v>
      </c>
      <c r="AE20" s="3">
        <v>64.110458</v>
      </c>
      <c r="AF20" s="3">
        <v>64.119568</v>
      </c>
      <c r="AG20" s="3">
        <v>64.130554</v>
      </c>
      <c r="AH20" s="3">
        <v>64.13871</v>
      </c>
      <c r="AI20" s="3">
        <v>64.142792</v>
      </c>
      <c r="AJ20" s="40">
        <v>0.001</v>
      </c>
    </row>
    <row r="21" ht="14.25" customHeight="1">
      <c r="A21" s="3" t="s">
        <v>1996</v>
      </c>
      <c r="B21" s="3" t="s">
        <v>1997</v>
      </c>
      <c r="C21" s="3" t="s">
        <v>1998</v>
      </c>
      <c r="D21" s="3" t="s">
        <v>1962</v>
      </c>
      <c r="F21" s="3">
        <v>30.846109</v>
      </c>
      <c r="G21" s="3">
        <v>30.910498</v>
      </c>
      <c r="H21" s="3">
        <v>31.06391</v>
      </c>
      <c r="I21" s="3">
        <v>31.227428</v>
      </c>
      <c r="J21" s="3">
        <v>31.347382</v>
      </c>
      <c r="K21" s="3">
        <v>31.466412</v>
      </c>
      <c r="L21" s="3">
        <v>31.585732</v>
      </c>
      <c r="M21" s="3">
        <v>31.710854</v>
      </c>
      <c r="N21" s="3">
        <v>31.830187</v>
      </c>
      <c r="O21" s="3">
        <v>31.943014</v>
      </c>
      <c r="P21" s="3">
        <v>32.056755</v>
      </c>
      <c r="Q21" s="3">
        <v>32.163086</v>
      </c>
      <c r="R21" s="3">
        <v>32.274204</v>
      </c>
      <c r="S21" s="3">
        <v>32.316753</v>
      </c>
      <c r="T21" s="3">
        <v>32.346577</v>
      </c>
      <c r="U21" s="3">
        <v>32.37606</v>
      </c>
      <c r="V21" s="3">
        <v>32.406864</v>
      </c>
      <c r="W21" s="3">
        <v>32.432365</v>
      </c>
      <c r="X21" s="3">
        <v>32.458885</v>
      </c>
      <c r="Y21" s="3">
        <v>32.478989</v>
      </c>
      <c r="Z21" s="3">
        <v>32.499687</v>
      </c>
      <c r="AA21" s="3">
        <v>32.519073</v>
      </c>
      <c r="AB21" s="3">
        <v>32.537849</v>
      </c>
      <c r="AC21" s="3">
        <v>32.556702</v>
      </c>
      <c r="AD21" s="3">
        <v>32.575603</v>
      </c>
      <c r="AE21" s="3">
        <v>32.594284</v>
      </c>
      <c r="AF21" s="3">
        <v>32.613922</v>
      </c>
      <c r="AG21" s="3">
        <v>32.632275</v>
      </c>
      <c r="AH21" s="3">
        <v>32.651398</v>
      </c>
      <c r="AI21" s="3">
        <v>32.666416</v>
      </c>
      <c r="AJ21" s="40">
        <v>0.002</v>
      </c>
    </row>
    <row r="22" ht="14.25" customHeight="1">
      <c r="A22" s="3" t="s">
        <v>1999</v>
      </c>
      <c r="B22" s="3" t="s">
        <v>2000</v>
      </c>
      <c r="C22" s="3" t="s">
        <v>2001</v>
      </c>
      <c r="D22" s="3" t="s">
        <v>1962</v>
      </c>
      <c r="F22" s="3">
        <v>43.598881</v>
      </c>
      <c r="G22" s="3">
        <v>43.659447</v>
      </c>
      <c r="H22" s="3">
        <v>43.781345</v>
      </c>
      <c r="I22" s="3">
        <v>43.938438</v>
      </c>
      <c r="J22" s="3">
        <v>44.069725</v>
      </c>
      <c r="K22" s="3">
        <v>44.198696</v>
      </c>
      <c r="L22" s="3">
        <v>44.323692</v>
      </c>
      <c r="M22" s="3">
        <v>44.450851</v>
      </c>
      <c r="N22" s="3">
        <v>44.56731</v>
      </c>
      <c r="O22" s="3">
        <v>44.679703</v>
      </c>
      <c r="P22" s="3">
        <v>44.792858</v>
      </c>
      <c r="Q22" s="3">
        <v>44.897869</v>
      </c>
      <c r="R22" s="3">
        <v>45.006752</v>
      </c>
      <c r="S22" s="3">
        <v>45.04623</v>
      </c>
      <c r="T22" s="3">
        <v>45.056198</v>
      </c>
      <c r="U22" s="3">
        <v>45.074272</v>
      </c>
      <c r="V22" s="3">
        <v>45.092651</v>
      </c>
      <c r="W22" s="3">
        <v>45.111393</v>
      </c>
      <c r="X22" s="3">
        <v>45.132889</v>
      </c>
      <c r="Y22" s="3">
        <v>45.154472</v>
      </c>
      <c r="Z22" s="3">
        <v>45.173733</v>
      </c>
      <c r="AA22" s="3">
        <v>45.193501</v>
      </c>
      <c r="AB22" s="3">
        <v>45.21035</v>
      </c>
      <c r="AC22" s="3">
        <v>45.227917</v>
      </c>
      <c r="AD22" s="3">
        <v>45.245594</v>
      </c>
      <c r="AE22" s="3">
        <v>45.262798</v>
      </c>
      <c r="AF22" s="3">
        <v>45.280144</v>
      </c>
      <c r="AG22" s="3">
        <v>45.299538</v>
      </c>
      <c r="AH22" s="3">
        <v>45.318199</v>
      </c>
      <c r="AI22" s="3">
        <v>45.334026</v>
      </c>
      <c r="AJ22" s="40">
        <v>0.001</v>
      </c>
    </row>
    <row r="23" ht="14.25" customHeight="1">
      <c r="A23" s="3" t="s">
        <v>2002</v>
      </c>
      <c r="C23" s="3" t="s">
        <v>2003</v>
      </c>
    </row>
    <row r="24" ht="14.25" customHeight="1">
      <c r="A24" s="3" t="s">
        <v>1959</v>
      </c>
      <c r="B24" s="3" t="s">
        <v>2004</v>
      </c>
      <c r="C24" s="3" t="s">
        <v>2005</v>
      </c>
      <c r="D24" s="3" t="s">
        <v>1962</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1963</v>
      </c>
      <c r="B25" s="3" t="s">
        <v>2006</v>
      </c>
      <c r="C25" s="3" t="s">
        <v>2007</v>
      </c>
      <c r="D25" s="3" t="s">
        <v>1962</v>
      </c>
      <c r="F25" s="3">
        <v>42.022625</v>
      </c>
      <c r="G25" s="3">
        <v>41.9767</v>
      </c>
      <c r="H25" s="3">
        <v>42.063721</v>
      </c>
      <c r="I25" s="3">
        <v>42.168919</v>
      </c>
      <c r="J25" s="3">
        <v>42.351349</v>
      </c>
      <c r="K25" s="3">
        <v>42.515991</v>
      </c>
      <c r="L25" s="3">
        <v>42.592976</v>
      </c>
      <c r="M25" s="3">
        <v>42.670723</v>
      </c>
      <c r="N25" s="3">
        <v>42.746506</v>
      </c>
      <c r="O25" s="3">
        <v>42.818035</v>
      </c>
      <c r="P25" s="3">
        <v>42.890881</v>
      </c>
      <c r="Q25" s="3">
        <v>42.949821</v>
      </c>
      <c r="R25" s="3">
        <v>43.01878</v>
      </c>
      <c r="S25" s="3">
        <v>43.064816</v>
      </c>
      <c r="T25" s="3">
        <v>43.104893</v>
      </c>
      <c r="U25" s="3">
        <v>43.147606</v>
      </c>
      <c r="V25" s="3">
        <v>43.190048</v>
      </c>
      <c r="W25" s="3">
        <v>43.231297</v>
      </c>
      <c r="X25" s="3">
        <v>43.276684</v>
      </c>
      <c r="Y25" s="3">
        <v>43.31604</v>
      </c>
      <c r="Z25" s="3">
        <v>43.356171</v>
      </c>
      <c r="AA25" s="3">
        <v>43.396564</v>
      </c>
      <c r="AB25" s="3">
        <v>43.435574</v>
      </c>
      <c r="AC25" s="3">
        <v>43.476353</v>
      </c>
      <c r="AD25" s="3">
        <v>43.518684</v>
      </c>
      <c r="AE25" s="3">
        <v>43.560711</v>
      </c>
      <c r="AF25" s="3">
        <v>43.603836</v>
      </c>
      <c r="AG25" s="3">
        <v>43.64732</v>
      </c>
      <c r="AH25" s="3">
        <v>43.691223</v>
      </c>
      <c r="AI25" s="3">
        <v>43.720406</v>
      </c>
      <c r="AJ25" s="40">
        <v>0.001</v>
      </c>
    </row>
    <row r="26" ht="14.25" customHeight="1">
      <c r="A26" s="3" t="s">
        <v>1966</v>
      </c>
      <c r="B26" s="3" t="s">
        <v>2008</v>
      </c>
      <c r="C26" s="3" t="s">
        <v>2009</v>
      </c>
      <c r="D26" s="3" t="s">
        <v>1962</v>
      </c>
      <c r="F26" s="3">
        <v>34.425331</v>
      </c>
      <c r="G26" s="3">
        <v>34.369583</v>
      </c>
      <c r="H26" s="3">
        <v>34.459881</v>
      </c>
      <c r="I26" s="3">
        <v>34.564449</v>
      </c>
      <c r="J26" s="3">
        <v>34.757195</v>
      </c>
      <c r="K26" s="3">
        <v>34.892426</v>
      </c>
      <c r="L26" s="3">
        <v>34.967751</v>
      </c>
      <c r="M26" s="3">
        <v>35.048985</v>
      </c>
      <c r="N26" s="3">
        <v>35.129063</v>
      </c>
      <c r="O26" s="3">
        <v>35.204815</v>
      </c>
      <c r="P26" s="3">
        <v>35.282856</v>
      </c>
      <c r="Q26" s="3">
        <v>35.347313</v>
      </c>
      <c r="R26" s="3">
        <v>35.423649</v>
      </c>
      <c r="S26" s="3">
        <v>35.47636</v>
      </c>
      <c r="T26" s="3">
        <v>35.523689</v>
      </c>
      <c r="U26" s="3">
        <v>35.571869</v>
      </c>
      <c r="V26" s="3">
        <v>35.619595</v>
      </c>
      <c r="W26" s="3">
        <v>35.665421</v>
      </c>
      <c r="X26" s="3">
        <v>35.715473</v>
      </c>
      <c r="Y26" s="3">
        <v>35.758095</v>
      </c>
      <c r="Z26" s="3">
        <v>35.801479</v>
      </c>
      <c r="AA26" s="3">
        <v>35.844822</v>
      </c>
      <c r="AB26" s="3">
        <v>35.886402</v>
      </c>
      <c r="AC26" s="3">
        <v>35.929756</v>
      </c>
      <c r="AD26" s="3">
        <v>35.974922</v>
      </c>
      <c r="AE26" s="3">
        <v>36.0196</v>
      </c>
      <c r="AF26" s="3">
        <v>36.065567</v>
      </c>
      <c r="AG26" s="3">
        <v>36.111919</v>
      </c>
      <c r="AH26" s="3">
        <v>36.158791</v>
      </c>
      <c r="AI26" s="3">
        <v>36.191952</v>
      </c>
      <c r="AJ26" s="40">
        <v>0.002</v>
      </c>
    </row>
    <row r="27" ht="14.25" customHeight="1">
      <c r="A27" s="3" t="s">
        <v>1969</v>
      </c>
      <c r="B27" s="3" t="s">
        <v>2010</v>
      </c>
      <c r="C27" s="3" t="s">
        <v>2011</v>
      </c>
      <c r="D27" s="3" t="s">
        <v>1962</v>
      </c>
      <c r="F27" s="3">
        <v>34.699753</v>
      </c>
      <c r="G27" s="3">
        <v>34.653179</v>
      </c>
      <c r="H27" s="3">
        <v>34.742435</v>
      </c>
      <c r="I27" s="3">
        <v>34.854305</v>
      </c>
      <c r="J27" s="3">
        <v>35.002316</v>
      </c>
      <c r="K27" s="3">
        <v>35.117615</v>
      </c>
      <c r="L27" s="3">
        <v>35.192047</v>
      </c>
      <c r="M27" s="3">
        <v>35.271732</v>
      </c>
      <c r="N27" s="3">
        <v>35.35022</v>
      </c>
      <c r="O27" s="3">
        <v>35.424397</v>
      </c>
      <c r="P27" s="3">
        <v>35.499798</v>
      </c>
      <c r="Q27" s="3">
        <v>35.562309</v>
      </c>
      <c r="R27" s="3">
        <v>35.635784</v>
      </c>
      <c r="S27" s="3">
        <v>35.685837</v>
      </c>
      <c r="T27" s="3">
        <v>35.730873</v>
      </c>
      <c r="U27" s="3">
        <v>35.776432</v>
      </c>
      <c r="V27" s="3">
        <v>35.821915</v>
      </c>
      <c r="W27" s="3">
        <v>35.865517</v>
      </c>
      <c r="X27" s="3">
        <v>35.912979</v>
      </c>
      <c r="Y27" s="3">
        <v>35.953735</v>
      </c>
      <c r="Z27" s="3">
        <v>35.995209</v>
      </c>
      <c r="AA27" s="3">
        <v>36.03669</v>
      </c>
      <c r="AB27" s="3">
        <v>36.076565</v>
      </c>
      <c r="AC27" s="3">
        <v>36.118099</v>
      </c>
      <c r="AD27" s="3">
        <v>36.161312</v>
      </c>
      <c r="AE27" s="3">
        <v>36.204113</v>
      </c>
      <c r="AF27" s="3">
        <v>36.24807</v>
      </c>
      <c r="AG27" s="3">
        <v>36.292397</v>
      </c>
      <c r="AH27" s="3">
        <v>36.337177</v>
      </c>
      <c r="AI27" s="3">
        <v>36.36763</v>
      </c>
      <c r="AJ27" s="40">
        <v>0.002</v>
      </c>
    </row>
    <row r="28" ht="14.25" customHeight="1">
      <c r="A28" s="3" t="s">
        <v>1972</v>
      </c>
      <c r="B28" s="3" t="s">
        <v>2012</v>
      </c>
      <c r="C28" s="3" t="s">
        <v>2013</v>
      </c>
      <c r="D28" s="3" t="s">
        <v>1962</v>
      </c>
      <c r="F28" s="3">
        <v>40.399162</v>
      </c>
      <c r="G28" s="3">
        <v>40.362442</v>
      </c>
      <c r="H28" s="3">
        <v>40.448936</v>
      </c>
      <c r="I28" s="3">
        <v>40.570194</v>
      </c>
      <c r="J28" s="3">
        <v>40.722248</v>
      </c>
      <c r="K28" s="3">
        <v>40.868145</v>
      </c>
      <c r="L28" s="3">
        <v>40.939743</v>
      </c>
      <c r="M28" s="3">
        <v>41.015587</v>
      </c>
      <c r="N28" s="3">
        <v>41.090839</v>
      </c>
      <c r="O28" s="3">
        <v>41.161999</v>
      </c>
      <c r="P28" s="3">
        <v>41.234123</v>
      </c>
      <c r="Q28" s="3">
        <v>41.294899</v>
      </c>
      <c r="R28" s="3">
        <v>41.365345</v>
      </c>
      <c r="S28" s="3">
        <v>41.412354</v>
      </c>
      <c r="T28" s="3">
        <v>41.454552</v>
      </c>
      <c r="U28" s="3">
        <v>41.498356</v>
      </c>
      <c r="V28" s="3">
        <v>41.541451</v>
      </c>
      <c r="W28" s="3">
        <v>41.582901</v>
      </c>
      <c r="X28" s="3">
        <v>41.62775</v>
      </c>
      <c r="Y28" s="3">
        <v>41.666492</v>
      </c>
      <c r="Z28" s="3">
        <v>41.705822</v>
      </c>
      <c r="AA28" s="3">
        <v>41.74509</v>
      </c>
      <c r="AB28" s="3">
        <v>41.782913</v>
      </c>
      <c r="AC28" s="3">
        <v>41.822166</v>
      </c>
      <c r="AD28" s="3">
        <v>41.862846</v>
      </c>
      <c r="AE28" s="3">
        <v>41.903137</v>
      </c>
      <c r="AF28" s="3">
        <v>41.944431</v>
      </c>
      <c r="AG28" s="3">
        <v>41.986</v>
      </c>
      <c r="AH28" s="3">
        <v>42.027969</v>
      </c>
      <c r="AI28" s="3">
        <v>42.054653</v>
      </c>
      <c r="AJ28" s="40">
        <v>0.001</v>
      </c>
    </row>
    <row r="29" ht="14.25" customHeight="1">
      <c r="A29" s="3" t="s">
        <v>1975</v>
      </c>
      <c r="B29" s="3" t="s">
        <v>2014</v>
      </c>
      <c r="C29" s="3" t="s">
        <v>2015</v>
      </c>
      <c r="D29" s="3" t="s">
        <v>1962</v>
      </c>
      <c r="F29" s="3">
        <v>0.0</v>
      </c>
      <c r="G29" s="3">
        <v>0.0</v>
      </c>
      <c r="H29" s="3">
        <v>0.0</v>
      </c>
      <c r="I29" s="3">
        <v>0.0</v>
      </c>
      <c r="J29" s="3">
        <v>0.0</v>
      </c>
      <c r="K29" s="3">
        <v>0.0</v>
      </c>
      <c r="L29" s="3">
        <v>0.0</v>
      </c>
      <c r="M29" s="3">
        <v>0.0</v>
      </c>
      <c r="N29" s="3">
        <v>0.0</v>
      </c>
      <c r="O29" s="3">
        <v>0.0</v>
      </c>
      <c r="P29" s="3">
        <v>0.0</v>
      </c>
      <c r="Q29" s="3">
        <v>0.0</v>
      </c>
      <c r="R29" s="3">
        <v>0.0</v>
      </c>
      <c r="S29" s="3">
        <v>0.0</v>
      </c>
      <c r="T29" s="3">
        <v>0.0</v>
      </c>
      <c r="U29" s="3">
        <v>0.0</v>
      </c>
      <c r="V29" s="3">
        <v>0.0</v>
      </c>
      <c r="W29" s="3">
        <v>0.0</v>
      </c>
      <c r="X29" s="3">
        <v>0.0</v>
      </c>
      <c r="Y29" s="3">
        <v>0.0</v>
      </c>
      <c r="Z29" s="3">
        <v>0.0</v>
      </c>
      <c r="AA29" s="3">
        <v>0.0</v>
      </c>
      <c r="AB29" s="3">
        <v>0.0</v>
      </c>
      <c r="AC29" s="3">
        <v>0.0</v>
      </c>
      <c r="AD29" s="3">
        <v>0.0</v>
      </c>
      <c r="AE29" s="3">
        <v>0.0</v>
      </c>
      <c r="AF29" s="3">
        <v>0.0</v>
      </c>
      <c r="AG29" s="3">
        <v>0.0</v>
      </c>
      <c r="AH29" s="3">
        <v>0.0</v>
      </c>
      <c r="AI29" s="3">
        <v>0.0</v>
      </c>
      <c r="AJ29" s="3" t="s">
        <v>197</v>
      </c>
    </row>
    <row r="30" ht="14.25" customHeight="1">
      <c r="A30" s="3" t="s">
        <v>1978</v>
      </c>
      <c r="B30" s="3" t="s">
        <v>2016</v>
      </c>
      <c r="C30" s="3" t="s">
        <v>2017</v>
      </c>
      <c r="D30" s="3" t="s">
        <v>1962</v>
      </c>
      <c r="F30" s="3">
        <v>34.046406</v>
      </c>
      <c r="G30" s="3">
        <v>34.045013</v>
      </c>
      <c r="H30" s="3">
        <v>34.121658</v>
      </c>
      <c r="I30" s="3">
        <v>34.251575</v>
      </c>
      <c r="J30" s="3">
        <v>34.460735</v>
      </c>
      <c r="K30" s="3">
        <v>34.622002</v>
      </c>
      <c r="L30" s="3">
        <v>34.68668</v>
      </c>
      <c r="M30" s="3">
        <v>34.754269</v>
      </c>
      <c r="N30" s="3">
        <v>34.820873</v>
      </c>
      <c r="O30" s="3">
        <v>34.884472</v>
      </c>
      <c r="P30" s="3">
        <v>34.948719</v>
      </c>
      <c r="Q30" s="3">
        <v>35.004974</v>
      </c>
      <c r="R30" s="3">
        <v>35.067841</v>
      </c>
      <c r="S30" s="3">
        <v>35.108326</v>
      </c>
      <c r="T30" s="3">
        <v>35.144341</v>
      </c>
      <c r="U30" s="3">
        <v>35.180908</v>
      </c>
      <c r="V30" s="3">
        <v>35.217205</v>
      </c>
      <c r="W30" s="3">
        <v>35.252312</v>
      </c>
      <c r="X30" s="3">
        <v>35.289726</v>
      </c>
      <c r="Y30" s="3">
        <v>35.322845</v>
      </c>
      <c r="Z30" s="3">
        <v>35.356434</v>
      </c>
      <c r="AA30" s="3">
        <v>35.389938</v>
      </c>
      <c r="AB30" s="3">
        <v>35.422489</v>
      </c>
      <c r="AC30" s="3">
        <v>35.456009</v>
      </c>
      <c r="AD30" s="3">
        <v>35.490543</v>
      </c>
      <c r="AE30" s="3">
        <v>35.524757</v>
      </c>
      <c r="AF30" s="3">
        <v>35.559669</v>
      </c>
      <c r="AG30" s="3">
        <v>35.594734</v>
      </c>
      <c r="AH30" s="3">
        <v>35.630077</v>
      </c>
      <c r="AI30" s="3">
        <v>35.648319</v>
      </c>
      <c r="AJ30" s="40">
        <v>0.002</v>
      </c>
    </row>
    <row r="31" ht="14.25" customHeight="1">
      <c r="A31" s="3" t="s">
        <v>1981</v>
      </c>
      <c r="B31" s="3" t="s">
        <v>2018</v>
      </c>
      <c r="C31" s="3" t="s">
        <v>2019</v>
      </c>
      <c r="D31" s="3" t="s">
        <v>1962</v>
      </c>
      <c r="F31" s="3">
        <v>45.309269</v>
      </c>
      <c r="G31" s="3">
        <v>45.31707</v>
      </c>
      <c r="H31" s="3">
        <v>45.389805</v>
      </c>
      <c r="I31" s="3">
        <v>45.496155</v>
      </c>
      <c r="J31" s="3">
        <v>45.680035</v>
      </c>
      <c r="K31" s="3">
        <v>45.812706</v>
      </c>
      <c r="L31" s="3">
        <v>45.874332</v>
      </c>
      <c r="M31" s="3">
        <v>45.938152</v>
      </c>
      <c r="N31" s="3">
        <v>46.001217</v>
      </c>
      <c r="O31" s="3">
        <v>46.062012</v>
      </c>
      <c r="P31" s="3">
        <v>46.123104</v>
      </c>
      <c r="Q31" s="3">
        <v>46.17794</v>
      </c>
      <c r="R31" s="3">
        <v>46.237823</v>
      </c>
      <c r="S31" s="3">
        <v>46.275551</v>
      </c>
      <c r="T31" s="3">
        <v>46.309441</v>
      </c>
      <c r="U31" s="3">
        <v>46.343788</v>
      </c>
      <c r="V31" s="3">
        <v>46.378277</v>
      </c>
      <c r="W31" s="3">
        <v>46.411243</v>
      </c>
      <c r="X31" s="3">
        <v>46.445896</v>
      </c>
      <c r="Y31" s="3">
        <v>46.476761</v>
      </c>
      <c r="Z31" s="3">
        <v>46.508259</v>
      </c>
      <c r="AA31" s="3">
        <v>46.539436</v>
      </c>
      <c r="AB31" s="3">
        <v>46.570026</v>
      </c>
      <c r="AC31" s="3">
        <v>46.601223</v>
      </c>
      <c r="AD31" s="3">
        <v>46.63311</v>
      </c>
      <c r="AE31" s="3">
        <v>46.664673</v>
      </c>
      <c r="AF31" s="3">
        <v>46.69685</v>
      </c>
      <c r="AG31" s="3">
        <v>46.72879</v>
      </c>
      <c r="AH31" s="3">
        <v>46.761013</v>
      </c>
      <c r="AI31" s="3">
        <v>46.775024</v>
      </c>
      <c r="AJ31" s="40">
        <v>0.001</v>
      </c>
    </row>
    <row r="32" ht="14.25" customHeight="1">
      <c r="A32" s="3" t="s">
        <v>623</v>
      </c>
      <c r="B32" s="3" t="s">
        <v>2020</v>
      </c>
      <c r="C32" s="3" t="s">
        <v>2021</v>
      </c>
      <c r="D32" s="3" t="s">
        <v>1962</v>
      </c>
      <c r="F32" s="3">
        <v>37.753834</v>
      </c>
      <c r="G32" s="3">
        <v>37.84988</v>
      </c>
      <c r="H32" s="3">
        <v>37.965958</v>
      </c>
      <c r="I32" s="3">
        <v>38.082821</v>
      </c>
      <c r="J32" s="3">
        <v>38.178902</v>
      </c>
      <c r="K32" s="3">
        <v>38.276226</v>
      </c>
      <c r="L32" s="3">
        <v>38.373508</v>
      </c>
      <c r="M32" s="3">
        <v>38.472145</v>
      </c>
      <c r="N32" s="3">
        <v>38.569775</v>
      </c>
      <c r="O32" s="3">
        <v>38.666492</v>
      </c>
      <c r="P32" s="3">
        <v>38.763508</v>
      </c>
      <c r="Q32" s="3">
        <v>38.858631</v>
      </c>
      <c r="R32" s="3">
        <v>38.955429</v>
      </c>
      <c r="S32" s="3">
        <v>38.984753</v>
      </c>
      <c r="T32" s="3">
        <v>39.0019</v>
      </c>
      <c r="U32" s="3">
        <v>39.019039</v>
      </c>
      <c r="V32" s="3">
        <v>39.034515</v>
      </c>
      <c r="W32" s="3">
        <v>39.048382</v>
      </c>
      <c r="X32" s="3">
        <v>39.061935</v>
      </c>
      <c r="Y32" s="3">
        <v>39.072998</v>
      </c>
      <c r="Z32" s="3">
        <v>39.084213</v>
      </c>
      <c r="AA32" s="3">
        <v>39.09478</v>
      </c>
      <c r="AB32" s="3">
        <v>39.105175</v>
      </c>
      <c r="AC32" s="3">
        <v>39.115467</v>
      </c>
      <c r="AD32" s="3">
        <v>39.125557</v>
      </c>
      <c r="AE32" s="3">
        <v>39.135635</v>
      </c>
      <c r="AF32" s="3">
        <v>39.146027</v>
      </c>
      <c r="AG32" s="3">
        <v>39.15591</v>
      </c>
      <c r="AH32" s="3">
        <v>39.166134</v>
      </c>
      <c r="AI32" s="3">
        <v>39.170517</v>
      </c>
      <c r="AJ32" s="40">
        <v>0.001</v>
      </c>
    </row>
    <row r="33" ht="14.25" customHeight="1">
      <c r="A33" s="3" t="s">
        <v>626</v>
      </c>
      <c r="B33" s="3" t="s">
        <v>2022</v>
      </c>
      <c r="C33" s="3" t="s">
        <v>2023</v>
      </c>
      <c r="D33" s="3" t="s">
        <v>1962</v>
      </c>
      <c r="F33" s="3">
        <v>43.857853</v>
      </c>
      <c r="G33" s="3">
        <v>43.959709</v>
      </c>
      <c r="H33" s="3">
        <v>44.114006</v>
      </c>
      <c r="I33" s="3">
        <v>44.293411</v>
      </c>
      <c r="J33" s="3">
        <v>44.394981</v>
      </c>
      <c r="K33" s="3">
        <v>44.515633</v>
      </c>
      <c r="L33" s="3">
        <v>44.643066</v>
      </c>
      <c r="M33" s="3">
        <v>44.776375</v>
      </c>
      <c r="N33" s="3">
        <v>44.894993</v>
      </c>
      <c r="O33" s="3">
        <v>45.003311</v>
      </c>
      <c r="P33" s="3">
        <v>45.106438</v>
      </c>
      <c r="Q33" s="3">
        <v>45.203934</v>
      </c>
      <c r="R33" s="3">
        <v>45.299625</v>
      </c>
      <c r="S33" s="3">
        <v>45.327309</v>
      </c>
      <c r="T33" s="3">
        <v>45.342079</v>
      </c>
      <c r="U33" s="3">
        <v>45.356613</v>
      </c>
      <c r="V33" s="3">
        <v>45.375343</v>
      </c>
      <c r="W33" s="3">
        <v>45.392742</v>
      </c>
      <c r="X33" s="3">
        <v>45.411194</v>
      </c>
      <c r="Y33" s="3">
        <v>45.426369</v>
      </c>
      <c r="Z33" s="3">
        <v>45.441761</v>
      </c>
      <c r="AA33" s="3">
        <v>45.456844</v>
      </c>
      <c r="AB33" s="3">
        <v>45.471272</v>
      </c>
      <c r="AC33" s="3">
        <v>45.48613</v>
      </c>
      <c r="AD33" s="3">
        <v>45.501369</v>
      </c>
      <c r="AE33" s="3">
        <v>45.516491</v>
      </c>
      <c r="AF33" s="3">
        <v>45.532101</v>
      </c>
      <c r="AG33" s="3">
        <v>45.547615</v>
      </c>
      <c r="AH33" s="3">
        <v>45.563389</v>
      </c>
      <c r="AI33" s="3">
        <v>45.574883</v>
      </c>
      <c r="AJ33" s="40">
        <v>0.001</v>
      </c>
    </row>
    <row r="34" ht="14.25" customHeight="1">
      <c r="A34" s="3" t="s">
        <v>629</v>
      </c>
      <c r="B34" s="3" t="s">
        <v>2024</v>
      </c>
      <c r="C34" s="3" t="s">
        <v>2025</v>
      </c>
      <c r="D34" s="3" t="s">
        <v>1962</v>
      </c>
      <c r="F34" s="3">
        <v>36.33075</v>
      </c>
      <c r="G34" s="3">
        <v>36.454121</v>
      </c>
      <c r="H34" s="3">
        <v>36.634453</v>
      </c>
      <c r="I34" s="3">
        <v>36.853596</v>
      </c>
      <c r="J34" s="3">
        <v>36.994686</v>
      </c>
      <c r="K34" s="3">
        <v>37.154259</v>
      </c>
      <c r="L34" s="3">
        <v>37.313896</v>
      </c>
      <c r="M34" s="3">
        <v>37.480011</v>
      </c>
      <c r="N34" s="3">
        <v>37.622726</v>
      </c>
      <c r="O34" s="3">
        <v>37.745182</v>
      </c>
      <c r="P34" s="3">
        <v>37.854549</v>
      </c>
      <c r="Q34" s="3">
        <v>37.954433</v>
      </c>
      <c r="R34" s="3">
        <v>38.054173</v>
      </c>
      <c r="S34" s="3">
        <v>38.085541</v>
      </c>
      <c r="T34" s="3">
        <v>38.103542</v>
      </c>
      <c r="U34" s="3">
        <v>38.121346</v>
      </c>
      <c r="V34" s="3">
        <v>38.137802</v>
      </c>
      <c r="W34" s="3">
        <v>38.153416</v>
      </c>
      <c r="X34" s="3">
        <v>38.170399</v>
      </c>
      <c r="Y34" s="3">
        <v>38.18465</v>
      </c>
      <c r="Z34" s="3">
        <v>38.199139</v>
      </c>
      <c r="AA34" s="3">
        <v>38.213486</v>
      </c>
      <c r="AB34" s="3">
        <v>38.227234</v>
      </c>
      <c r="AC34" s="3">
        <v>38.24147</v>
      </c>
      <c r="AD34" s="3">
        <v>38.256165</v>
      </c>
      <c r="AE34" s="3">
        <v>38.270752</v>
      </c>
      <c r="AF34" s="3">
        <v>38.285778</v>
      </c>
      <c r="AG34" s="3">
        <v>38.300804</v>
      </c>
      <c r="AH34" s="3">
        <v>38.316044</v>
      </c>
      <c r="AI34" s="3">
        <v>38.326935</v>
      </c>
      <c r="AJ34" s="40">
        <v>0.002</v>
      </c>
    </row>
    <row r="35" ht="14.25" customHeight="1">
      <c r="A35" s="3" t="s">
        <v>632</v>
      </c>
      <c r="B35" s="3" t="s">
        <v>2026</v>
      </c>
      <c r="C35" s="3" t="s">
        <v>2027</v>
      </c>
      <c r="D35" s="3" t="s">
        <v>1962</v>
      </c>
      <c r="F35" s="3">
        <v>42.715176</v>
      </c>
      <c r="G35" s="3">
        <v>42.800003</v>
      </c>
      <c r="H35" s="3">
        <v>42.901413</v>
      </c>
      <c r="I35" s="3">
        <v>43.005344</v>
      </c>
      <c r="J35" s="3">
        <v>43.100452</v>
      </c>
      <c r="K35" s="3">
        <v>43.197182</v>
      </c>
      <c r="L35" s="3">
        <v>43.292812</v>
      </c>
      <c r="M35" s="3">
        <v>43.389339</v>
      </c>
      <c r="N35" s="3">
        <v>43.485016</v>
      </c>
      <c r="O35" s="3">
        <v>43.580059</v>
      </c>
      <c r="P35" s="3">
        <v>43.675243</v>
      </c>
      <c r="Q35" s="3">
        <v>43.768875</v>
      </c>
      <c r="R35" s="3">
        <v>43.863846</v>
      </c>
      <c r="S35" s="3">
        <v>43.891029</v>
      </c>
      <c r="T35" s="3">
        <v>43.904751</v>
      </c>
      <c r="U35" s="3">
        <v>43.918518</v>
      </c>
      <c r="V35" s="3">
        <v>43.931213</v>
      </c>
      <c r="W35" s="3">
        <v>43.942909</v>
      </c>
      <c r="X35" s="3">
        <v>43.954464</v>
      </c>
      <c r="Y35" s="3">
        <v>43.964512</v>
      </c>
      <c r="Z35" s="3">
        <v>43.974476</v>
      </c>
      <c r="AA35" s="3">
        <v>43.984104</v>
      </c>
      <c r="AB35" s="3">
        <v>43.993454</v>
      </c>
      <c r="AC35" s="3">
        <v>44.002796</v>
      </c>
      <c r="AD35" s="3">
        <v>44.012138</v>
      </c>
      <c r="AE35" s="3">
        <v>44.021454</v>
      </c>
      <c r="AF35" s="3">
        <v>44.030991</v>
      </c>
      <c r="AG35" s="3">
        <v>44.040237</v>
      </c>
      <c r="AH35" s="3">
        <v>44.049698</v>
      </c>
      <c r="AI35" s="3">
        <v>44.053226</v>
      </c>
      <c r="AJ35" s="40">
        <v>0.001</v>
      </c>
    </row>
    <row r="36" ht="14.25" customHeight="1">
      <c r="A36" s="3" t="s">
        <v>635</v>
      </c>
      <c r="B36" s="3" t="s">
        <v>2028</v>
      </c>
      <c r="C36" s="3" t="s">
        <v>2029</v>
      </c>
      <c r="D36" s="3" t="s">
        <v>1962</v>
      </c>
      <c r="F36" s="3">
        <v>49.433754</v>
      </c>
      <c r="G36" s="3">
        <v>49.517113</v>
      </c>
      <c r="H36" s="3">
        <v>49.624245</v>
      </c>
      <c r="I36" s="3">
        <v>49.733852</v>
      </c>
      <c r="J36" s="3">
        <v>49.831604</v>
      </c>
      <c r="K36" s="3">
        <v>49.930832</v>
      </c>
      <c r="L36" s="3">
        <v>50.029003</v>
      </c>
      <c r="M36" s="3">
        <v>50.128403</v>
      </c>
      <c r="N36" s="3">
        <v>50.227036</v>
      </c>
      <c r="O36" s="3">
        <v>50.32478</v>
      </c>
      <c r="P36" s="3">
        <v>50.422958</v>
      </c>
      <c r="Q36" s="3">
        <v>50.518578</v>
      </c>
      <c r="R36" s="3">
        <v>50.616314</v>
      </c>
      <c r="S36" s="3">
        <v>50.645935</v>
      </c>
      <c r="T36" s="3">
        <v>50.662846</v>
      </c>
      <c r="U36" s="3">
        <v>50.679958</v>
      </c>
      <c r="V36" s="3">
        <v>50.695656</v>
      </c>
      <c r="W36" s="3">
        <v>50.709999</v>
      </c>
      <c r="X36" s="3">
        <v>50.724461</v>
      </c>
      <c r="Y36" s="3">
        <v>50.736546</v>
      </c>
      <c r="Z36" s="3">
        <v>50.748653</v>
      </c>
      <c r="AA36" s="3">
        <v>50.760319</v>
      </c>
      <c r="AB36" s="3">
        <v>50.771584</v>
      </c>
      <c r="AC36" s="3">
        <v>50.782936</v>
      </c>
      <c r="AD36" s="3">
        <v>50.794285</v>
      </c>
      <c r="AE36" s="3">
        <v>50.805569</v>
      </c>
      <c r="AF36" s="3">
        <v>50.817188</v>
      </c>
      <c r="AG36" s="3">
        <v>50.828571</v>
      </c>
      <c r="AH36" s="3">
        <v>50.840176</v>
      </c>
      <c r="AI36" s="3">
        <v>50.846405</v>
      </c>
      <c r="AJ36" s="40">
        <v>0.001</v>
      </c>
    </row>
    <row r="37" ht="14.25" customHeight="1">
      <c r="A37" s="3" t="s">
        <v>638</v>
      </c>
      <c r="B37" s="3" t="s">
        <v>2030</v>
      </c>
      <c r="C37" s="3" t="s">
        <v>2031</v>
      </c>
      <c r="D37" s="3" t="s">
        <v>1962</v>
      </c>
      <c r="F37" s="3">
        <v>69.184776</v>
      </c>
      <c r="G37" s="3">
        <v>69.290031</v>
      </c>
      <c r="H37" s="3">
        <v>69.422226</v>
      </c>
      <c r="I37" s="3">
        <v>69.562469</v>
      </c>
      <c r="J37" s="3">
        <v>69.660774</v>
      </c>
      <c r="K37" s="3">
        <v>69.768623</v>
      </c>
      <c r="L37" s="3">
        <v>69.875931</v>
      </c>
      <c r="M37" s="3">
        <v>69.985352</v>
      </c>
      <c r="N37" s="3">
        <v>70.089272</v>
      </c>
      <c r="O37" s="3">
        <v>70.189682</v>
      </c>
      <c r="P37" s="3">
        <v>70.288902</v>
      </c>
      <c r="Q37" s="3">
        <v>70.385109</v>
      </c>
      <c r="R37" s="3">
        <v>70.482826</v>
      </c>
      <c r="S37" s="3">
        <v>70.512497</v>
      </c>
      <c r="T37" s="3">
        <v>70.529327</v>
      </c>
      <c r="U37" s="3">
        <v>70.54644</v>
      </c>
      <c r="V37" s="3">
        <v>70.563179</v>
      </c>
      <c r="W37" s="3">
        <v>70.578278</v>
      </c>
      <c r="X37" s="3">
        <v>70.593338</v>
      </c>
      <c r="Y37" s="3">
        <v>70.605598</v>
      </c>
      <c r="Z37" s="3">
        <v>70.618027</v>
      </c>
      <c r="AA37" s="3">
        <v>70.629868</v>
      </c>
      <c r="AB37" s="3">
        <v>70.641396</v>
      </c>
      <c r="AC37" s="3">
        <v>70.652946</v>
      </c>
      <c r="AD37" s="3">
        <v>70.664413</v>
      </c>
      <c r="AE37" s="3">
        <v>70.675919</v>
      </c>
      <c r="AF37" s="3">
        <v>70.687805</v>
      </c>
      <c r="AG37" s="3">
        <v>70.699142</v>
      </c>
      <c r="AH37" s="3">
        <v>70.710861</v>
      </c>
      <c r="AI37" s="3">
        <v>70.717079</v>
      </c>
      <c r="AJ37" s="40">
        <v>0.001</v>
      </c>
    </row>
    <row r="38" ht="14.25" customHeight="1">
      <c r="A38" s="3" t="s">
        <v>1996</v>
      </c>
      <c r="B38" s="3" t="s">
        <v>2032</v>
      </c>
      <c r="C38" s="3" t="s">
        <v>2033</v>
      </c>
      <c r="D38" s="3" t="s">
        <v>1962</v>
      </c>
      <c r="F38" s="3">
        <v>37.340569</v>
      </c>
      <c r="G38" s="3">
        <v>37.404274</v>
      </c>
      <c r="H38" s="3">
        <v>37.538567</v>
      </c>
      <c r="I38" s="3">
        <v>37.683933</v>
      </c>
      <c r="J38" s="3">
        <v>37.801285</v>
      </c>
      <c r="K38" s="3">
        <v>37.920921</v>
      </c>
      <c r="L38" s="3">
        <v>38.037159</v>
      </c>
      <c r="M38" s="3">
        <v>38.156422</v>
      </c>
      <c r="N38" s="3">
        <v>38.270283</v>
      </c>
      <c r="O38" s="3">
        <v>38.378201</v>
      </c>
      <c r="P38" s="3">
        <v>38.485748</v>
      </c>
      <c r="Q38" s="3">
        <v>38.586414</v>
      </c>
      <c r="R38" s="3">
        <v>38.692139</v>
      </c>
      <c r="S38" s="3">
        <v>38.729565</v>
      </c>
      <c r="T38" s="3">
        <v>38.753403</v>
      </c>
      <c r="U38" s="3">
        <v>38.777195</v>
      </c>
      <c r="V38" s="3">
        <v>38.800285</v>
      </c>
      <c r="W38" s="3">
        <v>38.821732</v>
      </c>
      <c r="X38" s="3">
        <v>38.845177</v>
      </c>
      <c r="Y38" s="3">
        <v>38.863823</v>
      </c>
      <c r="Z38" s="3">
        <v>38.882885</v>
      </c>
      <c r="AA38" s="3">
        <v>38.90147</v>
      </c>
      <c r="AB38" s="3">
        <v>38.919189</v>
      </c>
      <c r="AC38" s="3">
        <v>38.937496</v>
      </c>
      <c r="AD38" s="3">
        <v>38.956356</v>
      </c>
      <c r="AE38" s="3">
        <v>38.97504</v>
      </c>
      <c r="AF38" s="3">
        <v>38.994427</v>
      </c>
      <c r="AG38" s="3">
        <v>39.013561</v>
      </c>
      <c r="AH38" s="3">
        <v>39.033108</v>
      </c>
      <c r="AI38" s="3">
        <v>39.049244</v>
      </c>
      <c r="AJ38" s="40">
        <v>0.002</v>
      </c>
    </row>
    <row r="39" ht="14.25" customHeight="1">
      <c r="A39" s="3" t="s">
        <v>1999</v>
      </c>
      <c r="B39" s="3" t="s">
        <v>2034</v>
      </c>
      <c r="C39" s="3" t="s">
        <v>2035</v>
      </c>
      <c r="D39" s="3" t="s">
        <v>1962</v>
      </c>
      <c r="F39" s="3">
        <v>50.030285</v>
      </c>
      <c r="G39" s="3">
        <v>50.091927</v>
      </c>
      <c r="H39" s="3">
        <v>50.23035</v>
      </c>
      <c r="I39" s="3">
        <v>50.38451</v>
      </c>
      <c r="J39" s="3">
        <v>50.500286</v>
      </c>
      <c r="K39" s="3">
        <v>50.619644</v>
      </c>
      <c r="L39" s="3">
        <v>50.734951</v>
      </c>
      <c r="M39" s="3">
        <v>50.853443</v>
      </c>
      <c r="N39" s="3">
        <v>50.967331</v>
      </c>
      <c r="O39" s="3">
        <v>51.076279</v>
      </c>
      <c r="P39" s="3">
        <v>51.184662</v>
      </c>
      <c r="Q39" s="3">
        <v>51.28606</v>
      </c>
      <c r="R39" s="3">
        <v>51.393379</v>
      </c>
      <c r="S39" s="3">
        <v>51.432014</v>
      </c>
      <c r="T39" s="3">
        <v>51.457066</v>
      </c>
      <c r="U39" s="3">
        <v>51.482052</v>
      </c>
      <c r="V39" s="3">
        <v>51.506618</v>
      </c>
      <c r="W39" s="3">
        <v>51.529308</v>
      </c>
      <c r="X39" s="3">
        <v>51.553623</v>
      </c>
      <c r="Y39" s="3">
        <v>51.572998</v>
      </c>
      <c r="Z39" s="3">
        <v>51.592754</v>
      </c>
      <c r="AA39" s="3">
        <v>51.612019</v>
      </c>
      <c r="AB39" s="3">
        <v>51.630428</v>
      </c>
      <c r="AC39" s="3">
        <v>51.649487</v>
      </c>
      <c r="AD39" s="3">
        <v>51.669209</v>
      </c>
      <c r="AE39" s="3">
        <v>51.688759</v>
      </c>
      <c r="AF39" s="3">
        <v>51.70911</v>
      </c>
      <c r="AG39" s="3">
        <v>51.728992</v>
      </c>
      <c r="AH39" s="3">
        <v>51.74942</v>
      </c>
      <c r="AI39" s="3">
        <v>51.766525</v>
      </c>
      <c r="AJ39" s="40">
        <v>0.001</v>
      </c>
    </row>
    <row r="40" ht="14.25" customHeight="1">
      <c r="A40" s="3" t="s">
        <v>188</v>
      </c>
      <c r="C40" s="3" t="s">
        <v>2036</v>
      </c>
    </row>
    <row r="41" ht="14.25" customHeight="1">
      <c r="A41" s="3" t="s">
        <v>1959</v>
      </c>
      <c r="B41" s="3" t="s">
        <v>2037</v>
      </c>
      <c r="C41" s="3" t="s">
        <v>2038</v>
      </c>
      <c r="D41" s="3" t="s">
        <v>1962</v>
      </c>
      <c r="F41" s="3">
        <v>0.0</v>
      </c>
      <c r="G41" s="3">
        <v>0.0</v>
      </c>
      <c r="H41" s="3">
        <v>0.0</v>
      </c>
      <c r="I41" s="3">
        <v>0.0</v>
      </c>
      <c r="J41" s="3">
        <v>0.0</v>
      </c>
      <c r="K41" s="3">
        <v>0.0</v>
      </c>
      <c r="L41" s="3">
        <v>0.0</v>
      </c>
      <c r="M41" s="3">
        <v>0.0</v>
      </c>
      <c r="N41" s="3">
        <v>0.0</v>
      </c>
      <c r="O41" s="3">
        <v>0.0</v>
      </c>
      <c r="P41" s="3">
        <v>0.0</v>
      </c>
      <c r="Q41" s="3">
        <v>0.0</v>
      </c>
      <c r="R41" s="3">
        <v>0.0</v>
      </c>
      <c r="S41" s="3">
        <v>0.0</v>
      </c>
      <c r="T41" s="3">
        <v>0.0</v>
      </c>
      <c r="U41" s="3">
        <v>0.0</v>
      </c>
      <c r="V41" s="3">
        <v>0.0</v>
      </c>
      <c r="W41" s="3">
        <v>0.0</v>
      </c>
      <c r="X41" s="3">
        <v>0.0</v>
      </c>
      <c r="Y41" s="3">
        <v>0.0</v>
      </c>
      <c r="Z41" s="3">
        <v>0.0</v>
      </c>
      <c r="AA41" s="3">
        <v>0.0</v>
      </c>
      <c r="AB41" s="3">
        <v>0.0</v>
      </c>
      <c r="AC41" s="3">
        <v>0.0</v>
      </c>
      <c r="AD41" s="3">
        <v>0.0</v>
      </c>
      <c r="AE41" s="3">
        <v>0.0</v>
      </c>
      <c r="AF41" s="3">
        <v>0.0</v>
      </c>
      <c r="AG41" s="3">
        <v>0.0</v>
      </c>
      <c r="AH41" s="3">
        <v>0.0</v>
      </c>
      <c r="AI41" s="3">
        <v>0.0</v>
      </c>
      <c r="AJ41" s="3" t="s">
        <v>197</v>
      </c>
    </row>
    <row r="42" ht="14.25" customHeight="1">
      <c r="A42" s="3" t="s">
        <v>1963</v>
      </c>
      <c r="B42" s="3" t="s">
        <v>2039</v>
      </c>
      <c r="C42" s="3" t="s">
        <v>2040</v>
      </c>
      <c r="D42" s="3" t="s">
        <v>1962</v>
      </c>
      <c r="F42" s="3">
        <v>0.0</v>
      </c>
      <c r="G42" s="3">
        <v>0.0</v>
      </c>
      <c r="H42" s="3">
        <v>0.0</v>
      </c>
      <c r="I42" s="3">
        <v>0.0</v>
      </c>
      <c r="J42" s="3">
        <v>46.87709</v>
      </c>
      <c r="K42" s="3">
        <v>46.723671</v>
      </c>
      <c r="L42" s="3">
        <v>46.514446</v>
      </c>
      <c r="M42" s="3">
        <v>46.329788</v>
      </c>
      <c r="N42" s="3">
        <v>46.187012</v>
      </c>
      <c r="O42" s="3">
        <v>46.076576</v>
      </c>
      <c r="P42" s="3">
        <v>45.997562</v>
      </c>
      <c r="Q42" s="3">
        <v>45.931709</v>
      </c>
      <c r="R42" s="3">
        <v>45.893585</v>
      </c>
      <c r="S42" s="3">
        <v>45.845177</v>
      </c>
      <c r="T42" s="3">
        <v>45.803226</v>
      </c>
      <c r="U42" s="3">
        <v>45.768753</v>
      </c>
      <c r="V42" s="3">
        <v>45.739456</v>
      </c>
      <c r="W42" s="3">
        <v>45.713821</v>
      </c>
      <c r="X42" s="3">
        <v>45.695999</v>
      </c>
      <c r="Y42" s="3">
        <v>45.67564</v>
      </c>
      <c r="Z42" s="3">
        <v>45.671242</v>
      </c>
      <c r="AA42" s="3">
        <v>45.668903</v>
      </c>
      <c r="AB42" s="3">
        <v>45.666973</v>
      </c>
      <c r="AC42" s="3">
        <v>45.668186</v>
      </c>
      <c r="AD42" s="3">
        <v>45.672356</v>
      </c>
      <c r="AE42" s="3">
        <v>45.677776</v>
      </c>
      <c r="AF42" s="3">
        <v>45.685596</v>
      </c>
      <c r="AG42" s="3">
        <v>45.695545</v>
      </c>
      <c r="AH42" s="3">
        <v>45.707031</v>
      </c>
      <c r="AI42" s="3">
        <v>45.704464</v>
      </c>
      <c r="AJ42" s="3" t="s">
        <v>197</v>
      </c>
    </row>
    <row r="43" ht="14.25" customHeight="1">
      <c r="A43" s="3" t="s">
        <v>1966</v>
      </c>
      <c r="B43" s="3" t="s">
        <v>2041</v>
      </c>
      <c r="C43" s="3" t="s">
        <v>2042</v>
      </c>
      <c r="D43" s="3" t="s">
        <v>1962</v>
      </c>
      <c r="F43" s="3">
        <v>40.867023</v>
      </c>
      <c r="G43" s="3">
        <v>40.211239</v>
      </c>
      <c r="H43" s="3">
        <v>39.775356</v>
      </c>
      <c r="I43" s="3">
        <v>39.391624</v>
      </c>
      <c r="J43" s="3">
        <v>39.087704</v>
      </c>
      <c r="K43" s="3">
        <v>38.857067</v>
      </c>
      <c r="L43" s="3">
        <v>38.628361</v>
      </c>
      <c r="M43" s="3">
        <v>38.442184</v>
      </c>
      <c r="N43" s="3">
        <v>38.29929</v>
      </c>
      <c r="O43" s="3">
        <v>38.18922</v>
      </c>
      <c r="P43" s="3">
        <v>38.112438</v>
      </c>
      <c r="Q43" s="3">
        <v>38.048656</v>
      </c>
      <c r="R43" s="3">
        <v>38.013615</v>
      </c>
      <c r="S43" s="3">
        <v>37.968399</v>
      </c>
      <c r="T43" s="3">
        <v>37.929928</v>
      </c>
      <c r="U43" s="3">
        <v>37.901443</v>
      </c>
      <c r="V43" s="3">
        <v>37.879501</v>
      </c>
      <c r="W43" s="3">
        <v>37.859943</v>
      </c>
      <c r="X43" s="3">
        <v>37.847271</v>
      </c>
      <c r="Y43" s="3">
        <v>37.828579</v>
      </c>
      <c r="Z43" s="3">
        <v>37.825901</v>
      </c>
      <c r="AA43" s="3">
        <v>37.824871</v>
      </c>
      <c r="AB43" s="3">
        <v>37.824211</v>
      </c>
      <c r="AC43" s="3">
        <v>37.827038</v>
      </c>
      <c r="AD43" s="3">
        <v>37.833405</v>
      </c>
      <c r="AE43" s="3">
        <v>37.841251</v>
      </c>
      <c r="AF43" s="3">
        <v>37.851696</v>
      </c>
      <c r="AG43" s="3">
        <v>37.86393</v>
      </c>
      <c r="AH43" s="3">
        <v>37.878212</v>
      </c>
      <c r="AI43" s="3">
        <v>37.879269</v>
      </c>
      <c r="AJ43" s="40">
        <v>-0.003</v>
      </c>
    </row>
    <row r="44" ht="14.25" customHeight="1">
      <c r="A44" s="3" t="s">
        <v>1969</v>
      </c>
      <c r="B44" s="3" t="s">
        <v>2043</v>
      </c>
      <c r="C44" s="3" t="s">
        <v>2044</v>
      </c>
      <c r="D44" s="3" t="s">
        <v>1962</v>
      </c>
      <c r="F44" s="3">
        <v>42.487545</v>
      </c>
      <c r="G44" s="3">
        <v>41.811222</v>
      </c>
      <c r="H44" s="3">
        <v>41.335197</v>
      </c>
      <c r="I44" s="3">
        <v>40.883411</v>
      </c>
      <c r="J44" s="3">
        <v>40.576519</v>
      </c>
      <c r="K44" s="3">
        <v>40.294945</v>
      </c>
      <c r="L44" s="3">
        <v>40.025532</v>
      </c>
      <c r="M44" s="3">
        <v>39.804577</v>
      </c>
      <c r="N44" s="3">
        <v>39.6315</v>
      </c>
      <c r="O44" s="3">
        <v>39.497826</v>
      </c>
      <c r="P44" s="3">
        <v>39.402615</v>
      </c>
      <c r="Q44" s="3">
        <v>39.325314</v>
      </c>
      <c r="R44" s="3">
        <v>39.277294</v>
      </c>
      <c r="S44" s="3">
        <v>39.220894</v>
      </c>
      <c r="T44" s="3">
        <v>39.173141</v>
      </c>
      <c r="U44" s="3">
        <v>39.1371</v>
      </c>
      <c r="V44" s="3">
        <v>39.108055</v>
      </c>
      <c r="W44" s="3">
        <v>39.082401</v>
      </c>
      <c r="X44" s="3">
        <v>39.06432</v>
      </c>
      <c r="Y44" s="3">
        <v>39.04126</v>
      </c>
      <c r="Z44" s="3">
        <v>39.037621</v>
      </c>
      <c r="AA44" s="3">
        <v>39.035545</v>
      </c>
      <c r="AB44" s="3">
        <v>39.033985</v>
      </c>
      <c r="AC44" s="3">
        <v>39.035606</v>
      </c>
      <c r="AD44" s="3">
        <v>39.040524</v>
      </c>
      <c r="AE44" s="3">
        <v>39.046898</v>
      </c>
      <c r="AF44" s="3">
        <v>39.055706</v>
      </c>
      <c r="AG44" s="3">
        <v>39.06617</v>
      </c>
      <c r="AH44" s="3">
        <v>39.078606</v>
      </c>
      <c r="AI44" s="3">
        <v>39.076981</v>
      </c>
      <c r="AJ44" s="40">
        <v>-0.003</v>
      </c>
    </row>
    <row r="45" ht="14.25" customHeight="1">
      <c r="A45" s="3" t="s">
        <v>1972</v>
      </c>
      <c r="B45" s="3" t="s">
        <v>2045</v>
      </c>
      <c r="C45" s="3" t="s">
        <v>2046</v>
      </c>
      <c r="D45" s="3" t="s">
        <v>1962</v>
      </c>
      <c r="F45" s="3">
        <v>51.370598</v>
      </c>
      <c r="G45" s="3">
        <v>50.57465</v>
      </c>
      <c r="H45" s="3">
        <v>49.966793</v>
      </c>
      <c r="I45" s="3">
        <v>49.370426</v>
      </c>
      <c r="J45" s="3">
        <v>48.95372</v>
      </c>
      <c r="K45" s="3">
        <v>48.536991</v>
      </c>
      <c r="L45" s="3">
        <v>48.156853</v>
      </c>
      <c r="M45" s="3">
        <v>47.840034</v>
      </c>
      <c r="N45" s="3">
        <v>47.588181</v>
      </c>
      <c r="O45" s="3">
        <v>47.391827</v>
      </c>
      <c r="P45" s="3">
        <v>47.246109</v>
      </c>
      <c r="Q45" s="3">
        <v>47.130814</v>
      </c>
      <c r="R45" s="3">
        <v>47.052429</v>
      </c>
      <c r="S45" s="3">
        <v>46.97258</v>
      </c>
      <c r="T45" s="3">
        <v>46.903648</v>
      </c>
      <c r="U45" s="3">
        <v>46.849209</v>
      </c>
      <c r="V45" s="3">
        <v>46.80455</v>
      </c>
      <c r="W45" s="3">
        <v>46.764118</v>
      </c>
      <c r="X45" s="3">
        <v>46.730553</v>
      </c>
      <c r="Y45" s="3">
        <v>46.693863</v>
      </c>
      <c r="Z45" s="3">
        <v>46.683727</v>
      </c>
      <c r="AA45" s="3">
        <v>46.675701</v>
      </c>
      <c r="AB45" s="3">
        <v>46.668346</v>
      </c>
      <c r="AC45" s="3">
        <v>46.664276</v>
      </c>
      <c r="AD45" s="3">
        <v>46.663532</v>
      </c>
      <c r="AE45" s="3">
        <v>46.664524</v>
      </c>
      <c r="AF45" s="3">
        <v>46.667889</v>
      </c>
      <c r="AG45" s="3">
        <v>46.673138</v>
      </c>
      <c r="AH45" s="3">
        <v>46.680271</v>
      </c>
      <c r="AI45" s="3">
        <v>46.672577</v>
      </c>
      <c r="AJ45" s="40">
        <v>-0.003</v>
      </c>
    </row>
    <row r="46" ht="14.25" customHeight="1">
      <c r="A46" s="3" t="s">
        <v>1975</v>
      </c>
      <c r="B46" s="3" t="s">
        <v>2047</v>
      </c>
      <c r="C46" s="3" t="s">
        <v>2048</v>
      </c>
      <c r="D46" s="3" t="s">
        <v>1962</v>
      </c>
      <c r="F46" s="3">
        <v>112.271713</v>
      </c>
      <c r="G46" s="3">
        <v>111.526405</v>
      </c>
      <c r="H46" s="3">
        <v>110.921394</v>
      </c>
      <c r="I46" s="3">
        <v>110.278893</v>
      </c>
      <c r="J46" s="3">
        <v>109.887566</v>
      </c>
      <c r="K46" s="3">
        <v>109.558739</v>
      </c>
      <c r="L46" s="3">
        <v>109.212822</v>
      </c>
      <c r="M46" s="3">
        <v>108.903152</v>
      </c>
      <c r="N46" s="3">
        <v>108.656334</v>
      </c>
      <c r="O46" s="3">
        <v>108.465851</v>
      </c>
      <c r="P46" s="3">
        <v>108.324211</v>
      </c>
      <c r="Q46" s="3">
        <v>108.209602</v>
      </c>
      <c r="R46" s="3">
        <v>108.131119</v>
      </c>
      <c r="S46" s="3">
        <v>108.050339</v>
      </c>
      <c r="T46" s="3">
        <v>107.981468</v>
      </c>
      <c r="U46" s="3">
        <v>107.925797</v>
      </c>
      <c r="V46" s="3">
        <v>107.879799</v>
      </c>
      <c r="W46" s="3">
        <v>107.837807</v>
      </c>
      <c r="X46" s="3">
        <v>107.802017</v>
      </c>
      <c r="Y46" s="3">
        <v>107.763855</v>
      </c>
      <c r="Z46" s="3">
        <v>107.752632</v>
      </c>
      <c r="AA46" s="3">
        <v>107.743484</v>
      </c>
      <c r="AB46" s="3">
        <v>107.734886</v>
      </c>
      <c r="AC46" s="3">
        <v>107.729385</v>
      </c>
      <c r="AD46" s="3">
        <v>107.726898</v>
      </c>
      <c r="AE46" s="3">
        <v>107.726288</v>
      </c>
      <c r="AF46" s="3">
        <v>107.727753</v>
      </c>
      <c r="AG46" s="3">
        <v>107.731232</v>
      </c>
      <c r="AH46" s="3">
        <v>107.736343</v>
      </c>
      <c r="AI46" s="3">
        <v>107.725487</v>
      </c>
      <c r="AJ46" s="40">
        <v>-0.001</v>
      </c>
    </row>
    <row r="47" ht="14.25" customHeight="1">
      <c r="A47" s="3" t="s">
        <v>1978</v>
      </c>
      <c r="B47" s="3" t="s">
        <v>2049</v>
      </c>
      <c r="C47" s="3" t="s">
        <v>2050</v>
      </c>
      <c r="D47" s="3" t="s">
        <v>1962</v>
      </c>
      <c r="F47" s="3">
        <v>38.713158</v>
      </c>
      <c r="G47" s="3">
        <v>38.140785</v>
      </c>
      <c r="H47" s="3">
        <v>37.742729</v>
      </c>
      <c r="I47" s="3">
        <v>37.391518</v>
      </c>
      <c r="J47" s="3">
        <v>37.155754</v>
      </c>
      <c r="K47" s="3">
        <v>37.021103</v>
      </c>
      <c r="L47" s="3">
        <v>36.835564</v>
      </c>
      <c r="M47" s="3">
        <v>36.68499</v>
      </c>
      <c r="N47" s="3">
        <v>36.567581</v>
      </c>
      <c r="O47" s="3">
        <v>36.4758</v>
      </c>
      <c r="P47" s="3">
        <v>36.40802</v>
      </c>
      <c r="Q47" s="3">
        <v>36.352318</v>
      </c>
      <c r="R47" s="3">
        <v>36.314983</v>
      </c>
      <c r="S47" s="3">
        <v>36.265594</v>
      </c>
      <c r="T47" s="3">
        <v>36.22208</v>
      </c>
      <c r="U47" s="3">
        <v>36.187256</v>
      </c>
      <c r="V47" s="3">
        <v>36.158401</v>
      </c>
      <c r="W47" s="3">
        <v>36.131866</v>
      </c>
      <c r="X47" s="3">
        <v>36.109966</v>
      </c>
      <c r="Y47" s="3">
        <v>36.085487</v>
      </c>
      <c r="Z47" s="3">
        <v>36.07196</v>
      </c>
      <c r="AA47" s="3">
        <v>36.060257</v>
      </c>
      <c r="AB47" s="3">
        <v>36.049881</v>
      </c>
      <c r="AC47" s="3">
        <v>36.042095</v>
      </c>
      <c r="AD47" s="3">
        <v>36.037525</v>
      </c>
      <c r="AE47" s="3">
        <v>36.034599</v>
      </c>
      <c r="AF47" s="3">
        <v>36.033855</v>
      </c>
      <c r="AG47" s="3">
        <v>36.034298</v>
      </c>
      <c r="AH47" s="3">
        <v>36.0368</v>
      </c>
      <c r="AI47" s="3">
        <v>36.022808</v>
      </c>
      <c r="AJ47" s="40">
        <v>-0.002</v>
      </c>
    </row>
    <row r="48" ht="14.25" customHeight="1">
      <c r="A48" s="3" t="s">
        <v>1981</v>
      </c>
      <c r="B48" s="3" t="s">
        <v>2051</v>
      </c>
      <c r="C48" s="3" t="s">
        <v>2052</v>
      </c>
      <c r="D48" s="3" t="s">
        <v>1962</v>
      </c>
      <c r="F48" s="3">
        <v>51.326363</v>
      </c>
      <c r="G48" s="3">
        <v>50.68211</v>
      </c>
      <c r="H48" s="3">
        <v>50.212204</v>
      </c>
      <c r="I48" s="3">
        <v>49.797062</v>
      </c>
      <c r="J48" s="3">
        <v>49.502266</v>
      </c>
      <c r="K48" s="3">
        <v>49.267971</v>
      </c>
      <c r="L48" s="3">
        <v>49.039097</v>
      </c>
      <c r="M48" s="3">
        <v>48.851582</v>
      </c>
      <c r="N48" s="3">
        <v>48.702179</v>
      </c>
      <c r="O48" s="3">
        <v>48.58416</v>
      </c>
      <c r="P48" s="3">
        <v>48.493633</v>
      </c>
      <c r="Q48" s="3">
        <v>48.420361</v>
      </c>
      <c r="R48" s="3">
        <v>48.366085</v>
      </c>
      <c r="S48" s="3">
        <v>48.301609</v>
      </c>
      <c r="T48" s="3">
        <v>48.244625</v>
      </c>
      <c r="U48" s="3">
        <v>48.196957</v>
      </c>
      <c r="V48" s="3">
        <v>48.156109</v>
      </c>
      <c r="W48" s="3">
        <v>48.118668</v>
      </c>
      <c r="X48" s="3">
        <v>48.085941</v>
      </c>
      <c r="Y48" s="3">
        <v>48.051708</v>
      </c>
      <c r="Z48" s="3">
        <v>48.030117</v>
      </c>
      <c r="AA48" s="3">
        <v>48.010628</v>
      </c>
      <c r="AB48" s="3">
        <v>47.992878</v>
      </c>
      <c r="AC48" s="3">
        <v>47.977814</v>
      </c>
      <c r="AD48" s="3">
        <v>47.965595</v>
      </c>
      <c r="AE48" s="3">
        <v>47.955273</v>
      </c>
      <c r="AF48" s="3">
        <v>47.94775</v>
      </c>
      <c r="AG48" s="3">
        <v>47.941231</v>
      </c>
      <c r="AH48" s="3">
        <v>47.937214</v>
      </c>
      <c r="AI48" s="3">
        <v>47.915657</v>
      </c>
      <c r="AJ48" s="40">
        <v>-0.002</v>
      </c>
    </row>
    <row r="49" ht="14.25" customHeight="1">
      <c r="A49" s="3" t="s">
        <v>623</v>
      </c>
      <c r="B49" s="3" t="s">
        <v>2053</v>
      </c>
      <c r="C49" s="3" t="s">
        <v>2054</v>
      </c>
      <c r="D49" s="3" t="s">
        <v>1962</v>
      </c>
      <c r="F49" s="3">
        <v>0.0</v>
      </c>
      <c r="G49" s="3">
        <v>0.0</v>
      </c>
      <c r="H49" s="3">
        <v>0.0</v>
      </c>
      <c r="I49" s="3">
        <v>0.0</v>
      </c>
      <c r="J49" s="3">
        <v>0.0</v>
      </c>
      <c r="K49" s="3">
        <v>0.0</v>
      </c>
      <c r="L49" s="3">
        <v>0.0</v>
      </c>
      <c r="M49" s="3">
        <v>0.0</v>
      </c>
      <c r="N49" s="3">
        <v>0.0</v>
      </c>
      <c r="O49" s="3">
        <v>0.0</v>
      </c>
      <c r="P49" s="3">
        <v>0.0</v>
      </c>
      <c r="Q49" s="3">
        <v>0.0</v>
      </c>
      <c r="R49" s="3">
        <v>0.0</v>
      </c>
      <c r="S49" s="3">
        <v>0.0</v>
      </c>
      <c r="T49" s="3">
        <v>0.0</v>
      </c>
      <c r="U49" s="3">
        <v>0.0</v>
      </c>
      <c r="V49" s="3">
        <v>0.0</v>
      </c>
      <c r="W49" s="3">
        <v>0.0</v>
      </c>
      <c r="X49" s="3">
        <v>0.0</v>
      </c>
      <c r="Y49" s="3">
        <v>0.0</v>
      </c>
      <c r="Z49" s="3">
        <v>0.0</v>
      </c>
      <c r="AA49" s="3">
        <v>0.0</v>
      </c>
      <c r="AB49" s="3">
        <v>0.0</v>
      </c>
      <c r="AC49" s="3">
        <v>0.0</v>
      </c>
      <c r="AD49" s="3">
        <v>0.0</v>
      </c>
      <c r="AE49" s="3">
        <v>0.0</v>
      </c>
      <c r="AF49" s="3">
        <v>0.0</v>
      </c>
      <c r="AG49" s="3">
        <v>0.0</v>
      </c>
      <c r="AH49" s="3">
        <v>0.0</v>
      </c>
      <c r="AI49" s="3">
        <v>0.0</v>
      </c>
      <c r="AJ49" s="3" t="s">
        <v>197</v>
      </c>
    </row>
    <row r="50" ht="14.25" customHeight="1">
      <c r="A50" s="3" t="s">
        <v>626</v>
      </c>
      <c r="B50" s="3" t="s">
        <v>2055</v>
      </c>
      <c r="C50" s="3" t="s">
        <v>2056</v>
      </c>
      <c r="D50" s="3" t="s">
        <v>1962</v>
      </c>
      <c r="F50" s="3">
        <v>0.0</v>
      </c>
      <c r="G50" s="3">
        <v>0.0</v>
      </c>
      <c r="H50" s="3">
        <v>0.0</v>
      </c>
      <c r="I50" s="3">
        <v>0.0</v>
      </c>
      <c r="J50" s="3">
        <v>0.0</v>
      </c>
      <c r="K50" s="3">
        <v>0.0</v>
      </c>
      <c r="L50" s="3">
        <v>0.0</v>
      </c>
      <c r="M50" s="3">
        <v>0.0</v>
      </c>
      <c r="N50" s="3">
        <v>0.0</v>
      </c>
      <c r="O50" s="3">
        <v>0.0</v>
      </c>
      <c r="P50" s="3">
        <v>0.0</v>
      </c>
      <c r="Q50" s="3">
        <v>0.0</v>
      </c>
      <c r="R50" s="3">
        <v>0.0</v>
      </c>
      <c r="S50" s="3">
        <v>0.0</v>
      </c>
      <c r="T50" s="3">
        <v>0.0</v>
      </c>
      <c r="U50" s="3">
        <v>0.0</v>
      </c>
      <c r="V50" s="3">
        <v>0.0</v>
      </c>
      <c r="W50" s="3">
        <v>0.0</v>
      </c>
      <c r="X50" s="3">
        <v>0.0</v>
      </c>
      <c r="Y50" s="3">
        <v>0.0</v>
      </c>
      <c r="Z50" s="3">
        <v>0.0</v>
      </c>
      <c r="AA50" s="3">
        <v>0.0</v>
      </c>
      <c r="AB50" s="3">
        <v>0.0</v>
      </c>
      <c r="AC50" s="3">
        <v>0.0</v>
      </c>
      <c r="AD50" s="3">
        <v>0.0</v>
      </c>
      <c r="AE50" s="3">
        <v>0.0</v>
      </c>
      <c r="AF50" s="3">
        <v>0.0</v>
      </c>
      <c r="AG50" s="3">
        <v>0.0</v>
      </c>
      <c r="AH50" s="3">
        <v>0.0</v>
      </c>
      <c r="AI50" s="3">
        <v>0.0</v>
      </c>
      <c r="AJ50" s="3" t="s">
        <v>197</v>
      </c>
    </row>
    <row r="51" ht="14.25" customHeight="1">
      <c r="A51" s="3" t="s">
        <v>629</v>
      </c>
      <c r="B51" s="3" t="s">
        <v>2057</v>
      </c>
      <c r="C51" s="3" t="s">
        <v>2058</v>
      </c>
      <c r="D51" s="3" t="s">
        <v>1962</v>
      </c>
      <c r="F51" s="3">
        <v>41.951759</v>
      </c>
      <c r="G51" s="3">
        <v>41.420273</v>
      </c>
      <c r="H51" s="3">
        <v>41.101078</v>
      </c>
      <c r="I51" s="3">
        <v>40.867874</v>
      </c>
      <c r="J51" s="3">
        <v>40.58984</v>
      </c>
      <c r="K51" s="3">
        <v>40.3829</v>
      </c>
      <c r="L51" s="3">
        <v>40.221867</v>
      </c>
      <c r="M51" s="3">
        <v>40.119164</v>
      </c>
      <c r="N51" s="3">
        <v>40.022263</v>
      </c>
      <c r="O51" s="3">
        <v>39.944149</v>
      </c>
      <c r="P51" s="3">
        <v>39.889275</v>
      </c>
      <c r="Q51" s="3">
        <v>39.851589</v>
      </c>
      <c r="R51" s="3">
        <v>39.830715</v>
      </c>
      <c r="S51" s="3">
        <v>39.756805</v>
      </c>
      <c r="T51" s="3">
        <v>39.683117</v>
      </c>
      <c r="U51" s="3">
        <v>39.619179</v>
      </c>
      <c r="V51" s="3">
        <v>39.565792</v>
      </c>
      <c r="W51" s="3">
        <v>39.51099</v>
      </c>
      <c r="X51" s="3">
        <v>39.460625</v>
      </c>
      <c r="Y51" s="3">
        <v>39.409748</v>
      </c>
      <c r="Z51" s="3">
        <v>39.376862</v>
      </c>
      <c r="AA51" s="3">
        <v>39.345901</v>
      </c>
      <c r="AB51" s="3">
        <v>39.316628</v>
      </c>
      <c r="AC51" s="3">
        <v>39.289562</v>
      </c>
      <c r="AD51" s="3">
        <v>39.264828</v>
      </c>
      <c r="AE51" s="3">
        <v>39.242077</v>
      </c>
      <c r="AF51" s="3">
        <v>39.221149</v>
      </c>
      <c r="AG51" s="3">
        <v>39.201557</v>
      </c>
      <c r="AH51" s="3">
        <v>39.183758</v>
      </c>
      <c r="AI51" s="3">
        <v>39.162296</v>
      </c>
      <c r="AJ51" s="40">
        <v>-0.002</v>
      </c>
    </row>
    <row r="52" ht="14.25" customHeight="1">
      <c r="A52" s="3" t="s">
        <v>632</v>
      </c>
      <c r="B52" s="3" t="s">
        <v>2059</v>
      </c>
      <c r="C52" s="3" t="s">
        <v>2060</v>
      </c>
      <c r="D52" s="3" t="s">
        <v>1962</v>
      </c>
      <c r="F52" s="3">
        <v>0.0</v>
      </c>
      <c r="G52" s="3">
        <v>0.0</v>
      </c>
      <c r="H52" s="3">
        <v>0.0</v>
      </c>
      <c r="I52" s="3">
        <v>0.0</v>
      </c>
      <c r="J52" s="3">
        <v>0.0</v>
      </c>
      <c r="K52" s="3">
        <v>0.0</v>
      </c>
      <c r="L52" s="3">
        <v>0.0</v>
      </c>
      <c r="M52" s="3">
        <v>0.0</v>
      </c>
      <c r="N52" s="3">
        <v>0.0</v>
      </c>
      <c r="O52" s="3">
        <v>0.0</v>
      </c>
      <c r="P52" s="3">
        <v>0.0</v>
      </c>
      <c r="Q52" s="3">
        <v>0.0</v>
      </c>
      <c r="R52" s="3">
        <v>0.0</v>
      </c>
      <c r="S52" s="3">
        <v>0.0</v>
      </c>
      <c r="T52" s="3">
        <v>0.0</v>
      </c>
      <c r="U52" s="3">
        <v>0.0</v>
      </c>
      <c r="V52" s="3">
        <v>0.0</v>
      </c>
      <c r="W52" s="3">
        <v>0.0</v>
      </c>
      <c r="X52" s="3">
        <v>0.0</v>
      </c>
      <c r="Y52" s="3">
        <v>0.0</v>
      </c>
      <c r="Z52" s="3">
        <v>0.0</v>
      </c>
      <c r="AA52" s="3">
        <v>0.0</v>
      </c>
      <c r="AB52" s="3">
        <v>0.0</v>
      </c>
      <c r="AC52" s="3">
        <v>0.0</v>
      </c>
      <c r="AD52" s="3">
        <v>0.0</v>
      </c>
      <c r="AE52" s="3">
        <v>0.0</v>
      </c>
      <c r="AF52" s="3">
        <v>0.0</v>
      </c>
      <c r="AG52" s="3">
        <v>0.0</v>
      </c>
      <c r="AH52" s="3">
        <v>0.0</v>
      </c>
      <c r="AI52" s="3">
        <v>0.0</v>
      </c>
      <c r="AJ52" s="3" t="s">
        <v>197</v>
      </c>
    </row>
    <row r="53" ht="14.25" customHeight="1">
      <c r="A53" s="3" t="s">
        <v>635</v>
      </c>
      <c r="B53" s="3" t="s">
        <v>2061</v>
      </c>
      <c r="C53" s="3" t="s">
        <v>2062</v>
      </c>
      <c r="D53" s="3" t="s">
        <v>1962</v>
      </c>
      <c r="F53" s="3">
        <v>56.046215</v>
      </c>
      <c r="G53" s="3">
        <v>55.326687</v>
      </c>
      <c r="H53" s="3">
        <v>54.762264</v>
      </c>
      <c r="I53" s="3">
        <v>54.274586</v>
      </c>
      <c r="J53" s="3">
        <v>53.849701</v>
      </c>
      <c r="K53" s="3">
        <v>53.495773</v>
      </c>
      <c r="L53" s="3">
        <v>53.204498</v>
      </c>
      <c r="M53" s="3">
        <v>52.97443</v>
      </c>
      <c r="N53" s="3">
        <v>52.794544</v>
      </c>
      <c r="O53" s="3">
        <v>52.659386</v>
      </c>
      <c r="P53" s="3">
        <v>52.563076</v>
      </c>
      <c r="Q53" s="3">
        <v>52.497063</v>
      </c>
      <c r="R53" s="3">
        <v>52.453213</v>
      </c>
      <c r="S53" s="3">
        <v>52.358421</v>
      </c>
      <c r="T53" s="3">
        <v>52.264782</v>
      </c>
      <c r="U53" s="3">
        <v>52.182415</v>
      </c>
      <c r="V53" s="3">
        <v>52.107456</v>
      </c>
      <c r="W53" s="3">
        <v>52.037155</v>
      </c>
      <c r="X53" s="3">
        <v>51.9702</v>
      </c>
      <c r="Y53" s="3">
        <v>51.903549</v>
      </c>
      <c r="Z53" s="3">
        <v>51.855354</v>
      </c>
      <c r="AA53" s="3">
        <v>51.809364</v>
      </c>
      <c r="AB53" s="3">
        <v>51.765923</v>
      </c>
      <c r="AC53" s="3">
        <v>51.724724</v>
      </c>
      <c r="AD53" s="3">
        <v>51.685814</v>
      </c>
      <c r="AE53" s="3">
        <v>51.649479</v>
      </c>
      <c r="AF53" s="3">
        <v>51.615219</v>
      </c>
      <c r="AG53" s="3">
        <v>51.582241</v>
      </c>
      <c r="AH53" s="3">
        <v>51.551327</v>
      </c>
      <c r="AI53" s="3">
        <v>51.515972</v>
      </c>
      <c r="AJ53" s="40">
        <v>-0.003</v>
      </c>
    </row>
    <row r="54" ht="14.25" customHeight="1">
      <c r="A54" s="3" t="s">
        <v>638</v>
      </c>
      <c r="B54" s="3" t="s">
        <v>2063</v>
      </c>
      <c r="C54" s="3" t="s">
        <v>2064</v>
      </c>
      <c r="D54" s="3" t="s">
        <v>1962</v>
      </c>
      <c r="F54" s="3">
        <v>0.0</v>
      </c>
      <c r="G54" s="3">
        <v>0.0</v>
      </c>
      <c r="H54" s="3">
        <v>0.0</v>
      </c>
      <c r="I54" s="3">
        <v>0.0</v>
      </c>
      <c r="J54" s="3">
        <v>0.0</v>
      </c>
      <c r="K54" s="3">
        <v>0.0</v>
      </c>
      <c r="L54" s="3">
        <v>0.0</v>
      </c>
      <c r="M54" s="3">
        <v>0.0</v>
      </c>
      <c r="N54" s="3">
        <v>0.0</v>
      </c>
      <c r="O54" s="3">
        <v>0.0</v>
      </c>
      <c r="P54" s="3">
        <v>0.0</v>
      </c>
      <c r="Q54" s="3">
        <v>0.0</v>
      </c>
      <c r="R54" s="3">
        <v>0.0</v>
      </c>
      <c r="S54" s="3">
        <v>0.0</v>
      </c>
      <c r="T54" s="3">
        <v>0.0</v>
      </c>
      <c r="U54" s="3">
        <v>0.0</v>
      </c>
      <c r="V54" s="3">
        <v>0.0</v>
      </c>
      <c r="W54" s="3">
        <v>0.0</v>
      </c>
      <c r="X54" s="3">
        <v>0.0</v>
      </c>
      <c r="Y54" s="3">
        <v>0.0</v>
      </c>
      <c r="Z54" s="3">
        <v>0.0</v>
      </c>
      <c r="AA54" s="3">
        <v>0.0</v>
      </c>
      <c r="AB54" s="3">
        <v>0.0</v>
      </c>
      <c r="AC54" s="3">
        <v>0.0</v>
      </c>
      <c r="AD54" s="3">
        <v>0.0</v>
      </c>
      <c r="AE54" s="3">
        <v>0.0</v>
      </c>
      <c r="AF54" s="3">
        <v>0.0</v>
      </c>
      <c r="AG54" s="3">
        <v>0.0</v>
      </c>
      <c r="AH54" s="3">
        <v>0.0</v>
      </c>
      <c r="AI54" s="3">
        <v>0.0</v>
      </c>
      <c r="AJ54" s="3" t="s">
        <v>197</v>
      </c>
    </row>
    <row r="55" ht="14.25" customHeight="1">
      <c r="A55" s="3" t="s">
        <v>1996</v>
      </c>
      <c r="B55" s="3" t="s">
        <v>2065</v>
      </c>
      <c r="C55" s="3" t="s">
        <v>2066</v>
      </c>
      <c r="D55" s="3" t="s">
        <v>1962</v>
      </c>
      <c r="F55" s="3">
        <v>39.933769</v>
      </c>
      <c r="G55" s="3">
        <v>39.407108</v>
      </c>
      <c r="H55" s="3">
        <v>39.066895</v>
      </c>
      <c r="I55" s="3">
        <v>38.797733</v>
      </c>
      <c r="J55" s="3">
        <v>38.559643</v>
      </c>
      <c r="K55" s="3">
        <v>38.372715</v>
      </c>
      <c r="L55" s="3">
        <v>38.229309</v>
      </c>
      <c r="M55" s="3">
        <v>38.13089</v>
      </c>
      <c r="N55" s="3">
        <v>38.062794</v>
      </c>
      <c r="O55" s="3">
        <v>38.017288</v>
      </c>
      <c r="P55" s="3">
        <v>37.994698</v>
      </c>
      <c r="Q55" s="3">
        <v>37.985268</v>
      </c>
      <c r="R55" s="3">
        <v>37.991886</v>
      </c>
      <c r="S55" s="3">
        <v>37.940125</v>
      </c>
      <c r="T55" s="3">
        <v>37.884731</v>
      </c>
      <c r="U55" s="3">
        <v>37.837208</v>
      </c>
      <c r="V55" s="3">
        <v>37.795036</v>
      </c>
      <c r="W55" s="3">
        <v>37.753971</v>
      </c>
      <c r="X55" s="3">
        <v>37.716717</v>
      </c>
      <c r="Y55" s="3">
        <v>37.676704</v>
      </c>
      <c r="Z55" s="3">
        <v>37.647438</v>
      </c>
      <c r="AA55" s="3">
        <v>37.619465</v>
      </c>
      <c r="AB55" s="3">
        <v>37.592937</v>
      </c>
      <c r="AC55" s="3">
        <v>37.568558</v>
      </c>
      <c r="AD55" s="3">
        <v>37.546352</v>
      </c>
      <c r="AE55" s="3">
        <v>37.526047</v>
      </c>
      <c r="AF55" s="3">
        <v>37.507805</v>
      </c>
      <c r="AG55" s="3">
        <v>37.490486</v>
      </c>
      <c r="AH55" s="3">
        <v>37.475212</v>
      </c>
      <c r="AI55" s="3">
        <v>37.456936</v>
      </c>
      <c r="AJ55" s="40">
        <v>-0.002</v>
      </c>
    </row>
    <row r="56" ht="14.25" customHeight="1">
      <c r="A56" s="3" t="s">
        <v>1999</v>
      </c>
      <c r="B56" s="3" t="s">
        <v>2067</v>
      </c>
      <c r="C56" s="3" t="s">
        <v>2068</v>
      </c>
      <c r="D56" s="3" t="s">
        <v>1962</v>
      </c>
      <c r="F56" s="3">
        <v>54.295597</v>
      </c>
      <c r="G56" s="3">
        <v>53.664585</v>
      </c>
      <c r="H56" s="3">
        <v>53.225517</v>
      </c>
      <c r="I56" s="3">
        <v>52.860165</v>
      </c>
      <c r="J56" s="3">
        <v>52.561298</v>
      </c>
      <c r="K56" s="3">
        <v>52.324249</v>
      </c>
      <c r="L56" s="3">
        <v>52.136024</v>
      </c>
      <c r="M56" s="3">
        <v>51.995251</v>
      </c>
      <c r="N56" s="3">
        <v>51.890118</v>
      </c>
      <c r="O56" s="3">
        <v>51.814842</v>
      </c>
      <c r="P56" s="3">
        <v>51.76897</v>
      </c>
      <c r="Q56" s="3">
        <v>51.738533</v>
      </c>
      <c r="R56" s="3">
        <v>51.728611</v>
      </c>
      <c r="S56" s="3">
        <v>51.662376</v>
      </c>
      <c r="T56" s="3">
        <v>51.594257</v>
      </c>
      <c r="U56" s="3">
        <v>51.534019</v>
      </c>
      <c r="V56" s="3">
        <v>51.48037</v>
      </c>
      <c r="W56" s="3">
        <v>51.429096</v>
      </c>
      <c r="X56" s="3">
        <v>51.381134</v>
      </c>
      <c r="Y56" s="3">
        <v>51.331573</v>
      </c>
      <c r="Z56" s="3">
        <v>51.293419</v>
      </c>
      <c r="AA56" s="3">
        <v>51.257561</v>
      </c>
      <c r="AB56" s="3">
        <v>51.222275</v>
      </c>
      <c r="AC56" s="3">
        <v>51.191734</v>
      </c>
      <c r="AD56" s="3">
        <v>51.163898</v>
      </c>
      <c r="AE56" s="3">
        <v>51.138157</v>
      </c>
      <c r="AF56" s="3">
        <v>51.114857</v>
      </c>
      <c r="AG56" s="3">
        <v>51.092598</v>
      </c>
      <c r="AH56" s="3">
        <v>51.072758</v>
      </c>
      <c r="AI56" s="3">
        <v>51.050255</v>
      </c>
      <c r="AJ56" s="40">
        <v>-0.002</v>
      </c>
    </row>
    <row r="57" ht="14.25" customHeight="1">
      <c r="A57" s="3" t="s">
        <v>191</v>
      </c>
      <c r="C57" s="3" t="s">
        <v>2069</v>
      </c>
    </row>
    <row r="58" ht="14.25" customHeight="1">
      <c r="A58" s="3" t="s">
        <v>1959</v>
      </c>
      <c r="B58" s="3" t="s">
        <v>2070</v>
      </c>
      <c r="C58" s="3" t="s">
        <v>2071</v>
      </c>
      <c r="D58" s="3" t="s">
        <v>1962</v>
      </c>
      <c r="F58" s="3">
        <v>0.0</v>
      </c>
      <c r="G58" s="3">
        <v>0.0</v>
      </c>
      <c r="H58" s="3">
        <v>0.0</v>
      </c>
      <c r="I58" s="3">
        <v>0.0</v>
      </c>
      <c r="J58" s="3">
        <v>0.0</v>
      </c>
      <c r="K58" s="3">
        <v>0.0</v>
      </c>
      <c r="L58" s="3">
        <v>0.0</v>
      </c>
      <c r="M58" s="3">
        <v>0.0</v>
      </c>
      <c r="N58" s="3">
        <v>0.0</v>
      </c>
      <c r="O58" s="3">
        <v>0.0</v>
      </c>
      <c r="P58" s="3">
        <v>0.0</v>
      </c>
      <c r="Q58" s="3">
        <v>0.0</v>
      </c>
      <c r="R58" s="3">
        <v>0.0</v>
      </c>
      <c r="S58" s="3">
        <v>0.0</v>
      </c>
      <c r="T58" s="3">
        <v>0.0</v>
      </c>
      <c r="U58" s="3">
        <v>0.0</v>
      </c>
      <c r="V58" s="3">
        <v>0.0</v>
      </c>
      <c r="W58" s="3">
        <v>0.0</v>
      </c>
      <c r="X58" s="3">
        <v>0.0</v>
      </c>
      <c r="Y58" s="3">
        <v>0.0</v>
      </c>
      <c r="Z58" s="3">
        <v>0.0</v>
      </c>
      <c r="AA58" s="3">
        <v>0.0</v>
      </c>
      <c r="AB58" s="3">
        <v>0.0</v>
      </c>
      <c r="AC58" s="3">
        <v>0.0</v>
      </c>
      <c r="AD58" s="3">
        <v>0.0</v>
      </c>
      <c r="AE58" s="3">
        <v>0.0</v>
      </c>
      <c r="AF58" s="3">
        <v>0.0</v>
      </c>
      <c r="AG58" s="3">
        <v>0.0</v>
      </c>
      <c r="AH58" s="3">
        <v>0.0</v>
      </c>
      <c r="AI58" s="3">
        <v>0.0</v>
      </c>
      <c r="AJ58" s="3" t="s">
        <v>197</v>
      </c>
    </row>
    <row r="59" ht="14.25" customHeight="1">
      <c r="A59" s="3" t="s">
        <v>1963</v>
      </c>
      <c r="B59" s="3" t="s">
        <v>2072</v>
      </c>
      <c r="C59" s="3" t="s">
        <v>2073</v>
      </c>
      <c r="D59" s="3" t="s">
        <v>1962</v>
      </c>
      <c r="F59" s="3">
        <v>50.209076</v>
      </c>
      <c r="G59" s="3">
        <v>49.46212</v>
      </c>
      <c r="H59" s="3">
        <v>48.932114</v>
      </c>
      <c r="I59" s="3">
        <v>48.423233</v>
      </c>
      <c r="J59" s="3">
        <v>48.277046</v>
      </c>
      <c r="K59" s="3">
        <v>48.051041</v>
      </c>
      <c r="L59" s="3">
        <v>47.827675</v>
      </c>
      <c r="M59" s="3">
        <v>47.609283</v>
      </c>
      <c r="N59" s="3">
        <v>47.438</v>
      </c>
      <c r="O59" s="3">
        <v>47.302048</v>
      </c>
      <c r="P59" s="3">
        <v>47.200436</v>
      </c>
      <c r="Q59" s="3">
        <v>47.114101</v>
      </c>
      <c r="R59" s="3">
        <v>47.056614</v>
      </c>
      <c r="S59" s="3">
        <v>46.989285</v>
      </c>
      <c r="T59" s="3">
        <v>46.929501</v>
      </c>
      <c r="U59" s="3">
        <v>46.879208</v>
      </c>
      <c r="V59" s="3">
        <v>46.834778</v>
      </c>
      <c r="W59" s="3">
        <v>46.794971</v>
      </c>
      <c r="X59" s="3">
        <v>46.762737</v>
      </c>
      <c r="Y59" s="3">
        <v>46.727993</v>
      </c>
      <c r="Z59" s="3">
        <v>46.709221</v>
      </c>
      <c r="AA59" s="3">
        <v>46.693729</v>
      </c>
      <c r="AB59" s="3">
        <v>46.679142</v>
      </c>
      <c r="AC59" s="3">
        <v>46.668579</v>
      </c>
      <c r="AD59" s="3">
        <v>46.661999</v>
      </c>
      <c r="AE59" s="3">
        <v>46.657784</v>
      </c>
      <c r="AF59" s="3">
        <v>46.656055</v>
      </c>
      <c r="AG59" s="3">
        <v>46.657249</v>
      </c>
      <c r="AH59" s="3">
        <v>46.660385</v>
      </c>
      <c r="AI59" s="3">
        <v>46.649857</v>
      </c>
      <c r="AJ59" s="40">
        <v>-0.003</v>
      </c>
    </row>
    <row r="60" ht="14.25" customHeight="1">
      <c r="A60" s="3" t="s">
        <v>1966</v>
      </c>
      <c r="B60" s="3" t="s">
        <v>2074</v>
      </c>
      <c r="C60" s="3" t="s">
        <v>2075</v>
      </c>
      <c r="D60" s="3" t="s">
        <v>1962</v>
      </c>
      <c r="F60" s="3">
        <v>42.635502</v>
      </c>
      <c r="G60" s="3">
        <v>41.837341</v>
      </c>
      <c r="H60" s="3">
        <v>41.302757</v>
      </c>
      <c r="I60" s="3">
        <v>40.846146</v>
      </c>
      <c r="J60" s="3">
        <v>40.506927</v>
      </c>
      <c r="K60" s="3">
        <v>40.228413</v>
      </c>
      <c r="L60" s="3">
        <v>39.954182</v>
      </c>
      <c r="M60" s="3">
        <v>39.73172</v>
      </c>
      <c r="N60" s="3">
        <v>39.556499</v>
      </c>
      <c r="O60" s="3">
        <v>39.416721</v>
      </c>
      <c r="P60" s="3">
        <v>39.312187</v>
      </c>
      <c r="Q60" s="3">
        <v>39.223583</v>
      </c>
      <c r="R60" s="3">
        <v>39.165363</v>
      </c>
      <c r="S60" s="3">
        <v>39.097622</v>
      </c>
      <c r="T60" s="3">
        <v>39.038425</v>
      </c>
      <c r="U60" s="3">
        <v>38.990467</v>
      </c>
      <c r="V60" s="3">
        <v>38.94978</v>
      </c>
      <c r="W60" s="3">
        <v>38.912521</v>
      </c>
      <c r="X60" s="3">
        <v>38.883205</v>
      </c>
      <c r="Y60" s="3">
        <v>38.848923</v>
      </c>
      <c r="Z60" s="3">
        <v>38.831295</v>
      </c>
      <c r="AA60" s="3">
        <v>38.816208</v>
      </c>
      <c r="AB60" s="3">
        <v>38.802151</v>
      </c>
      <c r="AC60" s="3">
        <v>38.792313</v>
      </c>
      <c r="AD60" s="3">
        <v>38.786705</v>
      </c>
      <c r="AE60" s="3">
        <v>38.783348</v>
      </c>
      <c r="AF60" s="3">
        <v>38.782993</v>
      </c>
      <c r="AG60" s="3">
        <v>38.784992</v>
      </c>
      <c r="AH60" s="3">
        <v>38.789486</v>
      </c>
      <c r="AI60" s="3">
        <v>38.781158</v>
      </c>
      <c r="AJ60" s="40">
        <v>-0.003</v>
      </c>
    </row>
    <row r="61" ht="14.25" customHeight="1">
      <c r="A61" s="3" t="s">
        <v>1969</v>
      </c>
      <c r="B61" s="3" t="s">
        <v>2076</v>
      </c>
      <c r="C61" s="3" t="s">
        <v>2077</v>
      </c>
      <c r="D61" s="3" t="s">
        <v>1962</v>
      </c>
      <c r="F61" s="3">
        <v>43.989658</v>
      </c>
      <c r="G61" s="3">
        <v>43.196323</v>
      </c>
      <c r="H61" s="3">
        <v>42.633175</v>
      </c>
      <c r="I61" s="3">
        <v>42.115555</v>
      </c>
      <c r="J61" s="3">
        <v>41.748478</v>
      </c>
      <c r="K61" s="3">
        <v>41.412926</v>
      </c>
      <c r="L61" s="3">
        <v>41.107071</v>
      </c>
      <c r="M61" s="3">
        <v>40.855263</v>
      </c>
      <c r="N61" s="3">
        <v>40.656273</v>
      </c>
      <c r="O61" s="3">
        <v>40.498768</v>
      </c>
      <c r="P61" s="3">
        <v>40.381092</v>
      </c>
      <c r="Q61" s="3">
        <v>40.283543</v>
      </c>
      <c r="R61" s="3">
        <v>40.218609</v>
      </c>
      <c r="S61" s="3">
        <v>40.146023</v>
      </c>
      <c r="T61" s="3">
        <v>40.0826</v>
      </c>
      <c r="U61" s="3">
        <v>40.030132</v>
      </c>
      <c r="V61" s="3">
        <v>39.985043</v>
      </c>
      <c r="W61" s="3">
        <v>39.944874</v>
      </c>
      <c r="X61" s="3">
        <v>39.912769</v>
      </c>
      <c r="Y61" s="3">
        <v>39.876747</v>
      </c>
      <c r="Z61" s="3">
        <v>39.860451</v>
      </c>
      <c r="AA61" s="3">
        <v>39.84668</v>
      </c>
      <c r="AB61" s="3">
        <v>39.833755</v>
      </c>
      <c r="AC61" s="3">
        <v>39.82473</v>
      </c>
      <c r="AD61" s="3">
        <v>39.819565</v>
      </c>
      <c r="AE61" s="3">
        <v>39.816601</v>
      </c>
      <c r="AF61" s="3">
        <v>39.816296</v>
      </c>
      <c r="AG61" s="3">
        <v>39.81847</v>
      </c>
      <c r="AH61" s="3">
        <v>39.822792</v>
      </c>
      <c r="AI61" s="3">
        <v>39.813499</v>
      </c>
      <c r="AJ61" s="40">
        <v>-0.003</v>
      </c>
    </row>
    <row r="62" ht="14.25" customHeight="1">
      <c r="A62" s="3" t="s">
        <v>1972</v>
      </c>
      <c r="B62" s="3" t="s">
        <v>2078</v>
      </c>
      <c r="C62" s="3" t="s">
        <v>2079</v>
      </c>
      <c r="D62" s="3" t="s">
        <v>1962</v>
      </c>
      <c r="F62" s="3">
        <v>53.651096</v>
      </c>
      <c r="G62" s="3">
        <v>52.677338</v>
      </c>
      <c r="H62" s="3">
        <v>51.938896</v>
      </c>
      <c r="I62" s="3">
        <v>51.227062</v>
      </c>
      <c r="J62" s="3">
        <v>50.71962</v>
      </c>
      <c r="K62" s="3">
        <v>50.215755</v>
      </c>
      <c r="L62" s="3">
        <v>49.7808</v>
      </c>
      <c r="M62" s="3">
        <v>49.416355</v>
      </c>
      <c r="N62" s="3">
        <v>49.124409</v>
      </c>
      <c r="O62" s="3">
        <v>48.891396</v>
      </c>
      <c r="P62" s="3">
        <v>48.7122</v>
      </c>
      <c r="Q62" s="3">
        <v>48.566471</v>
      </c>
      <c r="R62" s="3">
        <v>48.45932</v>
      </c>
      <c r="S62" s="3">
        <v>48.351467</v>
      </c>
      <c r="T62" s="3">
        <v>48.258087</v>
      </c>
      <c r="U62" s="3">
        <v>48.180023</v>
      </c>
      <c r="V62" s="3">
        <v>48.111668</v>
      </c>
      <c r="W62" s="3">
        <v>48.048656</v>
      </c>
      <c r="X62" s="3">
        <v>47.993713</v>
      </c>
      <c r="Y62" s="3">
        <v>47.937542</v>
      </c>
      <c r="Z62" s="3">
        <v>47.908417</v>
      </c>
      <c r="AA62" s="3">
        <v>47.882633</v>
      </c>
      <c r="AB62" s="3">
        <v>47.858063</v>
      </c>
      <c r="AC62" s="3">
        <v>47.837635</v>
      </c>
      <c r="AD62" s="3">
        <v>47.821449</v>
      </c>
      <c r="AE62" s="3">
        <v>47.808197</v>
      </c>
      <c r="AF62" s="3">
        <v>47.797695</v>
      </c>
      <c r="AG62" s="3">
        <v>47.790073</v>
      </c>
      <c r="AH62" s="3">
        <v>47.784721</v>
      </c>
      <c r="AI62" s="3">
        <v>47.765087</v>
      </c>
      <c r="AJ62" s="40">
        <v>-0.004</v>
      </c>
    </row>
    <row r="63" ht="14.25" customHeight="1">
      <c r="A63" s="3" t="s">
        <v>1975</v>
      </c>
      <c r="B63" s="3" t="s">
        <v>2080</v>
      </c>
      <c r="C63" s="3" t="s">
        <v>2081</v>
      </c>
      <c r="D63" s="3" t="s">
        <v>1962</v>
      </c>
      <c r="F63" s="3">
        <v>113.715446</v>
      </c>
      <c r="G63" s="3">
        <v>112.864731</v>
      </c>
      <c r="H63" s="3">
        <v>112.19059</v>
      </c>
      <c r="I63" s="3">
        <v>111.466675</v>
      </c>
      <c r="J63" s="3">
        <v>111.128738</v>
      </c>
      <c r="K63" s="3">
        <v>110.743523</v>
      </c>
      <c r="L63" s="3">
        <v>110.354424</v>
      </c>
      <c r="M63" s="3">
        <v>110.016754</v>
      </c>
      <c r="N63" s="3">
        <v>109.747826</v>
      </c>
      <c r="O63" s="3">
        <v>109.537102</v>
      </c>
      <c r="P63" s="3">
        <v>109.371513</v>
      </c>
      <c r="Q63" s="3">
        <v>109.237053</v>
      </c>
      <c r="R63" s="3">
        <v>109.140366</v>
      </c>
      <c r="S63" s="3">
        <v>109.041367</v>
      </c>
      <c r="T63" s="3">
        <v>108.956825</v>
      </c>
      <c r="U63" s="3">
        <v>108.886909</v>
      </c>
      <c r="V63" s="3">
        <v>108.826691</v>
      </c>
      <c r="W63" s="3">
        <v>108.771606</v>
      </c>
      <c r="X63" s="3">
        <v>108.723183</v>
      </c>
      <c r="Y63" s="3">
        <v>108.672653</v>
      </c>
      <c r="Z63" s="3">
        <v>108.649696</v>
      </c>
      <c r="AA63" s="3">
        <v>108.629425</v>
      </c>
      <c r="AB63" s="3">
        <v>108.610069</v>
      </c>
      <c r="AC63" s="3">
        <v>108.594376</v>
      </c>
      <c r="AD63" s="3">
        <v>108.582359</v>
      </c>
      <c r="AE63" s="3">
        <v>108.572914</v>
      </c>
      <c r="AF63" s="3">
        <v>108.56601</v>
      </c>
      <c r="AG63" s="3">
        <v>108.561508</v>
      </c>
      <c r="AH63" s="3">
        <v>108.559059</v>
      </c>
      <c r="AI63" s="3">
        <v>108.540985</v>
      </c>
      <c r="AJ63" s="40">
        <v>-0.002</v>
      </c>
    </row>
    <row r="64" ht="14.25" customHeight="1">
      <c r="A64" s="3" t="s">
        <v>1978</v>
      </c>
      <c r="B64" s="3" t="s">
        <v>2082</v>
      </c>
      <c r="C64" s="3" t="s">
        <v>2083</v>
      </c>
      <c r="D64" s="3" t="s">
        <v>1962</v>
      </c>
      <c r="F64" s="3">
        <v>40.570137</v>
      </c>
      <c r="G64" s="3">
        <v>39.852684</v>
      </c>
      <c r="H64" s="3">
        <v>39.351074</v>
      </c>
      <c r="I64" s="3">
        <v>38.900703</v>
      </c>
      <c r="J64" s="3">
        <v>38.606613</v>
      </c>
      <c r="K64" s="3">
        <v>38.386635</v>
      </c>
      <c r="L64" s="3">
        <v>38.156212</v>
      </c>
      <c r="M64" s="3">
        <v>37.967548</v>
      </c>
      <c r="N64" s="3">
        <v>37.816967</v>
      </c>
      <c r="O64" s="3">
        <v>37.695141</v>
      </c>
      <c r="P64" s="3">
        <v>37.599964</v>
      </c>
      <c r="Q64" s="3">
        <v>37.519993</v>
      </c>
      <c r="R64" s="3">
        <v>37.459621</v>
      </c>
      <c r="S64" s="3">
        <v>37.387669</v>
      </c>
      <c r="T64" s="3">
        <v>37.322826</v>
      </c>
      <c r="U64" s="3">
        <v>37.26746</v>
      </c>
      <c r="V64" s="3">
        <v>37.218647</v>
      </c>
      <c r="W64" s="3">
        <v>37.173878</v>
      </c>
      <c r="X64" s="3">
        <v>37.134895</v>
      </c>
      <c r="Y64" s="3">
        <v>37.094589</v>
      </c>
      <c r="Z64" s="3">
        <v>37.065807</v>
      </c>
      <c r="AA64" s="3">
        <v>37.039776</v>
      </c>
      <c r="AB64" s="3">
        <v>37.015793</v>
      </c>
      <c r="AC64" s="3">
        <v>36.995056</v>
      </c>
      <c r="AD64" s="3">
        <v>36.97892</v>
      </c>
      <c r="AE64" s="3">
        <v>36.965107</v>
      </c>
      <c r="AF64" s="3">
        <v>36.954029</v>
      </c>
      <c r="AG64" s="3">
        <v>36.944088</v>
      </c>
      <c r="AH64" s="3">
        <v>36.936893</v>
      </c>
      <c r="AI64" s="3">
        <v>36.913433</v>
      </c>
      <c r="AJ64" s="40">
        <v>-0.003</v>
      </c>
    </row>
    <row r="65" ht="14.25" customHeight="1">
      <c r="A65" s="3" t="s">
        <v>1981</v>
      </c>
      <c r="B65" s="3" t="s">
        <v>2084</v>
      </c>
      <c r="C65" s="3" t="s">
        <v>2085</v>
      </c>
      <c r="D65" s="3" t="s">
        <v>1962</v>
      </c>
      <c r="F65" s="3">
        <v>54.496189</v>
      </c>
      <c r="G65" s="3">
        <v>53.589302</v>
      </c>
      <c r="H65" s="3">
        <v>52.918983</v>
      </c>
      <c r="I65" s="3">
        <v>52.326469</v>
      </c>
      <c r="J65" s="3">
        <v>51.914383</v>
      </c>
      <c r="K65" s="3">
        <v>51.562263</v>
      </c>
      <c r="L65" s="3">
        <v>51.252701</v>
      </c>
      <c r="M65" s="3">
        <v>50.99852</v>
      </c>
      <c r="N65" s="3">
        <v>50.791889</v>
      </c>
      <c r="O65" s="3">
        <v>50.621922</v>
      </c>
      <c r="P65" s="3">
        <v>50.484478</v>
      </c>
      <c r="Q65" s="3">
        <v>50.368443</v>
      </c>
      <c r="R65" s="3">
        <v>50.273796</v>
      </c>
      <c r="S65" s="3">
        <v>50.170532</v>
      </c>
      <c r="T65" s="3">
        <v>50.078255</v>
      </c>
      <c r="U65" s="3">
        <v>49.997971</v>
      </c>
      <c r="V65" s="3">
        <v>49.926773</v>
      </c>
      <c r="W65" s="3">
        <v>49.860096</v>
      </c>
      <c r="X65" s="3">
        <v>49.799149</v>
      </c>
      <c r="Y65" s="3">
        <v>49.73827</v>
      </c>
      <c r="Z65" s="3">
        <v>49.690845</v>
      </c>
      <c r="AA65" s="3">
        <v>49.646961</v>
      </c>
      <c r="AB65" s="3">
        <v>49.605896</v>
      </c>
      <c r="AC65" s="3">
        <v>49.568695</v>
      </c>
      <c r="AD65" s="3">
        <v>49.535378</v>
      </c>
      <c r="AE65" s="3">
        <v>49.505154</v>
      </c>
      <c r="AF65" s="3">
        <v>49.479103</v>
      </c>
      <c r="AG65" s="3">
        <v>49.454571</v>
      </c>
      <c r="AH65" s="3">
        <v>49.433716</v>
      </c>
      <c r="AI65" s="3">
        <v>49.395775</v>
      </c>
      <c r="AJ65" s="40">
        <v>-0.003</v>
      </c>
    </row>
    <row r="66" ht="14.25" customHeight="1">
      <c r="A66" s="3" t="s">
        <v>623</v>
      </c>
      <c r="B66" s="3" t="s">
        <v>2086</v>
      </c>
      <c r="C66" s="3" t="s">
        <v>2087</v>
      </c>
      <c r="D66" s="3" t="s">
        <v>1962</v>
      </c>
      <c r="F66" s="3">
        <v>47.088226</v>
      </c>
      <c r="G66" s="3">
        <v>46.105106</v>
      </c>
      <c r="H66" s="3">
        <v>45.356998</v>
      </c>
      <c r="I66" s="3">
        <v>44.720078</v>
      </c>
      <c r="J66" s="3">
        <v>44.177238</v>
      </c>
      <c r="K66" s="3">
        <v>43.729298</v>
      </c>
      <c r="L66" s="3">
        <v>43.361435</v>
      </c>
      <c r="M66" s="3">
        <v>43.06752</v>
      </c>
      <c r="N66" s="3">
        <v>42.833549</v>
      </c>
      <c r="O66" s="3">
        <v>42.650803</v>
      </c>
      <c r="P66" s="3">
        <v>42.512012</v>
      </c>
      <c r="Q66" s="3">
        <v>42.4081</v>
      </c>
      <c r="R66" s="3">
        <v>42.330139</v>
      </c>
      <c r="S66" s="3">
        <v>42.20351</v>
      </c>
      <c r="T66" s="3">
        <v>42.078278</v>
      </c>
      <c r="U66" s="3">
        <v>41.965725</v>
      </c>
      <c r="V66" s="3">
        <v>41.861591</v>
      </c>
      <c r="W66" s="3">
        <v>41.763451</v>
      </c>
      <c r="X66" s="3">
        <v>41.669689</v>
      </c>
      <c r="Y66" s="3">
        <v>41.578716</v>
      </c>
      <c r="Z66" s="3">
        <v>41.506069</v>
      </c>
      <c r="AA66" s="3">
        <v>41.436878</v>
      </c>
      <c r="AB66" s="3">
        <v>41.370914</v>
      </c>
      <c r="AC66" s="3">
        <v>41.308197</v>
      </c>
      <c r="AD66" s="3">
        <v>41.248589</v>
      </c>
      <c r="AE66" s="3">
        <v>41.192589</v>
      </c>
      <c r="AF66" s="3">
        <v>41.139256</v>
      </c>
      <c r="AG66" s="3">
        <v>41.088245</v>
      </c>
      <c r="AH66" s="3">
        <v>41.0401</v>
      </c>
      <c r="AI66" s="3">
        <v>40.987759</v>
      </c>
      <c r="AJ66" s="40">
        <v>-0.005</v>
      </c>
    </row>
    <row r="67" ht="14.25" customHeight="1">
      <c r="A67" s="3" t="s">
        <v>626</v>
      </c>
      <c r="B67" s="3" t="s">
        <v>2088</v>
      </c>
      <c r="C67" s="3" t="s">
        <v>2089</v>
      </c>
      <c r="D67" s="3" t="s">
        <v>1962</v>
      </c>
      <c r="F67" s="3">
        <v>0.0</v>
      </c>
      <c r="G67" s="3">
        <v>0.0</v>
      </c>
      <c r="H67" s="3">
        <v>0.0</v>
      </c>
      <c r="I67" s="3">
        <v>0.0</v>
      </c>
      <c r="J67" s="3">
        <v>0.0</v>
      </c>
      <c r="K67" s="3">
        <v>0.0</v>
      </c>
      <c r="L67" s="3">
        <v>0.0</v>
      </c>
      <c r="M67" s="3">
        <v>0.0</v>
      </c>
      <c r="N67" s="3">
        <v>0.0</v>
      </c>
      <c r="O67" s="3">
        <v>0.0</v>
      </c>
      <c r="P67" s="3">
        <v>0.0</v>
      </c>
      <c r="Q67" s="3">
        <v>0.0</v>
      </c>
      <c r="R67" s="3">
        <v>0.0</v>
      </c>
      <c r="S67" s="3">
        <v>0.0</v>
      </c>
      <c r="T67" s="3">
        <v>0.0</v>
      </c>
      <c r="U67" s="3">
        <v>0.0</v>
      </c>
      <c r="V67" s="3">
        <v>0.0</v>
      </c>
      <c r="W67" s="3">
        <v>0.0</v>
      </c>
      <c r="X67" s="3">
        <v>0.0</v>
      </c>
      <c r="Y67" s="3">
        <v>0.0</v>
      </c>
      <c r="Z67" s="3">
        <v>0.0</v>
      </c>
      <c r="AA67" s="3">
        <v>0.0</v>
      </c>
      <c r="AB67" s="3">
        <v>0.0</v>
      </c>
      <c r="AC67" s="3">
        <v>0.0</v>
      </c>
      <c r="AD67" s="3">
        <v>0.0</v>
      </c>
      <c r="AE67" s="3">
        <v>0.0</v>
      </c>
      <c r="AF67" s="3">
        <v>0.0</v>
      </c>
      <c r="AG67" s="3">
        <v>0.0</v>
      </c>
      <c r="AH67" s="3">
        <v>0.0</v>
      </c>
      <c r="AI67" s="3">
        <v>0.0</v>
      </c>
      <c r="AJ67" s="3" t="s">
        <v>197</v>
      </c>
    </row>
    <row r="68" ht="14.25" customHeight="1">
      <c r="A68" s="3" t="s">
        <v>629</v>
      </c>
      <c r="B68" s="3" t="s">
        <v>2090</v>
      </c>
      <c r="C68" s="3" t="s">
        <v>2091</v>
      </c>
      <c r="D68" s="3" t="s">
        <v>1962</v>
      </c>
      <c r="F68" s="3">
        <v>0.0</v>
      </c>
      <c r="G68" s="3">
        <v>0.0</v>
      </c>
      <c r="H68" s="3">
        <v>0.0</v>
      </c>
      <c r="I68" s="3">
        <v>0.0</v>
      </c>
      <c r="J68" s="3">
        <v>0.0</v>
      </c>
      <c r="K68" s="3">
        <v>0.0</v>
      </c>
      <c r="L68" s="3">
        <v>0.0</v>
      </c>
      <c r="M68" s="3">
        <v>0.0</v>
      </c>
      <c r="N68" s="3">
        <v>0.0</v>
      </c>
      <c r="O68" s="3">
        <v>0.0</v>
      </c>
      <c r="P68" s="3">
        <v>0.0</v>
      </c>
      <c r="Q68" s="3">
        <v>0.0</v>
      </c>
      <c r="R68" s="3">
        <v>0.0</v>
      </c>
      <c r="S68" s="3">
        <v>0.0</v>
      </c>
      <c r="T68" s="3">
        <v>0.0</v>
      </c>
      <c r="U68" s="3">
        <v>0.0</v>
      </c>
      <c r="V68" s="3">
        <v>0.0</v>
      </c>
      <c r="W68" s="3">
        <v>0.0</v>
      </c>
      <c r="X68" s="3">
        <v>0.0</v>
      </c>
      <c r="Y68" s="3">
        <v>0.0</v>
      </c>
      <c r="Z68" s="3">
        <v>0.0</v>
      </c>
      <c r="AA68" s="3">
        <v>0.0</v>
      </c>
      <c r="AB68" s="3">
        <v>0.0</v>
      </c>
      <c r="AC68" s="3">
        <v>0.0</v>
      </c>
      <c r="AD68" s="3">
        <v>0.0</v>
      </c>
      <c r="AE68" s="3">
        <v>0.0</v>
      </c>
      <c r="AF68" s="3">
        <v>0.0</v>
      </c>
      <c r="AG68" s="3">
        <v>0.0</v>
      </c>
      <c r="AH68" s="3">
        <v>0.0</v>
      </c>
      <c r="AI68" s="3">
        <v>0.0</v>
      </c>
      <c r="AJ68" s="3" t="s">
        <v>197</v>
      </c>
    </row>
    <row r="69" ht="14.25" customHeight="1">
      <c r="A69" s="3" t="s">
        <v>632</v>
      </c>
      <c r="B69" s="3" t="s">
        <v>2092</v>
      </c>
      <c r="C69" s="3" t="s">
        <v>2093</v>
      </c>
      <c r="D69" s="3" t="s">
        <v>1962</v>
      </c>
      <c r="F69" s="3">
        <v>48.52697</v>
      </c>
      <c r="G69" s="3">
        <v>47.602959</v>
      </c>
      <c r="H69" s="3">
        <v>46.947968</v>
      </c>
      <c r="I69" s="3">
        <v>46.452709</v>
      </c>
      <c r="J69" s="3">
        <v>46.038727</v>
      </c>
      <c r="K69" s="3">
        <v>45.736645</v>
      </c>
      <c r="L69" s="3">
        <v>45.510429</v>
      </c>
      <c r="M69" s="3">
        <v>45.338943</v>
      </c>
      <c r="N69" s="3">
        <v>45.202412</v>
      </c>
      <c r="O69" s="3">
        <v>45.09066</v>
      </c>
      <c r="P69" s="3">
        <v>44.99844</v>
      </c>
      <c r="Q69" s="3">
        <v>44.923428</v>
      </c>
      <c r="R69" s="3">
        <v>44.858585</v>
      </c>
      <c r="S69" s="3">
        <v>44.738186</v>
      </c>
      <c r="T69" s="3">
        <v>44.621643</v>
      </c>
      <c r="U69" s="3">
        <v>44.512657</v>
      </c>
      <c r="V69" s="3">
        <v>44.410168</v>
      </c>
      <c r="W69" s="3">
        <v>44.309814</v>
      </c>
      <c r="X69" s="3">
        <v>44.214329</v>
      </c>
      <c r="Y69" s="3">
        <v>44.118702</v>
      </c>
      <c r="Z69" s="3">
        <v>44.027241</v>
      </c>
      <c r="AA69" s="3">
        <v>43.939701</v>
      </c>
      <c r="AB69" s="3">
        <v>43.858376</v>
      </c>
      <c r="AC69" s="3">
        <v>43.780411</v>
      </c>
      <c r="AD69" s="3">
        <v>43.706226</v>
      </c>
      <c r="AE69" s="3">
        <v>43.635578</v>
      </c>
      <c r="AF69" s="3">
        <v>43.567886</v>
      </c>
      <c r="AG69" s="3">
        <v>43.502975</v>
      </c>
      <c r="AH69" s="3">
        <v>43.441715</v>
      </c>
      <c r="AI69" s="3">
        <v>43.376553</v>
      </c>
      <c r="AJ69" s="40">
        <v>-0.004</v>
      </c>
    </row>
    <row r="70" ht="14.25" customHeight="1">
      <c r="A70" s="3" t="s">
        <v>635</v>
      </c>
      <c r="B70" s="3" t="s">
        <v>2094</v>
      </c>
      <c r="C70" s="3" t="s">
        <v>2095</v>
      </c>
      <c r="D70" s="3" t="s">
        <v>1962</v>
      </c>
      <c r="F70" s="3">
        <v>60.817616</v>
      </c>
      <c r="G70" s="3">
        <v>59.689144</v>
      </c>
      <c r="H70" s="3">
        <v>58.812096</v>
      </c>
      <c r="I70" s="3">
        <v>58.070023</v>
      </c>
      <c r="J70" s="3">
        <v>57.446812</v>
      </c>
      <c r="K70" s="3">
        <v>56.937305</v>
      </c>
      <c r="L70" s="3">
        <v>56.520454</v>
      </c>
      <c r="M70" s="3">
        <v>56.185238</v>
      </c>
      <c r="N70" s="3">
        <v>55.915318</v>
      </c>
      <c r="O70" s="3">
        <v>55.700016</v>
      </c>
      <c r="P70" s="3">
        <v>55.531281</v>
      </c>
      <c r="Q70" s="3">
        <v>55.399891</v>
      </c>
      <c r="R70" s="3">
        <v>55.29369</v>
      </c>
      <c r="S70" s="3">
        <v>55.138206</v>
      </c>
      <c r="T70" s="3">
        <v>54.988102</v>
      </c>
      <c r="U70" s="3">
        <v>54.85265</v>
      </c>
      <c r="V70" s="3">
        <v>54.728008</v>
      </c>
      <c r="W70" s="3">
        <v>54.611095</v>
      </c>
      <c r="X70" s="3">
        <v>54.500134</v>
      </c>
      <c r="Y70" s="3">
        <v>54.392036</v>
      </c>
      <c r="Z70" s="3">
        <v>54.303448</v>
      </c>
      <c r="AA70" s="3">
        <v>54.219254</v>
      </c>
      <c r="AB70" s="3">
        <v>54.139275</v>
      </c>
      <c r="AC70" s="3">
        <v>54.063206</v>
      </c>
      <c r="AD70" s="3">
        <v>53.991184</v>
      </c>
      <c r="AE70" s="3">
        <v>53.923485</v>
      </c>
      <c r="AF70" s="3">
        <v>53.858971</v>
      </c>
      <c r="AG70" s="3">
        <v>53.797543</v>
      </c>
      <c r="AH70" s="3">
        <v>53.73941</v>
      </c>
      <c r="AI70" s="3">
        <v>53.677826</v>
      </c>
      <c r="AJ70" s="40">
        <v>-0.004</v>
      </c>
    </row>
    <row r="71" ht="14.25" customHeight="1">
      <c r="A71" s="3" t="s">
        <v>638</v>
      </c>
      <c r="B71" s="3" t="s">
        <v>2096</v>
      </c>
      <c r="C71" s="3" t="s">
        <v>2097</v>
      </c>
      <c r="D71" s="3" t="s">
        <v>1962</v>
      </c>
      <c r="F71" s="3">
        <v>0.0</v>
      </c>
      <c r="G71" s="3">
        <v>0.0</v>
      </c>
      <c r="H71" s="3">
        <v>0.0</v>
      </c>
      <c r="I71" s="3">
        <v>0.0</v>
      </c>
      <c r="J71" s="3">
        <v>0.0</v>
      </c>
      <c r="K71" s="3">
        <v>0.0</v>
      </c>
      <c r="L71" s="3">
        <v>0.0</v>
      </c>
      <c r="M71" s="3">
        <v>0.0</v>
      </c>
      <c r="N71" s="3">
        <v>0.0</v>
      </c>
      <c r="O71" s="3">
        <v>0.0</v>
      </c>
      <c r="P71" s="3">
        <v>0.0</v>
      </c>
      <c r="Q71" s="3">
        <v>0.0</v>
      </c>
      <c r="R71" s="3">
        <v>0.0</v>
      </c>
      <c r="S71" s="3">
        <v>0.0</v>
      </c>
      <c r="T71" s="3">
        <v>0.0</v>
      </c>
      <c r="U71" s="3">
        <v>0.0</v>
      </c>
      <c r="V71" s="3">
        <v>0.0</v>
      </c>
      <c r="W71" s="3">
        <v>0.0</v>
      </c>
      <c r="X71" s="3">
        <v>0.0</v>
      </c>
      <c r="Y71" s="3">
        <v>0.0</v>
      </c>
      <c r="Z71" s="3">
        <v>0.0</v>
      </c>
      <c r="AA71" s="3">
        <v>0.0</v>
      </c>
      <c r="AB71" s="3">
        <v>0.0</v>
      </c>
      <c r="AC71" s="3">
        <v>0.0</v>
      </c>
      <c r="AD71" s="3">
        <v>0.0</v>
      </c>
      <c r="AE71" s="3">
        <v>0.0</v>
      </c>
      <c r="AF71" s="3">
        <v>0.0</v>
      </c>
      <c r="AG71" s="3">
        <v>0.0</v>
      </c>
      <c r="AH71" s="3">
        <v>0.0</v>
      </c>
      <c r="AI71" s="3">
        <v>0.0</v>
      </c>
      <c r="AJ71" s="3" t="s">
        <v>197</v>
      </c>
    </row>
    <row r="72" ht="14.25" customHeight="1">
      <c r="A72" s="3" t="s">
        <v>1996</v>
      </c>
      <c r="B72" s="3" t="s">
        <v>2098</v>
      </c>
      <c r="C72" s="3" t="s">
        <v>2099</v>
      </c>
      <c r="D72" s="3" t="s">
        <v>1962</v>
      </c>
      <c r="F72" s="3">
        <v>42.029819</v>
      </c>
      <c r="G72" s="3">
        <v>41.327034</v>
      </c>
      <c r="H72" s="3">
        <v>40.849682</v>
      </c>
      <c r="I72" s="3">
        <v>40.466621</v>
      </c>
      <c r="J72" s="3">
        <v>40.14447</v>
      </c>
      <c r="K72" s="3">
        <v>39.893745</v>
      </c>
      <c r="L72" s="3">
        <v>39.700672</v>
      </c>
      <c r="M72" s="3">
        <v>39.559204</v>
      </c>
      <c r="N72" s="3">
        <v>39.45274</v>
      </c>
      <c r="O72" s="3">
        <v>39.373009</v>
      </c>
      <c r="P72" s="3">
        <v>39.318626</v>
      </c>
      <c r="Q72" s="3">
        <v>39.279392</v>
      </c>
      <c r="R72" s="3">
        <v>39.257797</v>
      </c>
      <c r="S72" s="3">
        <v>39.178852</v>
      </c>
      <c r="T72" s="3">
        <v>39.097492</v>
      </c>
      <c r="U72" s="3">
        <v>39.025795</v>
      </c>
      <c r="V72" s="3">
        <v>38.960751</v>
      </c>
      <c r="W72" s="3">
        <v>38.898769</v>
      </c>
      <c r="X72" s="3">
        <v>38.841908</v>
      </c>
      <c r="Y72" s="3">
        <v>38.783913</v>
      </c>
      <c r="Z72" s="3">
        <v>38.73695</v>
      </c>
      <c r="AA72" s="3">
        <v>38.692402</v>
      </c>
      <c r="AB72" s="3">
        <v>38.64983</v>
      </c>
      <c r="AC72" s="3">
        <v>38.610237</v>
      </c>
      <c r="AD72" s="3">
        <v>38.573708</v>
      </c>
      <c r="AE72" s="3">
        <v>38.539845</v>
      </c>
      <c r="AF72" s="3">
        <v>38.508457</v>
      </c>
      <c r="AG72" s="3">
        <v>38.478935</v>
      </c>
      <c r="AH72" s="3">
        <v>38.451836</v>
      </c>
      <c r="AI72" s="3">
        <v>38.422241</v>
      </c>
      <c r="AJ72" s="40">
        <v>-0.003</v>
      </c>
    </row>
    <row r="73" ht="14.25" customHeight="1">
      <c r="A73" s="3" t="s">
        <v>1999</v>
      </c>
      <c r="B73" s="3" t="s">
        <v>2100</v>
      </c>
      <c r="C73" s="3" t="s">
        <v>2101</v>
      </c>
      <c r="D73" s="3" t="s">
        <v>1962</v>
      </c>
      <c r="F73" s="3">
        <v>0.0</v>
      </c>
      <c r="G73" s="3">
        <v>0.0</v>
      </c>
      <c r="H73" s="3">
        <v>0.0</v>
      </c>
      <c r="I73" s="3">
        <v>0.0</v>
      </c>
      <c r="J73" s="3">
        <v>0.0</v>
      </c>
      <c r="K73" s="3">
        <v>0.0</v>
      </c>
      <c r="L73" s="3">
        <v>0.0</v>
      </c>
      <c r="M73" s="3">
        <v>0.0</v>
      </c>
      <c r="N73" s="3">
        <v>0.0</v>
      </c>
      <c r="O73" s="3">
        <v>0.0</v>
      </c>
      <c r="P73" s="3">
        <v>0.0</v>
      </c>
      <c r="Q73" s="3">
        <v>0.0</v>
      </c>
      <c r="R73" s="3">
        <v>0.0</v>
      </c>
      <c r="S73" s="3">
        <v>0.0</v>
      </c>
      <c r="T73" s="3">
        <v>0.0</v>
      </c>
      <c r="U73" s="3">
        <v>0.0</v>
      </c>
      <c r="V73" s="3">
        <v>0.0</v>
      </c>
      <c r="W73" s="3">
        <v>0.0</v>
      </c>
      <c r="X73" s="3">
        <v>0.0</v>
      </c>
      <c r="Y73" s="3">
        <v>0.0</v>
      </c>
      <c r="Z73" s="3">
        <v>0.0</v>
      </c>
      <c r="AA73" s="3">
        <v>0.0</v>
      </c>
      <c r="AB73" s="3">
        <v>0.0</v>
      </c>
      <c r="AC73" s="3">
        <v>0.0</v>
      </c>
      <c r="AD73" s="3">
        <v>0.0</v>
      </c>
      <c r="AE73" s="3">
        <v>0.0</v>
      </c>
      <c r="AF73" s="3">
        <v>0.0</v>
      </c>
      <c r="AG73" s="3">
        <v>0.0</v>
      </c>
      <c r="AH73" s="3">
        <v>0.0</v>
      </c>
      <c r="AI73" s="3">
        <v>0.0</v>
      </c>
      <c r="AJ73" s="3" t="s">
        <v>197</v>
      </c>
    </row>
    <row r="74" ht="14.25" customHeight="1">
      <c r="A74" s="3" t="s">
        <v>2102</v>
      </c>
      <c r="C74" s="3" t="s">
        <v>2103</v>
      </c>
    </row>
    <row r="75" ht="14.25" customHeight="1">
      <c r="A75" s="3" t="s">
        <v>1959</v>
      </c>
      <c r="B75" s="3" t="s">
        <v>2104</v>
      </c>
      <c r="C75" s="3" t="s">
        <v>2105</v>
      </c>
      <c r="D75" s="3" t="s">
        <v>1962</v>
      </c>
      <c r="F75" s="3">
        <v>84.97747</v>
      </c>
      <c r="G75" s="3">
        <v>84.981201</v>
      </c>
      <c r="H75" s="3">
        <v>85.052628</v>
      </c>
      <c r="I75" s="3">
        <v>85.138908</v>
      </c>
      <c r="J75" s="3">
        <v>85.3452</v>
      </c>
      <c r="K75" s="3">
        <v>85.571739</v>
      </c>
      <c r="L75" s="3">
        <v>85.697769</v>
      </c>
      <c r="M75" s="3">
        <v>85.797882</v>
      </c>
      <c r="N75" s="3">
        <v>85.88353</v>
      </c>
      <c r="O75" s="3">
        <v>85.96669</v>
      </c>
      <c r="P75" s="3">
        <v>86.034386</v>
      </c>
      <c r="Q75" s="3">
        <v>86.094238</v>
      </c>
      <c r="R75" s="3">
        <v>86.161629</v>
      </c>
      <c r="S75" s="3">
        <v>86.204712</v>
      </c>
      <c r="T75" s="3">
        <v>86.239532</v>
      </c>
      <c r="U75" s="3">
        <v>86.276627</v>
      </c>
      <c r="V75" s="3">
        <v>86.311569</v>
      </c>
      <c r="W75" s="3">
        <v>86.344795</v>
      </c>
      <c r="X75" s="3">
        <v>86.380592</v>
      </c>
      <c r="Y75" s="3">
        <v>86.414932</v>
      </c>
      <c r="Z75" s="3">
        <v>86.449097</v>
      </c>
      <c r="AA75" s="3">
        <v>86.482811</v>
      </c>
      <c r="AB75" s="3">
        <v>86.514946</v>
      </c>
      <c r="AC75" s="3">
        <v>86.547852</v>
      </c>
      <c r="AD75" s="3">
        <v>86.581375</v>
      </c>
      <c r="AE75" s="3">
        <v>86.614708</v>
      </c>
      <c r="AF75" s="3">
        <v>86.649117</v>
      </c>
      <c r="AG75" s="3">
        <v>86.683334</v>
      </c>
      <c r="AH75" s="3">
        <v>86.717117</v>
      </c>
      <c r="AI75" s="3">
        <v>86.733635</v>
      </c>
      <c r="AJ75" s="40">
        <v>0.001</v>
      </c>
    </row>
    <row r="76" ht="14.25" customHeight="1">
      <c r="A76" s="3" t="s">
        <v>1963</v>
      </c>
      <c r="B76" s="3" t="s">
        <v>2106</v>
      </c>
      <c r="C76" s="3" t="s">
        <v>2107</v>
      </c>
      <c r="D76" s="3" t="s">
        <v>1962</v>
      </c>
      <c r="F76" s="3">
        <v>38.181694</v>
      </c>
      <c r="G76" s="3">
        <v>38.092506</v>
      </c>
      <c r="H76" s="3">
        <v>38.148575</v>
      </c>
      <c r="I76" s="3">
        <v>38.246162</v>
      </c>
      <c r="J76" s="3">
        <v>38.489971</v>
      </c>
      <c r="K76" s="3">
        <v>38.733162</v>
      </c>
      <c r="L76" s="3">
        <v>38.856018</v>
      </c>
      <c r="M76" s="3">
        <v>38.930454</v>
      </c>
      <c r="N76" s="3">
        <v>39.008888</v>
      </c>
      <c r="O76" s="3">
        <v>39.082226</v>
      </c>
      <c r="P76" s="3">
        <v>39.154526</v>
      </c>
      <c r="Q76" s="3">
        <v>39.213001</v>
      </c>
      <c r="R76" s="3">
        <v>39.283897</v>
      </c>
      <c r="S76" s="3">
        <v>39.332893</v>
      </c>
      <c r="T76" s="3">
        <v>39.377392</v>
      </c>
      <c r="U76" s="3">
        <v>39.420288</v>
      </c>
      <c r="V76" s="3">
        <v>39.46003</v>
      </c>
      <c r="W76" s="3">
        <v>39.498287</v>
      </c>
      <c r="X76" s="3">
        <v>39.539383</v>
      </c>
      <c r="Y76" s="3">
        <v>39.579842</v>
      </c>
      <c r="Z76" s="3">
        <v>39.618874</v>
      </c>
      <c r="AA76" s="3">
        <v>39.659172</v>
      </c>
      <c r="AB76" s="3">
        <v>39.695675</v>
      </c>
      <c r="AC76" s="3">
        <v>39.734333</v>
      </c>
      <c r="AD76" s="3">
        <v>39.774319</v>
      </c>
      <c r="AE76" s="3">
        <v>39.813934</v>
      </c>
      <c r="AF76" s="3">
        <v>39.853718</v>
      </c>
      <c r="AG76" s="3">
        <v>39.896389</v>
      </c>
      <c r="AH76" s="3">
        <v>39.937065</v>
      </c>
      <c r="AI76" s="3">
        <v>39.9645</v>
      </c>
      <c r="AJ76" s="40">
        <v>0.002</v>
      </c>
    </row>
    <row r="77" ht="14.25" customHeight="1">
      <c r="A77" s="3" t="s">
        <v>1966</v>
      </c>
      <c r="B77" s="3" t="s">
        <v>2108</v>
      </c>
      <c r="C77" s="3" t="s">
        <v>2109</v>
      </c>
      <c r="D77" s="3" t="s">
        <v>1962</v>
      </c>
      <c r="F77" s="3">
        <v>30.303408</v>
      </c>
      <c r="G77" s="3">
        <v>30.238764</v>
      </c>
      <c r="H77" s="3">
        <v>30.322245</v>
      </c>
      <c r="I77" s="3">
        <v>30.4121</v>
      </c>
      <c r="J77" s="3">
        <v>30.580524</v>
      </c>
      <c r="K77" s="3">
        <v>30.706015</v>
      </c>
      <c r="L77" s="3">
        <v>30.782541</v>
      </c>
      <c r="M77" s="3">
        <v>30.865423</v>
      </c>
      <c r="N77" s="3">
        <v>30.947559</v>
      </c>
      <c r="O77" s="3">
        <v>31.025805</v>
      </c>
      <c r="P77" s="3">
        <v>31.106283</v>
      </c>
      <c r="Q77" s="3">
        <v>31.172771</v>
      </c>
      <c r="R77" s="3">
        <v>31.252932</v>
      </c>
      <c r="S77" s="3">
        <v>31.309357</v>
      </c>
      <c r="T77" s="3">
        <v>31.361242</v>
      </c>
      <c r="U77" s="3">
        <v>31.413834</v>
      </c>
      <c r="V77" s="3">
        <v>31.466005</v>
      </c>
      <c r="W77" s="3">
        <v>31.515181</v>
      </c>
      <c r="X77" s="3">
        <v>31.568491</v>
      </c>
      <c r="Y77" s="3">
        <v>31.612488</v>
      </c>
      <c r="Z77" s="3">
        <v>31.65785</v>
      </c>
      <c r="AA77" s="3">
        <v>31.702465</v>
      </c>
      <c r="AB77" s="3">
        <v>31.745235</v>
      </c>
      <c r="AC77" s="3">
        <v>31.789743</v>
      </c>
      <c r="AD77" s="3">
        <v>31.835829</v>
      </c>
      <c r="AE77" s="3">
        <v>31.881241</v>
      </c>
      <c r="AF77" s="3">
        <v>31.928007</v>
      </c>
      <c r="AG77" s="3">
        <v>31.974785</v>
      </c>
      <c r="AH77" s="3">
        <v>32.022224</v>
      </c>
      <c r="AI77" s="3">
        <v>32.056061</v>
      </c>
      <c r="AJ77" s="40">
        <v>0.002</v>
      </c>
    </row>
    <row r="78" ht="14.25" customHeight="1">
      <c r="A78" s="3" t="s">
        <v>1969</v>
      </c>
      <c r="B78" s="3" t="s">
        <v>2110</v>
      </c>
      <c r="C78" s="3" t="s">
        <v>2111</v>
      </c>
      <c r="D78" s="3" t="s">
        <v>1962</v>
      </c>
      <c r="F78" s="3">
        <v>30.726355</v>
      </c>
      <c r="G78" s="3">
        <v>30.682055</v>
      </c>
      <c r="H78" s="3">
        <v>30.77216</v>
      </c>
      <c r="I78" s="3">
        <v>30.860361</v>
      </c>
      <c r="J78" s="3">
        <v>31.041693</v>
      </c>
      <c r="K78" s="3">
        <v>31.170486</v>
      </c>
      <c r="L78" s="3">
        <v>31.251011</v>
      </c>
      <c r="M78" s="3">
        <v>31.327688</v>
      </c>
      <c r="N78" s="3">
        <v>31.409451</v>
      </c>
      <c r="O78" s="3">
        <v>31.486294</v>
      </c>
      <c r="P78" s="3">
        <v>31.563465</v>
      </c>
      <c r="Q78" s="3">
        <v>31.627968</v>
      </c>
      <c r="R78" s="3">
        <v>31.706217</v>
      </c>
      <c r="S78" s="3">
        <v>31.761921</v>
      </c>
      <c r="T78" s="3">
        <v>31.813522</v>
      </c>
      <c r="U78" s="3">
        <v>31.865591</v>
      </c>
      <c r="V78" s="3">
        <v>31.917027</v>
      </c>
      <c r="W78" s="3">
        <v>31.965212</v>
      </c>
      <c r="X78" s="3">
        <v>32.016907</v>
      </c>
      <c r="Y78" s="3">
        <v>32.059532</v>
      </c>
      <c r="Z78" s="3">
        <v>32.103336</v>
      </c>
      <c r="AA78" s="3">
        <v>32.146111</v>
      </c>
      <c r="AB78" s="3">
        <v>32.187305</v>
      </c>
      <c r="AC78" s="3">
        <v>32.229813</v>
      </c>
      <c r="AD78" s="3">
        <v>32.274197</v>
      </c>
      <c r="AE78" s="3">
        <v>32.317966</v>
      </c>
      <c r="AF78" s="3">
        <v>32.363098</v>
      </c>
      <c r="AG78" s="3">
        <v>32.407295</v>
      </c>
      <c r="AH78" s="3">
        <v>32.452583</v>
      </c>
      <c r="AI78" s="3">
        <v>32.483078</v>
      </c>
      <c r="AJ78" s="40">
        <v>0.002</v>
      </c>
    </row>
    <row r="79" ht="14.25" customHeight="1">
      <c r="A79" s="3" t="s">
        <v>1972</v>
      </c>
      <c r="B79" s="3" t="s">
        <v>2112</v>
      </c>
      <c r="C79" s="3" t="s">
        <v>2113</v>
      </c>
      <c r="D79" s="3" t="s">
        <v>1962</v>
      </c>
      <c r="F79" s="3">
        <v>36.388935</v>
      </c>
      <c r="G79" s="3">
        <v>36.348484</v>
      </c>
      <c r="H79" s="3">
        <v>36.422886</v>
      </c>
      <c r="I79" s="3">
        <v>36.526035</v>
      </c>
      <c r="J79" s="3">
        <v>36.708755</v>
      </c>
      <c r="K79" s="3">
        <v>36.864323</v>
      </c>
      <c r="L79" s="3">
        <v>36.946293</v>
      </c>
      <c r="M79" s="3">
        <v>37.017204</v>
      </c>
      <c r="N79" s="3">
        <v>37.094761</v>
      </c>
      <c r="O79" s="3">
        <v>37.167515</v>
      </c>
      <c r="P79" s="3">
        <v>37.239872</v>
      </c>
      <c r="Q79" s="3">
        <v>37.302094</v>
      </c>
      <c r="R79" s="3">
        <v>37.375435</v>
      </c>
      <c r="S79" s="3">
        <v>37.425701</v>
      </c>
      <c r="T79" s="3">
        <v>37.47094</v>
      </c>
      <c r="U79" s="3">
        <v>37.518616</v>
      </c>
      <c r="V79" s="3">
        <v>37.565613</v>
      </c>
      <c r="W79" s="3">
        <v>37.609802</v>
      </c>
      <c r="X79" s="3">
        <v>37.655918</v>
      </c>
      <c r="Y79" s="3">
        <v>37.696198</v>
      </c>
      <c r="Z79" s="3">
        <v>37.736931</v>
      </c>
      <c r="AA79" s="3">
        <v>37.777058</v>
      </c>
      <c r="AB79" s="3">
        <v>37.815086</v>
      </c>
      <c r="AC79" s="3">
        <v>37.854343</v>
      </c>
      <c r="AD79" s="3">
        <v>37.894943</v>
      </c>
      <c r="AE79" s="3">
        <v>37.935562</v>
      </c>
      <c r="AF79" s="3">
        <v>37.977226</v>
      </c>
      <c r="AG79" s="3">
        <v>38.018665</v>
      </c>
      <c r="AH79" s="3">
        <v>38.060612</v>
      </c>
      <c r="AI79" s="3">
        <v>38.08709</v>
      </c>
      <c r="AJ79" s="40">
        <v>0.002</v>
      </c>
    </row>
    <row r="80" ht="14.25" customHeight="1">
      <c r="A80" s="3" t="s">
        <v>1975</v>
      </c>
      <c r="B80" s="3" t="s">
        <v>2114</v>
      </c>
      <c r="C80" s="3" t="s">
        <v>2115</v>
      </c>
      <c r="D80" s="3" t="s">
        <v>1962</v>
      </c>
      <c r="F80" s="3">
        <v>97.751541</v>
      </c>
      <c r="G80" s="3">
        <v>97.737076</v>
      </c>
      <c r="H80" s="3">
        <v>97.806023</v>
      </c>
      <c r="I80" s="3">
        <v>97.881126</v>
      </c>
      <c r="J80" s="3">
        <v>98.030457</v>
      </c>
      <c r="K80" s="3">
        <v>98.215118</v>
      </c>
      <c r="L80" s="3">
        <v>98.327133</v>
      </c>
      <c r="M80" s="3">
        <v>98.41597</v>
      </c>
      <c r="N80" s="3">
        <v>98.496872</v>
      </c>
      <c r="O80" s="3">
        <v>98.574348</v>
      </c>
      <c r="P80" s="3">
        <v>98.649147</v>
      </c>
      <c r="Q80" s="3">
        <v>98.704781</v>
      </c>
      <c r="R80" s="3">
        <v>98.768951</v>
      </c>
      <c r="S80" s="3">
        <v>98.810318</v>
      </c>
      <c r="T80" s="3">
        <v>98.845779</v>
      </c>
      <c r="U80" s="3">
        <v>98.885445</v>
      </c>
      <c r="V80" s="3">
        <v>98.927414</v>
      </c>
      <c r="W80" s="3">
        <v>98.967155</v>
      </c>
      <c r="X80" s="3">
        <v>99.008232</v>
      </c>
      <c r="Y80" s="3">
        <v>99.044975</v>
      </c>
      <c r="Z80" s="3">
        <v>99.080391</v>
      </c>
      <c r="AA80" s="3">
        <v>99.116142</v>
      </c>
      <c r="AB80" s="3">
        <v>99.148201</v>
      </c>
      <c r="AC80" s="3">
        <v>99.181328</v>
      </c>
      <c r="AD80" s="3">
        <v>99.214241</v>
      </c>
      <c r="AE80" s="3">
        <v>99.248055</v>
      </c>
      <c r="AF80" s="3">
        <v>99.28347</v>
      </c>
      <c r="AG80" s="3">
        <v>99.320671</v>
      </c>
      <c r="AH80" s="3">
        <v>99.35762</v>
      </c>
      <c r="AI80" s="3">
        <v>99.377869</v>
      </c>
      <c r="AJ80" s="40">
        <v>0.001</v>
      </c>
    </row>
    <row r="81" ht="14.25" customHeight="1">
      <c r="A81" s="3" t="s">
        <v>1978</v>
      </c>
      <c r="B81" s="3" t="s">
        <v>2116</v>
      </c>
      <c r="C81" s="3" t="s">
        <v>2117</v>
      </c>
      <c r="D81" s="3" t="s">
        <v>1962</v>
      </c>
      <c r="F81" s="3">
        <v>29.973516</v>
      </c>
      <c r="G81" s="3">
        <v>29.972605</v>
      </c>
      <c r="H81" s="3">
        <v>30.043308</v>
      </c>
      <c r="I81" s="3">
        <v>30.173525</v>
      </c>
      <c r="J81" s="3">
        <v>30.339546</v>
      </c>
      <c r="K81" s="3">
        <v>30.553787</v>
      </c>
      <c r="L81" s="3">
        <v>30.624552</v>
      </c>
      <c r="M81" s="3">
        <v>30.694748</v>
      </c>
      <c r="N81" s="3">
        <v>30.763208</v>
      </c>
      <c r="O81" s="3">
        <v>30.82868</v>
      </c>
      <c r="P81" s="3">
        <v>30.895195</v>
      </c>
      <c r="Q81" s="3">
        <v>30.953974</v>
      </c>
      <c r="R81" s="3">
        <v>31.021303</v>
      </c>
      <c r="S81" s="3">
        <v>31.066319</v>
      </c>
      <c r="T81" s="3">
        <v>31.10791</v>
      </c>
      <c r="U81" s="3">
        <v>31.149343</v>
      </c>
      <c r="V81" s="3">
        <v>31.190557</v>
      </c>
      <c r="W81" s="3">
        <v>31.229355</v>
      </c>
      <c r="X81" s="3">
        <v>31.269894</v>
      </c>
      <c r="Y81" s="3">
        <v>31.304592</v>
      </c>
      <c r="Z81" s="3">
        <v>31.340006</v>
      </c>
      <c r="AA81" s="3">
        <v>31.374834</v>
      </c>
      <c r="AB81" s="3">
        <v>31.409447</v>
      </c>
      <c r="AC81" s="3">
        <v>31.443954</v>
      </c>
      <c r="AD81" s="3">
        <v>31.478613</v>
      </c>
      <c r="AE81" s="3">
        <v>31.510162</v>
      </c>
      <c r="AF81" s="3">
        <v>31.541161</v>
      </c>
      <c r="AG81" s="3">
        <v>31.575773</v>
      </c>
      <c r="AH81" s="3">
        <v>31.609171</v>
      </c>
      <c r="AI81" s="3">
        <v>31.626459</v>
      </c>
      <c r="AJ81" s="40">
        <v>0.002</v>
      </c>
    </row>
    <row r="82" ht="14.25" customHeight="1">
      <c r="A82" s="3" t="s">
        <v>1981</v>
      </c>
      <c r="B82" s="3" t="s">
        <v>2118</v>
      </c>
      <c r="C82" s="3" t="s">
        <v>2119</v>
      </c>
      <c r="D82" s="3" t="s">
        <v>1962</v>
      </c>
      <c r="F82" s="3">
        <v>41.282932</v>
      </c>
      <c r="G82" s="3">
        <v>41.29351</v>
      </c>
      <c r="H82" s="3">
        <v>41.374344</v>
      </c>
      <c r="I82" s="3">
        <v>41.486771</v>
      </c>
      <c r="J82" s="3">
        <v>41.660725</v>
      </c>
      <c r="K82" s="3">
        <v>41.80452</v>
      </c>
      <c r="L82" s="3">
        <v>41.870148</v>
      </c>
      <c r="M82" s="3">
        <v>41.933002</v>
      </c>
      <c r="N82" s="3">
        <v>41.997314</v>
      </c>
      <c r="O82" s="3">
        <v>42.059292</v>
      </c>
      <c r="P82" s="3">
        <v>42.122463</v>
      </c>
      <c r="Q82" s="3">
        <v>42.179565</v>
      </c>
      <c r="R82" s="3">
        <v>42.242161</v>
      </c>
      <c r="S82" s="3">
        <v>42.282402</v>
      </c>
      <c r="T82" s="3">
        <v>42.321049</v>
      </c>
      <c r="U82" s="3">
        <v>42.359665</v>
      </c>
      <c r="V82" s="3">
        <v>42.396481</v>
      </c>
      <c r="W82" s="3">
        <v>42.433254</v>
      </c>
      <c r="X82" s="3">
        <v>42.472225</v>
      </c>
      <c r="Y82" s="3">
        <v>42.504501</v>
      </c>
      <c r="Z82" s="3">
        <v>42.538761</v>
      </c>
      <c r="AA82" s="3">
        <v>42.571651</v>
      </c>
      <c r="AB82" s="3">
        <v>42.605484</v>
      </c>
      <c r="AC82" s="3">
        <v>42.638893</v>
      </c>
      <c r="AD82" s="3">
        <v>42.672874</v>
      </c>
      <c r="AE82" s="3">
        <v>42.705418</v>
      </c>
      <c r="AF82" s="3">
        <v>42.73901</v>
      </c>
      <c r="AG82" s="3">
        <v>42.77071</v>
      </c>
      <c r="AH82" s="3">
        <v>42.802227</v>
      </c>
      <c r="AI82" s="3">
        <v>42.815548</v>
      </c>
      <c r="AJ82" s="40">
        <v>0.001</v>
      </c>
    </row>
    <row r="83" ht="14.25" customHeight="1">
      <c r="A83" s="3" t="s">
        <v>623</v>
      </c>
      <c r="B83" s="3" t="s">
        <v>2120</v>
      </c>
      <c r="C83" s="3" t="s">
        <v>2121</v>
      </c>
      <c r="D83" s="3" t="s">
        <v>1962</v>
      </c>
      <c r="F83" s="3">
        <v>31.483177</v>
      </c>
      <c r="G83" s="3">
        <v>31.592228</v>
      </c>
      <c r="H83" s="3">
        <v>31.692635</v>
      </c>
      <c r="I83" s="3">
        <v>31.786451</v>
      </c>
      <c r="J83" s="3">
        <v>31.896669</v>
      </c>
      <c r="K83" s="3">
        <v>31.993021</v>
      </c>
      <c r="L83" s="3">
        <v>32.089832</v>
      </c>
      <c r="M83" s="3">
        <v>32.186592</v>
      </c>
      <c r="N83" s="3">
        <v>32.283268</v>
      </c>
      <c r="O83" s="3">
        <v>32.379818</v>
      </c>
      <c r="P83" s="3">
        <v>32.476978</v>
      </c>
      <c r="Q83" s="3">
        <v>32.568897</v>
      </c>
      <c r="R83" s="3">
        <v>32.655281</v>
      </c>
      <c r="S83" s="3">
        <v>32.65694</v>
      </c>
      <c r="T83" s="3">
        <v>32.634014</v>
      </c>
      <c r="U83" s="3">
        <v>32.636269</v>
      </c>
      <c r="V83" s="3">
        <v>32.641068</v>
      </c>
      <c r="W83" s="3">
        <v>32.648632</v>
      </c>
      <c r="X83" s="3">
        <v>32.655807</v>
      </c>
      <c r="Y83" s="3">
        <v>32.669197</v>
      </c>
      <c r="Z83" s="3">
        <v>32.677925</v>
      </c>
      <c r="AA83" s="3">
        <v>32.687767</v>
      </c>
      <c r="AB83" s="3">
        <v>32.693779</v>
      </c>
      <c r="AC83" s="3">
        <v>32.701168</v>
      </c>
      <c r="AD83" s="3">
        <v>32.708969</v>
      </c>
      <c r="AE83" s="3">
        <v>32.716602</v>
      </c>
      <c r="AF83" s="3">
        <v>32.723885</v>
      </c>
      <c r="AG83" s="3">
        <v>32.732506</v>
      </c>
      <c r="AH83" s="3">
        <v>32.740623</v>
      </c>
      <c r="AI83" s="3">
        <v>32.742802</v>
      </c>
      <c r="AJ83" s="40">
        <v>0.001</v>
      </c>
    </row>
    <row r="84" ht="14.25" customHeight="1">
      <c r="A84" s="3" t="s">
        <v>626</v>
      </c>
      <c r="B84" s="3" t="s">
        <v>2122</v>
      </c>
      <c r="C84" s="3" t="s">
        <v>2123</v>
      </c>
      <c r="D84" s="3" t="s">
        <v>1962</v>
      </c>
      <c r="F84" s="3">
        <v>37.619514</v>
      </c>
      <c r="G84" s="3">
        <v>37.763279</v>
      </c>
      <c r="H84" s="3">
        <v>37.949474</v>
      </c>
      <c r="I84" s="3">
        <v>38.175213</v>
      </c>
      <c r="J84" s="3">
        <v>38.299393</v>
      </c>
      <c r="K84" s="3">
        <v>38.436329</v>
      </c>
      <c r="L84" s="3">
        <v>38.575558</v>
      </c>
      <c r="M84" s="3">
        <v>38.714455</v>
      </c>
      <c r="N84" s="3">
        <v>38.832615</v>
      </c>
      <c r="O84" s="3">
        <v>38.943996</v>
      </c>
      <c r="P84" s="3">
        <v>39.053314</v>
      </c>
      <c r="Q84" s="3">
        <v>39.157688</v>
      </c>
      <c r="R84" s="3">
        <v>39.260513</v>
      </c>
      <c r="S84" s="3">
        <v>39.293251</v>
      </c>
      <c r="T84" s="3">
        <v>39.311699</v>
      </c>
      <c r="U84" s="3">
        <v>39.312496</v>
      </c>
      <c r="V84" s="3">
        <v>39.325729</v>
      </c>
      <c r="W84" s="3">
        <v>39.341942</v>
      </c>
      <c r="X84" s="3">
        <v>39.359398</v>
      </c>
      <c r="Y84" s="3">
        <v>39.376225</v>
      </c>
      <c r="Z84" s="3">
        <v>39.391464</v>
      </c>
      <c r="AA84" s="3">
        <v>39.406845</v>
      </c>
      <c r="AB84" s="3">
        <v>39.418415</v>
      </c>
      <c r="AC84" s="3">
        <v>39.43037</v>
      </c>
      <c r="AD84" s="3">
        <v>39.440105</v>
      </c>
      <c r="AE84" s="3">
        <v>39.450836</v>
      </c>
      <c r="AF84" s="3">
        <v>39.461323</v>
      </c>
      <c r="AG84" s="3">
        <v>39.475906</v>
      </c>
      <c r="AH84" s="3">
        <v>39.488693</v>
      </c>
      <c r="AI84" s="3">
        <v>39.49818</v>
      </c>
      <c r="AJ84" s="40">
        <v>0.002</v>
      </c>
    </row>
    <row r="85" ht="14.25" customHeight="1">
      <c r="A85" s="3" t="s">
        <v>629</v>
      </c>
      <c r="B85" s="3" t="s">
        <v>2124</v>
      </c>
      <c r="C85" s="3" t="s">
        <v>2125</v>
      </c>
      <c r="D85" s="3" t="s">
        <v>1962</v>
      </c>
      <c r="F85" s="3">
        <v>30.372063</v>
      </c>
      <c r="G85" s="3">
        <v>30.520815</v>
      </c>
      <c r="H85" s="3">
        <v>30.810682</v>
      </c>
      <c r="I85" s="3">
        <v>31.128998</v>
      </c>
      <c r="J85" s="3">
        <v>31.31698</v>
      </c>
      <c r="K85" s="3">
        <v>31.509905</v>
      </c>
      <c r="L85" s="3">
        <v>31.67857</v>
      </c>
      <c r="M85" s="3">
        <v>31.853653</v>
      </c>
      <c r="N85" s="3">
        <v>32.001659</v>
      </c>
      <c r="O85" s="3">
        <v>32.124275</v>
      </c>
      <c r="P85" s="3">
        <v>32.236126</v>
      </c>
      <c r="Q85" s="3">
        <v>32.337589</v>
      </c>
      <c r="R85" s="3">
        <v>32.438507</v>
      </c>
      <c r="S85" s="3">
        <v>32.471237</v>
      </c>
      <c r="T85" s="3">
        <v>32.491444</v>
      </c>
      <c r="U85" s="3">
        <v>32.511242</v>
      </c>
      <c r="V85" s="3">
        <v>32.548965</v>
      </c>
      <c r="W85" s="3">
        <v>32.563549</v>
      </c>
      <c r="X85" s="3">
        <v>32.578888</v>
      </c>
      <c r="Y85" s="3">
        <v>32.592632</v>
      </c>
      <c r="Z85" s="3">
        <v>32.606445</v>
      </c>
      <c r="AA85" s="3">
        <v>32.619915</v>
      </c>
      <c r="AB85" s="3">
        <v>32.63216</v>
      </c>
      <c r="AC85" s="3">
        <v>32.644867</v>
      </c>
      <c r="AD85" s="3">
        <v>32.657394</v>
      </c>
      <c r="AE85" s="3">
        <v>32.669342</v>
      </c>
      <c r="AF85" s="3">
        <v>32.681076</v>
      </c>
      <c r="AG85" s="3">
        <v>32.69442</v>
      </c>
      <c r="AH85" s="3">
        <v>32.706768</v>
      </c>
      <c r="AI85" s="3">
        <v>32.715057</v>
      </c>
      <c r="AJ85" s="40">
        <v>0.003</v>
      </c>
    </row>
    <row r="86" ht="14.25" customHeight="1">
      <c r="A86" s="3" t="s">
        <v>632</v>
      </c>
      <c r="B86" s="3" t="s">
        <v>2126</v>
      </c>
      <c r="C86" s="3" t="s">
        <v>2127</v>
      </c>
      <c r="D86" s="3" t="s">
        <v>1962</v>
      </c>
      <c r="F86" s="3">
        <v>36.579048</v>
      </c>
      <c r="G86" s="3">
        <v>36.686329</v>
      </c>
      <c r="H86" s="3">
        <v>36.79874</v>
      </c>
      <c r="I86" s="3">
        <v>36.902817</v>
      </c>
      <c r="J86" s="3">
        <v>36.99514</v>
      </c>
      <c r="K86" s="3">
        <v>37.089001</v>
      </c>
      <c r="L86" s="3">
        <v>37.183281</v>
      </c>
      <c r="M86" s="3">
        <v>37.278896</v>
      </c>
      <c r="N86" s="3">
        <v>37.374493</v>
      </c>
      <c r="O86" s="3">
        <v>37.469898</v>
      </c>
      <c r="P86" s="3">
        <v>37.565998</v>
      </c>
      <c r="Q86" s="3">
        <v>37.661858</v>
      </c>
      <c r="R86" s="3">
        <v>37.758408</v>
      </c>
      <c r="S86" s="3">
        <v>37.778164</v>
      </c>
      <c r="T86" s="3">
        <v>37.775085</v>
      </c>
      <c r="U86" s="3">
        <v>37.772373</v>
      </c>
      <c r="V86" s="3">
        <v>37.761101</v>
      </c>
      <c r="W86" s="3">
        <v>37.772152</v>
      </c>
      <c r="X86" s="3">
        <v>37.784607</v>
      </c>
      <c r="Y86" s="3">
        <v>37.7952</v>
      </c>
      <c r="Z86" s="3">
        <v>37.80584</v>
      </c>
      <c r="AA86" s="3">
        <v>37.815422</v>
      </c>
      <c r="AB86" s="3">
        <v>37.824738</v>
      </c>
      <c r="AC86" s="3">
        <v>37.830368</v>
      </c>
      <c r="AD86" s="3">
        <v>37.83419</v>
      </c>
      <c r="AE86" s="3">
        <v>37.835308</v>
      </c>
      <c r="AF86" s="3">
        <v>37.8372</v>
      </c>
      <c r="AG86" s="3">
        <v>37.845146</v>
      </c>
      <c r="AH86" s="3">
        <v>37.85387</v>
      </c>
      <c r="AI86" s="3">
        <v>37.855824</v>
      </c>
      <c r="AJ86" s="40">
        <v>0.001</v>
      </c>
    </row>
    <row r="87" ht="14.25" customHeight="1">
      <c r="A87" s="3" t="s">
        <v>635</v>
      </c>
      <c r="B87" s="3" t="s">
        <v>2128</v>
      </c>
      <c r="C87" s="3" t="s">
        <v>2129</v>
      </c>
      <c r="D87" s="3" t="s">
        <v>1962</v>
      </c>
      <c r="F87" s="3">
        <v>43.11541</v>
      </c>
      <c r="G87" s="3">
        <v>43.209747</v>
      </c>
      <c r="H87" s="3">
        <v>43.3372</v>
      </c>
      <c r="I87" s="3">
        <v>43.46508</v>
      </c>
      <c r="J87" s="3">
        <v>43.577793</v>
      </c>
      <c r="K87" s="3">
        <v>43.677208</v>
      </c>
      <c r="L87" s="3">
        <v>43.777489</v>
      </c>
      <c r="M87" s="3">
        <v>43.880569</v>
      </c>
      <c r="N87" s="3">
        <v>43.980019</v>
      </c>
      <c r="O87" s="3">
        <v>44.079094</v>
      </c>
      <c r="P87" s="3">
        <v>44.179562</v>
      </c>
      <c r="Q87" s="3">
        <v>44.278492</v>
      </c>
      <c r="R87" s="3">
        <v>44.379509</v>
      </c>
      <c r="S87" s="3">
        <v>44.412079</v>
      </c>
      <c r="T87" s="3">
        <v>44.431114</v>
      </c>
      <c r="U87" s="3">
        <v>44.448086</v>
      </c>
      <c r="V87" s="3">
        <v>44.462399</v>
      </c>
      <c r="W87" s="3">
        <v>44.47699</v>
      </c>
      <c r="X87" s="3">
        <v>44.491745</v>
      </c>
      <c r="Y87" s="3">
        <v>44.504345</v>
      </c>
      <c r="Z87" s="3">
        <v>44.516731</v>
      </c>
      <c r="AA87" s="3">
        <v>44.528267</v>
      </c>
      <c r="AB87" s="3">
        <v>44.539326</v>
      </c>
      <c r="AC87" s="3">
        <v>44.550159</v>
      </c>
      <c r="AD87" s="3">
        <v>44.560326</v>
      </c>
      <c r="AE87" s="3">
        <v>44.570259</v>
      </c>
      <c r="AF87" s="3">
        <v>44.580368</v>
      </c>
      <c r="AG87" s="3">
        <v>44.590416</v>
      </c>
      <c r="AH87" s="3">
        <v>44.600483</v>
      </c>
      <c r="AI87" s="3">
        <v>44.604687</v>
      </c>
      <c r="AJ87" s="40">
        <v>0.001</v>
      </c>
    </row>
    <row r="88" ht="14.25" customHeight="1">
      <c r="A88" s="3" t="s">
        <v>638</v>
      </c>
      <c r="B88" s="3" t="s">
        <v>2130</v>
      </c>
      <c r="C88" s="3" t="s">
        <v>2131</v>
      </c>
      <c r="D88" s="3" t="s">
        <v>1962</v>
      </c>
      <c r="F88" s="3">
        <v>62.50399</v>
      </c>
      <c r="G88" s="3">
        <v>62.643841</v>
      </c>
      <c r="H88" s="3">
        <v>62.836483</v>
      </c>
      <c r="I88" s="3">
        <v>63.019539</v>
      </c>
      <c r="J88" s="3">
        <v>63.11832</v>
      </c>
      <c r="K88" s="3">
        <v>63.234108</v>
      </c>
      <c r="L88" s="3">
        <v>63.354008</v>
      </c>
      <c r="M88" s="3">
        <v>63.479454</v>
      </c>
      <c r="N88" s="3">
        <v>63.588776</v>
      </c>
      <c r="O88" s="3">
        <v>63.692028</v>
      </c>
      <c r="P88" s="3">
        <v>63.795296</v>
      </c>
      <c r="Q88" s="3">
        <v>63.895679</v>
      </c>
      <c r="R88" s="3">
        <v>64.000565</v>
      </c>
      <c r="S88" s="3">
        <v>64.036095</v>
      </c>
      <c r="T88" s="3">
        <v>64.057648</v>
      </c>
      <c r="U88" s="3">
        <v>64.07901</v>
      </c>
      <c r="V88" s="3">
        <v>64.109558</v>
      </c>
      <c r="W88" s="3">
        <v>64.127373</v>
      </c>
      <c r="X88" s="3">
        <v>64.145546</v>
      </c>
      <c r="Y88" s="3">
        <v>64.159409</v>
      </c>
      <c r="Z88" s="3">
        <v>64.174019</v>
      </c>
      <c r="AA88" s="3">
        <v>64.187057</v>
      </c>
      <c r="AB88" s="3">
        <v>64.199791</v>
      </c>
      <c r="AC88" s="3">
        <v>64.208824</v>
      </c>
      <c r="AD88" s="3">
        <v>64.216698</v>
      </c>
      <c r="AE88" s="3">
        <v>64.223503</v>
      </c>
      <c r="AF88" s="3">
        <v>64.237045</v>
      </c>
      <c r="AG88" s="3">
        <v>64.247681</v>
      </c>
      <c r="AH88" s="3">
        <v>64.257141</v>
      </c>
      <c r="AI88" s="3">
        <v>64.260979</v>
      </c>
      <c r="AJ88" s="40">
        <v>0.001</v>
      </c>
    </row>
    <row r="89" ht="14.25" customHeight="1">
      <c r="A89" s="3" t="s">
        <v>1996</v>
      </c>
      <c r="B89" s="3" t="s">
        <v>2132</v>
      </c>
      <c r="C89" s="3" t="s">
        <v>2133</v>
      </c>
      <c r="D89" s="3" t="s">
        <v>1962</v>
      </c>
      <c r="F89" s="3">
        <v>30.965393</v>
      </c>
      <c r="G89" s="3">
        <v>31.030243</v>
      </c>
      <c r="H89" s="3">
        <v>31.183413</v>
      </c>
      <c r="I89" s="3">
        <v>31.346336</v>
      </c>
      <c r="J89" s="3">
        <v>31.466515</v>
      </c>
      <c r="K89" s="3">
        <v>31.585629</v>
      </c>
      <c r="L89" s="3">
        <v>31.704947</v>
      </c>
      <c r="M89" s="3">
        <v>31.830257</v>
      </c>
      <c r="N89" s="3">
        <v>31.949467</v>
      </c>
      <c r="O89" s="3">
        <v>32.062237</v>
      </c>
      <c r="P89" s="3">
        <v>32.176033</v>
      </c>
      <c r="Q89" s="3">
        <v>32.282509</v>
      </c>
      <c r="R89" s="3">
        <v>32.393517</v>
      </c>
      <c r="S89" s="3">
        <v>32.43602</v>
      </c>
      <c r="T89" s="3">
        <v>32.465729</v>
      </c>
      <c r="U89" s="3">
        <v>32.495064</v>
      </c>
      <c r="V89" s="3">
        <v>32.525715</v>
      </c>
      <c r="W89" s="3">
        <v>32.550926</v>
      </c>
      <c r="X89" s="3">
        <v>32.577209</v>
      </c>
      <c r="Y89" s="3">
        <v>32.597164</v>
      </c>
      <c r="Z89" s="3">
        <v>32.617687</v>
      </c>
      <c r="AA89" s="3">
        <v>32.636906</v>
      </c>
      <c r="AB89" s="3">
        <v>32.655506</v>
      </c>
      <c r="AC89" s="3">
        <v>32.674187</v>
      </c>
      <c r="AD89" s="3">
        <v>32.692902</v>
      </c>
      <c r="AE89" s="3">
        <v>32.711311</v>
      </c>
      <c r="AF89" s="3">
        <v>32.730591</v>
      </c>
      <c r="AG89" s="3">
        <v>32.748692</v>
      </c>
      <c r="AH89" s="3">
        <v>32.767574</v>
      </c>
      <c r="AI89" s="3">
        <v>32.782261</v>
      </c>
      <c r="AJ89" s="40">
        <v>0.002</v>
      </c>
    </row>
    <row r="90" ht="14.25" customHeight="1">
      <c r="A90" s="3" t="s">
        <v>1999</v>
      </c>
      <c r="B90" s="3" t="s">
        <v>2134</v>
      </c>
      <c r="C90" s="3" t="s">
        <v>2135</v>
      </c>
      <c r="D90" s="3" t="s">
        <v>1962</v>
      </c>
      <c r="F90" s="3">
        <v>43.717781</v>
      </c>
      <c r="G90" s="3">
        <v>43.778522</v>
      </c>
      <c r="H90" s="3">
        <v>43.900845</v>
      </c>
      <c r="I90" s="3">
        <v>44.057652</v>
      </c>
      <c r="J90" s="3">
        <v>44.189175</v>
      </c>
      <c r="K90" s="3">
        <v>44.318344</v>
      </c>
      <c r="L90" s="3">
        <v>44.443272</v>
      </c>
      <c r="M90" s="3">
        <v>44.570427</v>
      </c>
      <c r="N90" s="3">
        <v>44.686665</v>
      </c>
      <c r="O90" s="3">
        <v>44.799007</v>
      </c>
      <c r="P90" s="3">
        <v>44.912235</v>
      </c>
      <c r="Q90" s="3">
        <v>45.01722</v>
      </c>
      <c r="R90" s="3">
        <v>45.126068</v>
      </c>
      <c r="S90" s="3">
        <v>45.167679</v>
      </c>
      <c r="T90" s="3">
        <v>45.176174</v>
      </c>
      <c r="U90" s="3">
        <v>45.194248</v>
      </c>
      <c r="V90" s="3">
        <v>45.213085</v>
      </c>
      <c r="W90" s="3">
        <v>45.231319</v>
      </c>
      <c r="X90" s="3">
        <v>45.252697</v>
      </c>
      <c r="Y90" s="3">
        <v>45.27417</v>
      </c>
      <c r="Z90" s="3">
        <v>45.293163</v>
      </c>
      <c r="AA90" s="3">
        <v>45.312817</v>
      </c>
      <c r="AB90" s="3">
        <v>45.32962</v>
      </c>
      <c r="AC90" s="3">
        <v>45.347084</v>
      </c>
      <c r="AD90" s="3">
        <v>45.364952</v>
      </c>
      <c r="AE90" s="3">
        <v>45.382042</v>
      </c>
      <c r="AF90" s="3">
        <v>45.399044</v>
      </c>
      <c r="AG90" s="3">
        <v>45.418205</v>
      </c>
      <c r="AH90" s="3">
        <v>45.436657</v>
      </c>
      <c r="AI90" s="3">
        <v>45.452114</v>
      </c>
      <c r="AJ90" s="40">
        <v>0.001</v>
      </c>
    </row>
    <row r="91" ht="14.25" customHeight="1">
      <c r="A91" s="3" t="s">
        <v>1094</v>
      </c>
      <c r="C91" s="3" t="s">
        <v>2136</v>
      </c>
    </row>
    <row r="92" ht="14.25" customHeight="1">
      <c r="A92" s="3" t="s">
        <v>1959</v>
      </c>
      <c r="B92" s="3" t="s">
        <v>2137</v>
      </c>
      <c r="C92" s="3" t="s">
        <v>2138</v>
      </c>
      <c r="D92" s="3" t="s">
        <v>1962</v>
      </c>
      <c r="F92" s="3">
        <v>0.0</v>
      </c>
      <c r="G92" s="3">
        <v>0.0</v>
      </c>
      <c r="H92" s="3">
        <v>0.0</v>
      </c>
      <c r="I92" s="3">
        <v>0.0</v>
      </c>
      <c r="J92" s="3">
        <v>0.0</v>
      </c>
      <c r="K92" s="3">
        <v>0.0</v>
      </c>
      <c r="L92" s="3">
        <v>0.0</v>
      </c>
      <c r="M92" s="3">
        <v>0.0</v>
      </c>
      <c r="N92" s="3">
        <v>0.0</v>
      </c>
      <c r="O92" s="3">
        <v>0.0</v>
      </c>
      <c r="P92" s="3">
        <v>0.0</v>
      </c>
      <c r="Q92" s="3">
        <v>0.0</v>
      </c>
      <c r="R92" s="3">
        <v>0.0</v>
      </c>
      <c r="S92" s="3">
        <v>0.0</v>
      </c>
      <c r="T92" s="3">
        <v>0.0</v>
      </c>
      <c r="U92" s="3">
        <v>0.0</v>
      </c>
      <c r="V92" s="3">
        <v>0.0</v>
      </c>
      <c r="W92" s="3">
        <v>0.0</v>
      </c>
      <c r="X92" s="3">
        <v>0.0</v>
      </c>
      <c r="Y92" s="3">
        <v>0.0</v>
      </c>
      <c r="Z92" s="3">
        <v>0.0</v>
      </c>
      <c r="AA92" s="3">
        <v>0.0</v>
      </c>
      <c r="AB92" s="3">
        <v>0.0</v>
      </c>
      <c r="AC92" s="3">
        <v>0.0</v>
      </c>
      <c r="AD92" s="3">
        <v>0.0</v>
      </c>
      <c r="AE92" s="3">
        <v>0.0</v>
      </c>
      <c r="AF92" s="3">
        <v>0.0</v>
      </c>
      <c r="AG92" s="3">
        <v>0.0</v>
      </c>
      <c r="AH92" s="3">
        <v>0.0</v>
      </c>
      <c r="AI92" s="3">
        <v>0.0</v>
      </c>
      <c r="AJ92" s="3" t="s">
        <v>197</v>
      </c>
    </row>
    <row r="93" ht="14.25" customHeight="1">
      <c r="A93" s="3" t="s">
        <v>1963</v>
      </c>
      <c r="B93" s="3" t="s">
        <v>2139</v>
      </c>
      <c r="C93" s="3" t="s">
        <v>2140</v>
      </c>
      <c r="D93" s="3" t="s">
        <v>1962</v>
      </c>
      <c r="F93" s="3">
        <v>0.0</v>
      </c>
      <c r="G93" s="3">
        <v>0.0</v>
      </c>
      <c r="H93" s="3">
        <v>0.0</v>
      </c>
      <c r="I93" s="3">
        <v>0.0</v>
      </c>
      <c r="J93" s="3">
        <v>0.0</v>
      </c>
      <c r="K93" s="3">
        <v>0.0</v>
      </c>
      <c r="L93" s="3">
        <v>0.0</v>
      </c>
      <c r="M93" s="3">
        <v>0.0</v>
      </c>
      <c r="N93" s="3">
        <v>0.0</v>
      </c>
      <c r="O93" s="3">
        <v>0.0</v>
      </c>
      <c r="P93" s="3">
        <v>0.0</v>
      </c>
      <c r="Q93" s="3">
        <v>0.0</v>
      </c>
      <c r="R93" s="3">
        <v>0.0</v>
      </c>
      <c r="S93" s="3">
        <v>0.0</v>
      </c>
      <c r="T93" s="3">
        <v>0.0</v>
      </c>
      <c r="U93" s="3">
        <v>0.0</v>
      </c>
      <c r="V93" s="3">
        <v>0.0</v>
      </c>
      <c r="W93" s="3">
        <v>0.0</v>
      </c>
      <c r="X93" s="3">
        <v>0.0</v>
      </c>
      <c r="Y93" s="3">
        <v>0.0</v>
      </c>
      <c r="Z93" s="3">
        <v>0.0</v>
      </c>
      <c r="AA93" s="3">
        <v>0.0</v>
      </c>
      <c r="AB93" s="3">
        <v>0.0</v>
      </c>
      <c r="AC93" s="3">
        <v>0.0</v>
      </c>
      <c r="AD93" s="3">
        <v>0.0</v>
      </c>
      <c r="AE93" s="3">
        <v>0.0</v>
      </c>
      <c r="AF93" s="3">
        <v>0.0</v>
      </c>
      <c r="AG93" s="3">
        <v>0.0</v>
      </c>
      <c r="AH93" s="3">
        <v>0.0</v>
      </c>
      <c r="AI93" s="3">
        <v>0.0</v>
      </c>
      <c r="AJ93" s="3" t="s">
        <v>197</v>
      </c>
    </row>
    <row r="94" ht="14.25" customHeight="1">
      <c r="A94" s="3" t="s">
        <v>1966</v>
      </c>
      <c r="B94" s="3" t="s">
        <v>2141</v>
      </c>
      <c r="C94" s="3" t="s">
        <v>2142</v>
      </c>
      <c r="D94" s="3" t="s">
        <v>1962</v>
      </c>
      <c r="F94" s="3">
        <v>39.197941</v>
      </c>
      <c r="G94" s="3">
        <v>39.13657</v>
      </c>
      <c r="H94" s="3">
        <v>39.220093</v>
      </c>
      <c r="I94" s="3">
        <v>39.312115</v>
      </c>
      <c r="J94" s="3">
        <v>39.495632</v>
      </c>
      <c r="K94" s="3">
        <v>39.629452</v>
      </c>
      <c r="L94" s="3">
        <v>39.706207</v>
      </c>
      <c r="M94" s="3">
        <v>39.789875</v>
      </c>
      <c r="N94" s="3">
        <v>39.873089</v>
      </c>
      <c r="O94" s="3">
        <v>39.952419</v>
      </c>
      <c r="P94" s="3">
        <v>40.034035</v>
      </c>
      <c r="Q94" s="3">
        <v>40.101501</v>
      </c>
      <c r="R94" s="3">
        <v>40.182869</v>
      </c>
      <c r="S94" s="3">
        <v>40.240807</v>
      </c>
      <c r="T94" s="3">
        <v>40.294182</v>
      </c>
      <c r="U94" s="3">
        <v>40.347759</v>
      </c>
      <c r="V94" s="3">
        <v>40.400444</v>
      </c>
      <c r="W94" s="3">
        <v>40.450169</v>
      </c>
      <c r="X94" s="3">
        <v>40.504025</v>
      </c>
      <c r="Y94" s="3">
        <v>40.548565</v>
      </c>
      <c r="Z94" s="3">
        <v>40.594364</v>
      </c>
      <c r="AA94" s="3">
        <v>40.639385</v>
      </c>
      <c r="AB94" s="3">
        <v>40.682529</v>
      </c>
      <c r="AC94" s="3">
        <v>40.727535</v>
      </c>
      <c r="AD94" s="3">
        <v>40.774174</v>
      </c>
      <c r="AE94" s="3">
        <v>40.820099</v>
      </c>
      <c r="AF94" s="3">
        <v>40.867432</v>
      </c>
      <c r="AG94" s="3">
        <v>40.914845</v>
      </c>
      <c r="AH94" s="3">
        <v>40.96294</v>
      </c>
      <c r="AI94" s="3">
        <v>40.997387</v>
      </c>
      <c r="AJ94" s="40">
        <v>0.002</v>
      </c>
    </row>
    <row r="95" ht="14.25" customHeight="1">
      <c r="A95" s="3" t="s">
        <v>1969</v>
      </c>
      <c r="B95" s="3" t="s">
        <v>2143</v>
      </c>
      <c r="C95" s="3" t="s">
        <v>2144</v>
      </c>
      <c r="D95" s="3" t="s">
        <v>1962</v>
      </c>
      <c r="F95" s="3">
        <v>0.0</v>
      </c>
      <c r="G95" s="3">
        <v>0.0</v>
      </c>
      <c r="H95" s="3">
        <v>0.0</v>
      </c>
      <c r="I95" s="3">
        <v>0.0</v>
      </c>
      <c r="J95" s="3">
        <v>0.0</v>
      </c>
      <c r="K95" s="3">
        <v>0.0</v>
      </c>
      <c r="L95" s="3">
        <v>0.0</v>
      </c>
      <c r="M95" s="3">
        <v>0.0</v>
      </c>
      <c r="N95" s="3">
        <v>0.0</v>
      </c>
      <c r="O95" s="3">
        <v>0.0</v>
      </c>
      <c r="P95" s="3">
        <v>0.0</v>
      </c>
      <c r="Q95" s="3">
        <v>0.0</v>
      </c>
      <c r="R95" s="3">
        <v>0.0</v>
      </c>
      <c r="S95" s="3">
        <v>0.0</v>
      </c>
      <c r="T95" s="3">
        <v>0.0</v>
      </c>
      <c r="U95" s="3">
        <v>0.0</v>
      </c>
      <c r="V95" s="3">
        <v>0.0</v>
      </c>
      <c r="W95" s="3">
        <v>0.0</v>
      </c>
      <c r="X95" s="3">
        <v>0.0</v>
      </c>
      <c r="Y95" s="3">
        <v>0.0</v>
      </c>
      <c r="Z95" s="3">
        <v>0.0</v>
      </c>
      <c r="AA95" s="3">
        <v>0.0</v>
      </c>
      <c r="AB95" s="3">
        <v>0.0</v>
      </c>
      <c r="AC95" s="3">
        <v>0.0</v>
      </c>
      <c r="AD95" s="3">
        <v>0.0</v>
      </c>
      <c r="AE95" s="3">
        <v>0.0</v>
      </c>
      <c r="AF95" s="3">
        <v>0.0</v>
      </c>
      <c r="AG95" s="3">
        <v>0.0</v>
      </c>
      <c r="AH95" s="3">
        <v>0.0</v>
      </c>
      <c r="AI95" s="3">
        <v>0.0</v>
      </c>
      <c r="AJ95" s="3" t="s">
        <v>197</v>
      </c>
    </row>
    <row r="96" ht="14.25" customHeight="1">
      <c r="A96" s="3" t="s">
        <v>1972</v>
      </c>
      <c r="B96" s="3" t="s">
        <v>2145</v>
      </c>
      <c r="C96" s="3" t="s">
        <v>2146</v>
      </c>
      <c r="D96" s="3" t="s">
        <v>1962</v>
      </c>
      <c r="F96" s="3">
        <v>45.273712</v>
      </c>
      <c r="G96" s="3">
        <v>45.234097</v>
      </c>
      <c r="H96" s="3">
        <v>45.310966</v>
      </c>
      <c r="I96" s="3">
        <v>45.409008</v>
      </c>
      <c r="J96" s="3">
        <v>45.606712</v>
      </c>
      <c r="K96" s="3">
        <v>45.763393</v>
      </c>
      <c r="L96" s="3">
        <v>45.843445</v>
      </c>
      <c r="M96" s="3">
        <v>45.916969</v>
      </c>
      <c r="N96" s="3">
        <v>45.995361</v>
      </c>
      <c r="O96" s="3">
        <v>46.068516</v>
      </c>
      <c r="P96" s="3">
        <v>46.141598</v>
      </c>
      <c r="Q96" s="3">
        <v>46.203117</v>
      </c>
      <c r="R96" s="3">
        <v>46.277092</v>
      </c>
      <c r="S96" s="3">
        <v>46.328461</v>
      </c>
      <c r="T96" s="3">
        <v>46.375076</v>
      </c>
      <c r="U96" s="3">
        <v>46.42189</v>
      </c>
      <c r="V96" s="3">
        <v>46.469444</v>
      </c>
      <c r="W96" s="3">
        <v>46.514545</v>
      </c>
      <c r="X96" s="3">
        <v>46.562279</v>
      </c>
      <c r="Y96" s="3">
        <v>46.603127</v>
      </c>
      <c r="Z96" s="3">
        <v>46.64431</v>
      </c>
      <c r="AA96" s="3">
        <v>46.684956</v>
      </c>
      <c r="AB96" s="3">
        <v>46.723236</v>
      </c>
      <c r="AC96" s="3">
        <v>46.76292</v>
      </c>
      <c r="AD96" s="3">
        <v>46.804001</v>
      </c>
      <c r="AE96" s="3">
        <v>46.844612</v>
      </c>
      <c r="AF96" s="3">
        <v>46.886406</v>
      </c>
      <c r="AG96" s="3">
        <v>46.9286</v>
      </c>
      <c r="AH96" s="3">
        <v>46.97126</v>
      </c>
      <c r="AI96" s="3">
        <v>46.998608</v>
      </c>
      <c r="AJ96" s="40">
        <v>0.001</v>
      </c>
    </row>
    <row r="97" ht="14.25" customHeight="1">
      <c r="A97" s="3" t="s">
        <v>1975</v>
      </c>
      <c r="B97" s="3" t="s">
        <v>2147</v>
      </c>
      <c r="C97" s="3" t="s">
        <v>2148</v>
      </c>
      <c r="D97" s="3" t="s">
        <v>1962</v>
      </c>
      <c r="F97" s="3">
        <v>0.0</v>
      </c>
      <c r="G97" s="3">
        <v>0.0</v>
      </c>
      <c r="H97" s="3">
        <v>0.0</v>
      </c>
      <c r="I97" s="3">
        <v>0.0</v>
      </c>
      <c r="J97" s="3">
        <v>0.0</v>
      </c>
      <c r="K97" s="3">
        <v>0.0</v>
      </c>
      <c r="L97" s="3">
        <v>0.0</v>
      </c>
      <c r="M97" s="3">
        <v>0.0</v>
      </c>
      <c r="N97" s="3">
        <v>0.0</v>
      </c>
      <c r="O97" s="3">
        <v>0.0</v>
      </c>
      <c r="P97" s="3">
        <v>0.0</v>
      </c>
      <c r="Q97" s="3">
        <v>0.0</v>
      </c>
      <c r="R97" s="3">
        <v>0.0</v>
      </c>
      <c r="S97" s="3">
        <v>0.0</v>
      </c>
      <c r="T97" s="3">
        <v>0.0</v>
      </c>
      <c r="U97" s="3">
        <v>0.0</v>
      </c>
      <c r="V97" s="3">
        <v>0.0</v>
      </c>
      <c r="W97" s="3">
        <v>0.0</v>
      </c>
      <c r="X97" s="3">
        <v>0.0</v>
      </c>
      <c r="Y97" s="3">
        <v>0.0</v>
      </c>
      <c r="Z97" s="3">
        <v>0.0</v>
      </c>
      <c r="AA97" s="3">
        <v>0.0</v>
      </c>
      <c r="AB97" s="3">
        <v>0.0</v>
      </c>
      <c r="AC97" s="3">
        <v>0.0</v>
      </c>
      <c r="AD97" s="3">
        <v>0.0</v>
      </c>
      <c r="AE97" s="3">
        <v>0.0</v>
      </c>
      <c r="AF97" s="3">
        <v>0.0</v>
      </c>
      <c r="AG97" s="3">
        <v>0.0</v>
      </c>
      <c r="AH97" s="3">
        <v>0.0</v>
      </c>
      <c r="AI97" s="3">
        <v>0.0</v>
      </c>
      <c r="AJ97" s="3" t="s">
        <v>197</v>
      </c>
    </row>
    <row r="98" ht="14.25" customHeight="1">
      <c r="A98" s="3" t="s">
        <v>1978</v>
      </c>
      <c r="B98" s="3" t="s">
        <v>2149</v>
      </c>
      <c r="C98" s="3" t="s">
        <v>2150</v>
      </c>
      <c r="D98" s="3" t="s">
        <v>1962</v>
      </c>
      <c r="F98" s="3">
        <v>0.0</v>
      </c>
      <c r="G98" s="3">
        <v>0.0</v>
      </c>
      <c r="H98" s="3">
        <v>0.0</v>
      </c>
      <c r="I98" s="3">
        <v>0.0</v>
      </c>
      <c r="J98" s="3">
        <v>0.0</v>
      </c>
      <c r="K98" s="3">
        <v>0.0</v>
      </c>
      <c r="L98" s="3">
        <v>0.0</v>
      </c>
      <c r="M98" s="3">
        <v>0.0</v>
      </c>
      <c r="N98" s="3">
        <v>0.0</v>
      </c>
      <c r="O98" s="3">
        <v>0.0</v>
      </c>
      <c r="P98" s="3">
        <v>0.0</v>
      </c>
      <c r="Q98" s="3">
        <v>0.0</v>
      </c>
      <c r="R98" s="3">
        <v>0.0</v>
      </c>
      <c r="S98" s="3">
        <v>0.0</v>
      </c>
      <c r="T98" s="3">
        <v>0.0</v>
      </c>
      <c r="U98" s="3">
        <v>0.0</v>
      </c>
      <c r="V98" s="3">
        <v>0.0</v>
      </c>
      <c r="W98" s="3">
        <v>0.0</v>
      </c>
      <c r="X98" s="3">
        <v>0.0</v>
      </c>
      <c r="Y98" s="3">
        <v>0.0</v>
      </c>
      <c r="Z98" s="3">
        <v>0.0</v>
      </c>
      <c r="AA98" s="3">
        <v>0.0</v>
      </c>
      <c r="AB98" s="3">
        <v>0.0</v>
      </c>
      <c r="AC98" s="3">
        <v>0.0</v>
      </c>
      <c r="AD98" s="3">
        <v>0.0</v>
      </c>
      <c r="AE98" s="3">
        <v>0.0</v>
      </c>
      <c r="AF98" s="3">
        <v>0.0</v>
      </c>
      <c r="AG98" s="3">
        <v>0.0</v>
      </c>
      <c r="AH98" s="3">
        <v>0.0</v>
      </c>
      <c r="AI98" s="3">
        <v>0.0</v>
      </c>
      <c r="AJ98" s="3" t="s">
        <v>197</v>
      </c>
    </row>
    <row r="99" ht="14.25" customHeight="1">
      <c r="A99" s="3" t="s">
        <v>1981</v>
      </c>
      <c r="B99" s="3" t="s">
        <v>2151</v>
      </c>
      <c r="C99" s="3" t="s">
        <v>2152</v>
      </c>
      <c r="D99" s="3" t="s">
        <v>1962</v>
      </c>
      <c r="F99" s="3">
        <v>0.0</v>
      </c>
      <c r="G99" s="3">
        <v>0.0</v>
      </c>
      <c r="H99" s="3">
        <v>0.0</v>
      </c>
      <c r="I99" s="3">
        <v>0.0</v>
      </c>
      <c r="J99" s="3">
        <v>0.0</v>
      </c>
      <c r="K99" s="3">
        <v>0.0</v>
      </c>
      <c r="L99" s="3">
        <v>0.0</v>
      </c>
      <c r="M99" s="3">
        <v>0.0</v>
      </c>
      <c r="N99" s="3">
        <v>0.0</v>
      </c>
      <c r="O99" s="3">
        <v>0.0</v>
      </c>
      <c r="P99" s="3">
        <v>0.0</v>
      </c>
      <c r="Q99" s="3">
        <v>0.0</v>
      </c>
      <c r="R99" s="3">
        <v>0.0</v>
      </c>
      <c r="S99" s="3">
        <v>0.0</v>
      </c>
      <c r="T99" s="3">
        <v>0.0</v>
      </c>
      <c r="U99" s="3">
        <v>0.0</v>
      </c>
      <c r="V99" s="3">
        <v>0.0</v>
      </c>
      <c r="W99" s="3">
        <v>0.0</v>
      </c>
      <c r="X99" s="3">
        <v>0.0</v>
      </c>
      <c r="Y99" s="3">
        <v>0.0</v>
      </c>
      <c r="Z99" s="3">
        <v>0.0</v>
      </c>
      <c r="AA99" s="3">
        <v>0.0</v>
      </c>
      <c r="AB99" s="3">
        <v>0.0</v>
      </c>
      <c r="AC99" s="3">
        <v>0.0</v>
      </c>
      <c r="AD99" s="3">
        <v>0.0</v>
      </c>
      <c r="AE99" s="3">
        <v>0.0</v>
      </c>
      <c r="AF99" s="3">
        <v>0.0</v>
      </c>
      <c r="AG99" s="3">
        <v>0.0</v>
      </c>
      <c r="AH99" s="3">
        <v>0.0</v>
      </c>
      <c r="AI99" s="3">
        <v>0.0</v>
      </c>
      <c r="AJ99" s="3" t="s">
        <v>197</v>
      </c>
    </row>
    <row r="100" ht="14.25" customHeight="1">
      <c r="A100" s="3" t="s">
        <v>623</v>
      </c>
      <c r="B100" s="3" t="s">
        <v>2153</v>
      </c>
      <c r="C100" s="3" t="s">
        <v>2154</v>
      </c>
      <c r="D100" s="3" t="s">
        <v>1962</v>
      </c>
      <c r="F100" s="3">
        <v>0.0</v>
      </c>
      <c r="G100" s="3">
        <v>0.0</v>
      </c>
      <c r="H100" s="3">
        <v>0.0</v>
      </c>
      <c r="I100" s="3">
        <v>0.0</v>
      </c>
      <c r="J100" s="3">
        <v>0.0</v>
      </c>
      <c r="K100" s="3">
        <v>0.0</v>
      </c>
      <c r="L100" s="3">
        <v>0.0</v>
      </c>
      <c r="M100" s="3">
        <v>0.0</v>
      </c>
      <c r="N100" s="3">
        <v>0.0</v>
      </c>
      <c r="O100" s="3">
        <v>0.0</v>
      </c>
      <c r="P100" s="3">
        <v>0.0</v>
      </c>
      <c r="Q100" s="3">
        <v>0.0</v>
      </c>
      <c r="R100" s="3">
        <v>0.0</v>
      </c>
      <c r="S100" s="3">
        <v>0.0</v>
      </c>
      <c r="T100" s="3">
        <v>0.0</v>
      </c>
      <c r="U100" s="3">
        <v>0.0</v>
      </c>
      <c r="V100" s="3">
        <v>0.0</v>
      </c>
      <c r="W100" s="3">
        <v>0.0</v>
      </c>
      <c r="X100" s="3">
        <v>0.0</v>
      </c>
      <c r="Y100" s="3">
        <v>0.0</v>
      </c>
      <c r="Z100" s="3">
        <v>0.0</v>
      </c>
      <c r="AA100" s="3">
        <v>0.0</v>
      </c>
      <c r="AB100" s="3">
        <v>0.0</v>
      </c>
      <c r="AC100" s="3">
        <v>0.0</v>
      </c>
      <c r="AD100" s="3">
        <v>0.0</v>
      </c>
      <c r="AE100" s="3">
        <v>0.0</v>
      </c>
      <c r="AF100" s="3">
        <v>0.0</v>
      </c>
      <c r="AG100" s="3">
        <v>0.0</v>
      </c>
      <c r="AH100" s="3">
        <v>0.0</v>
      </c>
      <c r="AI100" s="3">
        <v>0.0</v>
      </c>
      <c r="AJ100" s="3" t="s">
        <v>197</v>
      </c>
    </row>
    <row r="101" ht="14.25" customHeight="1">
      <c r="A101" s="3" t="s">
        <v>626</v>
      </c>
      <c r="B101" s="3" t="s">
        <v>2155</v>
      </c>
      <c r="C101" s="3" t="s">
        <v>2156</v>
      </c>
      <c r="D101" s="3" t="s">
        <v>1962</v>
      </c>
      <c r="F101" s="3">
        <v>47.43224</v>
      </c>
      <c r="G101" s="3">
        <v>47.575462</v>
      </c>
      <c r="H101" s="3">
        <v>47.762505</v>
      </c>
      <c r="I101" s="3">
        <v>47.992767</v>
      </c>
      <c r="J101" s="3">
        <v>48.120193</v>
      </c>
      <c r="K101" s="3">
        <v>48.260551</v>
      </c>
      <c r="L101" s="3">
        <v>48.405357</v>
      </c>
      <c r="M101" s="3">
        <v>48.539379</v>
      </c>
      <c r="N101" s="3">
        <v>48.659657</v>
      </c>
      <c r="O101" s="3">
        <v>48.77235</v>
      </c>
      <c r="P101" s="3">
        <v>48.882812</v>
      </c>
      <c r="Q101" s="3">
        <v>48.988537</v>
      </c>
      <c r="R101" s="3">
        <v>49.091702</v>
      </c>
      <c r="S101" s="3">
        <v>49.124935</v>
      </c>
      <c r="T101" s="3">
        <v>49.145409</v>
      </c>
      <c r="U101" s="3">
        <v>49.16404</v>
      </c>
      <c r="V101" s="3">
        <v>49.177673</v>
      </c>
      <c r="W101" s="3">
        <v>49.187946</v>
      </c>
      <c r="X101" s="3">
        <v>49.198345</v>
      </c>
      <c r="Y101" s="3">
        <v>49.214844</v>
      </c>
      <c r="Z101" s="3">
        <v>49.230907</v>
      </c>
      <c r="AA101" s="3">
        <v>49.246727</v>
      </c>
      <c r="AB101" s="3">
        <v>49.260361</v>
      </c>
      <c r="AC101" s="3">
        <v>49.274601</v>
      </c>
      <c r="AD101" s="3">
        <v>49.28933</v>
      </c>
      <c r="AE101" s="3">
        <v>49.303711</v>
      </c>
      <c r="AF101" s="3">
        <v>49.318096</v>
      </c>
      <c r="AG101" s="3">
        <v>49.3335</v>
      </c>
      <c r="AH101" s="3">
        <v>49.348251</v>
      </c>
      <c r="AI101" s="3">
        <v>49.358917</v>
      </c>
      <c r="AJ101" s="40">
        <v>0.001</v>
      </c>
    </row>
    <row r="102" ht="14.25" customHeight="1">
      <c r="A102" s="3" t="s">
        <v>629</v>
      </c>
      <c r="B102" s="3" t="s">
        <v>2157</v>
      </c>
      <c r="C102" s="3" t="s">
        <v>2158</v>
      </c>
      <c r="D102" s="3" t="s">
        <v>1962</v>
      </c>
      <c r="F102" s="3">
        <v>0.0</v>
      </c>
      <c r="G102" s="3">
        <v>0.0</v>
      </c>
      <c r="H102" s="3">
        <v>0.0</v>
      </c>
      <c r="I102" s="3">
        <v>0.0</v>
      </c>
      <c r="J102" s="3">
        <v>0.0</v>
      </c>
      <c r="K102" s="3">
        <v>0.0</v>
      </c>
      <c r="L102" s="3">
        <v>0.0</v>
      </c>
      <c r="M102" s="3">
        <v>0.0</v>
      </c>
      <c r="N102" s="3">
        <v>0.0</v>
      </c>
      <c r="O102" s="3">
        <v>0.0</v>
      </c>
      <c r="P102" s="3">
        <v>0.0</v>
      </c>
      <c r="Q102" s="3">
        <v>0.0</v>
      </c>
      <c r="R102" s="3">
        <v>0.0</v>
      </c>
      <c r="S102" s="3">
        <v>0.0</v>
      </c>
      <c r="T102" s="3">
        <v>0.0</v>
      </c>
      <c r="U102" s="3">
        <v>0.0</v>
      </c>
      <c r="V102" s="3">
        <v>0.0</v>
      </c>
      <c r="W102" s="3">
        <v>0.0</v>
      </c>
      <c r="X102" s="3">
        <v>0.0</v>
      </c>
      <c r="Y102" s="3">
        <v>0.0</v>
      </c>
      <c r="Z102" s="3">
        <v>0.0</v>
      </c>
      <c r="AA102" s="3">
        <v>0.0</v>
      </c>
      <c r="AB102" s="3">
        <v>0.0</v>
      </c>
      <c r="AC102" s="3">
        <v>0.0</v>
      </c>
      <c r="AD102" s="3">
        <v>0.0</v>
      </c>
      <c r="AE102" s="3">
        <v>0.0</v>
      </c>
      <c r="AF102" s="3">
        <v>0.0</v>
      </c>
      <c r="AG102" s="3">
        <v>0.0</v>
      </c>
      <c r="AH102" s="3">
        <v>0.0</v>
      </c>
      <c r="AI102" s="3">
        <v>0.0</v>
      </c>
      <c r="AJ102" s="3" t="s">
        <v>197</v>
      </c>
    </row>
    <row r="103" ht="14.25" customHeight="1">
      <c r="A103" s="3" t="s">
        <v>632</v>
      </c>
      <c r="B103" s="3" t="s">
        <v>2159</v>
      </c>
      <c r="C103" s="3" t="s">
        <v>2160</v>
      </c>
      <c r="D103" s="3" t="s">
        <v>1962</v>
      </c>
      <c r="F103" s="3">
        <v>46.41061</v>
      </c>
      <c r="G103" s="3">
        <v>46.515587</v>
      </c>
      <c r="H103" s="3">
        <v>46.630283</v>
      </c>
      <c r="I103" s="3">
        <v>46.740608</v>
      </c>
      <c r="J103" s="3">
        <v>46.835136</v>
      </c>
      <c r="K103" s="3">
        <v>46.931648</v>
      </c>
      <c r="L103" s="3">
        <v>47.02758</v>
      </c>
      <c r="M103" s="3">
        <v>47.125343</v>
      </c>
      <c r="N103" s="3">
        <v>47.222874</v>
      </c>
      <c r="O103" s="3">
        <v>47.319988</v>
      </c>
      <c r="P103" s="3">
        <v>47.417885</v>
      </c>
      <c r="Q103" s="3">
        <v>47.514996</v>
      </c>
      <c r="R103" s="3">
        <v>47.613541</v>
      </c>
      <c r="S103" s="3">
        <v>47.644299</v>
      </c>
      <c r="T103" s="3">
        <v>47.659748</v>
      </c>
      <c r="U103" s="3">
        <v>47.6656</v>
      </c>
      <c r="V103" s="3">
        <v>47.670269</v>
      </c>
      <c r="W103" s="3">
        <v>47.676895</v>
      </c>
      <c r="X103" s="3">
        <v>47.676254</v>
      </c>
      <c r="Y103" s="3">
        <v>47.687996</v>
      </c>
      <c r="Z103" s="3">
        <v>47.695774</v>
      </c>
      <c r="AA103" s="3">
        <v>47.704372</v>
      </c>
      <c r="AB103" s="3">
        <v>47.702332</v>
      </c>
      <c r="AC103" s="3">
        <v>47.702873</v>
      </c>
      <c r="AD103" s="3">
        <v>47.712502</v>
      </c>
      <c r="AE103" s="3">
        <v>47.721977</v>
      </c>
      <c r="AF103" s="3">
        <v>47.731697</v>
      </c>
      <c r="AG103" s="3">
        <v>47.740879</v>
      </c>
      <c r="AH103" s="3">
        <v>47.750332</v>
      </c>
      <c r="AI103" s="3">
        <v>47.753696</v>
      </c>
      <c r="AJ103" s="40">
        <v>0.001</v>
      </c>
    </row>
    <row r="104" ht="14.25" customHeight="1">
      <c r="A104" s="3" t="s">
        <v>635</v>
      </c>
      <c r="B104" s="3" t="s">
        <v>2161</v>
      </c>
      <c r="C104" s="3" t="s">
        <v>2162</v>
      </c>
      <c r="D104" s="3" t="s">
        <v>1962</v>
      </c>
      <c r="F104" s="3">
        <v>0.0</v>
      </c>
      <c r="G104" s="3">
        <v>0.0</v>
      </c>
      <c r="H104" s="3">
        <v>0.0</v>
      </c>
      <c r="I104" s="3">
        <v>0.0</v>
      </c>
      <c r="J104" s="3">
        <v>0.0</v>
      </c>
      <c r="K104" s="3">
        <v>0.0</v>
      </c>
      <c r="L104" s="3">
        <v>0.0</v>
      </c>
      <c r="M104" s="3">
        <v>0.0</v>
      </c>
      <c r="N104" s="3">
        <v>0.0</v>
      </c>
      <c r="O104" s="3">
        <v>0.0</v>
      </c>
      <c r="P104" s="3">
        <v>0.0</v>
      </c>
      <c r="Q104" s="3">
        <v>0.0</v>
      </c>
      <c r="R104" s="3">
        <v>0.0</v>
      </c>
      <c r="S104" s="3">
        <v>0.0</v>
      </c>
      <c r="T104" s="3">
        <v>0.0</v>
      </c>
      <c r="U104" s="3">
        <v>0.0</v>
      </c>
      <c r="V104" s="3">
        <v>0.0</v>
      </c>
      <c r="W104" s="3">
        <v>0.0</v>
      </c>
      <c r="X104" s="3">
        <v>0.0</v>
      </c>
      <c r="Y104" s="3">
        <v>0.0</v>
      </c>
      <c r="Z104" s="3">
        <v>0.0</v>
      </c>
      <c r="AA104" s="3">
        <v>0.0</v>
      </c>
      <c r="AB104" s="3">
        <v>0.0</v>
      </c>
      <c r="AC104" s="3">
        <v>0.0</v>
      </c>
      <c r="AD104" s="3">
        <v>0.0</v>
      </c>
      <c r="AE104" s="3">
        <v>0.0</v>
      </c>
      <c r="AF104" s="3">
        <v>0.0</v>
      </c>
      <c r="AG104" s="3">
        <v>0.0</v>
      </c>
      <c r="AH104" s="3">
        <v>0.0</v>
      </c>
      <c r="AI104" s="3">
        <v>0.0</v>
      </c>
      <c r="AJ104" s="3" t="s">
        <v>197</v>
      </c>
    </row>
    <row r="105" ht="14.25" customHeight="1">
      <c r="A105" s="3" t="s">
        <v>638</v>
      </c>
      <c r="B105" s="3" t="s">
        <v>2163</v>
      </c>
      <c r="C105" s="3" t="s">
        <v>2164</v>
      </c>
      <c r="D105" s="3" t="s">
        <v>1962</v>
      </c>
      <c r="F105" s="3">
        <v>0.0</v>
      </c>
      <c r="G105" s="3">
        <v>0.0</v>
      </c>
      <c r="H105" s="3">
        <v>0.0</v>
      </c>
      <c r="I105" s="3">
        <v>0.0</v>
      </c>
      <c r="J105" s="3">
        <v>0.0</v>
      </c>
      <c r="K105" s="3">
        <v>0.0</v>
      </c>
      <c r="L105" s="3">
        <v>0.0</v>
      </c>
      <c r="M105" s="3">
        <v>0.0</v>
      </c>
      <c r="N105" s="3">
        <v>0.0</v>
      </c>
      <c r="O105" s="3">
        <v>0.0</v>
      </c>
      <c r="P105" s="3">
        <v>0.0</v>
      </c>
      <c r="Q105" s="3">
        <v>0.0</v>
      </c>
      <c r="R105" s="3">
        <v>0.0</v>
      </c>
      <c r="S105" s="3">
        <v>0.0</v>
      </c>
      <c r="T105" s="3">
        <v>0.0</v>
      </c>
      <c r="U105" s="3">
        <v>0.0</v>
      </c>
      <c r="V105" s="3">
        <v>0.0</v>
      </c>
      <c r="W105" s="3">
        <v>0.0</v>
      </c>
      <c r="X105" s="3">
        <v>0.0</v>
      </c>
      <c r="Y105" s="3">
        <v>0.0</v>
      </c>
      <c r="Z105" s="3">
        <v>0.0</v>
      </c>
      <c r="AA105" s="3">
        <v>0.0</v>
      </c>
      <c r="AB105" s="3">
        <v>0.0</v>
      </c>
      <c r="AC105" s="3">
        <v>0.0</v>
      </c>
      <c r="AD105" s="3">
        <v>0.0</v>
      </c>
      <c r="AE105" s="3">
        <v>0.0</v>
      </c>
      <c r="AF105" s="3">
        <v>0.0</v>
      </c>
      <c r="AG105" s="3">
        <v>0.0</v>
      </c>
      <c r="AH105" s="3">
        <v>0.0</v>
      </c>
      <c r="AI105" s="3">
        <v>0.0</v>
      </c>
      <c r="AJ105" s="3" t="s">
        <v>197</v>
      </c>
    </row>
    <row r="106" ht="14.25" customHeight="1">
      <c r="A106" s="3" t="s">
        <v>1996</v>
      </c>
      <c r="B106" s="3" t="s">
        <v>2165</v>
      </c>
      <c r="C106" s="3" t="s">
        <v>2166</v>
      </c>
      <c r="D106" s="3" t="s">
        <v>1962</v>
      </c>
      <c r="F106" s="3">
        <v>0.0</v>
      </c>
      <c r="G106" s="3">
        <v>0.0</v>
      </c>
      <c r="H106" s="3">
        <v>0.0</v>
      </c>
      <c r="I106" s="3">
        <v>0.0</v>
      </c>
      <c r="J106" s="3">
        <v>0.0</v>
      </c>
      <c r="K106" s="3">
        <v>0.0</v>
      </c>
      <c r="L106" s="3">
        <v>0.0</v>
      </c>
      <c r="M106" s="3">
        <v>0.0</v>
      </c>
      <c r="N106" s="3">
        <v>0.0</v>
      </c>
      <c r="O106" s="3">
        <v>0.0</v>
      </c>
      <c r="P106" s="3">
        <v>0.0</v>
      </c>
      <c r="Q106" s="3">
        <v>0.0</v>
      </c>
      <c r="R106" s="3">
        <v>0.0</v>
      </c>
      <c r="S106" s="3">
        <v>0.0</v>
      </c>
      <c r="T106" s="3">
        <v>0.0</v>
      </c>
      <c r="U106" s="3">
        <v>0.0</v>
      </c>
      <c r="V106" s="3">
        <v>0.0</v>
      </c>
      <c r="W106" s="3">
        <v>0.0</v>
      </c>
      <c r="X106" s="3">
        <v>0.0</v>
      </c>
      <c r="Y106" s="3">
        <v>0.0</v>
      </c>
      <c r="Z106" s="3">
        <v>0.0</v>
      </c>
      <c r="AA106" s="3">
        <v>0.0</v>
      </c>
      <c r="AB106" s="3">
        <v>0.0</v>
      </c>
      <c r="AC106" s="3">
        <v>0.0</v>
      </c>
      <c r="AD106" s="3">
        <v>0.0</v>
      </c>
      <c r="AE106" s="3">
        <v>0.0</v>
      </c>
      <c r="AF106" s="3">
        <v>0.0</v>
      </c>
      <c r="AG106" s="3">
        <v>0.0</v>
      </c>
      <c r="AH106" s="3">
        <v>0.0</v>
      </c>
      <c r="AI106" s="3">
        <v>0.0</v>
      </c>
      <c r="AJ106" s="3" t="s">
        <v>197</v>
      </c>
    </row>
    <row r="107" ht="14.25" customHeight="1">
      <c r="A107" s="3" t="s">
        <v>1999</v>
      </c>
      <c r="B107" s="3" t="s">
        <v>2167</v>
      </c>
      <c r="C107" s="3" t="s">
        <v>2168</v>
      </c>
      <c r="D107" s="3" t="s">
        <v>1962</v>
      </c>
      <c r="F107" s="3">
        <v>0.0</v>
      </c>
      <c r="G107" s="3">
        <v>0.0</v>
      </c>
      <c r="H107" s="3">
        <v>0.0</v>
      </c>
      <c r="I107" s="3">
        <v>0.0</v>
      </c>
      <c r="J107" s="3">
        <v>0.0</v>
      </c>
      <c r="K107" s="3">
        <v>0.0</v>
      </c>
      <c r="L107" s="3">
        <v>0.0</v>
      </c>
      <c r="M107" s="3">
        <v>0.0</v>
      </c>
      <c r="N107" s="3">
        <v>0.0</v>
      </c>
      <c r="O107" s="3">
        <v>0.0</v>
      </c>
      <c r="P107" s="3">
        <v>0.0</v>
      </c>
      <c r="Q107" s="3">
        <v>0.0</v>
      </c>
      <c r="R107" s="3">
        <v>0.0</v>
      </c>
      <c r="S107" s="3">
        <v>0.0</v>
      </c>
      <c r="T107" s="3">
        <v>0.0</v>
      </c>
      <c r="U107" s="3">
        <v>0.0</v>
      </c>
      <c r="V107" s="3">
        <v>0.0</v>
      </c>
      <c r="W107" s="3">
        <v>0.0</v>
      </c>
      <c r="X107" s="3">
        <v>0.0</v>
      </c>
      <c r="Y107" s="3">
        <v>0.0</v>
      </c>
      <c r="Z107" s="3">
        <v>0.0</v>
      </c>
      <c r="AA107" s="3">
        <v>0.0</v>
      </c>
      <c r="AB107" s="3">
        <v>0.0</v>
      </c>
      <c r="AC107" s="3">
        <v>0.0</v>
      </c>
      <c r="AD107" s="3">
        <v>0.0</v>
      </c>
      <c r="AE107" s="3">
        <v>0.0</v>
      </c>
      <c r="AF107" s="3">
        <v>0.0</v>
      </c>
      <c r="AG107" s="3">
        <v>0.0</v>
      </c>
      <c r="AH107" s="3">
        <v>0.0</v>
      </c>
      <c r="AI107" s="3">
        <v>0.0</v>
      </c>
      <c r="AJ107" s="3" t="s">
        <v>197</v>
      </c>
    </row>
    <row r="108" ht="14.25" customHeight="1">
      <c r="A108" s="3" t="s">
        <v>2169</v>
      </c>
      <c r="C108" s="3" t="s">
        <v>2170</v>
      </c>
    </row>
    <row r="109" ht="14.25" customHeight="1">
      <c r="A109" s="3" t="s">
        <v>1959</v>
      </c>
      <c r="B109" s="3" t="s">
        <v>2171</v>
      </c>
      <c r="C109" s="3" t="s">
        <v>2172</v>
      </c>
      <c r="D109" s="3" t="s">
        <v>1962</v>
      </c>
      <c r="F109" s="3">
        <v>0.0</v>
      </c>
      <c r="G109" s="3">
        <v>0.0</v>
      </c>
      <c r="H109" s="3">
        <v>0.0</v>
      </c>
      <c r="I109" s="3">
        <v>0.0</v>
      </c>
      <c r="J109" s="3">
        <v>0.0</v>
      </c>
      <c r="K109" s="3">
        <v>0.0</v>
      </c>
      <c r="L109" s="3">
        <v>0.0</v>
      </c>
      <c r="M109" s="3">
        <v>0.0</v>
      </c>
      <c r="N109" s="3">
        <v>0.0</v>
      </c>
      <c r="O109" s="3">
        <v>0.0</v>
      </c>
      <c r="P109" s="3">
        <v>0.0</v>
      </c>
      <c r="Q109" s="3">
        <v>0.0</v>
      </c>
      <c r="R109" s="3">
        <v>0.0</v>
      </c>
      <c r="S109" s="3">
        <v>0.0</v>
      </c>
      <c r="T109" s="3">
        <v>0.0</v>
      </c>
      <c r="U109" s="3">
        <v>0.0</v>
      </c>
      <c r="V109" s="3">
        <v>0.0</v>
      </c>
      <c r="W109" s="3">
        <v>0.0</v>
      </c>
      <c r="X109" s="3">
        <v>0.0</v>
      </c>
      <c r="Y109" s="3">
        <v>0.0</v>
      </c>
      <c r="Z109" s="3">
        <v>0.0</v>
      </c>
      <c r="AA109" s="3">
        <v>0.0</v>
      </c>
      <c r="AB109" s="3">
        <v>0.0</v>
      </c>
      <c r="AC109" s="3">
        <v>0.0</v>
      </c>
      <c r="AD109" s="3">
        <v>0.0</v>
      </c>
      <c r="AE109" s="3">
        <v>0.0</v>
      </c>
      <c r="AF109" s="3">
        <v>0.0</v>
      </c>
      <c r="AG109" s="3">
        <v>0.0</v>
      </c>
      <c r="AH109" s="3">
        <v>0.0</v>
      </c>
      <c r="AI109" s="3">
        <v>0.0</v>
      </c>
      <c r="AJ109" s="3" t="s">
        <v>197</v>
      </c>
    </row>
    <row r="110" ht="14.25" customHeight="1">
      <c r="A110" s="3" t="s">
        <v>1963</v>
      </c>
      <c r="B110" s="3" t="s">
        <v>2173</v>
      </c>
      <c r="C110" s="3" t="s">
        <v>2174</v>
      </c>
      <c r="D110" s="3" t="s">
        <v>1962</v>
      </c>
      <c r="F110" s="3">
        <v>0.0</v>
      </c>
      <c r="G110" s="3">
        <v>0.0</v>
      </c>
      <c r="H110" s="3">
        <v>0.0</v>
      </c>
      <c r="I110" s="3">
        <v>0.0</v>
      </c>
      <c r="J110" s="3">
        <v>0.0</v>
      </c>
      <c r="K110" s="3">
        <v>0.0</v>
      </c>
      <c r="L110" s="3">
        <v>0.0</v>
      </c>
      <c r="M110" s="3">
        <v>0.0</v>
      </c>
      <c r="N110" s="3">
        <v>0.0</v>
      </c>
      <c r="O110" s="3">
        <v>0.0</v>
      </c>
      <c r="P110" s="3">
        <v>0.0</v>
      </c>
      <c r="Q110" s="3">
        <v>0.0</v>
      </c>
      <c r="R110" s="3">
        <v>0.0</v>
      </c>
      <c r="S110" s="3">
        <v>0.0</v>
      </c>
      <c r="T110" s="3">
        <v>0.0</v>
      </c>
      <c r="U110" s="3">
        <v>0.0</v>
      </c>
      <c r="V110" s="3">
        <v>0.0</v>
      </c>
      <c r="W110" s="3">
        <v>0.0</v>
      </c>
      <c r="X110" s="3">
        <v>0.0</v>
      </c>
      <c r="Y110" s="3">
        <v>0.0</v>
      </c>
      <c r="Z110" s="3">
        <v>0.0</v>
      </c>
      <c r="AA110" s="3">
        <v>0.0</v>
      </c>
      <c r="AB110" s="3">
        <v>0.0</v>
      </c>
      <c r="AC110" s="3">
        <v>0.0</v>
      </c>
      <c r="AD110" s="3">
        <v>0.0</v>
      </c>
      <c r="AE110" s="3">
        <v>0.0</v>
      </c>
      <c r="AF110" s="3">
        <v>0.0</v>
      </c>
      <c r="AG110" s="3">
        <v>0.0</v>
      </c>
      <c r="AH110" s="3">
        <v>0.0</v>
      </c>
      <c r="AI110" s="3">
        <v>0.0</v>
      </c>
      <c r="AJ110" s="3" t="s">
        <v>197</v>
      </c>
    </row>
    <row r="111" ht="14.25" customHeight="1">
      <c r="A111" s="3" t="s">
        <v>1966</v>
      </c>
      <c r="B111" s="3" t="s">
        <v>2175</v>
      </c>
      <c r="C111" s="3" t="s">
        <v>2176</v>
      </c>
      <c r="D111" s="3" t="s">
        <v>1962</v>
      </c>
      <c r="F111" s="3">
        <v>37.539272</v>
      </c>
      <c r="G111" s="3">
        <v>37.474941</v>
      </c>
      <c r="H111" s="3">
        <v>37.559578</v>
      </c>
      <c r="I111" s="3">
        <v>37.648029</v>
      </c>
      <c r="J111" s="3">
        <v>37.813183</v>
      </c>
      <c r="K111" s="3">
        <v>37.937782</v>
      </c>
      <c r="L111" s="3">
        <v>38.014969</v>
      </c>
      <c r="M111" s="3">
        <v>38.098698</v>
      </c>
      <c r="N111" s="3">
        <v>38.182026</v>
      </c>
      <c r="O111" s="3">
        <v>38.261066</v>
      </c>
      <c r="P111" s="3">
        <v>38.342346</v>
      </c>
      <c r="Q111" s="3">
        <v>38.40966</v>
      </c>
      <c r="R111" s="3">
        <v>38.490616</v>
      </c>
      <c r="S111" s="3">
        <v>38.547634</v>
      </c>
      <c r="T111" s="3">
        <v>38.600185</v>
      </c>
      <c r="U111" s="3">
        <v>38.653442</v>
      </c>
      <c r="V111" s="3">
        <v>38.70631</v>
      </c>
      <c r="W111" s="3">
        <v>38.756115</v>
      </c>
      <c r="X111" s="3">
        <v>38.810043</v>
      </c>
      <c r="Y111" s="3">
        <v>38.854568</v>
      </c>
      <c r="Z111" s="3">
        <v>38.900532</v>
      </c>
      <c r="AA111" s="3">
        <v>38.945671</v>
      </c>
      <c r="AB111" s="3">
        <v>38.988949</v>
      </c>
      <c r="AC111" s="3">
        <v>39.033985</v>
      </c>
      <c r="AD111" s="3">
        <v>39.080643</v>
      </c>
      <c r="AE111" s="3">
        <v>39.126579</v>
      </c>
      <c r="AF111" s="3">
        <v>39.174</v>
      </c>
      <c r="AG111" s="3">
        <v>39.221401</v>
      </c>
      <c r="AH111" s="3">
        <v>39.269554</v>
      </c>
      <c r="AI111" s="3">
        <v>39.30405</v>
      </c>
      <c r="AJ111" s="40">
        <v>0.002</v>
      </c>
    </row>
    <row r="112" ht="14.25" customHeight="1">
      <c r="A112" s="3" t="s">
        <v>1969</v>
      </c>
      <c r="B112" s="3" t="s">
        <v>2177</v>
      </c>
      <c r="C112" s="3" t="s">
        <v>2178</v>
      </c>
      <c r="D112" s="3" t="s">
        <v>1962</v>
      </c>
      <c r="F112" s="3">
        <v>0.0</v>
      </c>
      <c r="G112" s="3">
        <v>0.0</v>
      </c>
      <c r="H112" s="3">
        <v>0.0</v>
      </c>
      <c r="I112" s="3">
        <v>0.0</v>
      </c>
      <c r="J112" s="3">
        <v>0.0</v>
      </c>
      <c r="K112" s="3">
        <v>0.0</v>
      </c>
      <c r="L112" s="3">
        <v>0.0</v>
      </c>
      <c r="M112" s="3">
        <v>0.0</v>
      </c>
      <c r="N112" s="3">
        <v>0.0</v>
      </c>
      <c r="O112" s="3">
        <v>0.0</v>
      </c>
      <c r="P112" s="3">
        <v>0.0</v>
      </c>
      <c r="Q112" s="3">
        <v>0.0</v>
      </c>
      <c r="R112" s="3">
        <v>0.0</v>
      </c>
      <c r="S112" s="3">
        <v>0.0</v>
      </c>
      <c r="T112" s="3">
        <v>0.0</v>
      </c>
      <c r="U112" s="3">
        <v>0.0</v>
      </c>
      <c r="V112" s="3">
        <v>0.0</v>
      </c>
      <c r="W112" s="3">
        <v>0.0</v>
      </c>
      <c r="X112" s="3">
        <v>0.0</v>
      </c>
      <c r="Y112" s="3">
        <v>0.0</v>
      </c>
      <c r="Z112" s="3">
        <v>0.0</v>
      </c>
      <c r="AA112" s="3">
        <v>0.0</v>
      </c>
      <c r="AB112" s="3">
        <v>0.0</v>
      </c>
      <c r="AC112" s="3">
        <v>0.0</v>
      </c>
      <c r="AD112" s="3">
        <v>0.0</v>
      </c>
      <c r="AE112" s="3">
        <v>0.0</v>
      </c>
      <c r="AF112" s="3">
        <v>0.0</v>
      </c>
      <c r="AG112" s="3">
        <v>0.0</v>
      </c>
      <c r="AH112" s="3">
        <v>0.0</v>
      </c>
      <c r="AI112" s="3">
        <v>0.0</v>
      </c>
      <c r="AJ112" s="3" t="s">
        <v>197</v>
      </c>
    </row>
    <row r="113" ht="14.25" customHeight="1">
      <c r="A113" s="3" t="s">
        <v>1972</v>
      </c>
      <c r="B113" s="3" t="s">
        <v>2179</v>
      </c>
      <c r="C113" s="3" t="s">
        <v>2180</v>
      </c>
      <c r="D113" s="3" t="s">
        <v>1962</v>
      </c>
      <c r="F113" s="3">
        <v>43.611374</v>
      </c>
      <c r="G113" s="3">
        <v>43.572041</v>
      </c>
      <c r="H113" s="3">
        <v>43.646374</v>
      </c>
      <c r="I113" s="3">
        <v>43.75</v>
      </c>
      <c r="J113" s="3">
        <v>43.931175</v>
      </c>
      <c r="K113" s="3">
        <v>44.081924</v>
      </c>
      <c r="L113" s="3">
        <v>44.164791</v>
      </c>
      <c r="M113" s="3">
        <v>44.235752</v>
      </c>
      <c r="N113" s="3">
        <v>44.313858</v>
      </c>
      <c r="O113" s="3">
        <v>44.387142</v>
      </c>
      <c r="P113" s="3">
        <v>44.460278</v>
      </c>
      <c r="Q113" s="3">
        <v>44.522854</v>
      </c>
      <c r="R113" s="3">
        <v>44.596809</v>
      </c>
      <c r="S113" s="3">
        <v>44.648273</v>
      </c>
      <c r="T113" s="3">
        <v>44.695019</v>
      </c>
      <c r="U113" s="3">
        <v>44.743507</v>
      </c>
      <c r="V113" s="3">
        <v>44.791092</v>
      </c>
      <c r="W113" s="3">
        <v>44.835384</v>
      </c>
      <c r="X113" s="3">
        <v>44.882355</v>
      </c>
      <c r="Y113" s="3">
        <v>44.923271</v>
      </c>
      <c r="Z113" s="3">
        <v>44.964684</v>
      </c>
      <c r="AA113" s="3">
        <v>45.005405</v>
      </c>
      <c r="AB113" s="3">
        <v>45.044014</v>
      </c>
      <c r="AC113" s="3">
        <v>45.083935</v>
      </c>
      <c r="AD113" s="3">
        <v>45.125629</v>
      </c>
      <c r="AE113" s="3">
        <v>45.167011</v>
      </c>
      <c r="AF113" s="3">
        <v>45.209492</v>
      </c>
      <c r="AG113" s="3">
        <v>45.251793</v>
      </c>
      <c r="AH113" s="3">
        <v>45.294674</v>
      </c>
      <c r="AI113" s="3">
        <v>45.322266</v>
      </c>
      <c r="AJ113" s="40">
        <v>0.001</v>
      </c>
    </row>
    <row r="114" ht="14.25" customHeight="1">
      <c r="A114" s="3" t="s">
        <v>1975</v>
      </c>
      <c r="B114" s="3" t="s">
        <v>2181</v>
      </c>
      <c r="C114" s="3" t="s">
        <v>2182</v>
      </c>
      <c r="D114" s="3" t="s">
        <v>1962</v>
      </c>
      <c r="F114" s="3">
        <v>0.0</v>
      </c>
      <c r="G114" s="3">
        <v>0.0</v>
      </c>
      <c r="H114" s="3">
        <v>0.0</v>
      </c>
      <c r="I114" s="3">
        <v>0.0</v>
      </c>
      <c r="J114" s="3">
        <v>0.0</v>
      </c>
      <c r="K114" s="3">
        <v>0.0</v>
      </c>
      <c r="L114" s="3">
        <v>0.0</v>
      </c>
      <c r="M114" s="3">
        <v>0.0</v>
      </c>
      <c r="N114" s="3">
        <v>0.0</v>
      </c>
      <c r="O114" s="3">
        <v>0.0</v>
      </c>
      <c r="P114" s="3">
        <v>0.0</v>
      </c>
      <c r="Q114" s="3">
        <v>0.0</v>
      </c>
      <c r="R114" s="3">
        <v>0.0</v>
      </c>
      <c r="S114" s="3">
        <v>0.0</v>
      </c>
      <c r="T114" s="3">
        <v>0.0</v>
      </c>
      <c r="U114" s="3">
        <v>0.0</v>
      </c>
      <c r="V114" s="3">
        <v>0.0</v>
      </c>
      <c r="W114" s="3">
        <v>0.0</v>
      </c>
      <c r="X114" s="3">
        <v>0.0</v>
      </c>
      <c r="Y114" s="3">
        <v>0.0</v>
      </c>
      <c r="Z114" s="3">
        <v>0.0</v>
      </c>
      <c r="AA114" s="3">
        <v>0.0</v>
      </c>
      <c r="AB114" s="3">
        <v>0.0</v>
      </c>
      <c r="AC114" s="3">
        <v>0.0</v>
      </c>
      <c r="AD114" s="3">
        <v>0.0</v>
      </c>
      <c r="AE114" s="3">
        <v>0.0</v>
      </c>
      <c r="AF114" s="3">
        <v>0.0</v>
      </c>
      <c r="AG114" s="3">
        <v>0.0</v>
      </c>
      <c r="AH114" s="3">
        <v>0.0</v>
      </c>
      <c r="AI114" s="3">
        <v>0.0</v>
      </c>
      <c r="AJ114" s="3" t="s">
        <v>197</v>
      </c>
    </row>
    <row r="115" ht="14.25" customHeight="1">
      <c r="A115" s="3" t="s">
        <v>1978</v>
      </c>
      <c r="B115" s="3" t="s">
        <v>2183</v>
      </c>
      <c r="C115" s="3" t="s">
        <v>2184</v>
      </c>
      <c r="D115" s="3" t="s">
        <v>1962</v>
      </c>
      <c r="F115" s="3">
        <v>0.0</v>
      </c>
      <c r="G115" s="3">
        <v>0.0</v>
      </c>
      <c r="H115" s="3">
        <v>0.0</v>
      </c>
      <c r="I115" s="3">
        <v>0.0</v>
      </c>
      <c r="J115" s="3">
        <v>0.0</v>
      </c>
      <c r="K115" s="3">
        <v>0.0</v>
      </c>
      <c r="L115" s="3">
        <v>0.0</v>
      </c>
      <c r="M115" s="3">
        <v>0.0</v>
      </c>
      <c r="N115" s="3">
        <v>0.0</v>
      </c>
      <c r="O115" s="3">
        <v>0.0</v>
      </c>
      <c r="P115" s="3">
        <v>0.0</v>
      </c>
      <c r="Q115" s="3">
        <v>0.0</v>
      </c>
      <c r="R115" s="3">
        <v>0.0</v>
      </c>
      <c r="S115" s="3">
        <v>0.0</v>
      </c>
      <c r="T115" s="3">
        <v>0.0</v>
      </c>
      <c r="U115" s="3">
        <v>0.0</v>
      </c>
      <c r="V115" s="3">
        <v>0.0</v>
      </c>
      <c r="W115" s="3">
        <v>0.0</v>
      </c>
      <c r="X115" s="3">
        <v>0.0</v>
      </c>
      <c r="Y115" s="3">
        <v>0.0</v>
      </c>
      <c r="Z115" s="3">
        <v>0.0</v>
      </c>
      <c r="AA115" s="3">
        <v>0.0</v>
      </c>
      <c r="AB115" s="3">
        <v>0.0</v>
      </c>
      <c r="AC115" s="3">
        <v>0.0</v>
      </c>
      <c r="AD115" s="3">
        <v>0.0</v>
      </c>
      <c r="AE115" s="3">
        <v>0.0</v>
      </c>
      <c r="AF115" s="3">
        <v>0.0</v>
      </c>
      <c r="AG115" s="3">
        <v>0.0</v>
      </c>
      <c r="AH115" s="3">
        <v>0.0</v>
      </c>
      <c r="AI115" s="3">
        <v>0.0</v>
      </c>
      <c r="AJ115" s="3" t="s">
        <v>197</v>
      </c>
    </row>
    <row r="116" ht="14.25" customHeight="1">
      <c r="A116" s="3" t="s">
        <v>1981</v>
      </c>
      <c r="B116" s="3" t="s">
        <v>2185</v>
      </c>
      <c r="C116" s="3" t="s">
        <v>2186</v>
      </c>
      <c r="D116" s="3" t="s">
        <v>1962</v>
      </c>
      <c r="F116" s="3">
        <v>0.0</v>
      </c>
      <c r="G116" s="3">
        <v>0.0</v>
      </c>
      <c r="H116" s="3">
        <v>0.0</v>
      </c>
      <c r="I116" s="3">
        <v>0.0</v>
      </c>
      <c r="J116" s="3">
        <v>0.0</v>
      </c>
      <c r="K116" s="3">
        <v>0.0</v>
      </c>
      <c r="L116" s="3">
        <v>0.0</v>
      </c>
      <c r="M116" s="3">
        <v>0.0</v>
      </c>
      <c r="N116" s="3">
        <v>0.0</v>
      </c>
      <c r="O116" s="3">
        <v>0.0</v>
      </c>
      <c r="P116" s="3">
        <v>0.0</v>
      </c>
      <c r="Q116" s="3">
        <v>0.0</v>
      </c>
      <c r="R116" s="3">
        <v>0.0</v>
      </c>
      <c r="S116" s="3">
        <v>0.0</v>
      </c>
      <c r="T116" s="3">
        <v>0.0</v>
      </c>
      <c r="U116" s="3">
        <v>0.0</v>
      </c>
      <c r="V116" s="3">
        <v>0.0</v>
      </c>
      <c r="W116" s="3">
        <v>0.0</v>
      </c>
      <c r="X116" s="3">
        <v>0.0</v>
      </c>
      <c r="Y116" s="3">
        <v>0.0</v>
      </c>
      <c r="Z116" s="3">
        <v>0.0</v>
      </c>
      <c r="AA116" s="3">
        <v>0.0</v>
      </c>
      <c r="AB116" s="3">
        <v>0.0</v>
      </c>
      <c r="AC116" s="3">
        <v>0.0</v>
      </c>
      <c r="AD116" s="3">
        <v>0.0</v>
      </c>
      <c r="AE116" s="3">
        <v>0.0</v>
      </c>
      <c r="AF116" s="3">
        <v>0.0</v>
      </c>
      <c r="AG116" s="3">
        <v>0.0</v>
      </c>
      <c r="AH116" s="3">
        <v>0.0</v>
      </c>
      <c r="AI116" s="3">
        <v>0.0</v>
      </c>
      <c r="AJ116" s="3" t="s">
        <v>197</v>
      </c>
    </row>
    <row r="117" ht="14.25" customHeight="1">
      <c r="A117" s="3" t="s">
        <v>623</v>
      </c>
      <c r="B117" s="3" t="s">
        <v>2187</v>
      </c>
      <c r="C117" s="3" t="s">
        <v>2188</v>
      </c>
      <c r="D117" s="3" t="s">
        <v>1962</v>
      </c>
      <c r="F117" s="3">
        <v>0.0</v>
      </c>
      <c r="G117" s="3">
        <v>0.0</v>
      </c>
      <c r="H117" s="3">
        <v>0.0</v>
      </c>
      <c r="I117" s="3">
        <v>0.0</v>
      </c>
      <c r="J117" s="3">
        <v>0.0</v>
      </c>
      <c r="K117" s="3">
        <v>0.0</v>
      </c>
      <c r="L117" s="3">
        <v>0.0</v>
      </c>
      <c r="M117" s="3">
        <v>0.0</v>
      </c>
      <c r="N117" s="3">
        <v>0.0</v>
      </c>
      <c r="O117" s="3">
        <v>0.0</v>
      </c>
      <c r="P117" s="3">
        <v>0.0</v>
      </c>
      <c r="Q117" s="3">
        <v>0.0</v>
      </c>
      <c r="R117" s="3">
        <v>0.0</v>
      </c>
      <c r="S117" s="3">
        <v>0.0</v>
      </c>
      <c r="T117" s="3">
        <v>0.0</v>
      </c>
      <c r="U117" s="3">
        <v>0.0</v>
      </c>
      <c r="V117" s="3">
        <v>0.0</v>
      </c>
      <c r="W117" s="3">
        <v>0.0</v>
      </c>
      <c r="X117" s="3">
        <v>0.0</v>
      </c>
      <c r="Y117" s="3">
        <v>0.0</v>
      </c>
      <c r="Z117" s="3">
        <v>0.0</v>
      </c>
      <c r="AA117" s="3">
        <v>0.0</v>
      </c>
      <c r="AB117" s="3">
        <v>0.0</v>
      </c>
      <c r="AC117" s="3">
        <v>0.0</v>
      </c>
      <c r="AD117" s="3">
        <v>0.0</v>
      </c>
      <c r="AE117" s="3">
        <v>0.0</v>
      </c>
      <c r="AF117" s="3">
        <v>0.0</v>
      </c>
      <c r="AG117" s="3">
        <v>0.0</v>
      </c>
      <c r="AH117" s="3">
        <v>0.0</v>
      </c>
      <c r="AI117" s="3">
        <v>0.0</v>
      </c>
      <c r="AJ117" s="3" t="s">
        <v>197</v>
      </c>
    </row>
    <row r="118" ht="14.25" customHeight="1">
      <c r="A118" s="3" t="s">
        <v>626</v>
      </c>
      <c r="B118" s="3" t="s">
        <v>2189</v>
      </c>
      <c r="C118" s="3" t="s">
        <v>2190</v>
      </c>
      <c r="D118" s="3" t="s">
        <v>1962</v>
      </c>
      <c r="F118" s="3">
        <v>46.327869</v>
      </c>
      <c r="G118" s="3">
        <v>46.472698</v>
      </c>
      <c r="H118" s="3">
        <v>46.66024</v>
      </c>
      <c r="I118" s="3">
        <v>46.885162</v>
      </c>
      <c r="J118" s="3">
        <v>47.008831</v>
      </c>
      <c r="K118" s="3">
        <v>47.146847</v>
      </c>
      <c r="L118" s="3">
        <v>47.285515</v>
      </c>
      <c r="M118" s="3">
        <v>47.426163</v>
      </c>
      <c r="N118" s="3">
        <v>47.544605</v>
      </c>
      <c r="O118" s="3">
        <v>47.656395</v>
      </c>
      <c r="P118" s="3">
        <v>47.766129</v>
      </c>
      <c r="Q118" s="3">
        <v>47.870766</v>
      </c>
      <c r="R118" s="3">
        <v>47.974205</v>
      </c>
      <c r="S118" s="3">
        <v>48.007595</v>
      </c>
      <c r="T118" s="3">
        <v>48.022877</v>
      </c>
      <c r="U118" s="3">
        <v>48.02459</v>
      </c>
      <c r="V118" s="3">
        <v>48.041523</v>
      </c>
      <c r="W118" s="3">
        <v>48.058308</v>
      </c>
      <c r="X118" s="3">
        <v>48.075348</v>
      </c>
      <c r="Y118" s="3">
        <v>48.09251</v>
      </c>
      <c r="Z118" s="3">
        <v>48.107548</v>
      </c>
      <c r="AA118" s="3">
        <v>48.123013</v>
      </c>
      <c r="AB118" s="3">
        <v>48.133678</v>
      </c>
      <c r="AC118" s="3">
        <v>48.14352</v>
      </c>
      <c r="AD118" s="3">
        <v>48.155651</v>
      </c>
      <c r="AE118" s="3">
        <v>48.1674</v>
      </c>
      <c r="AF118" s="3">
        <v>48.178391</v>
      </c>
      <c r="AG118" s="3">
        <v>48.193626</v>
      </c>
      <c r="AH118" s="3">
        <v>48.204277</v>
      </c>
      <c r="AI118" s="3">
        <v>48.2131</v>
      </c>
      <c r="AJ118" s="40">
        <v>0.001</v>
      </c>
    </row>
    <row r="119" ht="14.25" customHeight="1">
      <c r="A119" s="3" t="s">
        <v>629</v>
      </c>
      <c r="B119" s="3" t="s">
        <v>2191</v>
      </c>
      <c r="C119" s="3" t="s">
        <v>2192</v>
      </c>
      <c r="D119" s="3" t="s">
        <v>1962</v>
      </c>
      <c r="F119" s="3">
        <v>0.0</v>
      </c>
      <c r="G119" s="3">
        <v>0.0</v>
      </c>
      <c r="H119" s="3">
        <v>0.0</v>
      </c>
      <c r="I119" s="3">
        <v>0.0</v>
      </c>
      <c r="J119" s="3">
        <v>0.0</v>
      </c>
      <c r="K119" s="3">
        <v>0.0</v>
      </c>
      <c r="L119" s="3">
        <v>0.0</v>
      </c>
      <c r="M119" s="3">
        <v>0.0</v>
      </c>
      <c r="N119" s="3">
        <v>0.0</v>
      </c>
      <c r="O119" s="3">
        <v>0.0</v>
      </c>
      <c r="P119" s="3">
        <v>0.0</v>
      </c>
      <c r="Q119" s="3">
        <v>0.0</v>
      </c>
      <c r="R119" s="3">
        <v>0.0</v>
      </c>
      <c r="S119" s="3">
        <v>0.0</v>
      </c>
      <c r="T119" s="3">
        <v>0.0</v>
      </c>
      <c r="U119" s="3">
        <v>0.0</v>
      </c>
      <c r="V119" s="3">
        <v>0.0</v>
      </c>
      <c r="W119" s="3">
        <v>0.0</v>
      </c>
      <c r="X119" s="3">
        <v>0.0</v>
      </c>
      <c r="Y119" s="3">
        <v>0.0</v>
      </c>
      <c r="Z119" s="3">
        <v>0.0</v>
      </c>
      <c r="AA119" s="3">
        <v>0.0</v>
      </c>
      <c r="AB119" s="3">
        <v>0.0</v>
      </c>
      <c r="AC119" s="3">
        <v>0.0</v>
      </c>
      <c r="AD119" s="3">
        <v>0.0</v>
      </c>
      <c r="AE119" s="3">
        <v>0.0</v>
      </c>
      <c r="AF119" s="3">
        <v>0.0</v>
      </c>
      <c r="AG119" s="3">
        <v>0.0</v>
      </c>
      <c r="AH119" s="3">
        <v>0.0</v>
      </c>
      <c r="AI119" s="3">
        <v>0.0</v>
      </c>
      <c r="AJ119" s="3" t="s">
        <v>197</v>
      </c>
    </row>
    <row r="120" ht="14.25" customHeight="1">
      <c r="A120" s="3" t="s">
        <v>632</v>
      </c>
      <c r="B120" s="3" t="s">
        <v>2193</v>
      </c>
      <c r="C120" s="3" t="s">
        <v>2194</v>
      </c>
      <c r="D120" s="3" t="s">
        <v>1962</v>
      </c>
      <c r="F120" s="3">
        <v>45.306095</v>
      </c>
      <c r="G120" s="3">
        <v>45.414303</v>
      </c>
      <c r="H120" s="3">
        <v>45.536041</v>
      </c>
      <c r="I120" s="3">
        <v>45.6441</v>
      </c>
      <c r="J120" s="3">
        <v>45.738712</v>
      </c>
      <c r="K120" s="3">
        <v>45.835308</v>
      </c>
      <c r="L120" s="3">
        <v>45.931374</v>
      </c>
      <c r="M120" s="3">
        <v>46.029045</v>
      </c>
      <c r="N120" s="3">
        <v>46.126698</v>
      </c>
      <c r="O120" s="3">
        <v>46.223949</v>
      </c>
      <c r="P120" s="3">
        <v>46.322021</v>
      </c>
      <c r="Q120" s="3">
        <v>46.419098</v>
      </c>
      <c r="R120" s="3">
        <v>46.515518</v>
      </c>
      <c r="S120" s="3">
        <v>46.534721</v>
      </c>
      <c r="T120" s="3">
        <v>46.532829</v>
      </c>
      <c r="U120" s="3">
        <v>46.528816</v>
      </c>
      <c r="V120" s="3">
        <v>46.524853</v>
      </c>
      <c r="W120" s="3">
        <v>46.539555</v>
      </c>
      <c r="X120" s="3">
        <v>46.553833</v>
      </c>
      <c r="Y120" s="3">
        <v>46.565765</v>
      </c>
      <c r="Z120" s="3">
        <v>46.577759</v>
      </c>
      <c r="AA120" s="3">
        <v>46.587658</v>
      </c>
      <c r="AB120" s="3">
        <v>46.592346</v>
      </c>
      <c r="AC120" s="3">
        <v>46.595951</v>
      </c>
      <c r="AD120" s="3">
        <v>46.597637</v>
      </c>
      <c r="AE120" s="3">
        <v>46.607426</v>
      </c>
      <c r="AF120" s="3">
        <v>46.618462</v>
      </c>
      <c r="AG120" s="3">
        <v>46.627769</v>
      </c>
      <c r="AH120" s="3">
        <v>46.637917</v>
      </c>
      <c r="AI120" s="3">
        <v>46.641636</v>
      </c>
      <c r="AJ120" s="40">
        <v>0.001</v>
      </c>
    </row>
    <row r="121" ht="14.25" customHeight="1">
      <c r="A121" s="3" t="s">
        <v>635</v>
      </c>
      <c r="B121" s="3" t="s">
        <v>2195</v>
      </c>
      <c r="C121" s="3" t="s">
        <v>2196</v>
      </c>
      <c r="D121" s="3" t="s">
        <v>1962</v>
      </c>
      <c r="F121" s="3">
        <v>0.0</v>
      </c>
      <c r="G121" s="3">
        <v>0.0</v>
      </c>
      <c r="H121" s="3">
        <v>0.0</v>
      </c>
      <c r="I121" s="3">
        <v>0.0</v>
      </c>
      <c r="J121" s="3">
        <v>0.0</v>
      </c>
      <c r="K121" s="3">
        <v>0.0</v>
      </c>
      <c r="L121" s="3">
        <v>0.0</v>
      </c>
      <c r="M121" s="3">
        <v>0.0</v>
      </c>
      <c r="N121" s="3">
        <v>0.0</v>
      </c>
      <c r="O121" s="3">
        <v>0.0</v>
      </c>
      <c r="P121" s="3">
        <v>0.0</v>
      </c>
      <c r="Q121" s="3">
        <v>0.0</v>
      </c>
      <c r="R121" s="3">
        <v>0.0</v>
      </c>
      <c r="S121" s="3">
        <v>0.0</v>
      </c>
      <c r="T121" s="3">
        <v>0.0</v>
      </c>
      <c r="U121" s="3">
        <v>0.0</v>
      </c>
      <c r="V121" s="3">
        <v>0.0</v>
      </c>
      <c r="W121" s="3">
        <v>0.0</v>
      </c>
      <c r="X121" s="3">
        <v>0.0</v>
      </c>
      <c r="Y121" s="3">
        <v>0.0</v>
      </c>
      <c r="Z121" s="3">
        <v>0.0</v>
      </c>
      <c r="AA121" s="3">
        <v>0.0</v>
      </c>
      <c r="AB121" s="3">
        <v>0.0</v>
      </c>
      <c r="AC121" s="3">
        <v>0.0</v>
      </c>
      <c r="AD121" s="3">
        <v>0.0</v>
      </c>
      <c r="AE121" s="3">
        <v>0.0</v>
      </c>
      <c r="AF121" s="3">
        <v>0.0</v>
      </c>
      <c r="AG121" s="3">
        <v>0.0</v>
      </c>
      <c r="AH121" s="3">
        <v>0.0</v>
      </c>
      <c r="AI121" s="3">
        <v>0.0</v>
      </c>
      <c r="AJ121" s="3" t="s">
        <v>197</v>
      </c>
    </row>
    <row r="122" ht="14.25" customHeight="1">
      <c r="A122" s="3" t="s">
        <v>638</v>
      </c>
      <c r="B122" s="3" t="s">
        <v>2197</v>
      </c>
      <c r="C122" s="3" t="s">
        <v>2198</v>
      </c>
      <c r="D122" s="3" t="s">
        <v>1962</v>
      </c>
      <c r="F122" s="3">
        <v>0.0</v>
      </c>
      <c r="G122" s="3">
        <v>0.0</v>
      </c>
      <c r="H122" s="3">
        <v>0.0</v>
      </c>
      <c r="I122" s="3">
        <v>0.0</v>
      </c>
      <c r="J122" s="3">
        <v>0.0</v>
      </c>
      <c r="K122" s="3">
        <v>0.0</v>
      </c>
      <c r="L122" s="3">
        <v>0.0</v>
      </c>
      <c r="M122" s="3">
        <v>0.0</v>
      </c>
      <c r="N122" s="3">
        <v>0.0</v>
      </c>
      <c r="O122" s="3">
        <v>0.0</v>
      </c>
      <c r="P122" s="3">
        <v>0.0</v>
      </c>
      <c r="Q122" s="3">
        <v>0.0</v>
      </c>
      <c r="R122" s="3">
        <v>0.0</v>
      </c>
      <c r="S122" s="3">
        <v>0.0</v>
      </c>
      <c r="T122" s="3">
        <v>0.0</v>
      </c>
      <c r="U122" s="3">
        <v>0.0</v>
      </c>
      <c r="V122" s="3">
        <v>0.0</v>
      </c>
      <c r="W122" s="3">
        <v>0.0</v>
      </c>
      <c r="X122" s="3">
        <v>0.0</v>
      </c>
      <c r="Y122" s="3">
        <v>0.0</v>
      </c>
      <c r="Z122" s="3">
        <v>0.0</v>
      </c>
      <c r="AA122" s="3">
        <v>0.0</v>
      </c>
      <c r="AB122" s="3">
        <v>0.0</v>
      </c>
      <c r="AC122" s="3">
        <v>0.0</v>
      </c>
      <c r="AD122" s="3">
        <v>0.0</v>
      </c>
      <c r="AE122" s="3">
        <v>0.0</v>
      </c>
      <c r="AF122" s="3">
        <v>0.0</v>
      </c>
      <c r="AG122" s="3">
        <v>0.0</v>
      </c>
      <c r="AH122" s="3">
        <v>0.0</v>
      </c>
      <c r="AI122" s="3">
        <v>0.0</v>
      </c>
      <c r="AJ122" s="3" t="s">
        <v>197</v>
      </c>
    </row>
    <row r="123" ht="14.25" customHeight="1">
      <c r="A123" s="3" t="s">
        <v>1996</v>
      </c>
      <c r="B123" s="3" t="s">
        <v>2199</v>
      </c>
      <c r="C123" s="3" t="s">
        <v>2200</v>
      </c>
      <c r="D123" s="3" t="s">
        <v>1962</v>
      </c>
      <c r="F123" s="3">
        <v>0.0</v>
      </c>
      <c r="G123" s="3">
        <v>0.0</v>
      </c>
      <c r="H123" s="3">
        <v>0.0</v>
      </c>
      <c r="I123" s="3">
        <v>0.0</v>
      </c>
      <c r="J123" s="3">
        <v>0.0</v>
      </c>
      <c r="K123" s="3">
        <v>0.0</v>
      </c>
      <c r="L123" s="3">
        <v>0.0</v>
      </c>
      <c r="M123" s="3">
        <v>0.0</v>
      </c>
      <c r="N123" s="3">
        <v>0.0</v>
      </c>
      <c r="O123" s="3">
        <v>0.0</v>
      </c>
      <c r="P123" s="3">
        <v>0.0</v>
      </c>
      <c r="Q123" s="3">
        <v>0.0</v>
      </c>
      <c r="R123" s="3">
        <v>0.0</v>
      </c>
      <c r="S123" s="3">
        <v>0.0</v>
      </c>
      <c r="T123" s="3">
        <v>0.0</v>
      </c>
      <c r="U123" s="3">
        <v>0.0</v>
      </c>
      <c r="V123" s="3">
        <v>0.0</v>
      </c>
      <c r="W123" s="3">
        <v>0.0</v>
      </c>
      <c r="X123" s="3">
        <v>0.0</v>
      </c>
      <c r="Y123" s="3">
        <v>0.0</v>
      </c>
      <c r="Z123" s="3">
        <v>0.0</v>
      </c>
      <c r="AA123" s="3">
        <v>0.0</v>
      </c>
      <c r="AB123" s="3">
        <v>0.0</v>
      </c>
      <c r="AC123" s="3">
        <v>0.0</v>
      </c>
      <c r="AD123" s="3">
        <v>0.0</v>
      </c>
      <c r="AE123" s="3">
        <v>0.0</v>
      </c>
      <c r="AF123" s="3">
        <v>0.0</v>
      </c>
      <c r="AG123" s="3">
        <v>0.0</v>
      </c>
      <c r="AH123" s="3">
        <v>0.0</v>
      </c>
      <c r="AI123" s="3">
        <v>0.0</v>
      </c>
      <c r="AJ123" s="3" t="s">
        <v>197</v>
      </c>
    </row>
    <row r="124" ht="14.25" customHeight="1">
      <c r="A124" s="3" t="s">
        <v>1999</v>
      </c>
      <c r="B124" s="3" t="s">
        <v>2201</v>
      </c>
      <c r="C124" s="3" t="s">
        <v>2202</v>
      </c>
      <c r="D124" s="3" t="s">
        <v>1962</v>
      </c>
      <c r="F124" s="3">
        <v>0.0</v>
      </c>
      <c r="G124" s="3">
        <v>0.0</v>
      </c>
      <c r="H124" s="3">
        <v>0.0</v>
      </c>
      <c r="I124" s="3">
        <v>0.0</v>
      </c>
      <c r="J124" s="3">
        <v>0.0</v>
      </c>
      <c r="K124" s="3">
        <v>0.0</v>
      </c>
      <c r="L124" s="3">
        <v>0.0</v>
      </c>
      <c r="M124" s="3">
        <v>0.0</v>
      </c>
      <c r="N124" s="3">
        <v>0.0</v>
      </c>
      <c r="O124" s="3">
        <v>0.0</v>
      </c>
      <c r="P124" s="3">
        <v>0.0</v>
      </c>
      <c r="Q124" s="3">
        <v>0.0</v>
      </c>
      <c r="R124" s="3">
        <v>0.0</v>
      </c>
      <c r="S124" s="3">
        <v>0.0</v>
      </c>
      <c r="T124" s="3">
        <v>0.0</v>
      </c>
      <c r="U124" s="3">
        <v>0.0</v>
      </c>
      <c r="V124" s="3">
        <v>0.0</v>
      </c>
      <c r="W124" s="3">
        <v>0.0</v>
      </c>
      <c r="X124" s="3">
        <v>0.0</v>
      </c>
      <c r="Y124" s="3">
        <v>0.0</v>
      </c>
      <c r="Z124" s="3">
        <v>0.0</v>
      </c>
      <c r="AA124" s="3">
        <v>0.0</v>
      </c>
      <c r="AB124" s="3">
        <v>0.0</v>
      </c>
      <c r="AC124" s="3">
        <v>0.0</v>
      </c>
      <c r="AD124" s="3">
        <v>0.0</v>
      </c>
      <c r="AE124" s="3">
        <v>0.0</v>
      </c>
      <c r="AF124" s="3">
        <v>0.0</v>
      </c>
      <c r="AG124" s="3">
        <v>0.0</v>
      </c>
      <c r="AH124" s="3">
        <v>0.0</v>
      </c>
      <c r="AI124" s="3">
        <v>0.0</v>
      </c>
      <c r="AJ124" s="3" t="s">
        <v>197</v>
      </c>
    </row>
    <row r="125" ht="14.25" customHeight="1">
      <c r="A125" s="3" t="s">
        <v>1091</v>
      </c>
      <c r="C125" s="3" t="s">
        <v>2203</v>
      </c>
    </row>
    <row r="126" ht="14.25" customHeight="1">
      <c r="A126" s="3" t="s">
        <v>1959</v>
      </c>
      <c r="B126" s="3" t="s">
        <v>2204</v>
      </c>
      <c r="C126" s="3" t="s">
        <v>2205</v>
      </c>
      <c r="D126" s="3" t="s">
        <v>1962</v>
      </c>
      <c r="F126" s="3">
        <v>0.0</v>
      </c>
      <c r="G126" s="3">
        <v>0.0</v>
      </c>
      <c r="H126" s="3">
        <v>0.0</v>
      </c>
      <c r="I126" s="3">
        <v>0.0</v>
      </c>
      <c r="J126" s="3">
        <v>0.0</v>
      </c>
      <c r="K126" s="3">
        <v>0.0</v>
      </c>
      <c r="L126" s="3">
        <v>0.0</v>
      </c>
      <c r="M126" s="3">
        <v>0.0</v>
      </c>
      <c r="N126" s="3">
        <v>0.0</v>
      </c>
      <c r="O126" s="3">
        <v>0.0</v>
      </c>
      <c r="P126" s="3">
        <v>0.0</v>
      </c>
      <c r="Q126" s="3">
        <v>0.0</v>
      </c>
      <c r="R126" s="3">
        <v>0.0</v>
      </c>
      <c r="S126" s="3">
        <v>0.0</v>
      </c>
      <c r="T126" s="3">
        <v>0.0</v>
      </c>
      <c r="U126" s="3">
        <v>0.0</v>
      </c>
      <c r="V126" s="3">
        <v>0.0</v>
      </c>
      <c r="W126" s="3">
        <v>0.0</v>
      </c>
      <c r="X126" s="3">
        <v>0.0</v>
      </c>
      <c r="Y126" s="3">
        <v>0.0</v>
      </c>
      <c r="Z126" s="3">
        <v>0.0</v>
      </c>
      <c r="AA126" s="3">
        <v>0.0</v>
      </c>
      <c r="AB126" s="3">
        <v>0.0</v>
      </c>
      <c r="AC126" s="3">
        <v>0.0</v>
      </c>
      <c r="AD126" s="3">
        <v>0.0</v>
      </c>
      <c r="AE126" s="3">
        <v>0.0</v>
      </c>
      <c r="AF126" s="3">
        <v>0.0</v>
      </c>
      <c r="AG126" s="3">
        <v>0.0</v>
      </c>
      <c r="AH126" s="3">
        <v>0.0</v>
      </c>
      <c r="AI126" s="3">
        <v>0.0</v>
      </c>
      <c r="AJ126" s="3" t="s">
        <v>197</v>
      </c>
    </row>
    <row r="127" ht="14.25" customHeight="1">
      <c r="A127" s="3" t="s">
        <v>1963</v>
      </c>
      <c r="B127" s="3" t="s">
        <v>2206</v>
      </c>
      <c r="C127" s="3" t="s">
        <v>2207</v>
      </c>
      <c r="D127" s="3" t="s">
        <v>1962</v>
      </c>
      <c r="F127" s="3">
        <v>0.0</v>
      </c>
      <c r="G127" s="3">
        <v>0.0</v>
      </c>
      <c r="H127" s="3">
        <v>0.0</v>
      </c>
      <c r="I127" s="3">
        <v>0.0</v>
      </c>
      <c r="J127" s="3">
        <v>0.0</v>
      </c>
      <c r="K127" s="3">
        <v>0.0</v>
      </c>
      <c r="L127" s="3">
        <v>0.0</v>
      </c>
      <c r="M127" s="3">
        <v>0.0</v>
      </c>
      <c r="N127" s="3">
        <v>0.0</v>
      </c>
      <c r="O127" s="3">
        <v>0.0</v>
      </c>
      <c r="P127" s="3">
        <v>0.0</v>
      </c>
      <c r="Q127" s="3">
        <v>0.0</v>
      </c>
      <c r="R127" s="3">
        <v>0.0</v>
      </c>
      <c r="S127" s="3">
        <v>0.0</v>
      </c>
      <c r="T127" s="3">
        <v>0.0</v>
      </c>
      <c r="U127" s="3">
        <v>0.0</v>
      </c>
      <c r="V127" s="3">
        <v>0.0</v>
      </c>
      <c r="W127" s="3">
        <v>0.0</v>
      </c>
      <c r="X127" s="3">
        <v>0.0</v>
      </c>
      <c r="Y127" s="3">
        <v>0.0</v>
      </c>
      <c r="Z127" s="3">
        <v>0.0</v>
      </c>
      <c r="AA127" s="3">
        <v>0.0</v>
      </c>
      <c r="AB127" s="3">
        <v>0.0</v>
      </c>
      <c r="AC127" s="3">
        <v>0.0</v>
      </c>
      <c r="AD127" s="3">
        <v>0.0</v>
      </c>
      <c r="AE127" s="3">
        <v>0.0</v>
      </c>
      <c r="AF127" s="3">
        <v>0.0</v>
      </c>
      <c r="AG127" s="3">
        <v>0.0</v>
      </c>
      <c r="AH127" s="3">
        <v>0.0</v>
      </c>
      <c r="AI127" s="3">
        <v>0.0</v>
      </c>
      <c r="AJ127" s="3" t="s">
        <v>197</v>
      </c>
    </row>
    <row r="128" ht="14.25" customHeight="1">
      <c r="A128" s="3" t="s">
        <v>1966</v>
      </c>
      <c r="B128" s="3" t="s">
        <v>2208</v>
      </c>
      <c r="C128" s="3" t="s">
        <v>2209</v>
      </c>
      <c r="D128" s="3" t="s">
        <v>1962</v>
      </c>
      <c r="F128" s="3">
        <v>0.0</v>
      </c>
      <c r="G128" s="3">
        <v>0.0</v>
      </c>
      <c r="H128" s="3">
        <v>0.0</v>
      </c>
      <c r="I128" s="3">
        <v>0.0</v>
      </c>
      <c r="J128" s="3">
        <v>0.0</v>
      </c>
      <c r="K128" s="3">
        <v>0.0</v>
      </c>
      <c r="L128" s="3">
        <v>0.0</v>
      </c>
      <c r="M128" s="3">
        <v>0.0</v>
      </c>
      <c r="N128" s="3">
        <v>0.0</v>
      </c>
      <c r="O128" s="3">
        <v>0.0</v>
      </c>
      <c r="P128" s="3">
        <v>0.0</v>
      </c>
      <c r="Q128" s="3">
        <v>0.0</v>
      </c>
      <c r="R128" s="3">
        <v>0.0</v>
      </c>
      <c r="S128" s="3">
        <v>0.0</v>
      </c>
      <c r="T128" s="3">
        <v>0.0</v>
      </c>
      <c r="U128" s="3">
        <v>0.0</v>
      </c>
      <c r="V128" s="3">
        <v>0.0</v>
      </c>
      <c r="W128" s="3">
        <v>0.0</v>
      </c>
      <c r="X128" s="3">
        <v>0.0</v>
      </c>
      <c r="Y128" s="3">
        <v>0.0</v>
      </c>
      <c r="Z128" s="3">
        <v>0.0</v>
      </c>
      <c r="AA128" s="3">
        <v>0.0</v>
      </c>
      <c r="AB128" s="3">
        <v>0.0</v>
      </c>
      <c r="AC128" s="3">
        <v>0.0</v>
      </c>
      <c r="AD128" s="3">
        <v>0.0</v>
      </c>
      <c r="AE128" s="3">
        <v>0.0</v>
      </c>
      <c r="AF128" s="3">
        <v>0.0</v>
      </c>
      <c r="AG128" s="3">
        <v>0.0</v>
      </c>
      <c r="AH128" s="3">
        <v>0.0</v>
      </c>
      <c r="AI128" s="3">
        <v>0.0</v>
      </c>
      <c r="AJ128" s="3" t="s">
        <v>197</v>
      </c>
    </row>
    <row r="129" ht="14.25" customHeight="1">
      <c r="A129" s="3" t="s">
        <v>1969</v>
      </c>
      <c r="B129" s="3" t="s">
        <v>2210</v>
      </c>
      <c r="C129" s="3" t="s">
        <v>2211</v>
      </c>
      <c r="D129" s="3" t="s">
        <v>1962</v>
      </c>
      <c r="F129" s="3">
        <v>0.0</v>
      </c>
      <c r="G129" s="3">
        <v>0.0</v>
      </c>
      <c r="H129" s="3">
        <v>0.0</v>
      </c>
      <c r="I129" s="3">
        <v>0.0</v>
      </c>
      <c r="J129" s="3">
        <v>0.0</v>
      </c>
      <c r="K129" s="3">
        <v>0.0</v>
      </c>
      <c r="L129" s="3">
        <v>0.0</v>
      </c>
      <c r="M129" s="3">
        <v>0.0</v>
      </c>
      <c r="N129" s="3">
        <v>0.0</v>
      </c>
      <c r="O129" s="3">
        <v>0.0</v>
      </c>
      <c r="P129" s="3">
        <v>0.0</v>
      </c>
      <c r="Q129" s="3">
        <v>0.0</v>
      </c>
      <c r="R129" s="3">
        <v>0.0</v>
      </c>
      <c r="S129" s="3">
        <v>0.0</v>
      </c>
      <c r="T129" s="3">
        <v>0.0</v>
      </c>
      <c r="U129" s="3">
        <v>0.0</v>
      </c>
      <c r="V129" s="3">
        <v>0.0</v>
      </c>
      <c r="W129" s="3">
        <v>0.0</v>
      </c>
      <c r="X129" s="3">
        <v>0.0</v>
      </c>
      <c r="Y129" s="3">
        <v>0.0</v>
      </c>
      <c r="Z129" s="3">
        <v>0.0</v>
      </c>
      <c r="AA129" s="3">
        <v>0.0</v>
      </c>
      <c r="AB129" s="3">
        <v>0.0</v>
      </c>
      <c r="AC129" s="3">
        <v>0.0</v>
      </c>
      <c r="AD129" s="3">
        <v>0.0</v>
      </c>
      <c r="AE129" s="3">
        <v>0.0</v>
      </c>
      <c r="AF129" s="3">
        <v>0.0</v>
      </c>
      <c r="AG129" s="3">
        <v>0.0</v>
      </c>
      <c r="AH129" s="3">
        <v>0.0</v>
      </c>
      <c r="AI129" s="3">
        <v>0.0</v>
      </c>
      <c r="AJ129" s="3" t="s">
        <v>197</v>
      </c>
    </row>
    <row r="130" ht="14.25" customHeight="1">
      <c r="A130" s="3" t="s">
        <v>1972</v>
      </c>
      <c r="B130" s="3" t="s">
        <v>2212</v>
      </c>
      <c r="C130" s="3" t="s">
        <v>2213</v>
      </c>
      <c r="D130" s="3" t="s">
        <v>1962</v>
      </c>
      <c r="F130" s="3">
        <v>43.098789</v>
      </c>
      <c r="G130" s="3">
        <v>43.058884</v>
      </c>
      <c r="H130" s="3">
        <v>43.1339</v>
      </c>
      <c r="I130" s="3">
        <v>43.235622</v>
      </c>
      <c r="J130" s="3">
        <v>43.42514</v>
      </c>
      <c r="K130" s="3">
        <v>43.583477</v>
      </c>
      <c r="L130" s="3">
        <v>43.664742</v>
      </c>
      <c r="M130" s="3">
        <v>43.736687</v>
      </c>
      <c r="N130" s="3">
        <v>43.814579</v>
      </c>
      <c r="O130" s="3">
        <v>43.887604</v>
      </c>
      <c r="P130" s="3">
        <v>43.960213</v>
      </c>
      <c r="Q130" s="3">
        <v>44.022144</v>
      </c>
      <c r="R130" s="3">
        <v>44.096462</v>
      </c>
      <c r="S130" s="3">
        <v>44.146759</v>
      </c>
      <c r="T130" s="3">
        <v>44.192173</v>
      </c>
      <c r="U130" s="3">
        <v>44.239113</v>
      </c>
      <c r="V130" s="3">
        <v>44.286423</v>
      </c>
      <c r="W130" s="3">
        <v>44.330757</v>
      </c>
      <c r="X130" s="3">
        <v>44.377739</v>
      </c>
      <c r="Y130" s="3">
        <v>44.418152</v>
      </c>
      <c r="Z130" s="3">
        <v>44.458656</v>
      </c>
      <c r="AA130" s="3">
        <v>44.498829</v>
      </c>
      <c r="AB130" s="3">
        <v>44.536915</v>
      </c>
      <c r="AC130" s="3">
        <v>44.576324</v>
      </c>
      <c r="AD130" s="3">
        <v>44.616928</v>
      </c>
      <c r="AE130" s="3">
        <v>44.657192</v>
      </c>
      <c r="AF130" s="3">
        <v>44.69883</v>
      </c>
      <c r="AG130" s="3">
        <v>44.740406</v>
      </c>
      <c r="AH130" s="3">
        <v>44.78249</v>
      </c>
      <c r="AI130" s="3">
        <v>44.809025</v>
      </c>
      <c r="AJ130" s="40">
        <v>0.001</v>
      </c>
    </row>
    <row r="131" ht="14.25" customHeight="1">
      <c r="A131" s="3" t="s">
        <v>1975</v>
      </c>
      <c r="B131" s="3" t="s">
        <v>2214</v>
      </c>
      <c r="C131" s="3" t="s">
        <v>2215</v>
      </c>
      <c r="D131" s="3" t="s">
        <v>1962</v>
      </c>
      <c r="F131" s="3">
        <v>0.0</v>
      </c>
      <c r="G131" s="3">
        <v>0.0</v>
      </c>
      <c r="H131" s="3">
        <v>0.0</v>
      </c>
      <c r="I131" s="3">
        <v>0.0</v>
      </c>
      <c r="J131" s="3">
        <v>0.0</v>
      </c>
      <c r="K131" s="3">
        <v>0.0</v>
      </c>
      <c r="L131" s="3">
        <v>0.0</v>
      </c>
      <c r="M131" s="3">
        <v>0.0</v>
      </c>
      <c r="N131" s="3">
        <v>0.0</v>
      </c>
      <c r="O131" s="3">
        <v>0.0</v>
      </c>
      <c r="P131" s="3">
        <v>0.0</v>
      </c>
      <c r="Q131" s="3">
        <v>0.0</v>
      </c>
      <c r="R131" s="3">
        <v>0.0</v>
      </c>
      <c r="S131" s="3">
        <v>0.0</v>
      </c>
      <c r="T131" s="3">
        <v>0.0</v>
      </c>
      <c r="U131" s="3">
        <v>0.0</v>
      </c>
      <c r="V131" s="3">
        <v>0.0</v>
      </c>
      <c r="W131" s="3">
        <v>0.0</v>
      </c>
      <c r="X131" s="3">
        <v>0.0</v>
      </c>
      <c r="Y131" s="3">
        <v>0.0</v>
      </c>
      <c r="Z131" s="3">
        <v>0.0</v>
      </c>
      <c r="AA131" s="3">
        <v>0.0</v>
      </c>
      <c r="AB131" s="3">
        <v>0.0</v>
      </c>
      <c r="AC131" s="3">
        <v>0.0</v>
      </c>
      <c r="AD131" s="3">
        <v>0.0</v>
      </c>
      <c r="AE131" s="3">
        <v>0.0</v>
      </c>
      <c r="AF131" s="3">
        <v>0.0</v>
      </c>
      <c r="AG131" s="3">
        <v>0.0</v>
      </c>
      <c r="AH131" s="3">
        <v>0.0</v>
      </c>
      <c r="AI131" s="3">
        <v>0.0</v>
      </c>
      <c r="AJ131" s="3" t="s">
        <v>197</v>
      </c>
    </row>
    <row r="132" ht="14.25" customHeight="1">
      <c r="A132" s="3" t="s">
        <v>1978</v>
      </c>
      <c r="B132" s="3" t="s">
        <v>2216</v>
      </c>
      <c r="C132" s="3" t="s">
        <v>2217</v>
      </c>
      <c r="D132" s="3" t="s">
        <v>1962</v>
      </c>
      <c r="F132" s="3">
        <v>0.0</v>
      </c>
      <c r="G132" s="3">
        <v>0.0</v>
      </c>
      <c r="H132" s="3">
        <v>0.0</v>
      </c>
      <c r="I132" s="3">
        <v>0.0</v>
      </c>
      <c r="J132" s="3">
        <v>0.0</v>
      </c>
      <c r="K132" s="3">
        <v>0.0</v>
      </c>
      <c r="L132" s="3">
        <v>0.0</v>
      </c>
      <c r="M132" s="3">
        <v>0.0</v>
      </c>
      <c r="N132" s="3">
        <v>0.0</v>
      </c>
      <c r="O132" s="3">
        <v>0.0</v>
      </c>
      <c r="P132" s="3">
        <v>0.0</v>
      </c>
      <c r="Q132" s="3">
        <v>0.0</v>
      </c>
      <c r="R132" s="3">
        <v>0.0</v>
      </c>
      <c r="S132" s="3">
        <v>0.0</v>
      </c>
      <c r="T132" s="3">
        <v>0.0</v>
      </c>
      <c r="U132" s="3">
        <v>0.0</v>
      </c>
      <c r="V132" s="3">
        <v>0.0</v>
      </c>
      <c r="W132" s="3">
        <v>0.0</v>
      </c>
      <c r="X132" s="3">
        <v>0.0</v>
      </c>
      <c r="Y132" s="3">
        <v>0.0</v>
      </c>
      <c r="Z132" s="3">
        <v>0.0</v>
      </c>
      <c r="AA132" s="3">
        <v>0.0</v>
      </c>
      <c r="AB132" s="3">
        <v>0.0</v>
      </c>
      <c r="AC132" s="3">
        <v>0.0</v>
      </c>
      <c r="AD132" s="3">
        <v>0.0</v>
      </c>
      <c r="AE132" s="3">
        <v>0.0</v>
      </c>
      <c r="AF132" s="3">
        <v>0.0</v>
      </c>
      <c r="AG132" s="3">
        <v>0.0</v>
      </c>
      <c r="AH132" s="3">
        <v>0.0</v>
      </c>
      <c r="AI132" s="3">
        <v>0.0</v>
      </c>
      <c r="AJ132" s="3" t="s">
        <v>197</v>
      </c>
    </row>
    <row r="133" ht="14.25" customHeight="1">
      <c r="A133" s="3" t="s">
        <v>1981</v>
      </c>
      <c r="B133" s="3" t="s">
        <v>2218</v>
      </c>
      <c r="C133" s="3" t="s">
        <v>2219</v>
      </c>
      <c r="D133" s="3" t="s">
        <v>1962</v>
      </c>
      <c r="F133" s="3">
        <v>0.0</v>
      </c>
      <c r="G133" s="3">
        <v>0.0</v>
      </c>
      <c r="H133" s="3">
        <v>0.0</v>
      </c>
      <c r="I133" s="3">
        <v>0.0</v>
      </c>
      <c r="J133" s="3">
        <v>0.0</v>
      </c>
      <c r="K133" s="3">
        <v>0.0</v>
      </c>
      <c r="L133" s="3">
        <v>0.0</v>
      </c>
      <c r="M133" s="3">
        <v>0.0</v>
      </c>
      <c r="N133" s="3">
        <v>0.0</v>
      </c>
      <c r="O133" s="3">
        <v>0.0</v>
      </c>
      <c r="P133" s="3">
        <v>0.0</v>
      </c>
      <c r="Q133" s="3">
        <v>0.0</v>
      </c>
      <c r="R133" s="3">
        <v>0.0</v>
      </c>
      <c r="S133" s="3">
        <v>0.0</v>
      </c>
      <c r="T133" s="3">
        <v>0.0</v>
      </c>
      <c r="U133" s="3">
        <v>0.0</v>
      </c>
      <c r="V133" s="3">
        <v>0.0</v>
      </c>
      <c r="W133" s="3">
        <v>0.0</v>
      </c>
      <c r="X133" s="3">
        <v>0.0</v>
      </c>
      <c r="Y133" s="3">
        <v>0.0</v>
      </c>
      <c r="Z133" s="3">
        <v>0.0</v>
      </c>
      <c r="AA133" s="3">
        <v>0.0</v>
      </c>
      <c r="AB133" s="3">
        <v>0.0</v>
      </c>
      <c r="AC133" s="3">
        <v>0.0</v>
      </c>
      <c r="AD133" s="3">
        <v>0.0</v>
      </c>
      <c r="AE133" s="3">
        <v>0.0</v>
      </c>
      <c r="AF133" s="3">
        <v>0.0</v>
      </c>
      <c r="AG133" s="3">
        <v>0.0</v>
      </c>
      <c r="AH133" s="3">
        <v>0.0</v>
      </c>
      <c r="AI133" s="3">
        <v>0.0</v>
      </c>
      <c r="AJ133" s="3" t="s">
        <v>197</v>
      </c>
    </row>
    <row r="134" ht="14.25" customHeight="1">
      <c r="A134" s="3" t="s">
        <v>623</v>
      </c>
      <c r="B134" s="3" t="s">
        <v>2220</v>
      </c>
      <c r="C134" s="3" t="s">
        <v>2221</v>
      </c>
      <c r="D134" s="3" t="s">
        <v>1962</v>
      </c>
      <c r="F134" s="3">
        <v>0.0</v>
      </c>
      <c r="G134" s="3">
        <v>0.0</v>
      </c>
      <c r="H134" s="3">
        <v>0.0</v>
      </c>
      <c r="I134" s="3">
        <v>0.0</v>
      </c>
      <c r="J134" s="3">
        <v>0.0</v>
      </c>
      <c r="K134" s="3">
        <v>0.0</v>
      </c>
      <c r="L134" s="3">
        <v>0.0</v>
      </c>
      <c r="M134" s="3">
        <v>0.0</v>
      </c>
      <c r="N134" s="3">
        <v>0.0</v>
      </c>
      <c r="O134" s="3">
        <v>0.0</v>
      </c>
      <c r="P134" s="3">
        <v>0.0</v>
      </c>
      <c r="Q134" s="3">
        <v>0.0</v>
      </c>
      <c r="R134" s="3">
        <v>0.0</v>
      </c>
      <c r="S134" s="3">
        <v>0.0</v>
      </c>
      <c r="T134" s="3">
        <v>0.0</v>
      </c>
      <c r="U134" s="3">
        <v>0.0</v>
      </c>
      <c r="V134" s="3">
        <v>0.0</v>
      </c>
      <c r="W134" s="3">
        <v>0.0</v>
      </c>
      <c r="X134" s="3">
        <v>0.0</v>
      </c>
      <c r="Y134" s="3">
        <v>0.0</v>
      </c>
      <c r="Z134" s="3">
        <v>0.0</v>
      </c>
      <c r="AA134" s="3">
        <v>0.0</v>
      </c>
      <c r="AB134" s="3">
        <v>0.0</v>
      </c>
      <c r="AC134" s="3">
        <v>0.0</v>
      </c>
      <c r="AD134" s="3">
        <v>0.0</v>
      </c>
      <c r="AE134" s="3">
        <v>0.0</v>
      </c>
      <c r="AF134" s="3">
        <v>0.0</v>
      </c>
      <c r="AG134" s="3">
        <v>0.0</v>
      </c>
      <c r="AH134" s="3">
        <v>0.0</v>
      </c>
      <c r="AI134" s="3">
        <v>0.0</v>
      </c>
      <c r="AJ134" s="3" t="s">
        <v>197</v>
      </c>
    </row>
    <row r="135" ht="14.25" customHeight="1">
      <c r="A135" s="3" t="s">
        <v>626</v>
      </c>
      <c r="B135" s="3" t="s">
        <v>2222</v>
      </c>
      <c r="C135" s="3" t="s">
        <v>2223</v>
      </c>
      <c r="D135" s="3" t="s">
        <v>1962</v>
      </c>
      <c r="F135" s="3">
        <v>47.604668</v>
      </c>
      <c r="G135" s="3">
        <v>47.748806</v>
      </c>
      <c r="H135" s="3">
        <v>47.93552</v>
      </c>
      <c r="I135" s="3">
        <v>48.164536</v>
      </c>
      <c r="J135" s="3">
        <v>48.290905</v>
      </c>
      <c r="K135" s="3">
        <v>48.428303</v>
      </c>
      <c r="L135" s="3">
        <v>48.570396</v>
      </c>
      <c r="M135" s="3">
        <v>48.706699</v>
      </c>
      <c r="N135" s="3">
        <v>48.825768</v>
      </c>
      <c r="O135" s="3">
        <v>48.937653</v>
      </c>
      <c r="P135" s="3">
        <v>49.047497</v>
      </c>
      <c r="Q135" s="3">
        <v>49.152546</v>
      </c>
      <c r="R135" s="3">
        <v>49.255547</v>
      </c>
      <c r="S135" s="3">
        <v>49.28841</v>
      </c>
      <c r="T135" s="3">
        <v>49.307945</v>
      </c>
      <c r="U135" s="3">
        <v>49.319504</v>
      </c>
      <c r="V135" s="3">
        <v>49.325836</v>
      </c>
      <c r="W135" s="3">
        <v>49.339928</v>
      </c>
      <c r="X135" s="3">
        <v>49.356995</v>
      </c>
      <c r="Y135" s="3">
        <v>49.373936</v>
      </c>
      <c r="Z135" s="3">
        <v>49.389423</v>
      </c>
      <c r="AA135" s="3">
        <v>49.405037</v>
      </c>
      <c r="AB135" s="3">
        <v>49.418915</v>
      </c>
      <c r="AC135" s="3">
        <v>49.432888</v>
      </c>
      <c r="AD135" s="3">
        <v>49.446312</v>
      </c>
      <c r="AE135" s="3">
        <v>49.45866</v>
      </c>
      <c r="AF135" s="3">
        <v>49.469128</v>
      </c>
      <c r="AG135" s="3">
        <v>49.483902</v>
      </c>
      <c r="AH135" s="3">
        <v>49.495937</v>
      </c>
      <c r="AI135" s="3">
        <v>49.505806</v>
      </c>
      <c r="AJ135" s="40">
        <v>0.001</v>
      </c>
    </row>
    <row r="136" ht="14.25" customHeight="1">
      <c r="A136" s="3" t="s">
        <v>629</v>
      </c>
      <c r="B136" s="3" t="s">
        <v>2224</v>
      </c>
      <c r="C136" s="3" t="s">
        <v>2225</v>
      </c>
      <c r="D136" s="3" t="s">
        <v>1962</v>
      </c>
      <c r="F136" s="3">
        <v>0.0</v>
      </c>
      <c r="G136" s="3">
        <v>0.0</v>
      </c>
      <c r="H136" s="3">
        <v>0.0</v>
      </c>
      <c r="I136" s="3">
        <v>0.0</v>
      </c>
      <c r="J136" s="3">
        <v>0.0</v>
      </c>
      <c r="K136" s="3">
        <v>0.0</v>
      </c>
      <c r="L136" s="3">
        <v>0.0</v>
      </c>
      <c r="M136" s="3">
        <v>0.0</v>
      </c>
      <c r="N136" s="3">
        <v>0.0</v>
      </c>
      <c r="O136" s="3">
        <v>0.0</v>
      </c>
      <c r="P136" s="3">
        <v>0.0</v>
      </c>
      <c r="Q136" s="3">
        <v>0.0</v>
      </c>
      <c r="R136" s="3">
        <v>0.0</v>
      </c>
      <c r="S136" s="3">
        <v>0.0</v>
      </c>
      <c r="T136" s="3">
        <v>0.0</v>
      </c>
      <c r="U136" s="3">
        <v>0.0</v>
      </c>
      <c r="V136" s="3">
        <v>0.0</v>
      </c>
      <c r="W136" s="3">
        <v>0.0</v>
      </c>
      <c r="X136" s="3">
        <v>0.0</v>
      </c>
      <c r="Y136" s="3">
        <v>0.0</v>
      </c>
      <c r="Z136" s="3">
        <v>0.0</v>
      </c>
      <c r="AA136" s="3">
        <v>0.0</v>
      </c>
      <c r="AB136" s="3">
        <v>0.0</v>
      </c>
      <c r="AC136" s="3">
        <v>0.0</v>
      </c>
      <c r="AD136" s="3">
        <v>0.0</v>
      </c>
      <c r="AE136" s="3">
        <v>0.0</v>
      </c>
      <c r="AF136" s="3">
        <v>0.0</v>
      </c>
      <c r="AG136" s="3">
        <v>0.0</v>
      </c>
      <c r="AH136" s="3">
        <v>0.0</v>
      </c>
      <c r="AI136" s="3">
        <v>0.0</v>
      </c>
      <c r="AJ136" s="3" t="s">
        <v>197</v>
      </c>
    </row>
    <row r="137" ht="14.25" customHeight="1">
      <c r="A137" s="3" t="s">
        <v>632</v>
      </c>
      <c r="B137" s="3" t="s">
        <v>2226</v>
      </c>
      <c r="C137" s="3" t="s">
        <v>2227</v>
      </c>
      <c r="D137" s="3" t="s">
        <v>1962</v>
      </c>
      <c r="F137" s="3">
        <v>46.584538</v>
      </c>
      <c r="G137" s="3">
        <v>46.693996</v>
      </c>
      <c r="H137" s="3">
        <v>46.80928</v>
      </c>
      <c r="I137" s="3">
        <v>46.916851</v>
      </c>
      <c r="J137" s="3">
        <v>47.009846</v>
      </c>
      <c r="K137" s="3">
        <v>47.104317</v>
      </c>
      <c r="L137" s="3">
        <v>47.19899</v>
      </c>
      <c r="M137" s="3">
        <v>47.295132</v>
      </c>
      <c r="N137" s="3">
        <v>47.391193</v>
      </c>
      <c r="O137" s="3">
        <v>47.486969</v>
      </c>
      <c r="P137" s="3">
        <v>47.583401</v>
      </c>
      <c r="Q137" s="3">
        <v>47.679565</v>
      </c>
      <c r="R137" s="3">
        <v>47.776752</v>
      </c>
      <c r="S137" s="3">
        <v>47.805225</v>
      </c>
      <c r="T137" s="3">
        <v>47.805996</v>
      </c>
      <c r="U137" s="3">
        <v>47.80843</v>
      </c>
      <c r="V137" s="3">
        <v>47.807636</v>
      </c>
      <c r="W137" s="3">
        <v>47.802124</v>
      </c>
      <c r="X137" s="3">
        <v>47.804016</v>
      </c>
      <c r="Y137" s="3">
        <v>47.814865</v>
      </c>
      <c r="Z137" s="3">
        <v>47.825741</v>
      </c>
      <c r="AA137" s="3">
        <v>47.835552</v>
      </c>
      <c r="AB137" s="3">
        <v>47.845036</v>
      </c>
      <c r="AC137" s="3">
        <v>47.854115</v>
      </c>
      <c r="AD137" s="3">
        <v>47.862812</v>
      </c>
      <c r="AE137" s="3">
        <v>47.869976</v>
      </c>
      <c r="AF137" s="3">
        <v>47.872429</v>
      </c>
      <c r="AG137" s="3">
        <v>47.880135</v>
      </c>
      <c r="AH137" s="3">
        <v>47.884247</v>
      </c>
      <c r="AI137" s="3">
        <v>47.884022</v>
      </c>
      <c r="AJ137" s="40">
        <v>0.001</v>
      </c>
    </row>
    <row r="138" ht="14.25" customHeight="1">
      <c r="A138" s="3" t="s">
        <v>635</v>
      </c>
      <c r="B138" s="3" t="s">
        <v>2228</v>
      </c>
      <c r="C138" s="3" t="s">
        <v>2229</v>
      </c>
      <c r="D138" s="3" t="s">
        <v>1962</v>
      </c>
      <c r="F138" s="3">
        <v>0.0</v>
      </c>
      <c r="G138" s="3">
        <v>0.0</v>
      </c>
      <c r="H138" s="3">
        <v>0.0</v>
      </c>
      <c r="I138" s="3">
        <v>0.0</v>
      </c>
      <c r="J138" s="3">
        <v>0.0</v>
      </c>
      <c r="K138" s="3">
        <v>0.0</v>
      </c>
      <c r="L138" s="3">
        <v>0.0</v>
      </c>
      <c r="M138" s="3">
        <v>0.0</v>
      </c>
      <c r="N138" s="3">
        <v>0.0</v>
      </c>
      <c r="O138" s="3">
        <v>0.0</v>
      </c>
      <c r="P138" s="3">
        <v>0.0</v>
      </c>
      <c r="Q138" s="3">
        <v>0.0</v>
      </c>
      <c r="R138" s="3">
        <v>0.0</v>
      </c>
      <c r="S138" s="3">
        <v>0.0</v>
      </c>
      <c r="T138" s="3">
        <v>0.0</v>
      </c>
      <c r="U138" s="3">
        <v>0.0</v>
      </c>
      <c r="V138" s="3">
        <v>0.0</v>
      </c>
      <c r="W138" s="3">
        <v>0.0</v>
      </c>
      <c r="X138" s="3">
        <v>0.0</v>
      </c>
      <c r="Y138" s="3">
        <v>0.0</v>
      </c>
      <c r="Z138" s="3">
        <v>0.0</v>
      </c>
      <c r="AA138" s="3">
        <v>0.0</v>
      </c>
      <c r="AB138" s="3">
        <v>0.0</v>
      </c>
      <c r="AC138" s="3">
        <v>0.0</v>
      </c>
      <c r="AD138" s="3">
        <v>0.0</v>
      </c>
      <c r="AE138" s="3">
        <v>0.0</v>
      </c>
      <c r="AF138" s="3">
        <v>0.0</v>
      </c>
      <c r="AG138" s="3">
        <v>0.0</v>
      </c>
      <c r="AH138" s="3">
        <v>0.0</v>
      </c>
      <c r="AI138" s="3">
        <v>0.0</v>
      </c>
      <c r="AJ138" s="3" t="s">
        <v>197</v>
      </c>
    </row>
    <row r="139" ht="14.25" customHeight="1">
      <c r="A139" s="3" t="s">
        <v>638</v>
      </c>
      <c r="B139" s="3" t="s">
        <v>2230</v>
      </c>
      <c r="C139" s="3" t="s">
        <v>2231</v>
      </c>
      <c r="D139" s="3" t="s">
        <v>1962</v>
      </c>
      <c r="F139" s="3">
        <v>0.0</v>
      </c>
      <c r="G139" s="3">
        <v>0.0</v>
      </c>
      <c r="H139" s="3">
        <v>0.0</v>
      </c>
      <c r="I139" s="3">
        <v>0.0</v>
      </c>
      <c r="J139" s="3">
        <v>0.0</v>
      </c>
      <c r="K139" s="3">
        <v>0.0</v>
      </c>
      <c r="L139" s="3">
        <v>0.0</v>
      </c>
      <c r="M139" s="3">
        <v>0.0</v>
      </c>
      <c r="N139" s="3">
        <v>0.0</v>
      </c>
      <c r="O139" s="3">
        <v>0.0</v>
      </c>
      <c r="P139" s="3">
        <v>0.0</v>
      </c>
      <c r="Q139" s="3">
        <v>0.0</v>
      </c>
      <c r="R139" s="3">
        <v>0.0</v>
      </c>
      <c r="S139" s="3">
        <v>0.0</v>
      </c>
      <c r="T139" s="3">
        <v>0.0</v>
      </c>
      <c r="U139" s="3">
        <v>0.0</v>
      </c>
      <c r="V139" s="3">
        <v>0.0</v>
      </c>
      <c r="W139" s="3">
        <v>0.0</v>
      </c>
      <c r="X139" s="3">
        <v>0.0</v>
      </c>
      <c r="Y139" s="3">
        <v>0.0</v>
      </c>
      <c r="Z139" s="3">
        <v>0.0</v>
      </c>
      <c r="AA139" s="3">
        <v>0.0</v>
      </c>
      <c r="AB139" s="3">
        <v>0.0</v>
      </c>
      <c r="AC139" s="3">
        <v>0.0</v>
      </c>
      <c r="AD139" s="3">
        <v>0.0</v>
      </c>
      <c r="AE139" s="3">
        <v>0.0</v>
      </c>
      <c r="AF139" s="3">
        <v>0.0</v>
      </c>
      <c r="AG139" s="3">
        <v>0.0</v>
      </c>
      <c r="AH139" s="3">
        <v>0.0</v>
      </c>
      <c r="AI139" s="3">
        <v>0.0</v>
      </c>
      <c r="AJ139" s="3" t="s">
        <v>197</v>
      </c>
    </row>
    <row r="140" ht="14.25" customHeight="1">
      <c r="A140" s="3" t="s">
        <v>1996</v>
      </c>
      <c r="B140" s="3" t="s">
        <v>2232</v>
      </c>
      <c r="C140" s="3" t="s">
        <v>2233</v>
      </c>
      <c r="D140" s="3" t="s">
        <v>1962</v>
      </c>
      <c r="F140" s="3">
        <v>0.0</v>
      </c>
      <c r="G140" s="3">
        <v>0.0</v>
      </c>
      <c r="H140" s="3">
        <v>0.0</v>
      </c>
      <c r="I140" s="3">
        <v>0.0</v>
      </c>
      <c r="J140" s="3">
        <v>0.0</v>
      </c>
      <c r="K140" s="3">
        <v>0.0</v>
      </c>
      <c r="L140" s="3">
        <v>0.0</v>
      </c>
      <c r="M140" s="3">
        <v>0.0</v>
      </c>
      <c r="N140" s="3">
        <v>0.0</v>
      </c>
      <c r="O140" s="3">
        <v>0.0</v>
      </c>
      <c r="P140" s="3">
        <v>0.0</v>
      </c>
      <c r="Q140" s="3">
        <v>0.0</v>
      </c>
      <c r="R140" s="3">
        <v>0.0</v>
      </c>
      <c r="S140" s="3">
        <v>0.0</v>
      </c>
      <c r="T140" s="3">
        <v>0.0</v>
      </c>
      <c r="U140" s="3">
        <v>0.0</v>
      </c>
      <c r="V140" s="3">
        <v>0.0</v>
      </c>
      <c r="W140" s="3">
        <v>0.0</v>
      </c>
      <c r="X140" s="3">
        <v>0.0</v>
      </c>
      <c r="Y140" s="3">
        <v>0.0</v>
      </c>
      <c r="Z140" s="3">
        <v>0.0</v>
      </c>
      <c r="AA140" s="3">
        <v>0.0</v>
      </c>
      <c r="AB140" s="3">
        <v>0.0</v>
      </c>
      <c r="AC140" s="3">
        <v>0.0</v>
      </c>
      <c r="AD140" s="3">
        <v>0.0</v>
      </c>
      <c r="AE140" s="3">
        <v>0.0</v>
      </c>
      <c r="AF140" s="3">
        <v>0.0</v>
      </c>
      <c r="AG140" s="3">
        <v>0.0</v>
      </c>
      <c r="AH140" s="3">
        <v>0.0</v>
      </c>
      <c r="AI140" s="3">
        <v>0.0</v>
      </c>
      <c r="AJ140" s="3" t="s">
        <v>197</v>
      </c>
    </row>
    <row r="141" ht="14.25" customHeight="1">
      <c r="A141" s="3" t="s">
        <v>1999</v>
      </c>
      <c r="B141" s="3" t="s">
        <v>2234</v>
      </c>
      <c r="C141" s="3" t="s">
        <v>2235</v>
      </c>
      <c r="D141" s="3" t="s">
        <v>1962</v>
      </c>
      <c r="F141" s="3">
        <v>0.0</v>
      </c>
      <c r="G141" s="3">
        <v>0.0</v>
      </c>
      <c r="H141" s="3">
        <v>0.0</v>
      </c>
      <c r="I141" s="3">
        <v>0.0</v>
      </c>
      <c r="J141" s="3">
        <v>0.0</v>
      </c>
      <c r="K141" s="3">
        <v>0.0</v>
      </c>
      <c r="L141" s="3">
        <v>0.0</v>
      </c>
      <c r="M141" s="3">
        <v>0.0</v>
      </c>
      <c r="N141" s="3">
        <v>0.0</v>
      </c>
      <c r="O141" s="3">
        <v>0.0</v>
      </c>
      <c r="P141" s="3">
        <v>0.0</v>
      </c>
      <c r="Q141" s="3">
        <v>0.0</v>
      </c>
      <c r="R141" s="3">
        <v>0.0</v>
      </c>
      <c r="S141" s="3">
        <v>0.0</v>
      </c>
      <c r="T141" s="3">
        <v>0.0</v>
      </c>
      <c r="U141" s="3">
        <v>0.0</v>
      </c>
      <c r="V141" s="3">
        <v>0.0</v>
      </c>
      <c r="W141" s="3">
        <v>0.0</v>
      </c>
      <c r="X141" s="3">
        <v>0.0</v>
      </c>
      <c r="Y141" s="3">
        <v>0.0</v>
      </c>
      <c r="Z141" s="3">
        <v>0.0</v>
      </c>
      <c r="AA141" s="3">
        <v>0.0</v>
      </c>
      <c r="AB141" s="3">
        <v>0.0</v>
      </c>
      <c r="AC141" s="3">
        <v>0.0</v>
      </c>
      <c r="AD141" s="3">
        <v>0.0</v>
      </c>
      <c r="AE141" s="3">
        <v>0.0</v>
      </c>
      <c r="AF141" s="3">
        <v>0.0</v>
      </c>
      <c r="AG141" s="3">
        <v>0.0</v>
      </c>
      <c r="AH141" s="3">
        <v>0.0</v>
      </c>
      <c r="AI141" s="3">
        <v>0.0</v>
      </c>
      <c r="AJ141" s="3" t="s">
        <v>197</v>
      </c>
    </row>
    <row r="142" ht="14.25" customHeight="1">
      <c r="A142" s="3" t="s">
        <v>2236</v>
      </c>
      <c r="C142" s="3" t="s">
        <v>2237</v>
      </c>
    </row>
    <row r="143" ht="14.25" customHeight="1">
      <c r="A143" s="3" t="s">
        <v>1959</v>
      </c>
      <c r="B143" s="3" t="s">
        <v>2238</v>
      </c>
      <c r="C143" s="3" t="s">
        <v>2239</v>
      </c>
      <c r="D143" s="3" t="s">
        <v>1962</v>
      </c>
      <c r="F143" s="3">
        <v>0.0</v>
      </c>
      <c r="G143" s="3">
        <v>0.0</v>
      </c>
      <c r="H143" s="3">
        <v>0.0</v>
      </c>
      <c r="I143" s="3">
        <v>0.0</v>
      </c>
      <c r="J143" s="3">
        <v>0.0</v>
      </c>
      <c r="K143" s="3">
        <v>0.0</v>
      </c>
      <c r="L143" s="3">
        <v>0.0</v>
      </c>
      <c r="M143" s="3">
        <v>0.0</v>
      </c>
      <c r="N143" s="3">
        <v>0.0</v>
      </c>
      <c r="O143" s="3">
        <v>0.0</v>
      </c>
      <c r="P143" s="3">
        <v>0.0</v>
      </c>
      <c r="Q143" s="3">
        <v>0.0</v>
      </c>
      <c r="R143" s="3">
        <v>0.0</v>
      </c>
      <c r="S143" s="3">
        <v>0.0</v>
      </c>
      <c r="T143" s="3">
        <v>0.0</v>
      </c>
      <c r="U143" s="3">
        <v>0.0</v>
      </c>
      <c r="V143" s="3">
        <v>0.0</v>
      </c>
      <c r="W143" s="3">
        <v>0.0</v>
      </c>
      <c r="X143" s="3">
        <v>0.0</v>
      </c>
      <c r="Y143" s="3">
        <v>0.0</v>
      </c>
      <c r="Z143" s="3">
        <v>0.0</v>
      </c>
      <c r="AA143" s="3">
        <v>0.0</v>
      </c>
      <c r="AB143" s="3">
        <v>0.0</v>
      </c>
      <c r="AC143" s="3">
        <v>0.0</v>
      </c>
      <c r="AD143" s="3">
        <v>0.0</v>
      </c>
      <c r="AE143" s="3">
        <v>0.0</v>
      </c>
      <c r="AF143" s="3">
        <v>0.0</v>
      </c>
      <c r="AG143" s="3">
        <v>0.0</v>
      </c>
      <c r="AH143" s="3">
        <v>0.0</v>
      </c>
      <c r="AI143" s="3">
        <v>0.0</v>
      </c>
      <c r="AJ143" s="3" t="s">
        <v>197</v>
      </c>
    </row>
    <row r="144" ht="14.25" customHeight="1">
      <c r="A144" s="3" t="s">
        <v>1963</v>
      </c>
      <c r="B144" s="3" t="s">
        <v>2240</v>
      </c>
      <c r="C144" s="3" t="s">
        <v>2241</v>
      </c>
      <c r="D144" s="3" t="s">
        <v>1962</v>
      </c>
      <c r="F144" s="3">
        <v>0.0</v>
      </c>
      <c r="G144" s="3">
        <v>0.0</v>
      </c>
      <c r="H144" s="3">
        <v>0.0</v>
      </c>
      <c r="I144" s="3">
        <v>0.0</v>
      </c>
      <c r="J144" s="3">
        <v>0.0</v>
      </c>
      <c r="K144" s="3">
        <v>0.0</v>
      </c>
      <c r="L144" s="3">
        <v>0.0</v>
      </c>
      <c r="M144" s="3">
        <v>0.0</v>
      </c>
      <c r="N144" s="3">
        <v>0.0</v>
      </c>
      <c r="O144" s="3">
        <v>0.0</v>
      </c>
      <c r="P144" s="3">
        <v>0.0</v>
      </c>
      <c r="Q144" s="3">
        <v>0.0</v>
      </c>
      <c r="R144" s="3">
        <v>0.0</v>
      </c>
      <c r="S144" s="3">
        <v>0.0</v>
      </c>
      <c r="T144" s="3">
        <v>0.0</v>
      </c>
      <c r="U144" s="3">
        <v>0.0</v>
      </c>
      <c r="V144" s="3">
        <v>0.0</v>
      </c>
      <c r="W144" s="3">
        <v>0.0</v>
      </c>
      <c r="X144" s="3">
        <v>0.0</v>
      </c>
      <c r="Y144" s="3">
        <v>0.0</v>
      </c>
      <c r="Z144" s="3">
        <v>0.0</v>
      </c>
      <c r="AA144" s="3">
        <v>0.0</v>
      </c>
      <c r="AB144" s="3">
        <v>0.0</v>
      </c>
      <c r="AC144" s="3">
        <v>0.0</v>
      </c>
      <c r="AD144" s="3">
        <v>0.0</v>
      </c>
      <c r="AE144" s="3">
        <v>0.0</v>
      </c>
      <c r="AF144" s="3">
        <v>0.0</v>
      </c>
      <c r="AG144" s="3">
        <v>0.0</v>
      </c>
      <c r="AH144" s="3">
        <v>0.0</v>
      </c>
      <c r="AI144" s="3">
        <v>0.0</v>
      </c>
      <c r="AJ144" s="3" t="s">
        <v>197</v>
      </c>
    </row>
    <row r="145" ht="14.25" customHeight="1">
      <c r="A145" s="3" t="s">
        <v>1966</v>
      </c>
      <c r="B145" s="3" t="s">
        <v>2242</v>
      </c>
      <c r="C145" s="3" t="s">
        <v>2243</v>
      </c>
      <c r="D145" s="3" t="s">
        <v>1962</v>
      </c>
      <c r="F145" s="3">
        <v>36.796871</v>
      </c>
      <c r="G145" s="3">
        <v>36.73243</v>
      </c>
      <c r="H145" s="3">
        <v>36.816551</v>
      </c>
      <c r="I145" s="3">
        <v>36.905197</v>
      </c>
      <c r="J145" s="3">
        <v>37.072292</v>
      </c>
      <c r="K145" s="3">
        <v>37.197216</v>
      </c>
      <c r="L145" s="3">
        <v>37.274227</v>
      </c>
      <c r="M145" s="3">
        <v>37.3577</v>
      </c>
      <c r="N145" s="3">
        <v>37.440323</v>
      </c>
      <c r="O145" s="3">
        <v>37.519035</v>
      </c>
      <c r="P145" s="3">
        <v>37.599976</v>
      </c>
      <c r="Q145" s="3">
        <v>37.666973</v>
      </c>
      <c r="R145" s="3">
        <v>37.747635</v>
      </c>
      <c r="S145" s="3">
        <v>37.80434</v>
      </c>
      <c r="T145" s="3">
        <v>37.856556</v>
      </c>
      <c r="U145" s="3">
        <v>37.909466</v>
      </c>
      <c r="V145" s="3">
        <v>37.961975</v>
      </c>
      <c r="W145" s="3">
        <v>38.011475</v>
      </c>
      <c r="X145" s="3">
        <v>38.065121</v>
      </c>
      <c r="Y145" s="3">
        <v>38.109425</v>
      </c>
      <c r="Z145" s="3">
        <v>38.15517</v>
      </c>
      <c r="AA145" s="3">
        <v>38.200115</v>
      </c>
      <c r="AB145" s="3">
        <v>38.243217</v>
      </c>
      <c r="AC145" s="3">
        <v>38.288074</v>
      </c>
      <c r="AD145" s="3">
        <v>38.334545</v>
      </c>
      <c r="AE145" s="3">
        <v>38.380314</v>
      </c>
      <c r="AF145" s="3">
        <v>38.427486</v>
      </c>
      <c r="AG145" s="3">
        <v>38.47467</v>
      </c>
      <c r="AH145" s="3">
        <v>38.52256</v>
      </c>
      <c r="AI145" s="3">
        <v>38.556736</v>
      </c>
      <c r="AJ145" s="40">
        <v>0.002</v>
      </c>
    </row>
    <row r="146" ht="14.25" customHeight="1">
      <c r="A146" s="3" t="s">
        <v>1969</v>
      </c>
      <c r="B146" s="3" t="s">
        <v>2244</v>
      </c>
      <c r="C146" s="3" t="s">
        <v>2245</v>
      </c>
      <c r="D146" s="3" t="s">
        <v>1962</v>
      </c>
      <c r="F146" s="3">
        <v>37.216022</v>
      </c>
      <c r="G146" s="3">
        <v>37.172428</v>
      </c>
      <c r="H146" s="3">
        <v>37.262897</v>
      </c>
      <c r="I146" s="3">
        <v>37.351353</v>
      </c>
      <c r="J146" s="3">
        <v>37.532928</v>
      </c>
      <c r="K146" s="3">
        <v>37.662144</v>
      </c>
      <c r="L146" s="3">
        <v>37.743</v>
      </c>
      <c r="M146" s="3">
        <v>37.819782</v>
      </c>
      <c r="N146" s="3">
        <v>37.901897</v>
      </c>
      <c r="O146" s="3">
        <v>37.979057</v>
      </c>
      <c r="P146" s="3">
        <v>38.056599</v>
      </c>
      <c r="Q146" s="3">
        <v>38.12183</v>
      </c>
      <c r="R146" s="3">
        <v>38.200619</v>
      </c>
      <c r="S146" s="3">
        <v>38.256748</v>
      </c>
      <c r="T146" s="3">
        <v>38.308735</v>
      </c>
      <c r="U146" s="3">
        <v>38.361164</v>
      </c>
      <c r="V146" s="3">
        <v>38.412991</v>
      </c>
      <c r="W146" s="3">
        <v>38.461575</v>
      </c>
      <c r="X146" s="3">
        <v>38.513687</v>
      </c>
      <c r="Y146" s="3">
        <v>38.55666</v>
      </c>
      <c r="Z146" s="3">
        <v>38.60083</v>
      </c>
      <c r="AA146" s="3">
        <v>38.64399</v>
      </c>
      <c r="AB146" s="3">
        <v>38.685558</v>
      </c>
      <c r="AC146" s="3">
        <v>38.728588</v>
      </c>
      <c r="AD146" s="3">
        <v>38.773685</v>
      </c>
      <c r="AE146" s="3">
        <v>38.817841</v>
      </c>
      <c r="AF146" s="3">
        <v>38.863426</v>
      </c>
      <c r="AG146" s="3">
        <v>38.908096</v>
      </c>
      <c r="AH146" s="3">
        <v>38.953945</v>
      </c>
      <c r="AI146" s="3">
        <v>38.984959</v>
      </c>
      <c r="AJ146" s="40">
        <v>0.002</v>
      </c>
    </row>
    <row r="147" ht="14.25" customHeight="1">
      <c r="A147" s="3" t="s">
        <v>1972</v>
      </c>
      <c r="B147" s="3" t="s">
        <v>2246</v>
      </c>
      <c r="C147" s="3" t="s">
        <v>2247</v>
      </c>
      <c r="D147" s="3" t="s">
        <v>1962</v>
      </c>
      <c r="F147" s="3">
        <v>42.873291</v>
      </c>
      <c r="G147" s="3">
        <v>42.833481</v>
      </c>
      <c r="H147" s="3">
        <v>42.907784</v>
      </c>
      <c r="I147" s="3">
        <v>43.011658</v>
      </c>
      <c r="J147" s="3">
        <v>43.192932</v>
      </c>
      <c r="K147" s="3">
        <v>43.348423</v>
      </c>
      <c r="L147" s="3">
        <v>43.431034</v>
      </c>
      <c r="M147" s="3">
        <v>43.50185</v>
      </c>
      <c r="N147" s="3">
        <v>43.579739</v>
      </c>
      <c r="O147" s="3">
        <v>43.652794</v>
      </c>
      <c r="P147" s="3">
        <v>43.725628</v>
      </c>
      <c r="Q147" s="3">
        <v>43.788086</v>
      </c>
      <c r="R147" s="3">
        <v>43.861794</v>
      </c>
      <c r="S147" s="3">
        <v>43.912334</v>
      </c>
      <c r="T147" s="3">
        <v>43.958084</v>
      </c>
      <c r="U147" s="3">
        <v>44.00618</v>
      </c>
      <c r="V147" s="3">
        <v>44.053406</v>
      </c>
      <c r="W147" s="3">
        <v>44.097485</v>
      </c>
      <c r="X147" s="3">
        <v>44.144115</v>
      </c>
      <c r="Y147" s="3">
        <v>44.184769</v>
      </c>
      <c r="Z147" s="3">
        <v>44.225929</v>
      </c>
      <c r="AA147" s="3">
        <v>44.26643</v>
      </c>
      <c r="AB147" s="3">
        <v>44.304813</v>
      </c>
      <c r="AC147" s="3">
        <v>44.344498</v>
      </c>
      <c r="AD147" s="3">
        <v>44.385872</v>
      </c>
      <c r="AE147" s="3">
        <v>44.426991</v>
      </c>
      <c r="AF147" s="3">
        <v>44.469181</v>
      </c>
      <c r="AG147" s="3">
        <v>44.511169</v>
      </c>
      <c r="AH147" s="3">
        <v>44.553722</v>
      </c>
      <c r="AI147" s="3">
        <v>44.580841</v>
      </c>
      <c r="AJ147" s="40">
        <v>0.001</v>
      </c>
    </row>
    <row r="148" ht="14.25" customHeight="1">
      <c r="A148" s="3" t="s">
        <v>1975</v>
      </c>
      <c r="B148" s="3" t="s">
        <v>2248</v>
      </c>
      <c r="C148" s="3" t="s">
        <v>2249</v>
      </c>
      <c r="D148" s="3" t="s">
        <v>1962</v>
      </c>
      <c r="F148" s="3">
        <v>0.0</v>
      </c>
      <c r="G148" s="3">
        <v>0.0</v>
      </c>
      <c r="H148" s="3">
        <v>0.0</v>
      </c>
      <c r="I148" s="3">
        <v>0.0</v>
      </c>
      <c r="J148" s="3">
        <v>0.0</v>
      </c>
      <c r="K148" s="3">
        <v>0.0</v>
      </c>
      <c r="L148" s="3">
        <v>0.0</v>
      </c>
      <c r="M148" s="3">
        <v>0.0</v>
      </c>
      <c r="N148" s="3">
        <v>0.0</v>
      </c>
      <c r="O148" s="3">
        <v>0.0</v>
      </c>
      <c r="P148" s="3">
        <v>0.0</v>
      </c>
      <c r="Q148" s="3">
        <v>0.0</v>
      </c>
      <c r="R148" s="3">
        <v>0.0</v>
      </c>
      <c r="S148" s="3">
        <v>0.0</v>
      </c>
      <c r="T148" s="3">
        <v>0.0</v>
      </c>
      <c r="U148" s="3">
        <v>0.0</v>
      </c>
      <c r="V148" s="3">
        <v>0.0</v>
      </c>
      <c r="W148" s="3">
        <v>0.0</v>
      </c>
      <c r="X148" s="3">
        <v>0.0</v>
      </c>
      <c r="Y148" s="3">
        <v>0.0</v>
      </c>
      <c r="Z148" s="3">
        <v>0.0</v>
      </c>
      <c r="AA148" s="3">
        <v>0.0</v>
      </c>
      <c r="AB148" s="3">
        <v>0.0</v>
      </c>
      <c r="AC148" s="3">
        <v>0.0</v>
      </c>
      <c r="AD148" s="3">
        <v>0.0</v>
      </c>
      <c r="AE148" s="3">
        <v>0.0</v>
      </c>
      <c r="AF148" s="3">
        <v>0.0</v>
      </c>
      <c r="AG148" s="3">
        <v>0.0</v>
      </c>
      <c r="AH148" s="3">
        <v>0.0</v>
      </c>
      <c r="AI148" s="3">
        <v>0.0</v>
      </c>
      <c r="AJ148" s="3" t="s">
        <v>197</v>
      </c>
    </row>
    <row r="149" ht="14.25" customHeight="1">
      <c r="A149" s="3" t="s">
        <v>1978</v>
      </c>
      <c r="B149" s="3" t="s">
        <v>2250</v>
      </c>
      <c r="C149" s="3" t="s">
        <v>2251</v>
      </c>
      <c r="D149" s="3" t="s">
        <v>1962</v>
      </c>
      <c r="F149" s="3">
        <v>0.0</v>
      </c>
      <c r="G149" s="3">
        <v>0.0</v>
      </c>
      <c r="H149" s="3">
        <v>0.0</v>
      </c>
      <c r="I149" s="3">
        <v>0.0</v>
      </c>
      <c r="J149" s="3">
        <v>0.0</v>
      </c>
      <c r="K149" s="3">
        <v>0.0</v>
      </c>
      <c r="L149" s="3">
        <v>0.0</v>
      </c>
      <c r="M149" s="3">
        <v>0.0</v>
      </c>
      <c r="N149" s="3">
        <v>0.0</v>
      </c>
      <c r="O149" s="3">
        <v>0.0</v>
      </c>
      <c r="P149" s="3">
        <v>0.0</v>
      </c>
      <c r="Q149" s="3">
        <v>0.0</v>
      </c>
      <c r="R149" s="3">
        <v>0.0</v>
      </c>
      <c r="S149" s="3">
        <v>0.0</v>
      </c>
      <c r="T149" s="3">
        <v>0.0</v>
      </c>
      <c r="U149" s="3">
        <v>0.0</v>
      </c>
      <c r="V149" s="3">
        <v>0.0</v>
      </c>
      <c r="W149" s="3">
        <v>0.0</v>
      </c>
      <c r="X149" s="3">
        <v>0.0</v>
      </c>
      <c r="Y149" s="3">
        <v>0.0</v>
      </c>
      <c r="Z149" s="3">
        <v>0.0</v>
      </c>
      <c r="AA149" s="3">
        <v>0.0</v>
      </c>
      <c r="AB149" s="3">
        <v>0.0</v>
      </c>
      <c r="AC149" s="3">
        <v>0.0</v>
      </c>
      <c r="AD149" s="3">
        <v>0.0</v>
      </c>
      <c r="AE149" s="3">
        <v>0.0</v>
      </c>
      <c r="AF149" s="3">
        <v>0.0</v>
      </c>
      <c r="AG149" s="3">
        <v>0.0</v>
      </c>
      <c r="AH149" s="3">
        <v>0.0</v>
      </c>
      <c r="AI149" s="3">
        <v>0.0</v>
      </c>
      <c r="AJ149" s="3" t="s">
        <v>197</v>
      </c>
    </row>
    <row r="150" ht="14.25" customHeight="1">
      <c r="A150" s="3" t="s">
        <v>1981</v>
      </c>
      <c r="B150" s="3" t="s">
        <v>2252</v>
      </c>
      <c r="C150" s="3" t="s">
        <v>2253</v>
      </c>
      <c r="D150" s="3" t="s">
        <v>1962</v>
      </c>
      <c r="F150" s="3">
        <v>0.0</v>
      </c>
      <c r="G150" s="3">
        <v>0.0</v>
      </c>
      <c r="H150" s="3">
        <v>0.0</v>
      </c>
      <c r="I150" s="3">
        <v>0.0</v>
      </c>
      <c r="J150" s="3">
        <v>0.0</v>
      </c>
      <c r="K150" s="3">
        <v>0.0</v>
      </c>
      <c r="L150" s="3">
        <v>0.0</v>
      </c>
      <c r="M150" s="3">
        <v>0.0</v>
      </c>
      <c r="N150" s="3">
        <v>0.0</v>
      </c>
      <c r="O150" s="3">
        <v>0.0</v>
      </c>
      <c r="P150" s="3">
        <v>0.0</v>
      </c>
      <c r="Q150" s="3">
        <v>0.0</v>
      </c>
      <c r="R150" s="3">
        <v>0.0</v>
      </c>
      <c r="S150" s="3">
        <v>0.0</v>
      </c>
      <c r="T150" s="3">
        <v>0.0</v>
      </c>
      <c r="U150" s="3">
        <v>0.0</v>
      </c>
      <c r="V150" s="3">
        <v>0.0</v>
      </c>
      <c r="W150" s="3">
        <v>0.0</v>
      </c>
      <c r="X150" s="3">
        <v>0.0</v>
      </c>
      <c r="Y150" s="3">
        <v>0.0</v>
      </c>
      <c r="Z150" s="3">
        <v>0.0</v>
      </c>
      <c r="AA150" s="3">
        <v>0.0</v>
      </c>
      <c r="AB150" s="3">
        <v>0.0</v>
      </c>
      <c r="AC150" s="3">
        <v>0.0</v>
      </c>
      <c r="AD150" s="3">
        <v>0.0</v>
      </c>
      <c r="AE150" s="3">
        <v>0.0</v>
      </c>
      <c r="AF150" s="3">
        <v>0.0</v>
      </c>
      <c r="AG150" s="3">
        <v>0.0</v>
      </c>
      <c r="AH150" s="3">
        <v>0.0</v>
      </c>
      <c r="AI150" s="3">
        <v>0.0</v>
      </c>
      <c r="AJ150" s="3" t="s">
        <v>197</v>
      </c>
    </row>
    <row r="151" ht="14.25" customHeight="1">
      <c r="A151" s="3" t="s">
        <v>623</v>
      </c>
      <c r="B151" s="3" t="s">
        <v>2254</v>
      </c>
      <c r="C151" s="3" t="s">
        <v>2255</v>
      </c>
      <c r="D151" s="3" t="s">
        <v>1962</v>
      </c>
      <c r="F151" s="3">
        <v>0.0</v>
      </c>
      <c r="G151" s="3">
        <v>0.0</v>
      </c>
      <c r="H151" s="3">
        <v>0.0</v>
      </c>
      <c r="I151" s="3">
        <v>0.0</v>
      </c>
      <c r="J151" s="3">
        <v>0.0</v>
      </c>
      <c r="K151" s="3">
        <v>0.0</v>
      </c>
      <c r="L151" s="3">
        <v>0.0</v>
      </c>
      <c r="M151" s="3">
        <v>0.0</v>
      </c>
      <c r="N151" s="3">
        <v>0.0</v>
      </c>
      <c r="O151" s="3">
        <v>0.0</v>
      </c>
      <c r="P151" s="3">
        <v>0.0</v>
      </c>
      <c r="Q151" s="3">
        <v>0.0</v>
      </c>
      <c r="R151" s="3">
        <v>0.0</v>
      </c>
      <c r="S151" s="3">
        <v>0.0</v>
      </c>
      <c r="T151" s="3">
        <v>0.0</v>
      </c>
      <c r="U151" s="3">
        <v>0.0</v>
      </c>
      <c r="V151" s="3">
        <v>0.0</v>
      </c>
      <c r="W151" s="3">
        <v>0.0</v>
      </c>
      <c r="X151" s="3">
        <v>0.0</v>
      </c>
      <c r="Y151" s="3">
        <v>0.0</v>
      </c>
      <c r="Z151" s="3">
        <v>0.0</v>
      </c>
      <c r="AA151" s="3">
        <v>0.0</v>
      </c>
      <c r="AB151" s="3">
        <v>0.0</v>
      </c>
      <c r="AC151" s="3">
        <v>0.0</v>
      </c>
      <c r="AD151" s="3">
        <v>0.0</v>
      </c>
      <c r="AE151" s="3">
        <v>0.0</v>
      </c>
      <c r="AF151" s="3">
        <v>0.0</v>
      </c>
      <c r="AG151" s="3">
        <v>0.0</v>
      </c>
      <c r="AH151" s="3">
        <v>0.0</v>
      </c>
      <c r="AI151" s="3">
        <v>0.0</v>
      </c>
      <c r="AJ151" s="3" t="s">
        <v>197</v>
      </c>
    </row>
    <row r="152" ht="14.25" customHeight="1">
      <c r="A152" s="3" t="s">
        <v>626</v>
      </c>
      <c r="B152" s="3" t="s">
        <v>2256</v>
      </c>
      <c r="C152" s="3" t="s">
        <v>2257</v>
      </c>
      <c r="D152" s="3" t="s">
        <v>1962</v>
      </c>
      <c r="F152" s="3">
        <v>44.673866</v>
      </c>
      <c r="G152" s="3">
        <v>44.817917</v>
      </c>
      <c r="H152" s="3">
        <v>45.004974</v>
      </c>
      <c r="I152" s="3">
        <v>45.230721</v>
      </c>
      <c r="J152" s="3">
        <v>45.353813</v>
      </c>
      <c r="K152" s="3">
        <v>45.491104</v>
      </c>
      <c r="L152" s="3">
        <v>45.629551</v>
      </c>
      <c r="M152" s="3">
        <v>45.769791</v>
      </c>
      <c r="N152" s="3">
        <v>45.887905</v>
      </c>
      <c r="O152" s="3">
        <v>45.999382</v>
      </c>
      <c r="P152" s="3">
        <v>46.10881</v>
      </c>
      <c r="Q152" s="3">
        <v>46.213165</v>
      </c>
      <c r="R152" s="3">
        <v>46.316277</v>
      </c>
      <c r="S152" s="3">
        <v>46.349285</v>
      </c>
      <c r="T152" s="3">
        <v>46.36467</v>
      </c>
      <c r="U152" s="3">
        <v>46.364952</v>
      </c>
      <c r="V152" s="3">
        <v>46.381641</v>
      </c>
      <c r="W152" s="3">
        <v>46.398136</v>
      </c>
      <c r="X152" s="3">
        <v>46.415432</v>
      </c>
      <c r="Y152" s="3">
        <v>46.43243</v>
      </c>
      <c r="Z152" s="3">
        <v>46.447372</v>
      </c>
      <c r="AA152" s="3">
        <v>46.462746</v>
      </c>
      <c r="AB152" s="3">
        <v>46.474228</v>
      </c>
      <c r="AC152" s="3">
        <v>46.483845</v>
      </c>
      <c r="AD152" s="3">
        <v>46.49548</v>
      </c>
      <c r="AE152" s="3">
        <v>46.507153</v>
      </c>
      <c r="AF152" s="3">
        <v>46.518055</v>
      </c>
      <c r="AG152" s="3">
        <v>46.533161</v>
      </c>
      <c r="AH152" s="3">
        <v>46.545082</v>
      </c>
      <c r="AI152" s="3">
        <v>46.553768</v>
      </c>
      <c r="AJ152" s="40">
        <v>0.001</v>
      </c>
    </row>
    <row r="153" ht="14.25" customHeight="1">
      <c r="A153" s="3" t="s">
        <v>629</v>
      </c>
      <c r="B153" s="3" t="s">
        <v>2258</v>
      </c>
      <c r="C153" s="3" t="s">
        <v>2259</v>
      </c>
      <c r="D153" s="3" t="s">
        <v>1962</v>
      </c>
      <c r="F153" s="3">
        <v>0.0</v>
      </c>
      <c r="G153" s="3">
        <v>0.0</v>
      </c>
      <c r="H153" s="3">
        <v>0.0</v>
      </c>
      <c r="I153" s="3">
        <v>0.0</v>
      </c>
      <c r="J153" s="3">
        <v>0.0</v>
      </c>
      <c r="K153" s="3">
        <v>0.0</v>
      </c>
      <c r="L153" s="3">
        <v>0.0</v>
      </c>
      <c r="M153" s="3">
        <v>0.0</v>
      </c>
      <c r="N153" s="3">
        <v>0.0</v>
      </c>
      <c r="O153" s="3">
        <v>0.0</v>
      </c>
      <c r="P153" s="3">
        <v>0.0</v>
      </c>
      <c r="Q153" s="3">
        <v>0.0</v>
      </c>
      <c r="R153" s="3">
        <v>0.0</v>
      </c>
      <c r="S153" s="3">
        <v>0.0</v>
      </c>
      <c r="T153" s="3">
        <v>0.0</v>
      </c>
      <c r="U153" s="3">
        <v>0.0</v>
      </c>
      <c r="V153" s="3">
        <v>0.0</v>
      </c>
      <c r="W153" s="3">
        <v>0.0</v>
      </c>
      <c r="X153" s="3">
        <v>0.0</v>
      </c>
      <c r="Y153" s="3">
        <v>0.0</v>
      </c>
      <c r="Z153" s="3">
        <v>0.0</v>
      </c>
      <c r="AA153" s="3">
        <v>0.0</v>
      </c>
      <c r="AB153" s="3">
        <v>0.0</v>
      </c>
      <c r="AC153" s="3">
        <v>0.0</v>
      </c>
      <c r="AD153" s="3">
        <v>0.0</v>
      </c>
      <c r="AE153" s="3">
        <v>0.0</v>
      </c>
      <c r="AF153" s="3">
        <v>0.0</v>
      </c>
      <c r="AG153" s="3">
        <v>0.0</v>
      </c>
      <c r="AH153" s="3">
        <v>0.0</v>
      </c>
      <c r="AI153" s="3">
        <v>0.0</v>
      </c>
      <c r="AJ153" s="3" t="s">
        <v>197</v>
      </c>
    </row>
    <row r="154" ht="14.25" customHeight="1">
      <c r="A154" s="3" t="s">
        <v>632</v>
      </c>
      <c r="B154" s="3" t="s">
        <v>2260</v>
      </c>
      <c r="C154" s="3" t="s">
        <v>2261</v>
      </c>
      <c r="D154" s="3" t="s">
        <v>1962</v>
      </c>
      <c r="F154" s="3">
        <v>43.652115</v>
      </c>
      <c r="G154" s="3">
        <v>43.760715</v>
      </c>
      <c r="H154" s="3">
        <v>43.881153</v>
      </c>
      <c r="I154" s="3">
        <v>43.988392</v>
      </c>
      <c r="J154" s="3">
        <v>44.082623</v>
      </c>
      <c r="K154" s="3">
        <v>44.177952</v>
      </c>
      <c r="L154" s="3">
        <v>44.273346</v>
      </c>
      <c r="M154" s="3">
        <v>44.370281</v>
      </c>
      <c r="N154" s="3">
        <v>44.467205</v>
      </c>
      <c r="O154" s="3">
        <v>44.563763</v>
      </c>
      <c r="P154" s="3">
        <v>44.661118</v>
      </c>
      <c r="Q154" s="3">
        <v>44.75761</v>
      </c>
      <c r="R154" s="3">
        <v>44.85334</v>
      </c>
      <c r="S154" s="3">
        <v>44.871872</v>
      </c>
      <c r="T154" s="3">
        <v>44.869316</v>
      </c>
      <c r="U154" s="3">
        <v>44.864639</v>
      </c>
      <c r="V154" s="3">
        <v>44.859985</v>
      </c>
      <c r="W154" s="3">
        <v>44.874176</v>
      </c>
      <c r="X154" s="3">
        <v>44.887959</v>
      </c>
      <c r="Y154" s="3">
        <v>44.899509</v>
      </c>
      <c r="Z154" s="3">
        <v>44.91114</v>
      </c>
      <c r="AA154" s="3">
        <v>44.920837</v>
      </c>
      <c r="AB154" s="3">
        <v>44.925266</v>
      </c>
      <c r="AC154" s="3">
        <v>44.92868</v>
      </c>
      <c r="AD154" s="3">
        <v>44.930096</v>
      </c>
      <c r="AE154" s="3">
        <v>44.939297</v>
      </c>
      <c r="AF154" s="3">
        <v>44.950035</v>
      </c>
      <c r="AG154" s="3">
        <v>44.95903</v>
      </c>
      <c r="AH154" s="3">
        <v>44.968861</v>
      </c>
      <c r="AI154" s="3">
        <v>44.972164</v>
      </c>
      <c r="AJ154" s="40">
        <v>0.001</v>
      </c>
    </row>
    <row r="155" ht="14.25" customHeight="1">
      <c r="A155" s="3" t="s">
        <v>635</v>
      </c>
      <c r="B155" s="3" t="s">
        <v>2262</v>
      </c>
      <c r="C155" s="3" t="s">
        <v>2263</v>
      </c>
      <c r="D155" s="3" t="s">
        <v>1962</v>
      </c>
      <c r="F155" s="3">
        <v>0.0</v>
      </c>
      <c r="G155" s="3">
        <v>0.0</v>
      </c>
      <c r="H155" s="3">
        <v>0.0</v>
      </c>
      <c r="I155" s="3">
        <v>0.0</v>
      </c>
      <c r="J155" s="3">
        <v>0.0</v>
      </c>
      <c r="K155" s="3">
        <v>0.0</v>
      </c>
      <c r="L155" s="3">
        <v>0.0</v>
      </c>
      <c r="M155" s="3">
        <v>0.0</v>
      </c>
      <c r="N155" s="3">
        <v>0.0</v>
      </c>
      <c r="O155" s="3">
        <v>0.0</v>
      </c>
      <c r="P155" s="3">
        <v>0.0</v>
      </c>
      <c r="Q155" s="3">
        <v>0.0</v>
      </c>
      <c r="R155" s="3">
        <v>0.0</v>
      </c>
      <c r="S155" s="3">
        <v>0.0</v>
      </c>
      <c r="T155" s="3">
        <v>0.0</v>
      </c>
      <c r="U155" s="3">
        <v>0.0</v>
      </c>
      <c r="V155" s="3">
        <v>0.0</v>
      </c>
      <c r="W155" s="3">
        <v>0.0</v>
      </c>
      <c r="X155" s="3">
        <v>0.0</v>
      </c>
      <c r="Y155" s="3">
        <v>0.0</v>
      </c>
      <c r="Z155" s="3">
        <v>0.0</v>
      </c>
      <c r="AA155" s="3">
        <v>0.0</v>
      </c>
      <c r="AB155" s="3">
        <v>0.0</v>
      </c>
      <c r="AC155" s="3">
        <v>0.0</v>
      </c>
      <c r="AD155" s="3">
        <v>0.0</v>
      </c>
      <c r="AE155" s="3">
        <v>0.0</v>
      </c>
      <c r="AF155" s="3">
        <v>0.0</v>
      </c>
      <c r="AG155" s="3">
        <v>0.0</v>
      </c>
      <c r="AH155" s="3">
        <v>0.0</v>
      </c>
      <c r="AI155" s="3">
        <v>0.0</v>
      </c>
      <c r="AJ155" s="3" t="s">
        <v>197</v>
      </c>
    </row>
    <row r="156" ht="14.25" customHeight="1">
      <c r="A156" s="3" t="s">
        <v>638</v>
      </c>
      <c r="B156" s="3" t="s">
        <v>2264</v>
      </c>
      <c r="C156" s="3" t="s">
        <v>2265</v>
      </c>
      <c r="D156" s="3" t="s">
        <v>1962</v>
      </c>
      <c r="F156" s="3">
        <v>0.0</v>
      </c>
      <c r="G156" s="3">
        <v>0.0</v>
      </c>
      <c r="H156" s="3">
        <v>0.0</v>
      </c>
      <c r="I156" s="3">
        <v>0.0</v>
      </c>
      <c r="J156" s="3">
        <v>0.0</v>
      </c>
      <c r="K156" s="3">
        <v>0.0</v>
      </c>
      <c r="L156" s="3">
        <v>0.0</v>
      </c>
      <c r="M156" s="3">
        <v>0.0</v>
      </c>
      <c r="N156" s="3">
        <v>0.0</v>
      </c>
      <c r="O156" s="3">
        <v>0.0</v>
      </c>
      <c r="P156" s="3">
        <v>0.0</v>
      </c>
      <c r="Q156" s="3">
        <v>0.0</v>
      </c>
      <c r="R156" s="3">
        <v>0.0</v>
      </c>
      <c r="S156" s="3">
        <v>0.0</v>
      </c>
      <c r="T156" s="3">
        <v>0.0</v>
      </c>
      <c r="U156" s="3">
        <v>0.0</v>
      </c>
      <c r="V156" s="3">
        <v>0.0</v>
      </c>
      <c r="W156" s="3">
        <v>0.0</v>
      </c>
      <c r="X156" s="3">
        <v>0.0</v>
      </c>
      <c r="Y156" s="3">
        <v>0.0</v>
      </c>
      <c r="Z156" s="3">
        <v>0.0</v>
      </c>
      <c r="AA156" s="3">
        <v>0.0</v>
      </c>
      <c r="AB156" s="3">
        <v>0.0</v>
      </c>
      <c r="AC156" s="3">
        <v>0.0</v>
      </c>
      <c r="AD156" s="3">
        <v>0.0</v>
      </c>
      <c r="AE156" s="3">
        <v>0.0</v>
      </c>
      <c r="AF156" s="3">
        <v>0.0</v>
      </c>
      <c r="AG156" s="3">
        <v>0.0</v>
      </c>
      <c r="AH156" s="3">
        <v>0.0</v>
      </c>
      <c r="AI156" s="3">
        <v>0.0</v>
      </c>
      <c r="AJ156" s="3" t="s">
        <v>197</v>
      </c>
    </row>
    <row r="157" ht="14.25" customHeight="1">
      <c r="A157" s="3" t="s">
        <v>1996</v>
      </c>
      <c r="B157" s="3" t="s">
        <v>2266</v>
      </c>
      <c r="C157" s="3" t="s">
        <v>2267</v>
      </c>
      <c r="D157" s="3" t="s">
        <v>1962</v>
      </c>
      <c r="F157" s="3">
        <v>0.0</v>
      </c>
      <c r="G157" s="3">
        <v>0.0</v>
      </c>
      <c r="H157" s="3">
        <v>0.0</v>
      </c>
      <c r="I157" s="3">
        <v>0.0</v>
      </c>
      <c r="J157" s="3">
        <v>0.0</v>
      </c>
      <c r="K157" s="3">
        <v>0.0</v>
      </c>
      <c r="L157" s="3">
        <v>0.0</v>
      </c>
      <c r="M157" s="3">
        <v>0.0</v>
      </c>
      <c r="N157" s="3">
        <v>0.0</v>
      </c>
      <c r="O157" s="3">
        <v>0.0</v>
      </c>
      <c r="P157" s="3">
        <v>0.0</v>
      </c>
      <c r="Q157" s="3">
        <v>0.0</v>
      </c>
      <c r="R157" s="3">
        <v>0.0</v>
      </c>
      <c r="S157" s="3">
        <v>0.0</v>
      </c>
      <c r="T157" s="3">
        <v>0.0</v>
      </c>
      <c r="U157" s="3">
        <v>0.0</v>
      </c>
      <c r="V157" s="3">
        <v>0.0</v>
      </c>
      <c r="W157" s="3">
        <v>0.0</v>
      </c>
      <c r="X157" s="3">
        <v>0.0</v>
      </c>
      <c r="Y157" s="3">
        <v>0.0</v>
      </c>
      <c r="Z157" s="3">
        <v>0.0</v>
      </c>
      <c r="AA157" s="3">
        <v>0.0</v>
      </c>
      <c r="AB157" s="3">
        <v>0.0</v>
      </c>
      <c r="AC157" s="3">
        <v>0.0</v>
      </c>
      <c r="AD157" s="3">
        <v>0.0</v>
      </c>
      <c r="AE157" s="3">
        <v>0.0</v>
      </c>
      <c r="AF157" s="3">
        <v>0.0</v>
      </c>
      <c r="AG157" s="3">
        <v>0.0</v>
      </c>
      <c r="AH157" s="3">
        <v>0.0</v>
      </c>
      <c r="AI157" s="3">
        <v>0.0</v>
      </c>
      <c r="AJ157" s="3" t="s">
        <v>197</v>
      </c>
    </row>
    <row r="158" ht="14.25" customHeight="1">
      <c r="A158" s="3" t="s">
        <v>1999</v>
      </c>
      <c r="B158" s="3" t="s">
        <v>2268</v>
      </c>
      <c r="C158" s="3" t="s">
        <v>2269</v>
      </c>
      <c r="D158" s="3" t="s">
        <v>1962</v>
      </c>
      <c r="F158" s="3">
        <v>0.0</v>
      </c>
      <c r="G158" s="3">
        <v>0.0</v>
      </c>
      <c r="H158" s="3">
        <v>0.0</v>
      </c>
      <c r="I158" s="3">
        <v>0.0</v>
      </c>
      <c r="J158" s="3">
        <v>0.0</v>
      </c>
      <c r="K158" s="3">
        <v>0.0</v>
      </c>
      <c r="L158" s="3">
        <v>0.0</v>
      </c>
      <c r="M158" s="3">
        <v>0.0</v>
      </c>
      <c r="N158" s="3">
        <v>0.0</v>
      </c>
      <c r="O158" s="3">
        <v>0.0</v>
      </c>
      <c r="P158" s="3">
        <v>0.0</v>
      </c>
      <c r="Q158" s="3">
        <v>0.0</v>
      </c>
      <c r="R158" s="3">
        <v>0.0</v>
      </c>
      <c r="S158" s="3">
        <v>0.0</v>
      </c>
      <c r="T158" s="3">
        <v>0.0</v>
      </c>
      <c r="U158" s="3">
        <v>0.0</v>
      </c>
      <c r="V158" s="3">
        <v>0.0</v>
      </c>
      <c r="W158" s="3">
        <v>0.0</v>
      </c>
      <c r="X158" s="3">
        <v>0.0</v>
      </c>
      <c r="Y158" s="3">
        <v>0.0</v>
      </c>
      <c r="Z158" s="3">
        <v>0.0</v>
      </c>
      <c r="AA158" s="3">
        <v>0.0</v>
      </c>
      <c r="AB158" s="3">
        <v>0.0</v>
      </c>
      <c r="AC158" s="3">
        <v>0.0</v>
      </c>
      <c r="AD158" s="3">
        <v>0.0</v>
      </c>
      <c r="AE158" s="3">
        <v>0.0</v>
      </c>
      <c r="AF158" s="3">
        <v>0.0</v>
      </c>
      <c r="AG158" s="3">
        <v>0.0</v>
      </c>
      <c r="AH158" s="3">
        <v>0.0</v>
      </c>
      <c r="AI158" s="3">
        <v>0.0</v>
      </c>
      <c r="AJ158" s="3" t="s">
        <v>197</v>
      </c>
    </row>
    <row r="159" ht="14.25" customHeight="1">
      <c r="A159" s="3" t="s">
        <v>179</v>
      </c>
      <c r="C159" s="3" t="s">
        <v>2270</v>
      </c>
    </row>
    <row r="160" ht="14.25" customHeight="1">
      <c r="A160" s="3" t="s">
        <v>1959</v>
      </c>
      <c r="B160" s="3" t="s">
        <v>2271</v>
      </c>
      <c r="C160" s="3" t="s">
        <v>2272</v>
      </c>
      <c r="D160" s="3" t="s">
        <v>1962</v>
      </c>
      <c r="F160" s="3">
        <v>91.768318</v>
      </c>
      <c r="G160" s="3">
        <v>91.261238</v>
      </c>
      <c r="H160" s="3">
        <v>90.851982</v>
      </c>
      <c r="I160" s="3">
        <v>90.506989</v>
      </c>
      <c r="J160" s="3">
        <v>90.319107</v>
      </c>
      <c r="K160" s="3">
        <v>90.225525</v>
      </c>
      <c r="L160" s="3">
        <v>90.131676</v>
      </c>
      <c r="M160" s="3">
        <v>90.066872</v>
      </c>
      <c r="N160" s="3">
        <v>90.004959</v>
      </c>
      <c r="O160" s="3">
        <v>89.962143</v>
      </c>
      <c r="P160" s="3">
        <v>89.919052</v>
      </c>
      <c r="Q160" s="3">
        <v>89.875298</v>
      </c>
      <c r="R160" s="3">
        <v>89.83416</v>
      </c>
      <c r="S160" s="3">
        <v>89.774879</v>
      </c>
      <c r="T160" s="3">
        <v>89.717003</v>
      </c>
      <c r="U160" s="3">
        <v>89.669403</v>
      </c>
      <c r="V160" s="3">
        <v>89.625961</v>
      </c>
      <c r="W160" s="3">
        <v>89.586678</v>
      </c>
      <c r="X160" s="3">
        <v>89.549934</v>
      </c>
      <c r="Y160" s="3">
        <v>89.518112</v>
      </c>
      <c r="Z160" s="3">
        <v>89.487961</v>
      </c>
      <c r="AA160" s="3">
        <v>89.460182</v>
      </c>
      <c r="AB160" s="3">
        <v>89.434517</v>
      </c>
      <c r="AC160" s="3">
        <v>89.412086</v>
      </c>
      <c r="AD160" s="3">
        <v>89.391777</v>
      </c>
      <c r="AE160" s="3">
        <v>89.373711</v>
      </c>
      <c r="AF160" s="3">
        <v>89.356544</v>
      </c>
      <c r="AG160" s="3">
        <v>89.341568</v>
      </c>
      <c r="AH160" s="3">
        <v>89.327866</v>
      </c>
      <c r="AI160" s="3">
        <v>89.294388</v>
      </c>
      <c r="AJ160" s="40">
        <v>-0.001</v>
      </c>
    </row>
    <row r="161" ht="14.25" customHeight="1">
      <c r="A161" s="3" t="s">
        <v>1963</v>
      </c>
      <c r="B161" s="3" t="s">
        <v>2273</v>
      </c>
      <c r="C161" s="3" t="s">
        <v>2274</v>
      </c>
      <c r="D161" s="3" t="s">
        <v>1962</v>
      </c>
      <c r="F161" s="3">
        <v>45.37727</v>
      </c>
      <c r="G161" s="3">
        <v>44.826191</v>
      </c>
      <c r="H161" s="3">
        <v>44.38324</v>
      </c>
      <c r="I161" s="3">
        <v>44.025108</v>
      </c>
      <c r="J161" s="3">
        <v>43.817669</v>
      </c>
      <c r="K161" s="3">
        <v>43.651337</v>
      </c>
      <c r="L161" s="3">
        <v>43.529385</v>
      </c>
      <c r="M161" s="3">
        <v>43.430347</v>
      </c>
      <c r="N161" s="3">
        <v>43.342491</v>
      </c>
      <c r="O161" s="3">
        <v>43.275116</v>
      </c>
      <c r="P161" s="3">
        <v>43.224689</v>
      </c>
      <c r="Q161" s="3">
        <v>43.174313</v>
      </c>
      <c r="R161" s="3">
        <v>43.127136</v>
      </c>
      <c r="S161" s="3">
        <v>43.062988</v>
      </c>
      <c r="T161" s="3">
        <v>43.001259</v>
      </c>
      <c r="U161" s="3">
        <v>42.948307</v>
      </c>
      <c r="V161" s="3">
        <v>42.899906</v>
      </c>
      <c r="W161" s="3">
        <v>42.855652</v>
      </c>
      <c r="X161" s="3">
        <v>42.813831</v>
      </c>
      <c r="Y161" s="3">
        <v>42.777416</v>
      </c>
      <c r="Z161" s="3">
        <v>42.742496</v>
      </c>
      <c r="AA161" s="3">
        <v>42.710514</v>
      </c>
      <c r="AB161" s="3">
        <v>42.680752</v>
      </c>
      <c r="AC161" s="3">
        <v>42.654457</v>
      </c>
      <c r="AD161" s="3">
        <v>42.630421</v>
      </c>
      <c r="AE161" s="3">
        <v>42.608841</v>
      </c>
      <c r="AF161" s="3">
        <v>42.588566</v>
      </c>
      <c r="AG161" s="3">
        <v>42.570721</v>
      </c>
      <c r="AH161" s="3">
        <v>42.554253</v>
      </c>
      <c r="AI161" s="3">
        <v>42.518108</v>
      </c>
      <c r="AJ161" s="40">
        <v>-0.002</v>
      </c>
    </row>
    <row r="162" ht="14.25" customHeight="1">
      <c r="A162" s="3" t="s">
        <v>1966</v>
      </c>
      <c r="B162" s="3" t="s">
        <v>2275</v>
      </c>
      <c r="C162" s="3" t="s">
        <v>2276</v>
      </c>
      <c r="D162" s="3" t="s">
        <v>1962</v>
      </c>
      <c r="F162" s="3">
        <v>37.984875</v>
      </c>
      <c r="G162" s="3">
        <v>37.390572</v>
      </c>
      <c r="H162" s="3">
        <v>36.928371</v>
      </c>
      <c r="I162" s="3">
        <v>36.560867</v>
      </c>
      <c r="J162" s="3">
        <v>36.386703</v>
      </c>
      <c r="K162" s="3">
        <v>36.224682</v>
      </c>
      <c r="L162" s="3">
        <v>36.081127</v>
      </c>
      <c r="M162" s="3">
        <v>35.973671</v>
      </c>
      <c r="N162" s="3">
        <v>35.876949</v>
      </c>
      <c r="O162" s="3">
        <v>35.801277</v>
      </c>
      <c r="P162" s="3">
        <v>35.743862</v>
      </c>
      <c r="Q162" s="3">
        <v>35.687237</v>
      </c>
      <c r="R162" s="3">
        <v>35.634083</v>
      </c>
      <c r="S162" s="3">
        <v>35.565071</v>
      </c>
      <c r="T162" s="3">
        <v>35.499142</v>
      </c>
      <c r="U162" s="3">
        <v>35.443714</v>
      </c>
      <c r="V162" s="3">
        <v>35.393421</v>
      </c>
      <c r="W162" s="3">
        <v>35.346661</v>
      </c>
      <c r="X162" s="3">
        <v>35.30254</v>
      </c>
      <c r="Y162" s="3">
        <v>35.262787</v>
      </c>
      <c r="Z162" s="3">
        <v>35.225246</v>
      </c>
      <c r="AA162" s="3">
        <v>35.190216</v>
      </c>
      <c r="AB162" s="3">
        <v>35.157867</v>
      </c>
      <c r="AC162" s="3">
        <v>35.128971</v>
      </c>
      <c r="AD162" s="3">
        <v>35.102505</v>
      </c>
      <c r="AE162" s="3">
        <v>35.078465</v>
      </c>
      <c r="AF162" s="3">
        <v>35.056129</v>
      </c>
      <c r="AG162" s="3">
        <v>35.035568</v>
      </c>
      <c r="AH162" s="3">
        <v>35.016926</v>
      </c>
      <c r="AI162" s="3">
        <v>34.978428</v>
      </c>
      <c r="AJ162" s="40">
        <v>-0.003</v>
      </c>
    </row>
    <row r="163" ht="14.25" customHeight="1">
      <c r="A163" s="3" t="s">
        <v>1969</v>
      </c>
      <c r="B163" s="3" t="s">
        <v>2277</v>
      </c>
      <c r="C163" s="3" t="s">
        <v>2278</v>
      </c>
      <c r="D163" s="3" t="s">
        <v>1962</v>
      </c>
      <c r="F163" s="3">
        <v>39.450066</v>
      </c>
      <c r="G163" s="3">
        <v>38.630013</v>
      </c>
      <c r="H163" s="3">
        <v>37.933411</v>
      </c>
      <c r="I163" s="3">
        <v>37.325447</v>
      </c>
      <c r="J163" s="3">
        <v>37.054825</v>
      </c>
      <c r="K163" s="3">
        <v>36.856194</v>
      </c>
      <c r="L163" s="3">
        <v>36.698143</v>
      </c>
      <c r="M163" s="3">
        <v>36.586578</v>
      </c>
      <c r="N163" s="3">
        <v>36.47081</v>
      </c>
      <c r="O163" s="3">
        <v>36.389957</v>
      </c>
      <c r="P163" s="3">
        <v>36.340912</v>
      </c>
      <c r="Q163" s="3">
        <v>36.27721</v>
      </c>
      <c r="R163" s="3">
        <v>36.214931</v>
      </c>
      <c r="S163" s="3">
        <v>36.135658</v>
      </c>
      <c r="T163" s="3">
        <v>36.059319</v>
      </c>
      <c r="U163" s="3">
        <v>36.001091</v>
      </c>
      <c r="V163" s="3">
        <v>35.947643</v>
      </c>
      <c r="W163" s="3">
        <v>35.897846</v>
      </c>
      <c r="X163" s="3">
        <v>35.850758</v>
      </c>
      <c r="Y163" s="3">
        <v>35.811768</v>
      </c>
      <c r="Z163" s="3">
        <v>35.774826</v>
      </c>
      <c r="AA163" s="3">
        <v>35.740318</v>
      </c>
      <c r="AB163" s="3">
        <v>35.708302</v>
      </c>
      <c r="AC163" s="3">
        <v>35.681694</v>
      </c>
      <c r="AD163" s="3">
        <v>35.65733</v>
      </c>
      <c r="AE163" s="3">
        <v>35.635288</v>
      </c>
      <c r="AF163" s="3">
        <v>35.614826</v>
      </c>
      <c r="AG163" s="3">
        <v>35.596066</v>
      </c>
      <c r="AH163" s="3">
        <v>35.579048</v>
      </c>
      <c r="AI163" s="3">
        <v>35.542103</v>
      </c>
      <c r="AJ163" s="40">
        <v>-0.004</v>
      </c>
    </row>
    <row r="164" ht="14.25" customHeight="1">
      <c r="A164" s="3" t="s">
        <v>1972</v>
      </c>
      <c r="B164" s="3" t="s">
        <v>2279</v>
      </c>
      <c r="C164" s="3" t="s">
        <v>2280</v>
      </c>
      <c r="D164" s="3" t="s">
        <v>1962</v>
      </c>
      <c r="F164" s="3">
        <v>0.0</v>
      </c>
      <c r="G164" s="3">
        <v>0.0</v>
      </c>
      <c r="H164" s="3">
        <v>0.0</v>
      </c>
      <c r="I164" s="3">
        <v>0.0</v>
      </c>
      <c r="J164" s="3">
        <v>0.0</v>
      </c>
      <c r="K164" s="3">
        <v>0.0</v>
      </c>
      <c r="L164" s="3">
        <v>0.0</v>
      </c>
      <c r="M164" s="3">
        <v>0.0</v>
      </c>
      <c r="N164" s="3">
        <v>0.0</v>
      </c>
      <c r="O164" s="3">
        <v>0.0</v>
      </c>
      <c r="P164" s="3">
        <v>0.0</v>
      </c>
      <c r="Q164" s="3">
        <v>0.0</v>
      </c>
      <c r="R164" s="3">
        <v>0.0</v>
      </c>
      <c r="S164" s="3">
        <v>0.0</v>
      </c>
      <c r="T164" s="3">
        <v>0.0</v>
      </c>
      <c r="U164" s="3">
        <v>0.0</v>
      </c>
      <c r="V164" s="3">
        <v>0.0</v>
      </c>
      <c r="W164" s="3">
        <v>0.0</v>
      </c>
      <c r="X164" s="3">
        <v>0.0</v>
      </c>
      <c r="Y164" s="3">
        <v>0.0</v>
      </c>
      <c r="Z164" s="3">
        <v>0.0</v>
      </c>
      <c r="AA164" s="3">
        <v>0.0</v>
      </c>
      <c r="AB164" s="3">
        <v>0.0</v>
      </c>
      <c r="AC164" s="3">
        <v>0.0</v>
      </c>
      <c r="AD164" s="3">
        <v>0.0</v>
      </c>
      <c r="AE164" s="3">
        <v>0.0</v>
      </c>
      <c r="AF164" s="3">
        <v>0.0</v>
      </c>
      <c r="AG164" s="3">
        <v>0.0</v>
      </c>
      <c r="AH164" s="3">
        <v>0.0</v>
      </c>
      <c r="AI164" s="3">
        <v>0.0</v>
      </c>
      <c r="AJ164" s="3" t="s">
        <v>197</v>
      </c>
    </row>
    <row r="165" ht="14.25" customHeight="1">
      <c r="A165" s="3" t="s">
        <v>1975</v>
      </c>
      <c r="B165" s="3" t="s">
        <v>2281</v>
      </c>
      <c r="C165" s="3" t="s">
        <v>2282</v>
      </c>
      <c r="D165" s="3" t="s">
        <v>1962</v>
      </c>
      <c r="F165" s="3">
        <v>108.428375</v>
      </c>
      <c r="G165" s="3">
        <v>107.411934</v>
      </c>
      <c r="H165" s="3">
        <v>106.51149</v>
      </c>
      <c r="I165" s="3">
        <v>105.687874</v>
      </c>
      <c r="J165" s="3">
        <v>105.400574</v>
      </c>
      <c r="K165" s="3">
        <v>105.205673</v>
      </c>
      <c r="L165" s="3">
        <v>105.016113</v>
      </c>
      <c r="M165" s="3">
        <v>104.890907</v>
      </c>
      <c r="N165" s="3">
        <v>104.740044</v>
      </c>
      <c r="O165" s="3">
        <v>104.645515</v>
      </c>
      <c r="P165" s="3">
        <v>104.597603</v>
      </c>
      <c r="Q165" s="3">
        <v>104.510681</v>
      </c>
      <c r="R165" s="3">
        <v>104.423508</v>
      </c>
      <c r="S165" s="3">
        <v>104.319267</v>
      </c>
      <c r="T165" s="3">
        <v>104.218758</v>
      </c>
      <c r="U165" s="3">
        <v>104.148651</v>
      </c>
      <c r="V165" s="3">
        <v>104.083916</v>
      </c>
      <c r="W165" s="3">
        <v>104.022881</v>
      </c>
      <c r="X165" s="3">
        <v>103.964394</v>
      </c>
      <c r="Y165" s="3">
        <v>103.92028</v>
      </c>
      <c r="Z165" s="3">
        <v>103.877792</v>
      </c>
      <c r="AA165" s="3">
        <v>103.837997</v>
      </c>
      <c r="AB165" s="3">
        <v>103.799904</v>
      </c>
      <c r="AC165" s="3">
        <v>103.770653</v>
      </c>
      <c r="AD165" s="3">
        <v>103.743881</v>
      </c>
      <c r="AE165" s="3">
        <v>103.719749</v>
      </c>
      <c r="AF165" s="3">
        <v>103.697281</v>
      </c>
      <c r="AG165" s="3">
        <v>103.676743</v>
      </c>
      <c r="AH165" s="3">
        <v>103.657852</v>
      </c>
      <c r="AI165" s="3">
        <v>103.61911</v>
      </c>
      <c r="AJ165" s="40">
        <v>-0.002</v>
      </c>
    </row>
    <row r="166" ht="14.25" customHeight="1">
      <c r="A166" s="3" t="s">
        <v>1978</v>
      </c>
      <c r="B166" s="3" t="s">
        <v>2283</v>
      </c>
      <c r="C166" s="3" t="s">
        <v>2284</v>
      </c>
      <c r="D166" s="3" t="s">
        <v>1962</v>
      </c>
      <c r="F166" s="3">
        <v>39.957569</v>
      </c>
      <c r="G166" s="3">
        <v>39.069782</v>
      </c>
      <c r="H166" s="3">
        <v>38.315716</v>
      </c>
      <c r="I166" s="3">
        <v>37.676567</v>
      </c>
      <c r="J166" s="3">
        <v>37.352715</v>
      </c>
      <c r="K166" s="3">
        <v>37.111916</v>
      </c>
      <c r="L166" s="3">
        <v>36.924732</v>
      </c>
      <c r="M166" s="3">
        <v>36.794983</v>
      </c>
      <c r="N166" s="3">
        <v>36.653152</v>
      </c>
      <c r="O166" s="3">
        <v>36.555527</v>
      </c>
      <c r="P166" s="3">
        <v>36.49894</v>
      </c>
      <c r="Q166" s="3">
        <v>36.420273</v>
      </c>
      <c r="R166" s="3">
        <v>36.342159</v>
      </c>
      <c r="S166" s="3">
        <v>36.247971</v>
      </c>
      <c r="T166" s="3">
        <v>36.157467</v>
      </c>
      <c r="U166" s="3">
        <v>36.089653</v>
      </c>
      <c r="V166" s="3">
        <v>36.027039</v>
      </c>
      <c r="W166" s="3">
        <v>35.968418</v>
      </c>
      <c r="X166" s="3">
        <v>35.912746</v>
      </c>
      <c r="Y166" s="3">
        <v>35.86739</v>
      </c>
      <c r="Z166" s="3">
        <v>35.824287</v>
      </c>
      <c r="AA166" s="3">
        <v>35.783829</v>
      </c>
      <c r="AB166" s="3">
        <v>35.746151</v>
      </c>
      <c r="AC166" s="3">
        <v>35.714947</v>
      </c>
      <c r="AD166" s="3">
        <v>35.68758</v>
      </c>
      <c r="AE166" s="3">
        <v>35.662609</v>
      </c>
      <c r="AF166" s="3">
        <v>35.639648</v>
      </c>
      <c r="AG166" s="3">
        <v>35.617256</v>
      </c>
      <c r="AH166" s="3">
        <v>35.597271</v>
      </c>
      <c r="AI166" s="3">
        <v>35.557106</v>
      </c>
      <c r="AJ166" s="40">
        <v>-0.004</v>
      </c>
    </row>
    <row r="167" ht="14.25" customHeight="1">
      <c r="A167" s="3" t="s">
        <v>1981</v>
      </c>
      <c r="B167" s="3" t="s">
        <v>2285</v>
      </c>
      <c r="C167" s="3" t="s">
        <v>2286</v>
      </c>
      <c r="D167" s="3" t="s">
        <v>1962</v>
      </c>
      <c r="F167" s="3">
        <v>53.996883</v>
      </c>
      <c r="G167" s="3">
        <v>52.862446</v>
      </c>
      <c r="H167" s="3">
        <v>51.896515</v>
      </c>
      <c r="I167" s="3">
        <v>51.043568</v>
      </c>
      <c r="J167" s="3">
        <v>50.64484</v>
      </c>
      <c r="K167" s="3">
        <v>50.334408</v>
      </c>
      <c r="L167" s="3">
        <v>50.084137</v>
      </c>
      <c r="M167" s="3">
        <v>49.905499</v>
      </c>
      <c r="N167" s="3">
        <v>49.715046</v>
      </c>
      <c r="O167" s="3">
        <v>49.578495</v>
      </c>
      <c r="P167" s="3">
        <v>49.491474</v>
      </c>
      <c r="Q167" s="3">
        <v>49.379803</v>
      </c>
      <c r="R167" s="3">
        <v>49.269718</v>
      </c>
      <c r="S167" s="3">
        <v>49.145191</v>
      </c>
      <c r="T167" s="3">
        <v>49.026741</v>
      </c>
      <c r="U167" s="3">
        <v>48.935741</v>
      </c>
      <c r="V167" s="3">
        <v>48.851814</v>
      </c>
      <c r="W167" s="3">
        <v>48.772102</v>
      </c>
      <c r="X167" s="3">
        <v>48.69566</v>
      </c>
      <c r="Y167" s="3">
        <v>48.631931</v>
      </c>
      <c r="Z167" s="3">
        <v>48.570732</v>
      </c>
      <c r="AA167" s="3">
        <v>48.513168</v>
      </c>
      <c r="AB167" s="3">
        <v>48.458988</v>
      </c>
      <c r="AC167" s="3">
        <v>48.413116</v>
      </c>
      <c r="AD167" s="3">
        <v>48.370235</v>
      </c>
      <c r="AE167" s="3">
        <v>48.330528</v>
      </c>
      <c r="AF167" s="3">
        <v>48.294773</v>
      </c>
      <c r="AG167" s="3">
        <v>48.259991</v>
      </c>
      <c r="AH167" s="3">
        <v>48.228771</v>
      </c>
      <c r="AI167" s="3">
        <v>48.177448</v>
      </c>
      <c r="AJ167" s="40">
        <v>-0.004</v>
      </c>
    </row>
    <row r="168" ht="14.25" customHeight="1">
      <c r="A168" s="3" t="s">
        <v>623</v>
      </c>
      <c r="B168" s="3" t="s">
        <v>2287</v>
      </c>
      <c r="C168" s="3" t="s">
        <v>2288</v>
      </c>
      <c r="D168" s="3" t="s">
        <v>1962</v>
      </c>
      <c r="F168" s="3">
        <v>0.0</v>
      </c>
      <c r="G168" s="3">
        <v>0.0</v>
      </c>
      <c r="H168" s="3">
        <v>0.0</v>
      </c>
      <c r="I168" s="3">
        <v>0.0</v>
      </c>
      <c r="J168" s="3">
        <v>0.0</v>
      </c>
      <c r="K168" s="3">
        <v>0.0</v>
      </c>
      <c r="L168" s="3">
        <v>0.0</v>
      </c>
      <c r="M168" s="3">
        <v>0.0</v>
      </c>
      <c r="N168" s="3">
        <v>0.0</v>
      </c>
      <c r="O168" s="3">
        <v>0.0</v>
      </c>
      <c r="P168" s="3">
        <v>0.0</v>
      </c>
      <c r="Q168" s="3">
        <v>0.0</v>
      </c>
      <c r="R168" s="3">
        <v>0.0</v>
      </c>
      <c r="S168" s="3">
        <v>0.0</v>
      </c>
      <c r="T168" s="3">
        <v>0.0</v>
      </c>
      <c r="U168" s="3">
        <v>0.0</v>
      </c>
      <c r="V168" s="3">
        <v>0.0</v>
      </c>
      <c r="W168" s="3">
        <v>0.0</v>
      </c>
      <c r="X168" s="3">
        <v>0.0</v>
      </c>
      <c r="Y168" s="3">
        <v>0.0</v>
      </c>
      <c r="Z168" s="3">
        <v>0.0</v>
      </c>
      <c r="AA168" s="3">
        <v>0.0</v>
      </c>
      <c r="AB168" s="3">
        <v>0.0</v>
      </c>
      <c r="AC168" s="3">
        <v>0.0</v>
      </c>
      <c r="AD168" s="3">
        <v>0.0</v>
      </c>
      <c r="AE168" s="3">
        <v>0.0</v>
      </c>
      <c r="AF168" s="3">
        <v>0.0</v>
      </c>
      <c r="AG168" s="3">
        <v>0.0</v>
      </c>
      <c r="AH168" s="3">
        <v>0.0</v>
      </c>
      <c r="AI168" s="3">
        <v>0.0</v>
      </c>
      <c r="AJ168" s="3" t="s">
        <v>197</v>
      </c>
    </row>
    <row r="169" ht="14.25" customHeight="1">
      <c r="A169" s="3" t="s">
        <v>626</v>
      </c>
      <c r="B169" s="3" t="s">
        <v>2289</v>
      </c>
      <c r="C169" s="3" t="s">
        <v>2290</v>
      </c>
      <c r="D169" s="3" t="s">
        <v>1962</v>
      </c>
      <c r="F169" s="3">
        <v>0.0</v>
      </c>
      <c r="G169" s="3">
        <v>0.0</v>
      </c>
      <c r="H169" s="3">
        <v>0.0</v>
      </c>
      <c r="I169" s="3">
        <v>0.0</v>
      </c>
      <c r="J169" s="3">
        <v>0.0</v>
      </c>
      <c r="K169" s="3">
        <v>0.0</v>
      </c>
      <c r="L169" s="3">
        <v>0.0</v>
      </c>
      <c r="M169" s="3">
        <v>0.0</v>
      </c>
      <c r="N169" s="3">
        <v>0.0</v>
      </c>
      <c r="O169" s="3">
        <v>0.0</v>
      </c>
      <c r="P169" s="3">
        <v>0.0</v>
      </c>
      <c r="Q169" s="3">
        <v>0.0</v>
      </c>
      <c r="R169" s="3">
        <v>0.0</v>
      </c>
      <c r="S169" s="3">
        <v>0.0</v>
      </c>
      <c r="T169" s="3">
        <v>0.0</v>
      </c>
      <c r="U169" s="3">
        <v>0.0</v>
      </c>
      <c r="V169" s="3">
        <v>0.0</v>
      </c>
      <c r="W169" s="3">
        <v>0.0</v>
      </c>
      <c r="X169" s="3">
        <v>0.0</v>
      </c>
      <c r="Y169" s="3">
        <v>0.0</v>
      </c>
      <c r="Z169" s="3">
        <v>0.0</v>
      </c>
      <c r="AA169" s="3">
        <v>0.0</v>
      </c>
      <c r="AB169" s="3">
        <v>0.0</v>
      </c>
      <c r="AC169" s="3">
        <v>0.0</v>
      </c>
      <c r="AD169" s="3">
        <v>0.0</v>
      </c>
      <c r="AE169" s="3">
        <v>0.0</v>
      </c>
      <c r="AF169" s="3">
        <v>0.0</v>
      </c>
      <c r="AG169" s="3">
        <v>0.0</v>
      </c>
      <c r="AH169" s="3">
        <v>0.0</v>
      </c>
      <c r="AI169" s="3">
        <v>0.0</v>
      </c>
      <c r="AJ169" s="3" t="s">
        <v>197</v>
      </c>
    </row>
    <row r="170" ht="14.25" customHeight="1">
      <c r="A170" s="3" t="s">
        <v>629</v>
      </c>
      <c r="B170" s="3" t="s">
        <v>2291</v>
      </c>
      <c r="C170" s="3" t="s">
        <v>2292</v>
      </c>
      <c r="D170" s="3" t="s">
        <v>1962</v>
      </c>
      <c r="F170" s="3">
        <v>0.0</v>
      </c>
      <c r="G170" s="3">
        <v>0.0</v>
      </c>
      <c r="H170" s="3">
        <v>0.0</v>
      </c>
      <c r="I170" s="3">
        <v>0.0</v>
      </c>
      <c r="J170" s="3">
        <v>0.0</v>
      </c>
      <c r="K170" s="3">
        <v>0.0</v>
      </c>
      <c r="L170" s="3">
        <v>0.0</v>
      </c>
      <c r="M170" s="3">
        <v>0.0</v>
      </c>
      <c r="N170" s="3">
        <v>0.0</v>
      </c>
      <c r="O170" s="3">
        <v>0.0</v>
      </c>
      <c r="P170" s="3">
        <v>0.0</v>
      </c>
      <c r="Q170" s="3">
        <v>0.0</v>
      </c>
      <c r="R170" s="3">
        <v>0.0</v>
      </c>
      <c r="S170" s="3">
        <v>0.0</v>
      </c>
      <c r="T170" s="3">
        <v>0.0</v>
      </c>
      <c r="U170" s="3">
        <v>0.0</v>
      </c>
      <c r="V170" s="3">
        <v>0.0</v>
      </c>
      <c r="W170" s="3">
        <v>0.0</v>
      </c>
      <c r="X170" s="3">
        <v>0.0</v>
      </c>
      <c r="Y170" s="3">
        <v>0.0</v>
      </c>
      <c r="Z170" s="3">
        <v>0.0</v>
      </c>
      <c r="AA170" s="3">
        <v>0.0</v>
      </c>
      <c r="AB170" s="3">
        <v>0.0</v>
      </c>
      <c r="AC170" s="3">
        <v>0.0</v>
      </c>
      <c r="AD170" s="3">
        <v>0.0</v>
      </c>
      <c r="AE170" s="3">
        <v>0.0</v>
      </c>
      <c r="AF170" s="3">
        <v>0.0</v>
      </c>
      <c r="AG170" s="3">
        <v>0.0</v>
      </c>
      <c r="AH170" s="3">
        <v>0.0</v>
      </c>
      <c r="AI170" s="3">
        <v>0.0</v>
      </c>
      <c r="AJ170" s="3" t="s">
        <v>197</v>
      </c>
    </row>
    <row r="171" ht="14.25" customHeight="1">
      <c r="A171" s="3" t="s">
        <v>632</v>
      </c>
      <c r="B171" s="3" t="s">
        <v>2293</v>
      </c>
      <c r="C171" s="3" t="s">
        <v>2294</v>
      </c>
      <c r="D171" s="3" t="s">
        <v>1962</v>
      </c>
      <c r="F171" s="3">
        <v>0.0</v>
      </c>
      <c r="G171" s="3">
        <v>0.0</v>
      </c>
      <c r="H171" s="3">
        <v>0.0</v>
      </c>
      <c r="I171" s="3">
        <v>0.0</v>
      </c>
      <c r="J171" s="3">
        <v>0.0</v>
      </c>
      <c r="K171" s="3">
        <v>0.0</v>
      </c>
      <c r="L171" s="3">
        <v>0.0</v>
      </c>
      <c r="M171" s="3">
        <v>0.0</v>
      </c>
      <c r="N171" s="3">
        <v>0.0</v>
      </c>
      <c r="O171" s="3">
        <v>0.0</v>
      </c>
      <c r="P171" s="3">
        <v>0.0</v>
      </c>
      <c r="Q171" s="3">
        <v>0.0</v>
      </c>
      <c r="R171" s="3">
        <v>0.0</v>
      </c>
      <c r="S171" s="3">
        <v>0.0</v>
      </c>
      <c r="T171" s="3">
        <v>0.0</v>
      </c>
      <c r="U171" s="3">
        <v>0.0</v>
      </c>
      <c r="V171" s="3">
        <v>0.0</v>
      </c>
      <c r="W171" s="3">
        <v>0.0</v>
      </c>
      <c r="X171" s="3">
        <v>0.0</v>
      </c>
      <c r="Y171" s="3">
        <v>0.0</v>
      </c>
      <c r="Z171" s="3">
        <v>0.0</v>
      </c>
      <c r="AA171" s="3">
        <v>0.0</v>
      </c>
      <c r="AB171" s="3">
        <v>0.0</v>
      </c>
      <c r="AC171" s="3">
        <v>0.0</v>
      </c>
      <c r="AD171" s="3">
        <v>0.0</v>
      </c>
      <c r="AE171" s="3">
        <v>0.0</v>
      </c>
      <c r="AF171" s="3">
        <v>0.0</v>
      </c>
      <c r="AG171" s="3">
        <v>0.0</v>
      </c>
      <c r="AH171" s="3">
        <v>0.0</v>
      </c>
      <c r="AI171" s="3">
        <v>0.0</v>
      </c>
      <c r="AJ171" s="3" t="s">
        <v>197</v>
      </c>
    </row>
    <row r="172" ht="14.25" customHeight="1">
      <c r="A172" s="3" t="s">
        <v>635</v>
      </c>
      <c r="B172" s="3" t="s">
        <v>2295</v>
      </c>
      <c r="C172" s="3" t="s">
        <v>2296</v>
      </c>
      <c r="D172" s="3" t="s">
        <v>1962</v>
      </c>
      <c r="F172" s="3">
        <v>0.0</v>
      </c>
      <c r="G172" s="3">
        <v>0.0</v>
      </c>
      <c r="H172" s="3">
        <v>0.0</v>
      </c>
      <c r="I172" s="3">
        <v>0.0</v>
      </c>
      <c r="J172" s="3">
        <v>0.0</v>
      </c>
      <c r="K172" s="3">
        <v>0.0</v>
      </c>
      <c r="L172" s="3">
        <v>0.0</v>
      </c>
      <c r="M172" s="3">
        <v>0.0</v>
      </c>
      <c r="N172" s="3">
        <v>0.0</v>
      </c>
      <c r="O172" s="3">
        <v>0.0</v>
      </c>
      <c r="P172" s="3">
        <v>0.0</v>
      </c>
      <c r="Q172" s="3">
        <v>0.0</v>
      </c>
      <c r="R172" s="3">
        <v>0.0</v>
      </c>
      <c r="S172" s="3">
        <v>0.0</v>
      </c>
      <c r="T172" s="3">
        <v>0.0</v>
      </c>
      <c r="U172" s="3">
        <v>0.0</v>
      </c>
      <c r="V172" s="3">
        <v>0.0</v>
      </c>
      <c r="W172" s="3">
        <v>0.0</v>
      </c>
      <c r="X172" s="3">
        <v>0.0</v>
      </c>
      <c r="Y172" s="3">
        <v>0.0</v>
      </c>
      <c r="Z172" s="3">
        <v>0.0</v>
      </c>
      <c r="AA172" s="3">
        <v>0.0</v>
      </c>
      <c r="AB172" s="3">
        <v>0.0</v>
      </c>
      <c r="AC172" s="3">
        <v>0.0</v>
      </c>
      <c r="AD172" s="3">
        <v>0.0</v>
      </c>
      <c r="AE172" s="3">
        <v>0.0</v>
      </c>
      <c r="AF172" s="3">
        <v>0.0</v>
      </c>
      <c r="AG172" s="3">
        <v>0.0</v>
      </c>
      <c r="AH172" s="3">
        <v>0.0</v>
      </c>
      <c r="AI172" s="3">
        <v>0.0</v>
      </c>
      <c r="AJ172" s="3" t="s">
        <v>197</v>
      </c>
    </row>
    <row r="173" ht="14.25" customHeight="1">
      <c r="A173" s="3" t="s">
        <v>638</v>
      </c>
      <c r="B173" s="3" t="s">
        <v>2297</v>
      </c>
      <c r="C173" s="3" t="s">
        <v>2298</v>
      </c>
      <c r="D173" s="3" t="s">
        <v>1962</v>
      </c>
      <c r="F173" s="3">
        <v>0.0</v>
      </c>
      <c r="G173" s="3">
        <v>0.0</v>
      </c>
      <c r="H173" s="3">
        <v>0.0</v>
      </c>
      <c r="I173" s="3">
        <v>0.0</v>
      </c>
      <c r="J173" s="3">
        <v>0.0</v>
      </c>
      <c r="K173" s="3">
        <v>0.0</v>
      </c>
      <c r="L173" s="3">
        <v>0.0</v>
      </c>
      <c r="M173" s="3">
        <v>0.0</v>
      </c>
      <c r="N173" s="3">
        <v>0.0</v>
      </c>
      <c r="O173" s="3">
        <v>0.0</v>
      </c>
      <c r="P173" s="3">
        <v>0.0</v>
      </c>
      <c r="Q173" s="3">
        <v>0.0</v>
      </c>
      <c r="R173" s="3">
        <v>0.0</v>
      </c>
      <c r="S173" s="3">
        <v>0.0</v>
      </c>
      <c r="T173" s="3">
        <v>0.0</v>
      </c>
      <c r="U173" s="3">
        <v>0.0</v>
      </c>
      <c r="V173" s="3">
        <v>0.0</v>
      </c>
      <c r="W173" s="3">
        <v>0.0</v>
      </c>
      <c r="X173" s="3">
        <v>0.0</v>
      </c>
      <c r="Y173" s="3">
        <v>0.0</v>
      </c>
      <c r="Z173" s="3">
        <v>0.0</v>
      </c>
      <c r="AA173" s="3">
        <v>0.0</v>
      </c>
      <c r="AB173" s="3">
        <v>0.0</v>
      </c>
      <c r="AC173" s="3">
        <v>0.0</v>
      </c>
      <c r="AD173" s="3">
        <v>0.0</v>
      </c>
      <c r="AE173" s="3">
        <v>0.0</v>
      </c>
      <c r="AF173" s="3">
        <v>0.0</v>
      </c>
      <c r="AG173" s="3">
        <v>0.0</v>
      </c>
      <c r="AH173" s="3">
        <v>0.0</v>
      </c>
      <c r="AI173" s="3">
        <v>0.0</v>
      </c>
      <c r="AJ173" s="3" t="s">
        <v>197</v>
      </c>
    </row>
    <row r="174" ht="14.25" customHeight="1">
      <c r="A174" s="3" t="s">
        <v>1996</v>
      </c>
      <c r="B174" s="3" t="s">
        <v>2299</v>
      </c>
      <c r="C174" s="3" t="s">
        <v>2300</v>
      </c>
      <c r="D174" s="3" t="s">
        <v>1962</v>
      </c>
      <c r="F174" s="3">
        <v>0.0</v>
      </c>
      <c r="G174" s="3">
        <v>0.0</v>
      </c>
      <c r="H174" s="3">
        <v>0.0</v>
      </c>
      <c r="I174" s="3">
        <v>0.0</v>
      </c>
      <c r="J174" s="3">
        <v>0.0</v>
      </c>
      <c r="K174" s="3">
        <v>0.0</v>
      </c>
      <c r="L174" s="3">
        <v>0.0</v>
      </c>
      <c r="M174" s="3">
        <v>0.0</v>
      </c>
      <c r="N174" s="3">
        <v>0.0</v>
      </c>
      <c r="O174" s="3">
        <v>0.0</v>
      </c>
      <c r="P174" s="3">
        <v>0.0</v>
      </c>
      <c r="Q174" s="3">
        <v>0.0</v>
      </c>
      <c r="R174" s="3">
        <v>0.0</v>
      </c>
      <c r="S174" s="3">
        <v>0.0</v>
      </c>
      <c r="T174" s="3">
        <v>0.0</v>
      </c>
      <c r="U174" s="3">
        <v>0.0</v>
      </c>
      <c r="V174" s="3">
        <v>0.0</v>
      </c>
      <c r="W174" s="3">
        <v>0.0</v>
      </c>
      <c r="X174" s="3">
        <v>0.0</v>
      </c>
      <c r="Y174" s="3">
        <v>0.0</v>
      </c>
      <c r="Z174" s="3">
        <v>0.0</v>
      </c>
      <c r="AA174" s="3">
        <v>0.0</v>
      </c>
      <c r="AB174" s="3">
        <v>0.0</v>
      </c>
      <c r="AC174" s="3">
        <v>0.0</v>
      </c>
      <c r="AD174" s="3">
        <v>0.0</v>
      </c>
      <c r="AE174" s="3">
        <v>0.0</v>
      </c>
      <c r="AF174" s="3">
        <v>0.0</v>
      </c>
      <c r="AG174" s="3">
        <v>0.0</v>
      </c>
      <c r="AH174" s="3">
        <v>0.0</v>
      </c>
      <c r="AI174" s="3">
        <v>0.0</v>
      </c>
      <c r="AJ174" s="3" t="s">
        <v>197</v>
      </c>
    </row>
    <row r="175" ht="14.25" customHeight="1">
      <c r="A175" s="3" t="s">
        <v>1999</v>
      </c>
      <c r="B175" s="3" t="s">
        <v>2301</v>
      </c>
      <c r="C175" s="3" t="s">
        <v>2302</v>
      </c>
      <c r="D175" s="3" t="s">
        <v>1962</v>
      </c>
      <c r="F175" s="3">
        <v>0.0</v>
      </c>
      <c r="G175" s="3">
        <v>0.0</v>
      </c>
      <c r="H175" s="3">
        <v>0.0</v>
      </c>
      <c r="I175" s="3">
        <v>0.0</v>
      </c>
      <c r="J175" s="3">
        <v>0.0</v>
      </c>
      <c r="K175" s="3">
        <v>0.0</v>
      </c>
      <c r="L175" s="3">
        <v>0.0</v>
      </c>
      <c r="M175" s="3">
        <v>0.0</v>
      </c>
      <c r="N175" s="3">
        <v>0.0</v>
      </c>
      <c r="O175" s="3">
        <v>0.0</v>
      </c>
      <c r="P175" s="3">
        <v>0.0</v>
      </c>
      <c r="Q175" s="3">
        <v>0.0</v>
      </c>
      <c r="R175" s="3">
        <v>0.0</v>
      </c>
      <c r="S175" s="3">
        <v>0.0</v>
      </c>
      <c r="T175" s="3">
        <v>0.0</v>
      </c>
      <c r="U175" s="3">
        <v>0.0</v>
      </c>
      <c r="V175" s="3">
        <v>0.0</v>
      </c>
      <c r="W175" s="3">
        <v>0.0</v>
      </c>
      <c r="X175" s="3">
        <v>0.0</v>
      </c>
      <c r="Y175" s="3">
        <v>0.0</v>
      </c>
      <c r="Z175" s="3">
        <v>0.0</v>
      </c>
      <c r="AA175" s="3">
        <v>0.0</v>
      </c>
      <c r="AB175" s="3">
        <v>0.0</v>
      </c>
      <c r="AC175" s="3">
        <v>0.0</v>
      </c>
      <c r="AD175" s="3">
        <v>0.0</v>
      </c>
      <c r="AE175" s="3">
        <v>0.0</v>
      </c>
      <c r="AF175" s="3">
        <v>0.0</v>
      </c>
      <c r="AG175" s="3">
        <v>0.0</v>
      </c>
      <c r="AH175" s="3">
        <v>0.0</v>
      </c>
      <c r="AI175" s="3">
        <v>0.0</v>
      </c>
      <c r="AJ175" s="3" t="s">
        <v>197</v>
      </c>
    </row>
    <row r="176" ht="14.25" customHeight="1">
      <c r="A176" s="3" t="s">
        <v>182</v>
      </c>
      <c r="C176" s="3" t="s">
        <v>2303</v>
      </c>
    </row>
    <row r="177" ht="14.25" customHeight="1">
      <c r="A177" s="3" t="s">
        <v>1959</v>
      </c>
      <c r="B177" s="3" t="s">
        <v>2304</v>
      </c>
      <c r="C177" s="3" t="s">
        <v>2305</v>
      </c>
      <c r="D177" s="3" t="s">
        <v>1962</v>
      </c>
      <c r="F177" s="3">
        <v>0.0</v>
      </c>
      <c r="G177" s="3">
        <v>0.0</v>
      </c>
      <c r="H177" s="3">
        <v>0.0</v>
      </c>
      <c r="I177" s="3">
        <v>0.0</v>
      </c>
      <c r="J177" s="3">
        <v>0.0</v>
      </c>
      <c r="K177" s="3">
        <v>0.0</v>
      </c>
      <c r="L177" s="3">
        <v>0.0</v>
      </c>
      <c r="M177" s="3">
        <v>0.0</v>
      </c>
      <c r="N177" s="3">
        <v>0.0</v>
      </c>
      <c r="O177" s="3">
        <v>0.0</v>
      </c>
      <c r="P177" s="3">
        <v>0.0</v>
      </c>
      <c r="Q177" s="3">
        <v>0.0</v>
      </c>
      <c r="R177" s="3">
        <v>0.0</v>
      </c>
      <c r="S177" s="3">
        <v>0.0</v>
      </c>
      <c r="T177" s="3">
        <v>0.0</v>
      </c>
      <c r="U177" s="3">
        <v>0.0</v>
      </c>
      <c r="V177" s="3">
        <v>0.0</v>
      </c>
      <c r="W177" s="3">
        <v>0.0</v>
      </c>
      <c r="X177" s="3">
        <v>0.0</v>
      </c>
      <c r="Y177" s="3">
        <v>0.0</v>
      </c>
      <c r="Z177" s="3">
        <v>0.0</v>
      </c>
      <c r="AA177" s="3">
        <v>0.0</v>
      </c>
      <c r="AB177" s="3">
        <v>0.0</v>
      </c>
      <c r="AC177" s="3">
        <v>0.0</v>
      </c>
      <c r="AD177" s="3">
        <v>0.0</v>
      </c>
      <c r="AE177" s="3">
        <v>0.0</v>
      </c>
      <c r="AF177" s="3">
        <v>0.0</v>
      </c>
      <c r="AG177" s="3">
        <v>0.0</v>
      </c>
      <c r="AH177" s="3">
        <v>0.0</v>
      </c>
      <c r="AI177" s="3">
        <v>0.0</v>
      </c>
      <c r="AJ177" s="3" t="s">
        <v>197</v>
      </c>
    </row>
    <row r="178" ht="14.25" customHeight="1">
      <c r="A178" s="3" t="s">
        <v>1963</v>
      </c>
      <c r="B178" s="3" t="s">
        <v>2306</v>
      </c>
      <c r="C178" s="3" t="s">
        <v>2307</v>
      </c>
      <c r="D178" s="3" t="s">
        <v>1962</v>
      </c>
      <c r="F178" s="3">
        <v>49.708755</v>
      </c>
      <c r="G178" s="3">
        <v>48.845909</v>
      </c>
      <c r="H178" s="3">
        <v>48.162544</v>
      </c>
      <c r="I178" s="3">
        <v>47.609173</v>
      </c>
      <c r="J178" s="3">
        <v>47.217216</v>
      </c>
      <c r="K178" s="3">
        <v>46.916187</v>
      </c>
      <c r="L178" s="3">
        <v>46.696785</v>
      </c>
      <c r="M178" s="3">
        <v>46.512772</v>
      </c>
      <c r="N178" s="3">
        <v>46.351765</v>
      </c>
      <c r="O178" s="3">
        <v>46.219109</v>
      </c>
      <c r="P178" s="3">
        <v>46.10928</v>
      </c>
      <c r="Q178" s="3">
        <v>46.005001</v>
      </c>
      <c r="R178" s="3">
        <v>45.906368</v>
      </c>
      <c r="S178" s="3">
        <v>45.793343</v>
      </c>
      <c r="T178" s="3">
        <v>45.686611</v>
      </c>
      <c r="U178" s="3">
        <v>45.59161</v>
      </c>
      <c r="V178" s="3">
        <v>45.503899</v>
      </c>
      <c r="W178" s="3">
        <v>45.422672</v>
      </c>
      <c r="X178" s="3">
        <v>45.345356</v>
      </c>
      <c r="Y178" s="3">
        <v>45.275253</v>
      </c>
      <c r="Z178" s="3">
        <v>45.207684</v>
      </c>
      <c r="AA178" s="3">
        <v>45.144665</v>
      </c>
      <c r="AB178" s="3">
        <v>45.085297</v>
      </c>
      <c r="AC178" s="3">
        <v>45.030716</v>
      </c>
      <c r="AD178" s="3">
        <v>44.97974</v>
      </c>
      <c r="AE178" s="3">
        <v>44.932697</v>
      </c>
      <c r="AF178" s="3">
        <v>44.887829</v>
      </c>
      <c r="AG178" s="3">
        <v>44.846684</v>
      </c>
      <c r="AH178" s="3">
        <v>44.80785</v>
      </c>
      <c r="AI178" s="3">
        <v>44.750187</v>
      </c>
      <c r="AJ178" s="40">
        <v>-0.004</v>
      </c>
    </row>
    <row r="179" ht="14.25" customHeight="1">
      <c r="A179" s="3" t="s">
        <v>1966</v>
      </c>
      <c r="B179" s="3" t="s">
        <v>2308</v>
      </c>
      <c r="C179" s="3" t="s">
        <v>2309</v>
      </c>
      <c r="D179" s="3" t="s">
        <v>1962</v>
      </c>
      <c r="F179" s="3">
        <v>42.412937</v>
      </c>
      <c r="G179" s="3">
        <v>41.492645</v>
      </c>
      <c r="H179" s="3">
        <v>40.784077</v>
      </c>
      <c r="I179" s="3">
        <v>40.222225</v>
      </c>
      <c r="J179" s="3">
        <v>39.889469</v>
      </c>
      <c r="K179" s="3">
        <v>39.601448</v>
      </c>
      <c r="L179" s="3">
        <v>39.353207</v>
      </c>
      <c r="M179" s="3">
        <v>39.157829</v>
      </c>
      <c r="N179" s="3">
        <v>38.984943</v>
      </c>
      <c r="O179" s="3">
        <v>38.841133</v>
      </c>
      <c r="P179" s="3">
        <v>38.721813</v>
      </c>
      <c r="Q179" s="3">
        <v>38.609165</v>
      </c>
      <c r="R179" s="3">
        <v>38.50325</v>
      </c>
      <c r="S179" s="3">
        <v>38.383316</v>
      </c>
      <c r="T179" s="3">
        <v>38.270527</v>
      </c>
      <c r="U179" s="3">
        <v>38.171776</v>
      </c>
      <c r="V179" s="3">
        <v>38.081085</v>
      </c>
      <c r="W179" s="3">
        <v>37.996162</v>
      </c>
      <c r="X179" s="3">
        <v>37.91552</v>
      </c>
      <c r="Y179" s="3">
        <v>37.840809</v>
      </c>
      <c r="Z179" s="3">
        <v>37.769592</v>
      </c>
      <c r="AA179" s="3">
        <v>37.70245</v>
      </c>
      <c r="AB179" s="3">
        <v>37.639542</v>
      </c>
      <c r="AC179" s="3">
        <v>37.581436</v>
      </c>
      <c r="AD179" s="3">
        <v>37.527203</v>
      </c>
      <c r="AE179" s="3">
        <v>37.476883</v>
      </c>
      <c r="AF179" s="3">
        <v>37.429268</v>
      </c>
      <c r="AG179" s="3">
        <v>37.384502</v>
      </c>
      <c r="AH179" s="3">
        <v>37.342777</v>
      </c>
      <c r="AI179" s="3">
        <v>37.281979</v>
      </c>
      <c r="AJ179" s="40">
        <v>-0.004</v>
      </c>
    </row>
    <row r="180" ht="14.25" customHeight="1">
      <c r="A180" s="3" t="s">
        <v>1969</v>
      </c>
      <c r="B180" s="3" t="s">
        <v>2310</v>
      </c>
      <c r="C180" s="3" t="s">
        <v>2311</v>
      </c>
      <c r="D180" s="3" t="s">
        <v>1962</v>
      </c>
      <c r="F180" s="3">
        <v>43.723049</v>
      </c>
      <c r="G180" s="3">
        <v>42.587334</v>
      </c>
      <c r="H180" s="3">
        <v>41.651493</v>
      </c>
      <c r="I180" s="3">
        <v>40.85223</v>
      </c>
      <c r="J180" s="3">
        <v>40.416111</v>
      </c>
      <c r="K180" s="3">
        <v>40.087948</v>
      </c>
      <c r="L180" s="3">
        <v>39.829914</v>
      </c>
      <c r="M180" s="3">
        <v>39.633698</v>
      </c>
      <c r="N180" s="3">
        <v>39.444988</v>
      </c>
      <c r="O180" s="3">
        <v>39.298988</v>
      </c>
      <c r="P180" s="3">
        <v>39.190693</v>
      </c>
      <c r="Q180" s="3">
        <v>39.073246</v>
      </c>
      <c r="R180" s="3">
        <v>38.959721</v>
      </c>
      <c r="S180" s="3">
        <v>38.831562</v>
      </c>
      <c r="T180" s="3">
        <v>38.710117</v>
      </c>
      <c r="U180" s="3">
        <v>38.610233</v>
      </c>
      <c r="V180" s="3">
        <v>38.517902</v>
      </c>
      <c r="W180" s="3">
        <v>38.431431</v>
      </c>
      <c r="X180" s="3">
        <v>38.349293</v>
      </c>
      <c r="Y180" s="3">
        <v>38.276806</v>
      </c>
      <c r="Z180" s="3">
        <v>38.207577</v>
      </c>
      <c r="AA180" s="3">
        <v>38.142311</v>
      </c>
      <c r="AB180" s="3">
        <v>38.081024</v>
      </c>
      <c r="AC180" s="3">
        <v>38.02644</v>
      </c>
      <c r="AD180" s="3">
        <v>37.97546</v>
      </c>
      <c r="AE180" s="3">
        <v>37.928257</v>
      </c>
      <c r="AF180" s="3">
        <v>37.883587</v>
      </c>
      <c r="AG180" s="3">
        <v>37.841679</v>
      </c>
      <c r="AH180" s="3">
        <v>37.802559</v>
      </c>
      <c r="AI180" s="3">
        <v>37.744282</v>
      </c>
      <c r="AJ180" s="40">
        <v>-0.005</v>
      </c>
    </row>
    <row r="181" ht="14.25" customHeight="1">
      <c r="A181" s="3" t="s">
        <v>1972</v>
      </c>
      <c r="B181" s="3" t="s">
        <v>2312</v>
      </c>
      <c r="C181" s="3" t="s">
        <v>2313</v>
      </c>
      <c r="D181" s="3" t="s">
        <v>1962</v>
      </c>
      <c r="F181" s="3">
        <v>53.067242</v>
      </c>
      <c r="G181" s="3">
        <v>51.59573</v>
      </c>
      <c r="H181" s="3">
        <v>50.352032</v>
      </c>
      <c r="I181" s="3">
        <v>49.243626</v>
      </c>
      <c r="J181" s="3">
        <v>48.688118</v>
      </c>
      <c r="K181" s="3">
        <v>48.253159</v>
      </c>
      <c r="L181" s="3">
        <v>47.913284</v>
      </c>
      <c r="M181" s="3">
        <v>47.661243</v>
      </c>
      <c r="N181" s="3">
        <v>47.399719</v>
      </c>
      <c r="O181" s="3">
        <v>47.206051</v>
      </c>
      <c r="P181" s="3">
        <v>47.074474</v>
      </c>
      <c r="Q181" s="3">
        <v>46.913982</v>
      </c>
      <c r="R181" s="3">
        <v>46.755386</v>
      </c>
      <c r="S181" s="3">
        <v>46.584328</v>
      </c>
      <c r="T181" s="3">
        <v>46.421894</v>
      </c>
      <c r="U181" s="3">
        <v>46.29406</v>
      </c>
      <c r="V181" s="3">
        <v>46.174942</v>
      </c>
      <c r="W181" s="3">
        <v>46.062653</v>
      </c>
      <c r="X181" s="3">
        <v>45.955147</v>
      </c>
      <c r="Y181" s="3">
        <v>45.864254</v>
      </c>
      <c r="Z181" s="3">
        <v>45.776772</v>
      </c>
      <c r="AA181" s="3">
        <v>45.694088</v>
      </c>
      <c r="AB181" s="3">
        <v>45.615715</v>
      </c>
      <c r="AC181" s="3">
        <v>45.547852</v>
      </c>
      <c r="AD181" s="3">
        <v>45.484241</v>
      </c>
      <c r="AE181" s="3">
        <v>45.424999</v>
      </c>
      <c r="AF181" s="3">
        <v>45.368568</v>
      </c>
      <c r="AG181" s="3">
        <v>45.315697</v>
      </c>
      <c r="AH181" s="3">
        <v>45.2658</v>
      </c>
      <c r="AI181" s="3">
        <v>45.19717</v>
      </c>
      <c r="AJ181" s="40">
        <v>-0.006</v>
      </c>
    </row>
    <row r="182" ht="14.25" customHeight="1">
      <c r="A182" s="3" t="s">
        <v>1975</v>
      </c>
      <c r="B182" s="3" t="s">
        <v>2314</v>
      </c>
      <c r="C182" s="3" t="s">
        <v>2315</v>
      </c>
      <c r="D182" s="3" t="s">
        <v>1962</v>
      </c>
      <c r="F182" s="3">
        <v>112.672066</v>
      </c>
      <c r="G182" s="3">
        <v>111.346024</v>
      </c>
      <c r="H182" s="3">
        <v>110.209915</v>
      </c>
      <c r="I182" s="3">
        <v>109.196312</v>
      </c>
      <c r="J182" s="3">
        <v>108.74543</v>
      </c>
      <c r="K182" s="3">
        <v>108.42115</v>
      </c>
      <c r="L182" s="3">
        <v>108.133141</v>
      </c>
      <c r="M182" s="3">
        <v>107.924095</v>
      </c>
      <c r="N182" s="3">
        <v>107.701309</v>
      </c>
      <c r="O182" s="3">
        <v>107.542389</v>
      </c>
      <c r="P182" s="3">
        <v>107.435814</v>
      </c>
      <c r="Q182" s="3">
        <v>107.295013</v>
      </c>
      <c r="R182" s="3">
        <v>107.156509</v>
      </c>
      <c r="S182" s="3">
        <v>107.003136</v>
      </c>
      <c r="T182" s="3">
        <v>106.857773</v>
      </c>
      <c r="U182" s="3">
        <v>106.746307</v>
      </c>
      <c r="V182" s="3">
        <v>106.642792</v>
      </c>
      <c r="W182" s="3">
        <v>106.545128</v>
      </c>
      <c r="X182" s="3">
        <v>106.451515</v>
      </c>
      <c r="Y182" s="3">
        <v>106.374023</v>
      </c>
      <c r="Z182" s="3">
        <v>106.299248</v>
      </c>
      <c r="AA182" s="3">
        <v>106.228737</v>
      </c>
      <c r="AB182" s="3">
        <v>106.161125</v>
      </c>
      <c r="AC182" s="3">
        <v>106.103722</v>
      </c>
      <c r="AD182" s="3">
        <v>106.050247</v>
      </c>
      <c r="AE182" s="3">
        <v>106.000954</v>
      </c>
      <c r="AF182" s="3">
        <v>105.954277</v>
      </c>
      <c r="AG182" s="3">
        <v>105.910713</v>
      </c>
      <c r="AH182" s="3">
        <v>105.869774</v>
      </c>
      <c r="AI182" s="3">
        <v>105.809776</v>
      </c>
      <c r="AJ182" s="40">
        <v>-0.002</v>
      </c>
    </row>
    <row r="183" ht="14.25" customHeight="1">
      <c r="A183" s="3" t="s">
        <v>1978</v>
      </c>
      <c r="B183" s="3" t="s">
        <v>2316</v>
      </c>
      <c r="C183" s="3" t="s">
        <v>2317</v>
      </c>
      <c r="D183" s="3" t="s">
        <v>1962</v>
      </c>
      <c r="F183" s="3">
        <v>44.426044</v>
      </c>
      <c r="G183" s="3">
        <v>43.210003</v>
      </c>
      <c r="H183" s="3">
        <v>42.207405</v>
      </c>
      <c r="I183" s="3">
        <v>41.369919</v>
      </c>
      <c r="J183" s="3">
        <v>40.868916</v>
      </c>
      <c r="K183" s="3">
        <v>40.48027</v>
      </c>
      <c r="L183" s="3">
        <v>40.189026</v>
      </c>
      <c r="M183" s="3">
        <v>39.971497</v>
      </c>
      <c r="N183" s="3">
        <v>39.753632</v>
      </c>
      <c r="O183" s="3">
        <v>39.588104</v>
      </c>
      <c r="P183" s="3">
        <v>39.469841</v>
      </c>
      <c r="Q183" s="3">
        <v>39.335217</v>
      </c>
      <c r="R183" s="3">
        <v>39.203487</v>
      </c>
      <c r="S183" s="3">
        <v>39.058346</v>
      </c>
      <c r="T183" s="3">
        <v>38.920963</v>
      </c>
      <c r="U183" s="3">
        <v>38.809803</v>
      </c>
      <c r="V183" s="3">
        <v>38.706692</v>
      </c>
      <c r="W183" s="3">
        <v>38.609886</v>
      </c>
      <c r="X183" s="3">
        <v>38.5177</v>
      </c>
      <c r="Y183" s="3">
        <v>38.437424</v>
      </c>
      <c r="Z183" s="3">
        <v>38.360683</v>
      </c>
      <c r="AA183" s="3">
        <v>38.288166</v>
      </c>
      <c r="AB183" s="3">
        <v>38.220013</v>
      </c>
      <c r="AC183" s="3">
        <v>38.15958</v>
      </c>
      <c r="AD183" s="3">
        <v>38.104874</v>
      </c>
      <c r="AE183" s="3">
        <v>38.054024</v>
      </c>
      <c r="AF183" s="3">
        <v>38.006279</v>
      </c>
      <c r="AG183" s="3">
        <v>37.959797</v>
      </c>
      <c r="AH183" s="3">
        <v>37.916992</v>
      </c>
      <c r="AI183" s="3">
        <v>37.854675</v>
      </c>
      <c r="AJ183" s="40">
        <v>-0.006</v>
      </c>
    </row>
    <row r="184" ht="14.25" customHeight="1">
      <c r="A184" s="3" t="s">
        <v>1981</v>
      </c>
      <c r="B184" s="3" t="s">
        <v>2318</v>
      </c>
      <c r="C184" s="3" t="s">
        <v>2319</v>
      </c>
      <c r="D184" s="3" t="s">
        <v>1962</v>
      </c>
      <c r="F184" s="3">
        <v>59.174335</v>
      </c>
      <c r="G184" s="3">
        <v>57.654343</v>
      </c>
      <c r="H184" s="3">
        <v>56.394592</v>
      </c>
      <c r="I184" s="3">
        <v>55.301594</v>
      </c>
      <c r="J184" s="3">
        <v>54.702187</v>
      </c>
      <c r="K184" s="3">
        <v>54.233768</v>
      </c>
      <c r="L184" s="3">
        <v>53.862408</v>
      </c>
      <c r="M184" s="3">
        <v>53.581757</v>
      </c>
      <c r="N184" s="3">
        <v>53.302998</v>
      </c>
      <c r="O184" s="3">
        <v>53.087605</v>
      </c>
      <c r="P184" s="3">
        <v>52.928947</v>
      </c>
      <c r="Q184" s="3">
        <v>52.752357</v>
      </c>
      <c r="R184" s="3">
        <v>52.58009</v>
      </c>
      <c r="S184" s="3">
        <v>52.396587</v>
      </c>
      <c r="T184" s="3">
        <v>52.223862</v>
      </c>
      <c r="U184" s="3">
        <v>52.082672</v>
      </c>
      <c r="V184" s="3">
        <v>51.952057</v>
      </c>
      <c r="W184" s="3">
        <v>51.828053</v>
      </c>
      <c r="X184" s="3">
        <v>51.709087</v>
      </c>
      <c r="Y184" s="3">
        <v>51.604809</v>
      </c>
      <c r="Z184" s="3">
        <v>51.504436</v>
      </c>
      <c r="AA184" s="3">
        <v>51.409592</v>
      </c>
      <c r="AB184" s="3">
        <v>51.319931</v>
      </c>
      <c r="AC184" s="3">
        <v>51.240162</v>
      </c>
      <c r="AD184" s="3">
        <v>51.165001</v>
      </c>
      <c r="AE184" s="3">
        <v>51.094753</v>
      </c>
      <c r="AF184" s="3">
        <v>51.030186</v>
      </c>
      <c r="AG184" s="3">
        <v>50.967407</v>
      </c>
      <c r="AH184" s="3">
        <v>50.909863</v>
      </c>
      <c r="AI184" s="3">
        <v>50.832886</v>
      </c>
      <c r="AJ184" s="40">
        <v>-0.005</v>
      </c>
    </row>
    <row r="185" ht="14.25" customHeight="1">
      <c r="A185" s="3" t="s">
        <v>623</v>
      </c>
      <c r="B185" s="3" t="s">
        <v>2320</v>
      </c>
      <c r="C185" s="3" t="s">
        <v>2321</v>
      </c>
      <c r="D185" s="3" t="s">
        <v>1962</v>
      </c>
      <c r="F185" s="3">
        <v>46.863556</v>
      </c>
      <c r="G185" s="3">
        <v>45.713097</v>
      </c>
      <c r="H185" s="3">
        <v>44.896465</v>
      </c>
      <c r="I185" s="3">
        <v>44.248558</v>
      </c>
      <c r="J185" s="3">
        <v>43.758244</v>
      </c>
      <c r="K185" s="3">
        <v>43.392982</v>
      </c>
      <c r="L185" s="3">
        <v>43.111446</v>
      </c>
      <c r="M185" s="3">
        <v>42.891918</v>
      </c>
      <c r="N185" s="3">
        <v>42.711182</v>
      </c>
      <c r="O185" s="3">
        <v>42.561646</v>
      </c>
      <c r="P185" s="3">
        <v>42.436424</v>
      </c>
      <c r="Q185" s="3">
        <v>42.327435</v>
      </c>
      <c r="R185" s="3">
        <v>42.228752</v>
      </c>
      <c r="S185" s="3">
        <v>42.07362</v>
      </c>
      <c r="T185" s="3">
        <v>41.913868</v>
      </c>
      <c r="U185" s="3">
        <v>41.76593</v>
      </c>
      <c r="V185" s="3">
        <v>41.626987</v>
      </c>
      <c r="W185" s="3">
        <v>41.49659</v>
      </c>
      <c r="X185" s="3">
        <v>41.372002</v>
      </c>
      <c r="Y185" s="3">
        <v>41.256248</v>
      </c>
      <c r="Z185" s="3">
        <v>41.143185</v>
      </c>
      <c r="AA185" s="3">
        <v>41.036343</v>
      </c>
      <c r="AB185" s="3">
        <v>40.933983</v>
      </c>
      <c r="AC185" s="3">
        <v>40.837048</v>
      </c>
      <c r="AD185" s="3">
        <v>40.745178</v>
      </c>
      <c r="AE185" s="3">
        <v>40.658482</v>
      </c>
      <c r="AF185" s="3">
        <v>40.575146</v>
      </c>
      <c r="AG185" s="3">
        <v>40.496525</v>
      </c>
      <c r="AH185" s="3">
        <v>40.421391</v>
      </c>
      <c r="AI185" s="3">
        <v>40.342777</v>
      </c>
      <c r="AJ185" s="40">
        <v>-0.005</v>
      </c>
    </row>
    <row r="186" ht="14.25" customHeight="1">
      <c r="A186" s="3" t="s">
        <v>626</v>
      </c>
      <c r="B186" s="3" t="s">
        <v>2322</v>
      </c>
      <c r="C186" s="3" t="s">
        <v>2323</v>
      </c>
      <c r="D186" s="3" t="s">
        <v>1962</v>
      </c>
      <c r="F186" s="3">
        <v>0.0</v>
      </c>
      <c r="G186" s="3">
        <v>0.0</v>
      </c>
      <c r="H186" s="3">
        <v>0.0</v>
      </c>
      <c r="I186" s="3">
        <v>0.0</v>
      </c>
      <c r="J186" s="3">
        <v>0.0</v>
      </c>
      <c r="K186" s="3">
        <v>0.0</v>
      </c>
      <c r="L186" s="3">
        <v>0.0</v>
      </c>
      <c r="M186" s="3">
        <v>0.0</v>
      </c>
      <c r="N186" s="3">
        <v>0.0</v>
      </c>
      <c r="O186" s="3">
        <v>0.0</v>
      </c>
      <c r="P186" s="3">
        <v>0.0</v>
      </c>
      <c r="Q186" s="3">
        <v>0.0</v>
      </c>
      <c r="R186" s="3">
        <v>0.0</v>
      </c>
      <c r="S186" s="3">
        <v>0.0</v>
      </c>
      <c r="T186" s="3">
        <v>0.0</v>
      </c>
      <c r="U186" s="3">
        <v>0.0</v>
      </c>
      <c r="V186" s="3">
        <v>0.0</v>
      </c>
      <c r="W186" s="3">
        <v>0.0</v>
      </c>
      <c r="X186" s="3">
        <v>0.0</v>
      </c>
      <c r="Y186" s="3">
        <v>0.0</v>
      </c>
      <c r="Z186" s="3">
        <v>0.0</v>
      </c>
      <c r="AA186" s="3">
        <v>0.0</v>
      </c>
      <c r="AB186" s="3">
        <v>0.0</v>
      </c>
      <c r="AC186" s="3">
        <v>0.0</v>
      </c>
      <c r="AD186" s="3">
        <v>0.0</v>
      </c>
      <c r="AE186" s="3">
        <v>0.0</v>
      </c>
      <c r="AF186" s="3">
        <v>0.0</v>
      </c>
      <c r="AG186" s="3">
        <v>0.0</v>
      </c>
      <c r="AH186" s="3">
        <v>0.0</v>
      </c>
      <c r="AI186" s="3">
        <v>0.0</v>
      </c>
      <c r="AJ186" s="3" t="s">
        <v>197</v>
      </c>
    </row>
    <row r="187" ht="14.25" customHeight="1">
      <c r="A187" s="3" t="s">
        <v>629</v>
      </c>
      <c r="B187" s="3" t="s">
        <v>2324</v>
      </c>
      <c r="C187" s="3" t="s">
        <v>2325</v>
      </c>
      <c r="D187" s="3" t="s">
        <v>1962</v>
      </c>
      <c r="F187" s="3">
        <v>42.584953</v>
      </c>
      <c r="G187" s="3">
        <v>41.636192</v>
      </c>
      <c r="H187" s="3">
        <v>40.993687</v>
      </c>
      <c r="I187" s="3">
        <v>40.550468</v>
      </c>
      <c r="J187" s="3">
        <v>40.221962</v>
      </c>
      <c r="K187" s="3">
        <v>40.0485</v>
      </c>
      <c r="L187" s="3">
        <v>39.915897</v>
      </c>
      <c r="M187" s="3">
        <v>39.812519</v>
      </c>
      <c r="N187" s="3">
        <v>39.738304</v>
      </c>
      <c r="O187" s="3">
        <v>39.67712</v>
      </c>
      <c r="P187" s="3">
        <v>39.624393</v>
      </c>
      <c r="Q187" s="3">
        <v>39.575108</v>
      </c>
      <c r="R187" s="3">
        <v>39.526524</v>
      </c>
      <c r="S187" s="3">
        <v>39.414684</v>
      </c>
      <c r="T187" s="3">
        <v>39.300423</v>
      </c>
      <c r="U187" s="3">
        <v>39.196739</v>
      </c>
      <c r="V187" s="3">
        <v>39.103146</v>
      </c>
      <c r="W187" s="3">
        <v>39.00919</v>
      </c>
      <c r="X187" s="3">
        <v>38.919426</v>
      </c>
      <c r="Y187" s="3">
        <v>38.834171</v>
      </c>
      <c r="Z187" s="3">
        <v>38.752144</v>
      </c>
      <c r="AA187" s="3">
        <v>38.674156</v>
      </c>
      <c r="AB187" s="3">
        <v>38.600391</v>
      </c>
      <c r="AC187" s="3">
        <v>38.530457</v>
      </c>
      <c r="AD187" s="3">
        <v>38.464268</v>
      </c>
      <c r="AE187" s="3">
        <v>38.401917</v>
      </c>
      <c r="AF187" s="3">
        <v>38.342442</v>
      </c>
      <c r="AG187" s="3">
        <v>38.2855</v>
      </c>
      <c r="AH187" s="3">
        <v>38.231647</v>
      </c>
      <c r="AI187" s="3">
        <v>38.173191</v>
      </c>
      <c r="AJ187" s="40">
        <v>-0.004</v>
      </c>
    </row>
    <row r="188" ht="14.25" customHeight="1">
      <c r="A188" s="3" t="s">
        <v>632</v>
      </c>
      <c r="B188" s="3" t="s">
        <v>2326</v>
      </c>
      <c r="C188" s="3" t="s">
        <v>2327</v>
      </c>
      <c r="D188" s="3" t="s">
        <v>1962</v>
      </c>
      <c r="F188" s="3">
        <v>0.0</v>
      </c>
      <c r="G188" s="3">
        <v>0.0</v>
      </c>
      <c r="H188" s="3">
        <v>0.0</v>
      </c>
      <c r="I188" s="3">
        <v>0.0</v>
      </c>
      <c r="J188" s="3">
        <v>0.0</v>
      </c>
      <c r="K188" s="3">
        <v>0.0</v>
      </c>
      <c r="L188" s="3">
        <v>0.0</v>
      </c>
      <c r="M188" s="3">
        <v>0.0</v>
      </c>
      <c r="N188" s="3">
        <v>0.0</v>
      </c>
      <c r="O188" s="3">
        <v>0.0</v>
      </c>
      <c r="P188" s="3">
        <v>0.0</v>
      </c>
      <c r="Q188" s="3">
        <v>0.0</v>
      </c>
      <c r="R188" s="3">
        <v>0.0</v>
      </c>
      <c r="S188" s="3">
        <v>0.0</v>
      </c>
      <c r="T188" s="3">
        <v>0.0</v>
      </c>
      <c r="U188" s="3">
        <v>0.0</v>
      </c>
      <c r="V188" s="3">
        <v>0.0</v>
      </c>
      <c r="W188" s="3">
        <v>0.0</v>
      </c>
      <c r="X188" s="3">
        <v>0.0</v>
      </c>
      <c r="Y188" s="3">
        <v>0.0</v>
      </c>
      <c r="Z188" s="3">
        <v>0.0</v>
      </c>
      <c r="AA188" s="3">
        <v>0.0</v>
      </c>
      <c r="AB188" s="3">
        <v>0.0</v>
      </c>
      <c r="AC188" s="3">
        <v>0.0</v>
      </c>
      <c r="AD188" s="3">
        <v>0.0</v>
      </c>
      <c r="AE188" s="3">
        <v>0.0</v>
      </c>
      <c r="AF188" s="3">
        <v>0.0</v>
      </c>
      <c r="AG188" s="3">
        <v>0.0</v>
      </c>
      <c r="AH188" s="3">
        <v>0.0</v>
      </c>
      <c r="AI188" s="3">
        <v>0.0</v>
      </c>
      <c r="AJ188" s="3" t="s">
        <v>197</v>
      </c>
    </row>
    <row r="189" ht="14.25" customHeight="1">
      <c r="A189" s="3" t="s">
        <v>635</v>
      </c>
      <c r="B189" s="3" t="s">
        <v>2328</v>
      </c>
      <c r="C189" s="3" t="s">
        <v>2329</v>
      </c>
      <c r="D189" s="3" t="s">
        <v>1962</v>
      </c>
      <c r="F189" s="3">
        <v>61.412575</v>
      </c>
      <c r="G189" s="3">
        <v>60.076225</v>
      </c>
      <c r="H189" s="3">
        <v>59.07328</v>
      </c>
      <c r="I189" s="3">
        <v>58.271637</v>
      </c>
      <c r="J189" s="3">
        <v>57.675869</v>
      </c>
      <c r="K189" s="3">
        <v>57.227272</v>
      </c>
      <c r="L189" s="3">
        <v>56.87891</v>
      </c>
      <c r="M189" s="3">
        <v>56.605209</v>
      </c>
      <c r="N189" s="3">
        <v>56.376347</v>
      </c>
      <c r="O189" s="3">
        <v>56.183788</v>
      </c>
      <c r="P189" s="3">
        <v>56.019684</v>
      </c>
      <c r="Q189" s="3">
        <v>55.876476</v>
      </c>
      <c r="R189" s="3">
        <v>55.742786</v>
      </c>
      <c r="S189" s="3">
        <v>55.552574</v>
      </c>
      <c r="T189" s="3">
        <v>55.365208</v>
      </c>
      <c r="U189" s="3">
        <v>55.19342</v>
      </c>
      <c r="V189" s="3">
        <v>55.033188</v>
      </c>
      <c r="W189" s="3">
        <v>54.882015</v>
      </c>
      <c r="X189" s="3">
        <v>54.73716</v>
      </c>
      <c r="Y189" s="3">
        <v>54.599079</v>
      </c>
      <c r="Z189" s="3">
        <v>54.465801</v>
      </c>
      <c r="AA189" s="3">
        <v>54.338913</v>
      </c>
      <c r="AB189" s="3">
        <v>54.218296</v>
      </c>
      <c r="AC189" s="3">
        <v>54.103394</v>
      </c>
      <c r="AD189" s="3">
        <v>53.994217</v>
      </c>
      <c r="AE189" s="3">
        <v>53.891205</v>
      </c>
      <c r="AF189" s="3">
        <v>53.792309</v>
      </c>
      <c r="AG189" s="3">
        <v>53.698223</v>
      </c>
      <c r="AH189" s="3">
        <v>53.608608</v>
      </c>
      <c r="AI189" s="3">
        <v>53.515808</v>
      </c>
      <c r="AJ189" s="40">
        <v>-0.005</v>
      </c>
    </row>
    <row r="190" ht="14.25" customHeight="1">
      <c r="A190" s="3" t="s">
        <v>638</v>
      </c>
      <c r="B190" s="3" t="s">
        <v>2330</v>
      </c>
      <c r="C190" s="3" t="s">
        <v>2331</v>
      </c>
      <c r="D190" s="3" t="s">
        <v>1962</v>
      </c>
      <c r="F190" s="3">
        <v>86.827614</v>
      </c>
      <c r="G190" s="3">
        <v>85.072189</v>
      </c>
      <c r="H190" s="3">
        <v>83.758408</v>
      </c>
      <c r="I190" s="3">
        <v>82.7146</v>
      </c>
      <c r="J190" s="3">
        <v>81.896225</v>
      </c>
      <c r="K190" s="3">
        <v>81.287018</v>
      </c>
      <c r="L190" s="3">
        <v>80.815781</v>
      </c>
      <c r="M190" s="3">
        <v>80.438972</v>
      </c>
      <c r="N190" s="3">
        <v>80.118629</v>
      </c>
      <c r="O190" s="3">
        <v>79.839989</v>
      </c>
      <c r="P190" s="3">
        <v>79.594788</v>
      </c>
      <c r="Q190" s="3">
        <v>79.380325</v>
      </c>
      <c r="R190" s="3">
        <v>79.177773</v>
      </c>
      <c r="S190" s="3">
        <v>78.923851</v>
      </c>
      <c r="T190" s="3">
        <v>78.678787</v>
      </c>
      <c r="U190" s="3">
        <v>78.452003</v>
      </c>
      <c r="V190" s="3">
        <v>78.244148</v>
      </c>
      <c r="W190" s="3">
        <v>78.044708</v>
      </c>
      <c r="X190" s="3">
        <v>77.853928</v>
      </c>
      <c r="Y190" s="3">
        <v>77.67009</v>
      </c>
      <c r="Z190" s="3">
        <v>77.493042</v>
      </c>
      <c r="AA190" s="3">
        <v>77.324303</v>
      </c>
      <c r="AB190" s="3">
        <v>77.164879</v>
      </c>
      <c r="AC190" s="3">
        <v>77.012466</v>
      </c>
      <c r="AD190" s="3">
        <v>76.867622</v>
      </c>
      <c r="AE190" s="3">
        <v>76.73008</v>
      </c>
      <c r="AF190" s="3">
        <v>76.600479</v>
      </c>
      <c r="AG190" s="3">
        <v>76.474571</v>
      </c>
      <c r="AH190" s="3">
        <v>76.35685</v>
      </c>
      <c r="AI190" s="3">
        <v>76.23571</v>
      </c>
      <c r="AJ190" s="40">
        <v>-0.004</v>
      </c>
    </row>
    <row r="191" ht="14.25" customHeight="1">
      <c r="A191" s="3" t="s">
        <v>1996</v>
      </c>
      <c r="B191" s="3" t="s">
        <v>2332</v>
      </c>
      <c r="C191" s="3" t="s">
        <v>2333</v>
      </c>
      <c r="D191" s="3" t="s">
        <v>1962</v>
      </c>
      <c r="F191" s="3">
        <v>46.066399</v>
      </c>
      <c r="G191" s="3">
        <v>44.824924</v>
      </c>
      <c r="H191" s="3">
        <v>43.81015</v>
      </c>
      <c r="I191" s="3">
        <v>42.938156</v>
      </c>
      <c r="J191" s="3">
        <v>42.475235</v>
      </c>
      <c r="K191" s="3">
        <v>42.151329</v>
      </c>
      <c r="L191" s="3">
        <v>41.895435</v>
      </c>
      <c r="M191" s="3">
        <v>41.715488</v>
      </c>
      <c r="N191" s="3">
        <v>41.534702</v>
      </c>
      <c r="O191" s="3">
        <v>41.405884</v>
      </c>
      <c r="P191" s="3">
        <v>41.324444</v>
      </c>
      <c r="Q191" s="3">
        <v>41.226501</v>
      </c>
      <c r="R191" s="3">
        <v>41.131908</v>
      </c>
      <c r="S191" s="3">
        <v>40.977444</v>
      </c>
      <c r="T191" s="3">
        <v>40.82024</v>
      </c>
      <c r="U191" s="3">
        <v>40.689728</v>
      </c>
      <c r="V191" s="3">
        <v>40.567554</v>
      </c>
      <c r="W191" s="3">
        <v>40.451096</v>
      </c>
      <c r="X191" s="3">
        <v>40.339386</v>
      </c>
      <c r="Y191" s="3">
        <v>40.24044</v>
      </c>
      <c r="Z191" s="3">
        <v>40.144634</v>
      </c>
      <c r="AA191" s="3">
        <v>40.053375</v>
      </c>
      <c r="AB191" s="3">
        <v>39.966316</v>
      </c>
      <c r="AC191" s="3">
        <v>39.887505</v>
      </c>
      <c r="AD191" s="3">
        <v>39.812706</v>
      </c>
      <c r="AE191" s="3">
        <v>39.742111</v>
      </c>
      <c r="AF191" s="3">
        <v>39.674339</v>
      </c>
      <c r="AG191" s="3">
        <v>39.60981</v>
      </c>
      <c r="AH191" s="3">
        <v>39.548321</v>
      </c>
      <c r="AI191" s="3">
        <v>39.482594</v>
      </c>
      <c r="AJ191" s="40">
        <v>-0.005</v>
      </c>
    </row>
    <row r="192" ht="14.25" customHeight="1">
      <c r="A192" s="3" t="s">
        <v>1999</v>
      </c>
      <c r="B192" s="3" t="s">
        <v>2334</v>
      </c>
      <c r="C192" s="3" t="s">
        <v>2335</v>
      </c>
      <c r="D192" s="3" t="s">
        <v>1962</v>
      </c>
      <c r="F192" s="3">
        <v>63.963467</v>
      </c>
      <c r="G192" s="3">
        <v>62.318653</v>
      </c>
      <c r="H192" s="3">
        <v>60.990807</v>
      </c>
      <c r="I192" s="3">
        <v>59.831802</v>
      </c>
      <c r="J192" s="3">
        <v>59.182629</v>
      </c>
      <c r="K192" s="3">
        <v>58.707096</v>
      </c>
      <c r="L192" s="3">
        <v>58.323635</v>
      </c>
      <c r="M192" s="3">
        <v>58.041172</v>
      </c>
      <c r="N192" s="3">
        <v>57.765785</v>
      </c>
      <c r="O192" s="3">
        <v>57.557964</v>
      </c>
      <c r="P192" s="3">
        <v>57.410522</v>
      </c>
      <c r="Q192" s="3">
        <v>57.247402</v>
      </c>
      <c r="R192" s="3">
        <v>57.089153</v>
      </c>
      <c r="S192" s="3">
        <v>56.874916</v>
      </c>
      <c r="T192" s="3">
        <v>56.663345</v>
      </c>
      <c r="U192" s="3">
        <v>56.480957</v>
      </c>
      <c r="V192" s="3">
        <v>56.309986</v>
      </c>
      <c r="W192" s="3">
        <v>56.148815</v>
      </c>
      <c r="X192" s="3">
        <v>55.99424</v>
      </c>
      <c r="Y192" s="3">
        <v>55.857185</v>
      </c>
      <c r="Z192" s="3">
        <v>55.723721</v>
      </c>
      <c r="AA192" s="3">
        <v>55.596874</v>
      </c>
      <c r="AB192" s="3">
        <v>55.475288</v>
      </c>
      <c r="AC192" s="3">
        <v>55.364254</v>
      </c>
      <c r="AD192" s="3">
        <v>55.258591</v>
      </c>
      <c r="AE192" s="3">
        <v>55.158581</v>
      </c>
      <c r="AF192" s="3">
        <v>55.062218</v>
      </c>
      <c r="AG192" s="3">
        <v>54.97131</v>
      </c>
      <c r="AH192" s="3">
        <v>54.884159</v>
      </c>
      <c r="AI192" s="3">
        <v>54.793941</v>
      </c>
      <c r="AJ192" s="40">
        <v>-0.005</v>
      </c>
    </row>
    <row r="193" ht="14.25" customHeight="1">
      <c r="A193" s="3" t="s">
        <v>185</v>
      </c>
      <c r="C193" s="3" t="s">
        <v>2336</v>
      </c>
    </row>
    <row r="194" ht="14.25" customHeight="1">
      <c r="A194" s="3" t="s">
        <v>1959</v>
      </c>
      <c r="B194" s="3" t="s">
        <v>2337</v>
      </c>
      <c r="C194" s="3" t="s">
        <v>2338</v>
      </c>
      <c r="D194" s="3" t="s">
        <v>1962</v>
      </c>
      <c r="F194" s="3">
        <v>0.0</v>
      </c>
      <c r="G194" s="3">
        <v>0.0</v>
      </c>
      <c r="H194" s="3">
        <v>0.0</v>
      </c>
      <c r="I194" s="3">
        <v>0.0</v>
      </c>
      <c r="J194" s="3">
        <v>0.0</v>
      </c>
      <c r="K194" s="3">
        <v>0.0</v>
      </c>
      <c r="L194" s="3">
        <v>0.0</v>
      </c>
      <c r="M194" s="3">
        <v>0.0</v>
      </c>
      <c r="N194" s="3">
        <v>0.0</v>
      </c>
      <c r="O194" s="3">
        <v>0.0</v>
      </c>
      <c r="P194" s="3">
        <v>0.0</v>
      </c>
      <c r="Q194" s="3">
        <v>0.0</v>
      </c>
      <c r="R194" s="3">
        <v>0.0</v>
      </c>
      <c r="S194" s="3">
        <v>0.0</v>
      </c>
      <c r="T194" s="3">
        <v>0.0</v>
      </c>
      <c r="U194" s="3">
        <v>0.0</v>
      </c>
      <c r="V194" s="3">
        <v>0.0</v>
      </c>
      <c r="W194" s="3">
        <v>0.0</v>
      </c>
      <c r="X194" s="3">
        <v>0.0</v>
      </c>
      <c r="Y194" s="3">
        <v>0.0</v>
      </c>
      <c r="Z194" s="3">
        <v>0.0</v>
      </c>
      <c r="AA194" s="3">
        <v>0.0</v>
      </c>
      <c r="AB194" s="3">
        <v>0.0</v>
      </c>
      <c r="AC194" s="3">
        <v>0.0</v>
      </c>
      <c r="AD194" s="3">
        <v>0.0</v>
      </c>
      <c r="AE194" s="3">
        <v>0.0</v>
      </c>
      <c r="AF194" s="3">
        <v>0.0</v>
      </c>
      <c r="AG194" s="3">
        <v>0.0</v>
      </c>
      <c r="AH194" s="3">
        <v>0.0</v>
      </c>
      <c r="AI194" s="3">
        <v>0.0</v>
      </c>
      <c r="AJ194" s="3" t="s">
        <v>197</v>
      </c>
    </row>
    <row r="195" ht="14.25" customHeight="1">
      <c r="A195" s="3" t="s">
        <v>1963</v>
      </c>
      <c r="B195" s="3" t="s">
        <v>2339</v>
      </c>
      <c r="C195" s="3" t="s">
        <v>2340</v>
      </c>
      <c r="D195" s="3" t="s">
        <v>1962</v>
      </c>
      <c r="F195" s="3">
        <v>53.930893</v>
      </c>
      <c r="G195" s="3">
        <v>52.736599</v>
      </c>
      <c r="H195" s="3">
        <v>51.807518</v>
      </c>
      <c r="I195" s="3">
        <v>51.068665</v>
      </c>
      <c r="J195" s="3">
        <v>50.574913</v>
      </c>
      <c r="K195" s="3">
        <v>50.182892</v>
      </c>
      <c r="L195" s="3">
        <v>49.855469</v>
      </c>
      <c r="M195" s="3">
        <v>49.586357</v>
      </c>
      <c r="N195" s="3">
        <v>49.350586</v>
      </c>
      <c r="O195" s="3">
        <v>49.150887</v>
      </c>
      <c r="P195" s="3">
        <v>48.980145</v>
      </c>
      <c r="Q195" s="3">
        <v>48.820545</v>
      </c>
      <c r="R195" s="3">
        <v>48.668739</v>
      </c>
      <c r="S195" s="3">
        <v>48.506447</v>
      </c>
      <c r="T195" s="3">
        <v>48.3545</v>
      </c>
      <c r="U195" s="3">
        <v>48.218437</v>
      </c>
      <c r="V195" s="3">
        <v>48.092537</v>
      </c>
      <c r="W195" s="3">
        <v>47.975002</v>
      </c>
      <c r="X195" s="3">
        <v>47.86311</v>
      </c>
      <c r="Y195" s="3">
        <v>47.759548</v>
      </c>
      <c r="Z195" s="3">
        <v>47.660088</v>
      </c>
      <c r="AA195" s="3">
        <v>47.566505</v>
      </c>
      <c r="AB195" s="3">
        <v>47.478283</v>
      </c>
      <c r="AC195" s="3">
        <v>47.396091</v>
      </c>
      <c r="AD195" s="3">
        <v>47.318947</v>
      </c>
      <c r="AE195" s="3">
        <v>47.247089</v>
      </c>
      <c r="AF195" s="3">
        <v>47.178543</v>
      </c>
      <c r="AG195" s="3">
        <v>47.11433</v>
      </c>
      <c r="AH195" s="3">
        <v>47.05373</v>
      </c>
      <c r="AI195" s="3">
        <v>46.974884</v>
      </c>
      <c r="AJ195" s="40">
        <v>-0.005</v>
      </c>
    </row>
    <row r="196" ht="14.25" customHeight="1">
      <c r="A196" s="3" t="s">
        <v>1966</v>
      </c>
      <c r="B196" s="3" t="s">
        <v>2341</v>
      </c>
      <c r="C196" s="3" t="s">
        <v>2342</v>
      </c>
      <c r="D196" s="3" t="s">
        <v>1962</v>
      </c>
      <c r="F196" s="3">
        <v>46.43074</v>
      </c>
      <c r="G196" s="3">
        <v>45.205296</v>
      </c>
      <c r="H196" s="3">
        <v>44.262352</v>
      </c>
      <c r="I196" s="3">
        <v>43.502167</v>
      </c>
      <c r="J196" s="3">
        <v>43.016392</v>
      </c>
      <c r="K196" s="3">
        <v>42.613094</v>
      </c>
      <c r="L196" s="3">
        <v>42.270279</v>
      </c>
      <c r="M196" s="3">
        <v>41.995316</v>
      </c>
      <c r="N196" s="3">
        <v>41.753365</v>
      </c>
      <c r="O196" s="3">
        <v>41.548012</v>
      </c>
      <c r="P196" s="3">
        <v>41.372623</v>
      </c>
      <c r="Q196" s="3">
        <v>41.208912</v>
      </c>
      <c r="R196" s="3">
        <v>41.053059</v>
      </c>
      <c r="S196" s="3">
        <v>40.887619</v>
      </c>
      <c r="T196" s="3">
        <v>40.733452</v>
      </c>
      <c r="U196" s="3">
        <v>40.596397</v>
      </c>
      <c r="V196" s="3">
        <v>40.469959</v>
      </c>
      <c r="W196" s="3">
        <v>40.351238</v>
      </c>
      <c r="X196" s="3">
        <v>40.238167</v>
      </c>
      <c r="Y196" s="3">
        <v>40.132542</v>
      </c>
      <c r="Z196" s="3">
        <v>40.031437</v>
      </c>
      <c r="AA196" s="3">
        <v>39.935852</v>
      </c>
      <c r="AB196" s="3">
        <v>39.845894</v>
      </c>
      <c r="AC196" s="3">
        <v>39.761906</v>
      </c>
      <c r="AD196" s="3">
        <v>39.68306</v>
      </c>
      <c r="AE196" s="3">
        <v>39.609432</v>
      </c>
      <c r="AF196" s="3">
        <v>39.53941</v>
      </c>
      <c r="AG196" s="3">
        <v>39.473232</v>
      </c>
      <c r="AH196" s="3">
        <v>39.411072</v>
      </c>
      <c r="AI196" s="3">
        <v>39.330532</v>
      </c>
      <c r="AJ196" s="40">
        <v>-0.006</v>
      </c>
    </row>
    <row r="197" ht="14.25" customHeight="1">
      <c r="A197" s="3" t="s">
        <v>1969</v>
      </c>
      <c r="B197" s="3" t="s">
        <v>2343</v>
      </c>
      <c r="C197" s="3" t="s">
        <v>2344</v>
      </c>
      <c r="D197" s="3" t="s">
        <v>1962</v>
      </c>
      <c r="F197" s="3">
        <v>48.032688</v>
      </c>
      <c r="G197" s="3">
        <v>46.57272</v>
      </c>
      <c r="H197" s="3">
        <v>45.389023</v>
      </c>
      <c r="I197" s="3">
        <v>44.383831</v>
      </c>
      <c r="J197" s="3">
        <v>43.804836</v>
      </c>
      <c r="K197" s="3">
        <v>43.362007</v>
      </c>
      <c r="L197" s="3">
        <v>43.000965</v>
      </c>
      <c r="M197" s="3">
        <v>42.719341</v>
      </c>
      <c r="N197" s="3">
        <v>42.45578</v>
      </c>
      <c r="O197" s="3">
        <v>42.242905</v>
      </c>
      <c r="P197" s="3">
        <v>42.073746</v>
      </c>
      <c r="Q197" s="3">
        <v>41.900997</v>
      </c>
      <c r="R197" s="3">
        <v>41.734367</v>
      </c>
      <c r="S197" s="3">
        <v>41.557308</v>
      </c>
      <c r="T197" s="3">
        <v>41.39119</v>
      </c>
      <c r="U197" s="3">
        <v>41.249866</v>
      </c>
      <c r="V197" s="3">
        <v>41.118935</v>
      </c>
      <c r="W197" s="3">
        <v>40.995869</v>
      </c>
      <c r="X197" s="3">
        <v>40.87854</v>
      </c>
      <c r="Y197" s="3">
        <v>40.7724</v>
      </c>
      <c r="Z197" s="3">
        <v>40.670689</v>
      </c>
      <c r="AA197" s="3">
        <v>40.574463</v>
      </c>
      <c r="AB197" s="3">
        <v>40.483738</v>
      </c>
      <c r="AC197" s="3">
        <v>40.400993</v>
      </c>
      <c r="AD197" s="3">
        <v>40.323265</v>
      </c>
      <c r="AE197" s="3">
        <v>40.250683</v>
      </c>
      <c r="AF197" s="3">
        <v>40.181637</v>
      </c>
      <c r="AG197" s="3">
        <v>40.116367</v>
      </c>
      <c r="AH197" s="3">
        <v>40.054993</v>
      </c>
      <c r="AI197" s="3">
        <v>39.975182</v>
      </c>
      <c r="AJ197" s="40">
        <v>-0.006</v>
      </c>
    </row>
    <row r="198" ht="14.25" customHeight="1">
      <c r="A198" s="3" t="s">
        <v>1972</v>
      </c>
      <c r="B198" s="3" t="s">
        <v>2345</v>
      </c>
      <c r="C198" s="3" t="s">
        <v>2346</v>
      </c>
      <c r="D198" s="3" t="s">
        <v>1962</v>
      </c>
      <c r="F198" s="3">
        <v>56.601604</v>
      </c>
      <c r="G198" s="3">
        <v>54.861153</v>
      </c>
      <c r="H198" s="3">
        <v>53.412148</v>
      </c>
      <c r="I198" s="3">
        <v>52.145473</v>
      </c>
      <c r="J198" s="3">
        <v>51.484013</v>
      </c>
      <c r="K198" s="3">
        <v>50.970749</v>
      </c>
      <c r="L198" s="3">
        <v>50.54491</v>
      </c>
      <c r="M198" s="3">
        <v>50.222698</v>
      </c>
      <c r="N198" s="3">
        <v>49.8993</v>
      </c>
      <c r="O198" s="3">
        <v>49.650272</v>
      </c>
      <c r="P198" s="3">
        <v>49.468277</v>
      </c>
      <c r="Q198" s="3">
        <v>49.261894</v>
      </c>
      <c r="R198" s="3">
        <v>49.059731</v>
      </c>
      <c r="S198" s="3">
        <v>48.848587</v>
      </c>
      <c r="T198" s="3">
        <v>48.64957</v>
      </c>
      <c r="U198" s="3">
        <v>48.487858</v>
      </c>
      <c r="V198" s="3">
        <v>48.3372</v>
      </c>
      <c r="W198" s="3">
        <v>48.19503</v>
      </c>
      <c r="X198" s="3">
        <v>48.058929</v>
      </c>
      <c r="Y198" s="3">
        <v>47.940327</v>
      </c>
      <c r="Z198" s="3">
        <v>47.826244</v>
      </c>
      <c r="AA198" s="3">
        <v>47.718124</v>
      </c>
      <c r="AB198" s="3">
        <v>47.615715</v>
      </c>
      <c r="AC198" s="3">
        <v>47.524811</v>
      </c>
      <c r="AD198" s="3">
        <v>47.439266</v>
      </c>
      <c r="AE198" s="3">
        <v>47.359211</v>
      </c>
      <c r="AF198" s="3">
        <v>47.282829</v>
      </c>
      <c r="AG198" s="3">
        <v>47.21067</v>
      </c>
      <c r="AH198" s="3">
        <v>47.142502</v>
      </c>
      <c r="AI198" s="3">
        <v>47.056137</v>
      </c>
      <c r="AJ198" s="40">
        <v>-0.006</v>
      </c>
    </row>
    <row r="199" ht="14.25" customHeight="1">
      <c r="A199" s="3" t="s">
        <v>1975</v>
      </c>
      <c r="B199" s="3" t="s">
        <v>2347</v>
      </c>
      <c r="C199" s="3" t="s">
        <v>2348</v>
      </c>
      <c r="D199" s="3" t="s">
        <v>1962</v>
      </c>
      <c r="F199" s="3">
        <v>117.047256</v>
      </c>
      <c r="G199" s="3">
        <v>115.385735</v>
      </c>
      <c r="H199" s="3">
        <v>113.995117</v>
      </c>
      <c r="I199" s="3">
        <v>112.777138</v>
      </c>
      <c r="J199" s="3">
        <v>112.175041</v>
      </c>
      <c r="K199" s="3">
        <v>111.734818</v>
      </c>
      <c r="L199" s="3">
        <v>111.341347</v>
      </c>
      <c r="M199" s="3">
        <v>111.046516</v>
      </c>
      <c r="N199" s="3">
        <v>110.748192</v>
      </c>
      <c r="O199" s="3">
        <v>110.522072</v>
      </c>
      <c r="P199" s="3">
        <v>110.353249</v>
      </c>
      <c r="Q199" s="3">
        <v>110.157112</v>
      </c>
      <c r="R199" s="3">
        <v>109.965286</v>
      </c>
      <c r="S199" s="3">
        <v>109.763168</v>
      </c>
      <c r="T199" s="3">
        <v>109.572632</v>
      </c>
      <c r="U199" s="3">
        <v>109.419273</v>
      </c>
      <c r="V199" s="3">
        <v>109.276772</v>
      </c>
      <c r="W199" s="3">
        <v>109.142296</v>
      </c>
      <c r="X199" s="3">
        <v>109.01355</v>
      </c>
      <c r="Y199" s="3">
        <v>108.902092</v>
      </c>
      <c r="Z199" s="3">
        <v>108.794792</v>
      </c>
      <c r="AA199" s="3">
        <v>108.693214</v>
      </c>
      <c r="AB199" s="3">
        <v>108.596596</v>
      </c>
      <c r="AC199" s="3">
        <v>108.511337</v>
      </c>
      <c r="AD199" s="3">
        <v>108.431267</v>
      </c>
      <c r="AE199" s="3">
        <v>108.356598</v>
      </c>
      <c r="AF199" s="3">
        <v>108.285515</v>
      </c>
      <c r="AG199" s="3">
        <v>108.218391</v>
      </c>
      <c r="AH199" s="3">
        <v>108.155083</v>
      </c>
      <c r="AI199" s="3">
        <v>108.073395</v>
      </c>
      <c r="AJ199" s="40">
        <v>-0.003</v>
      </c>
    </row>
    <row r="200" ht="14.25" customHeight="1">
      <c r="A200" s="3" t="s">
        <v>1978</v>
      </c>
      <c r="B200" s="3" t="s">
        <v>2349</v>
      </c>
      <c r="C200" s="3" t="s">
        <v>2350</v>
      </c>
      <c r="D200" s="3" t="s">
        <v>1962</v>
      </c>
      <c r="F200" s="3">
        <v>48.373318</v>
      </c>
      <c r="G200" s="3">
        <v>46.856342</v>
      </c>
      <c r="H200" s="3">
        <v>45.623009</v>
      </c>
      <c r="I200" s="3">
        <v>44.594402</v>
      </c>
      <c r="J200" s="3">
        <v>43.978867</v>
      </c>
      <c r="K200" s="3">
        <v>43.507324</v>
      </c>
      <c r="L200" s="3">
        <v>43.120369</v>
      </c>
      <c r="M200" s="3">
        <v>42.823021</v>
      </c>
      <c r="N200" s="3">
        <v>42.535854</v>
      </c>
      <c r="O200" s="3">
        <v>42.308361</v>
      </c>
      <c r="P200" s="3">
        <v>42.133663</v>
      </c>
      <c r="Q200" s="3">
        <v>41.947769</v>
      </c>
      <c r="R200" s="3">
        <v>41.767136</v>
      </c>
      <c r="S200" s="3">
        <v>41.576836</v>
      </c>
      <c r="T200" s="3">
        <v>41.397964</v>
      </c>
      <c r="U200" s="3">
        <v>41.248428</v>
      </c>
      <c r="V200" s="3">
        <v>41.109585</v>
      </c>
      <c r="W200" s="3">
        <v>40.978905</v>
      </c>
      <c r="X200" s="3">
        <v>40.854187</v>
      </c>
      <c r="Y200" s="3">
        <v>40.742847</v>
      </c>
      <c r="Z200" s="3">
        <v>40.636112</v>
      </c>
      <c r="AA200" s="3">
        <v>40.535007</v>
      </c>
      <c r="AB200" s="3">
        <v>40.439644</v>
      </c>
      <c r="AC200" s="3">
        <v>40.353367</v>
      </c>
      <c r="AD200" s="3">
        <v>40.273251</v>
      </c>
      <c r="AE200" s="3">
        <v>40.198345</v>
      </c>
      <c r="AF200" s="3">
        <v>40.127277</v>
      </c>
      <c r="AG200" s="3">
        <v>40.059185</v>
      </c>
      <c r="AH200" s="3">
        <v>39.995464</v>
      </c>
      <c r="AI200" s="3">
        <v>39.91312</v>
      </c>
      <c r="AJ200" s="40">
        <v>-0.007</v>
      </c>
    </row>
    <row r="201" ht="14.25" customHeight="1">
      <c r="A201" s="3" t="s">
        <v>1981</v>
      </c>
      <c r="B201" s="3" t="s">
        <v>2351</v>
      </c>
      <c r="C201" s="3" t="s">
        <v>2352</v>
      </c>
      <c r="D201" s="3" t="s">
        <v>1962</v>
      </c>
      <c r="F201" s="3">
        <v>61.797169</v>
      </c>
      <c r="G201" s="3">
        <v>60.082184</v>
      </c>
      <c r="H201" s="3">
        <v>58.675911</v>
      </c>
      <c r="I201" s="3">
        <v>57.469711</v>
      </c>
      <c r="J201" s="3">
        <v>56.801216</v>
      </c>
      <c r="K201" s="3">
        <v>56.278694</v>
      </c>
      <c r="L201" s="3">
        <v>55.843163</v>
      </c>
      <c r="M201" s="3">
        <v>55.509056</v>
      </c>
      <c r="N201" s="3">
        <v>55.183762</v>
      </c>
      <c r="O201" s="3">
        <v>54.926735</v>
      </c>
      <c r="P201" s="3">
        <v>54.730099</v>
      </c>
      <c r="Q201" s="3">
        <v>54.518559</v>
      </c>
      <c r="R201" s="3">
        <v>54.313023</v>
      </c>
      <c r="S201" s="3">
        <v>54.099285</v>
      </c>
      <c r="T201" s="3">
        <v>53.898823</v>
      </c>
      <c r="U201" s="3">
        <v>53.731945</v>
      </c>
      <c r="V201" s="3">
        <v>53.577126</v>
      </c>
      <c r="W201" s="3">
        <v>53.430611</v>
      </c>
      <c r="X201" s="3">
        <v>53.290253</v>
      </c>
      <c r="Y201" s="3">
        <v>53.165375</v>
      </c>
      <c r="Z201" s="3">
        <v>53.045265</v>
      </c>
      <c r="AA201" s="3">
        <v>52.931499</v>
      </c>
      <c r="AB201" s="3">
        <v>52.823887</v>
      </c>
      <c r="AC201" s="3">
        <v>52.726898</v>
      </c>
      <c r="AD201" s="3">
        <v>52.63546</v>
      </c>
      <c r="AE201" s="3">
        <v>52.549797</v>
      </c>
      <c r="AF201" s="3">
        <v>52.469353</v>
      </c>
      <c r="AG201" s="3">
        <v>52.392178</v>
      </c>
      <c r="AH201" s="3">
        <v>52.320221</v>
      </c>
      <c r="AI201" s="3">
        <v>52.229683</v>
      </c>
      <c r="AJ201" s="40">
        <v>-0.006</v>
      </c>
    </row>
    <row r="202" ht="14.25" customHeight="1">
      <c r="A202" s="3" t="s">
        <v>623</v>
      </c>
      <c r="B202" s="3" t="s">
        <v>2353</v>
      </c>
      <c r="C202" s="3" t="s">
        <v>2354</v>
      </c>
      <c r="D202" s="3" t="s">
        <v>1962</v>
      </c>
      <c r="F202" s="3">
        <v>0.0</v>
      </c>
      <c r="G202" s="3">
        <v>0.0</v>
      </c>
      <c r="H202" s="3">
        <v>0.0</v>
      </c>
      <c r="I202" s="3">
        <v>0.0</v>
      </c>
      <c r="J202" s="3">
        <v>0.0</v>
      </c>
      <c r="K202" s="3">
        <v>0.0</v>
      </c>
      <c r="L202" s="3">
        <v>0.0</v>
      </c>
      <c r="M202" s="3">
        <v>0.0</v>
      </c>
      <c r="N202" s="3">
        <v>0.0</v>
      </c>
      <c r="O202" s="3">
        <v>0.0</v>
      </c>
      <c r="P202" s="3">
        <v>0.0</v>
      </c>
      <c r="Q202" s="3">
        <v>0.0</v>
      </c>
      <c r="R202" s="3">
        <v>0.0</v>
      </c>
      <c r="S202" s="3">
        <v>0.0</v>
      </c>
      <c r="T202" s="3">
        <v>0.0</v>
      </c>
      <c r="U202" s="3">
        <v>0.0</v>
      </c>
      <c r="V202" s="3">
        <v>0.0</v>
      </c>
      <c r="W202" s="3">
        <v>0.0</v>
      </c>
      <c r="X202" s="3">
        <v>0.0</v>
      </c>
      <c r="Y202" s="3">
        <v>0.0</v>
      </c>
      <c r="Z202" s="3">
        <v>0.0</v>
      </c>
      <c r="AA202" s="3">
        <v>0.0</v>
      </c>
      <c r="AB202" s="3">
        <v>0.0</v>
      </c>
      <c r="AC202" s="3">
        <v>0.0</v>
      </c>
      <c r="AD202" s="3">
        <v>0.0</v>
      </c>
      <c r="AE202" s="3">
        <v>0.0</v>
      </c>
      <c r="AF202" s="3">
        <v>0.0</v>
      </c>
      <c r="AG202" s="3">
        <v>0.0</v>
      </c>
      <c r="AH202" s="3">
        <v>0.0</v>
      </c>
      <c r="AI202" s="3">
        <v>0.0</v>
      </c>
      <c r="AJ202" s="3" t="s">
        <v>197</v>
      </c>
    </row>
    <row r="203" ht="14.25" customHeight="1">
      <c r="A203" s="3" t="s">
        <v>626</v>
      </c>
      <c r="B203" s="3" t="s">
        <v>2355</v>
      </c>
      <c r="C203" s="3" t="s">
        <v>2356</v>
      </c>
      <c r="D203" s="3" t="s">
        <v>1962</v>
      </c>
      <c r="F203" s="3">
        <v>0.0</v>
      </c>
      <c r="G203" s="3">
        <v>55.926704</v>
      </c>
      <c r="H203" s="3">
        <v>54.896355</v>
      </c>
      <c r="I203" s="3">
        <v>54.128716</v>
      </c>
      <c r="J203" s="3">
        <v>53.512524</v>
      </c>
      <c r="K203" s="3">
        <v>53.061672</v>
      </c>
      <c r="L203" s="3">
        <v>52.717548</v>
      </c>
      <c r="M203" s="3">
        <v>52.447208</v>
      </c>
      <c r="N203" s="3">
        <v>52.22736</v>
      </c>
      <c r="O203" s="3">
        <v>52.038422</v>
      </c>
      <c r="P203" s="3">
        <v>51.867294</v>
      </c>
      <c r="Q203" s="3">
        <v>51.71545</v>
      </c>
      <c r="R203" s="3">
        <v>51.570339</v>
      </c>
      <c r="S203" s="3">
        <v>51.368065</v>
      </c>
      <c r="T203" s="3">
        <v>51.170025</v>
      </c>
      <c r="U203" s="3">
        <v>50.988304</v>
      </c>
      <c r="V203" s="3">
        <v>50.816887</v>
      </c>
      <c r="W203" s="3">
        <v>50.65593</v>
      </c>
      <c r="X203" s="3">
        <v>50.50174</v>
      </c>
      <c r="Y203" s="3">
        <v>50.35453</v>
      </c>
      <c r="Z203" s="3">
        <v>50.212292</v>
      </c>
      <c r="AA203" s="3">
        <v>50.076958</v>
      </c>
      <c r="AB203" s="3">
        <v>49.948406</v>
      </c>
      <c r="AC203" s="3">
        <v>49.826263</v>
      </c>
      <c r="AD203" s="3">
        <v>49.710388</v>
      </c>
      <c r="AE203" s="3">
        <v>49.600998</v>
      </c>
      <c r="AF203" s="3">
        <v>49.496113</v>
      </c>
      <c r="AG203" s="3">
        <v>49.395302</v>
      </c>
      <c r="AH203" s="3">
        <v>49.299767</v>
      </c>
      <c r="AI203" s="3">
        <v>49.200947</v>
      </c>
      <c r="AJ203" s="3" t="s">
        <v>197</v>
      </c>
    </row>
    <row r="204" ht="14.25" customHeight="1">
      <c r="A204" s="3" t="s">
        <v>629</v>
      </c>
      <c r="B204" s="3" t="s">
        <v>2357</v>
      </c>
      <c r="C204" s="3" t="s">
        <v>2358</v>
      </c>
      <c r="D204" s="3" t="s">
        <v>1962</v>
      </c>
      <c r="F204" s="3">
        <v>0.0</v>
      </c>
      <c r="G204" s="3">
        <v>0.0</v>
      </c>
      <c r="H204" s="3">
        <v>0.0</v>
      </c>
      <c r="I204" s="3">
        <v>0.0</v>
      </c>
      <c r="J204" s="3">
        <v>0.0</v>
      </c>
      <c r="K204" s="3">
        <v>0.0</v>
      </c>
      <c r="L204" s="3">
        <v>0.0</v>
      </c>
      <c r="M204" s="3">
        <v>0.0</v>
      </c>
      <c r="N204" s="3">
        <v>0.0</v>
      </c>
      <c r="O204" s="3">
        <v>42.841198</v>
      </c>
      <c r="P204" s="3">
        <v>42.736416</v>
      </c>
      <c r="Q204" s="3">
        <v>42.681629</v>
      </c>
      <c r="R204" s="3">
        <v>42.636047</v>
      </c>
      <c r="S204" s="3">
        <v>42.532692</v>
      </c>
      <c r="T204" s="3">
        <v>42.431034</v>
      </c>
      <c r="U204" s="3">
        <v>42.344452</v>
      </c>
      <c r="V204" s="3">
        <v>42.209583</v>
      </c>
      <c r="W204" s="3">
        <v>42.079475</v>
      </c>
      <c r="X204" s="3">
        <v>41.955235</v>
      </c>
      <c r="Y204" s="3">
        <v>41.837578</v>
      </c>
      <c r="Z204" s="3">
        <v>41.725342</v>
      </c>
      <c r="AA204" s="3">
        <v>41.618721</v>
      </c>
      <c r="AB204" s="3">
        <v>41.517776</v>
      </c>
      <c r="AC204" s="3">
        <v>41.422016</v>
      </c>
      <c r="AD204" s="3">
        <v>41.33139</v>
      </c>
      <c r="AE204" s="3">
        <v>41.246094</v>
      </c>
      <c r="AF204" s="3">
        <v>41.164177</v>
      </c>
      <c r="AG204" s="3">
        <v>41.085705</v>
      </c>
      <c r="AH204" s="3">
        <v>41.011059</v>
      </c>
      <c r="AI204" s="3">
        <v>40.932442</v>
      </c>
      <c r="AJ204" s="3" t="s">
        <v>197</v>
      </c>
    </row>
    <row r="205" ht="14.25" customHeight="1">
      <c r="A205" s="3" t="s">
        <v>632</v>
      </c>
      <c r="B205" s="3" t="s">
        <v>2359</v>
      </c>
      <c r="C205" s="3" t="s">
        <v>2360</v>
      </c>
      <c r="D205" s="3" t="s">
        <v>1962</v>
      </c>
      <c r="F205" s="3">
        <v>0.0</v>
      </c>
      <c r="G205" s="3">
        <v>0.0</v>
      </c>
      <c r="H205" s="3">
        <v>0.0</v>
      </c>
      <c r="I205" s="3">
        <v>0.0</v>
      </c>
      <c r="J205" s="3">
        <v>0.0</v>
      </c>
      <c r="K205" s="3">
        <v>0.0</v>
      </c>
      <c r="L205" s="3">
        <v>0.0</v>
      </c>
      <c r="M205" s="3">
        <v>0.0</v>
      </c>
      <c r="N205" s="3">
        <v>0.0</v>
      </c>
      <c r="O205" s="3">
        <v>0.0</v>
      </c>
      <c r="P205" s="3">
        <v>0.0</v>
      </c>
      <c r="Q205" s="3">
        <v>0.0</v>
      </c>
      <c r="R205" s="3">
        <v>0.0</v>
      </c>
      <c r="S205" s="3">
        <v>0.0</v>
      </c>
      <c r="T205" s="3">
        <v>0.0</v>
      </c>
      <c r="U205" s="3">
        <v>0.0</v>
      </c>
      <c r="V205" s="3">
        <v>0.0</v>
      </c>
      <c r="W205" s="3">
        <v>0.0</v>
      </c>
      <c r="X205" s="3">
        <v>0.0</v>
      </c>
      <c r="Y205" s="3">
        <v>0.0</v>
      </c>
      <c r="Z205" s="3">
        <v>0.0</v>
      </c>
      <c r="AA205" s="3">
        <v>0.0</v>
      </c>
      <c r="AB205" s="3">
        <v>0.0</v>
      </c>
      <c r="AC205" s="3">
        <v>0.0</v>
      </c>
      <c r="AD205" s="3">
        <v>0.0</v>
      </c>
      <c r="AE205" s="3">
        <v>0.0</v>
      </c>
      <c r="AF205" s="3">
        <v>0.0</v>
      </c>
      <c r="AG205" s="3">
        <v>0.0</v>
      </c>
      <c r="AH205" s="3">
        <v>0.0</v>
      </c>
      <c r="AI205" s="3">
        <v>0.0</v>
      </c>
      <c r="AJ205" s="3" t="s">
        <v>197</v>
      </c>
    </row>
    <row r="206" ht="14.25" customHeight="1">
      <c r="A206" s="3" t="s">
        <v>635</v>
      </c>
      <c r="B206" s="3" t="s">
        <v>2361</v>
      </c>
      <c r="C206" s="3" t="s">
        <v>2362</v>
      </c>
      <c r="D206" s="3" t="s">
        <v>1962</v>
      </c>
      <c r="F206" s="3">
        <v>62.390663</v>
      </c>
      <c r="G206" s="3">
        <v>60.990376</v>
      </c>
      <c r="H206" s="3">
        <v>59.939194</v>
      </c>
      <c r="I206" s="3">
        <v>59.098602</v>
      </c>
      <c r="J206" s="3">
        <v>58.462536</v>
      </c>
      <c r="K206" s="3">
        <v>57.984081</v>
      </c>
      <c r="L206" s="3">
        <v>57.611095</v>
      </c>
      <c r="M206" s="3">
        <v>57.314568</v>
      </c>
      <c r="N206" s="3">
        <v>57.065994</v>
      </c>
      <c r="O206" s="3">
        <v>56.855522</v>
      </c>
      <c r="P206" s="3">
        <v>56.675102</v>
      </c>
      <c r="Q206" s="3">
        <v>56.518639</v>
      </c>
      <c r="R206" s="3">
        <v>56.372261</v>
      </c>
      <c r="S206" s="3">
        <v>56.170959</v>
      </c>
      <c r="T206" s="3">
        <v>55.973709</v>
      </c>
      <c r="U206" s="3">
        <v>55.79298</v>
      </c>
      <c r="V206" s="3">
        <v>55.624146</v>
      </c>
      <c r="W206" s="3">
        <v>55.464676</v>
      </c>
      <c r="X206" s="3">
        <v>55.311787</v>
      </c>
      <c r="Y206" s="3">
        <v>55.166153</v>
      </c>
      <c r="Z206" s="3">
        <v>55.025612</v>
      </c>
      <c r="AA206" s="3">
        <v>54.891766</v>
      </c>
      <c r="AB206" s="3">
        <v>54.764557</v>
      </c>
      <c r="AC206" s="3">
        <v>54.643375</v>
      </c>
      <c r="AD206" s="3">
        <v>54.528221</v>
      </c>
      <c r="AE206" s="3">
        <v>54.419563</v>
      </c>
      <c r="AF206" s="3">
        <v>54.315285</v>
      </c>
      <c r="AG206" s="3">
        <v>54.215904</v>
      </c>
      <c r="AH206" s="3">
        <v>54.121307</v>
      </c>
      <c r="AI206" s="3">
        <v>54.023647</v>
      </c>
      <c r="AJ206" s="40">
        <v>-0.005</v>
      </c>
    </row>
    <row r="207" ht="14.25" customHeight="1">
      <c r="A207" s="3" t="s">
        <v>638</v>
      </c>
      <c r="B207" s="3" t="s">
        <v>2363</v>
      </c>
      <c r="C207" s="3" t="s">
        <v>2364</v>
      </c>
      <c r="D207" s="3" t="s">
        <v>1962</v>
      </c>
      <c r="F207" s="3">
        <v>85.066734</v>
      </c>
      <c r="G207" s="3">
        <v>83.456436</v>
      </c>
      <c r="H207" s="3">
        <v>82.256783</v>
      </c>
      <c r="I207" s="3">
        <v>81.313652</v>
      </c>
      <c r="J207" s="3">
        <v>80.566841</v>
      </c>
      <c r="K207" s="3">
        <v>80.011169</v>
      </c>
      <c r="L207" s="3">
        <v>79.582443</v>
      </c>
      <c r="M207" s="3">
        <v>79.239525</v>
      </c>
      <c r="N207" s="3">
        <v>78.949883</v>
      </c>
      <c r="O207" s="3">
        <v>78.698341</v>
      </c>
      <c r="P207" s="3">
        <v>78.47702</v>
      </c>
      <c r="Q207" s="3">
        <v>78.284081</v>
      </c>
      <c r="R207" s="3">
        <v>78.102196</v>
      </c>
      <c r="S207" s="3">
        <v>77.868172</v>
      </c>
      <c r="T207" s="3">
        <v>77.641457</v>
      </c>
      <c r="U207" s="3">
        <v>77.432137</v>
      </c>
      <c r="V207" s="3">
        <v>77.238297</v>
      </c>
      <c r="W207" s="3">
        <v>77.053383</v>
      </c>
      <c r="X207" s="3">
        <v>76.876266</v>
      </c>
      <c r="Y207" s="3">
        <v>76.706161</v>
      </c>
      <c r="Z207" s="3">
        <v>76.542191</v>
      </c>
      <c r="AA207" s="3">
        <v>76.385956</v>
      </c>
      <c r="AB207" s="3">
        <v>76.237938</v>
      </c>
      <c r="AC207" s="3">
        <v>76.096535</v>
      </c>
      <c r="AD207" s="3">
        <v>75.962112</v>
      </c>
      <c r="AE207" s="3">
        <v>75.834831</v>
      </c>
      <c r="AF207" s="3">
        <v>75.713982</v>
      </c>
      <c r="AG207" s="3">
        <v>75.59745</v>
      </c>
      <c r="AH207" s="3">
        <v>75.487724</v>
      </c>
      <c r="AI207" s="3">
        <v>75.374786</v>
      </c>
      <c r="AJ207" s="40">
        <v>-0.004</v>
      </c>
    </row>
    <row r="208" ht="14.25" customHeight="1">
      <c r="A208" s="3" t="s">
        <v>1996</v>
      </c>
      <c r="B208" s="3" t="s">
        <v>2365</v>
      </c>
      <c r="C208" s="3" t="s">
        <v>2366</v>
      </c>
      <c r="D208" s="3" t="s">
        <v>1962</v>
      </c>
      <c r="F208" s="3">
        <v>49.729805</v>
      </c>
      <c r="G208" s="3">
        <v>48.222214</v>
      </c>
      <c r="H208" s="3">
        <v>47.007633</v>
      </c>
      <c r="I208" s="3">
        <v>45.979618</v>
      </c>
      <c r="J208" s="3">
        <v>45.383472</v>
      </c>
      <c r="K208" s="3">
        <v>44.954517</v>
      </c>
      <c r="L208" s="3">
        <v>44.61356</v>
      </c>
      <c r="M208" s="3">
        <v>44.361549</v>
      </c>
      <c r="N208" s="3">
        <v>44.118225</v>
      </c>
      <c r="O208" s="3">
        <v>43.932987</v>
      </c>
      <c r="P208" s="3">
        <v>43.799831</v>
      </c>
      <c r="Q208" s="3">
        <v>43.654972</v>
      </c>
      <c r="R208" s="3">
        <v>43.515373</v>
      </c>
      <c r="S208" s="3">
        <v>43.319408</v>
      </c>
      <c r="T208" s="3">
        <v>43.124836</v>
      </c>
      <c r="U208" s="3">
        <v>42.959843</v>
      </c>
      <c r="V208" s="3">
        <v>42.804924</v>
      </c>
      <c r="W208" s="3">
        <v>42.657665</v>
      </c>
      <c r="X208" s="3">
        <v>42.516258</v>
      </c>
      <c r="Y208" s="3">
        <v>42.388554</v>
      </c>
      <c r="Z208" s="3">
        <v>42.265121</v>
      </c>
      <c r="AA208" s="3">
        <v>42.147423</v>
      </c>
      <c r="AB208" s="3">
        <v>42.035278</v>
      </c>
      <c r="AC208" s="3">
        <v>41.932423</v>
      </c>
      <c r="AD208" s="3">
        <v>41.834694</v>
      </c>
      <c r="AE208" s="3">
        <v>41.742409</v>
      </c>
      <c r="AF208" s="3">
        <v>41.653801</v>
      </c>
      <c r="AG208" s="3">
        <v>41.569221</v>
      </c>
      <c r="AH208" s="3">
        <v>41.488689</v>
      </c>
      <c r="AI208" s="3">
        <v>41.404495</v>
      </c>
      <c r="AJ208" s="40">
        <v>-0.006</v>
      </c>
    </row>
    <row r="209" ht="14.25" customHeight="1">
      <c r="A209" s="3" t="s">
        <v>1999</v>
      </c>
      <c r="B209" s="3" t="s">
        <v>2367</v>
      </c>
      <c r="C209" s="3" t="s">
        <v>2368</v>
      </c>
      <c r="D209" s="3" t="s">
        <v>1962</v>
      </c>
      <c r="F209" s="3">
        <v>65.488792</v>
      </c>
      <c r="G209" s="3">
        <v>63.731201</v>
      </c>
      <c r="H209" s="3">
        <v>62.31279</v>
      </c>
      <c r="I209" s="3">
        <v>61.09309</v>
      </c>
      <c r="J209" s="3">
        <v>60.387306</v>
      </c>
      <c r="K209" s="3">
        <v>59.86985</v>
      </c>
      <c r="L209" s="3">
        <v>59.451466</v>
      </c>
      <c r="M209" s="3">
        <v>59.139549</v>
      </c>
      <c r="N209" s="3">
        <v>58.838619</v>
      </c>
      <c r="O209" s="3">
        <v>58.607262</v>
      </c>
      <c r="P209" s="3">
        <v>58.43795</v>
      </c>
      <c r="Q209" s="3">
        <v>58.255375</v>
      </c>
      <c r="R209" s="3">
        <v>58.078587</v>
      </c>
      <c r="S209" s="3">
        <v>57.847584</v>
      </c>
      <c r="T209" s="3">
        <v>57.620987</v>
      </c>
      <c r="U209" s="3">
        <v>57.426716</v>
      </c>
      <c r="V209" s="3">
        <v>57.244312</v>
      </c>
      <c r="W209" s="3">
        <v>57.071735</v>
      </c>
      <c r="X209" s="3">
        <v>56.905956</v>
      </c>
      <c r="Y209" s="3">
        <v>56.757072</v>
      </c>
      <c r="Z209" s="3">
        <v>56.612659</v>
      </c>
      <c r="AA209" s="3">
        <v>56.475086</v>
      </c>
      <c r="AB209" s="3">
        <v>56.343632</v>
      </c>
      <c r="AC209" s="3">
        <v>56.223072</v>
      </c>
      <c r="AD209" s="3">
        <v>56.108372</v>
      </c>
      <c r="AE209" s="3">
        <v>55.999874</v>
      </c>
      <c r="AF209" s="3">
        <v>55.8955</v>
      </c>
      <c r="AG209" s="3">
        <v>55.796371</v>
      </c>
      <c r="AH209" s="3">
        <v>55.70166</v>
      </c>
      <c r="AI209" s="3">
        <v>55.603943</v>
      </c>
      <c r="AJ209" s="40">
        <v>-0.006</v>
      </c>
    </row>
    <row r="210" ht="14.25" customHeight="1">
      <c r="A210" s="3" t="s">
        <v>2369</v>
      </c>
      <c r="C210" s="3" t="s">
        <v>2370</v>
      </c>
    </row>
    <row r="211" ht="14.25" customHeight="1">
      <c r="A211" s="3" t="s">
        <v>1959</v>
      </c>
      <c r="B211" s="3" t="s">
        <v>2371</v>
      </c>
      <c r="C211" s="3" t="s">
        <v>2372</v>
      </c>
      <c r="D211" s="3" t="s">
        <v>1962</v>
      </c>
      <c r="F211" s="3">
        <v>0.0</v>
      </c>
      <c r="G211" s="3">
        <v>0.0</v>
      </c>
      <c r="H211" s="3">
        <v>0.0</v>
      </c>
      <c r="I211" s="3">
        <v>0.0</v>
      </c>
      <c r="J211" s="3">
        <v>0.0</v>
      </c>
      <c r="K211" s="3">
        <v>0.0</v>
      </c>
      <c r="L211" s="3">
        <v>0.0</v>
      </c>
      <c r="M211" s="3">
        <v>0.0</v>
      </c>
      <c r="N211" s="3">
        <v>0.0</v>
      </c>
      <c r="O211" s="3">
        <v>0.0</v>
      </c>
      <c r="P211" s="3">
        <v>0.0</v>
      </c>
      <c r="Q211" s="3">
        <v>0.0</v>
      </c>
      <c r="R211" s="3">
        <v>0.0</v>
      </c>
      <c r="S211" s="3">
        <v>0.0</v>
      </c>
      <c r="T211" s="3">
        <v>0.0</v>
      </c>
      <c r="U211" s="3">
        <v>0.0</v>
      </c>
      <c r="V211" s="3">
        <v>0.0</v>
      </c>
      <c r="W211" s="3">
        <v>0.0</v>
      </c>
      <c r="X211" s="3">
        <v>0.0</v>
      </c>
      <c r="Y211" s="3">
        <v>0.0</v>
      </c>
      <c r="Z211" s="3">
        <v>0.0</v>
      </c>
      <c r="AA211" s="3">
        <v>0.0</v>
      </c>
      <c r="AB211" s="3">
        <v>0.0</v>
      </c>
      <c r="AC211" s="3">
        <v>0.0</v>
      </c>
      <c r="AD211" s="3">
        <v>0.0</v>
      </c>
      <c r="AE211" s="3">
        <v>0.0</v>
      </c>
      <c r="AF211" s="3">
        <v>0.0</v>
      </c>
      <c r="AG211" s="3">
        <v>0.0</v>
      </c>
      <c r="AH211" s="3">
        <v>0.0</v>
      </c>
      <c r="AI211" s="3">
        <v>0.0</v>
      </c>
      <c r="AJ211" s="3" t="s">
        <v>197</v>
      </c>
    </row>
    <row r="212" ht="14.25" customHeight="1">
      <c r="A212" s="3" t="s">
        <v>1963</v>
      </c>
      <c r="B212" s="3" t="s">
        <v>2373</v>
      </c>
      <c r="C212" s="3" t="s">
        <v>2374</v>
      </c>
      <c r="D212" s="3" t="s">
        <v>1962</v>
      </c>
      <c r="F212" s="3">
        <v>0.0</v>
      </c>
      <c r="G212" s="3">
        <v>0.0</v>
      </c>
      <c r="H212" s="3">
        <v>0.0</v>
      </c>
      <c r="I212" s="3">
        <v>0.0</v>
      </c>
      <c r="J212" s="3">
        <v>0.0</v>
      </c>
      <c r="K212" s="3">
        <v>0.0</v>
      </c>
      <c r="L212" s="3">
        <v>0.0</v>
      </c>
      <c r="M212" s="3">
        <v>0.0</v>
      </c>
      <c r="N212" s="3">
        <v>0.0</v>
      </c>
      <c r="O212" s="3">
        <v>0.0</v>
      </c>
      <c r="P212" s="3">
        <v>0.0</v>
      </c>
      <c r="Q212" s="3">
        <v>0.0</v>
      </c>
      <c r="R212" s="3">
        <v>0.0</v>
      </c>
      <c r="S212" s="3">
        <v>0.0</v>
      </c>
      <c r="T212" s="3">
        <v>0.0</v>
      </c>
      <c r="U212" s="3">
        <v>0.0</v>
      </c>
      <c r="V212" s="3">
        <v>0.0</v>
      </c>
      <c r="W212" s="3">
        <v>0.0</v>
      </c>
      <c r="X212" s="3">
        <v>0.0</v>
      </c>
      <c r="Y212" s="3">
        <v>0.0</v>
      </c>
      <c r="Z212" s="3">
        <v>0.0</v>
      </c>
      <c r="AA212" s="3">
        <v>0.0</v>
      </c>
      <c r="AB212" s="3">
        <v>0.0</v>
      </c>
      <c r="AC212" s="3">
        <v>0.0</v>
      </c>
      <c r="AD212" s="3">
        <v>0.0</v>
      </c>
      <c r="AE212" s="3">
        <v>0.0</v>
      </c>
      <c r="AF212" s="3">
        <v>0.0</v>
      </c>
      <c r="AG212" s="3">
        <v>0.0</v>
      </c>
      <c r="AH212" s="3">
        <v>0.0</v>
      </c>
      <c r="AI212" s="3">
        <v>0.0</v>
      </c>
      <c r="AJ212" s="3" t="s">
        <v>197</v>
      </c>
    </row>
    <row r="213" ht="14.25" customHeight="1">
      <c r="A213" s="3" t="s">
        <v>1966</v>
      </c>
      <c r="B213" s="3" t="s">
        <v>2375</v>
      </c>
      <c r="C213" s="3" t="s">
        <v>2376</v>
      </c>
      <c r="D213" s="3" t="s">
        <v>1962</v>
      </c>
      <c r="F213" s="3">
        <v>0.0</v>
      </c>
      <c r="G213" s="3">
        <v>0.0</v>
      </c>
      <c r="H213" s="3">
        <v>0.0</v>
      </c>
      <c r="I213" s="3">
        <v>0.0</v>
      </c>
      <c r="J213" s="3">
        <v>0.0</v>
      </c>
      <c r="K213" s="3">
        <v>0.0</v>
      </c>
      <c r="L213" s="3">
        <v>0.0</v>
      </c>
      <c r="M213" s="3">
        <v>0.0</v>
      </c>
      <c r="N213" s="3">
        <v>0.0</v>
      </c>
      <c r="O213" s="3">
        <v>0.0</v>
      </c>
      <c r="P213" s="3">
        <v>0.0</v>
      </c>
      <c r="Q213" s="3">
        <v>0.0</v>
      </c>
      <c r="R213" s="3">
        <v>0.0</v>
      </c>
      <c r="S213" s="3">
        <v>0.0</v>
      </c>
      <c r="T213" s="3">
        <v>0.0</v>
      </c>
      <c r="U213" s="3">
        <v>0.0</v>
      </c>
      <c r="V213" s="3">
        <v>0.0</v>
      </c>
      <c r="W213" s="3">
        <v>0.0</v>
      </c>
      <c r="X213" s="3">
        <v>0.0</v>
      </c>
      <c r="Y213" s="3">
        <v>0.0</v>
      </c>
      <c r="Z213" s="3">
        <v>0.0</v>
      </c>
      <c r="AA213" s="3">
        <v>0.0</v>
      </c>
      <c r="AB213" s="3">
        <v>0.0</v>
      </c>
      <c r="AC213" s="3">
        <v>0.0</v>
      </c>
      <c r="AD213" s="3">
        <v>0.0</v>
      </c>
      <c r="AE213" s="3">
        <v>0.0</v>
      </c>
      <c r="AF213" s="3">
        <v>0.0</v>
      </c>
      <c r="AG213" s="3">
        <v>0.0</v>
      </c>
      <c r="AH213" s="3">
        <v>0.0</v>
      </c>
      <c r="AI213" s="3">
        <v>0.0</v>
      </c>
      <c r="AJ213" s="3" t="s">
        <v>197</v>
      </c>
    </row>
    <row r="214" ht="14.25" customHeight="1">
      <c r="A214" s="3" t="s">
        <v>1969</v>
      </c>
      <c r="B214" s="3" t="s">
        <v>2377</v>
      </c>
      <c r="C214" s="3" t="s">
        <v>2378</v>
      </c>
      <c r="D214" s="3" t="s">
        <v>1962</v>
      </c>
      <c r="F214" s="3">
        <v>0.0</v>
      </c>
      <c r="G214" s="3">
        <v>0.0</v>
      </c>
      <c r="H214" s="3">
        <v>0.0</v>
      </c>
      <c r="I214" s="3">
        <v>0.0</v>
      </c>
      <c r="J214" s="3">
        <v>0.0</v>
      </c>
      <c r="K214" s="3">
        <v>0.0</v>
      </c>
      <c r="L214" s="3">
        <v>0.0</v>
      </c>
      <c r="M214" s="3">
        <v>0.0</v>
      </c>
      <c r="N214" s="3">
        <v>0.0</v>
      </c>
      <c r="O214" s="3">
        <v>0.0</v>
      </c>
      <c r="P214" s="3">
        <v>0.0</v>
      </c>
      <c r="Q214" s="3">
        <v>0.0</v>
      </c>
      <c r="R214" s="3">
        <v>0.0</v>
      </c>
      <c r="S214" s="3">
        <v>0.0</v>
      </c>
      <c r="T214" s="3">
        <v>0.0</v>
      </c>
      <c r="U214" s="3">
        <v>0.0</v>
      </c>
      <c r="V214" s="3">
        <v>0.0</v>
      </c>
      <c r="W214" s="3">
        <v>0.0</v>
      </c>
      <c r="X214" s="3">
        <v>0.0</v>
      </c>
      <c r="Y214" s="3">
        <v>0.0</v>
      </c>
      <c r="Z214" s="3">
        <v>0.0</v>
      </c>
      <c r="AA214" s="3">
        <v>0.0</v>
      </c>
      <c r="AB214" s="3">
        <v>0.0</v>
      </c>
      <c r="AC214" s="3">
        <v>0.0</v>
      </c>
      <c r="AD214" s="3">
        <v>0.0</v>
      </c>
      <c r="AE214" s="3">
        <v>0.0</v>
      </c>
      <c r="AF214" s="3">
        <v>0.0</v>
      </c>
      <c r="AG214" s="3">
        <v>0.0</v>
      </c>
      <c r="AH214" s="3">
        <v>0.0</v>
      </c>
      <c r="AI214" s="3">
        <v>0.0</v>
      </c>
      <c r="AJ214" s="3" t="s">
        <v>197</v>
      </c>
    </row>
    <row r="215" ht="14.25" customHeight="1">
      <c r="A215" s="3" t="s">
        <v>1972</v>
      </c>
      <c r="B215" s="3" t="s">
        <v>2379</v>
      </c>
      <c r="C215" s="3" t="s">
        <v>2380</v>
      </c>
      <c r="D215" s="3" t="s">
        <v>1962</v>
      </c>
      <c r="F215" s="3">
        <v>0.0</v>
      </c>
      <c r="G215" s="3">
        <v>0.0</v>
      </c>
      <c r="H215" s="3">
        <v>0.0</v>
      </c>
      <c r="I215" s="3">
        <v>0.0</v>
      </c>
      <c r="J215" s="3">
        <v>0.0</v>
      </c>
      <c r="K215" s="3">
        <v>0.0</v>
      </c>
      <c r="L215" s="3">
        <v>0.0</v>
      </c>
      <c r="M215" s="3">
        <v>0.0</v>
      </c>
      <c r="N215" s="3">
        <v>0.0</v>
      </c>
      <c r="O215" s="3">
        <v>0.0</v>
      </c>
      <c r="P215" s="3">
        <v>0.0</v>
      </c>
      <c r="Q215" s="3">
        <v>0.0</v>
      </c>
      <c r="R215" s="3">
        <v>0.0</v>
      </c>
      <c r="S215" s="3">
        <v>0.0</v>
      </c>
      <c r="T215" s="3">
        <v>0.0</v>
      </c>
      <c r="U215" s="3">
        <v>0.0</v>
      </c>
      <c r="V215" s="3">
        <v>0.0</v>
      </c>
      <c r="W215" s="3">
        <v>0.0</v>
      </c>
      <c r="X215" s="3">
        <v>0.0</v>
      </c>
      <c r="Y215" s="3">
        <v>0.0</v>
      </c>
      <c r="Z215" s="3">
        <v>0.0</v>
      </c>
      <c r="AA215" s="3">
        <v>0.0</v>
      </c>
      <c r="AB215" s="3">
        <v>0.0</v>
      </c>
      <c r="AC215" s="3">
        <v>0.0</v>
      </c>
      <c r="AD215" s="3">
        <v>0.0</v>
      </c>
      <c r="AE215" s="3">
        <v>0.0</v>
      </c>
      <c r="AF215" s="3">
        <v>0.0</v>
      </c>
      <c r="AG215" s="3">
        <v>0.0</v>
      </c>
      <c r="AH215" s="3">
        <v>0.0</v>
      </c>
      <c r="AI215" s="3">
        <v>0.0</v>
      </c>
      <c r="AJ215" s="3" t="s">
        <v>197</v>
      </c>
    </row>
    <row r="216" ht="14.25" customHeight="1">
      <c r="A216" s="3" t="s">
        <v>1975</v>
      </c>
      <c r="B216" s="3" t="s">
        <v>2381</v>
      </c>
      <c r="C216" s="3" t="s">
        <v>2382</v>
      </c>
      <c r="D216" s="3" t="s">
        <v>1962</v>
      </c>
      <c r="F216" s="3">
        <v>0.0</v>
      </c>
      <c r="G216" s="3">
        <v>0.0</v>
      </c>
      <c r="H216" s="3">
        <v>0.0</v>
      </c>
      <c r="I216" s="3">
        <v>0.0</v>
      </c>
      <c r="J216" s="3">
        <v>0.0</v>
      </c>
      <c r="K216" s="3">
        <v>0.0</v>
      </c>
      <c r="L216" s="3">
        <v>0.0</v>
      </c>
      <c r="M216" s="3">
        <v>0.0</v>
      </c>
      <c r="N216" s="3">
        <v>0.0</v>
      </c>
      <c r="O216" s="3">
        <v>0.0</v>
      </c>
      <c r="P216" s="3">
        <v>0.0</v>
      </c>
      <c r="Q216" s="3">
        <v>0.0</v>
      </c>
      <c r="R216" s="3">
        <v>0.0</v>
      </c>
      <c r="S216" s="3">
        <v>0.0</v>
      </c>
      <c r="T216" s="3">
        <v>0.0</v>
      </c>
      <c r="U216" s="3">
        <v>0.0</v>
      </c>
      <c r="V216" s="3">
        <v>0.0</v>
      </c>
      <c r="W216" s="3">
        <v>0.0</v>
      </c>
      <c r="X216" s="3">
        <v>0.0</v>
      </c>
      <c r="Y216" s="3">
        <v>0.0</v>
      </c>
      <c r="Z216" s="3">
        <v>0.0</v>
      </c>
      <c r="AA216" s="3">
        <v>0.0</v>
      </c>
      <c r="AB216" s="3">
        <v>0.0</v>
      </c>
      <c r="AC216" s="3">
        <v>0.0</v>
      </c>
      <c r="AD216" s="3">
        <v>0.0</v>
      </c>
      <c r="AE216" s="3">
        <v>0.0</v>
      </c>
      <c r="AF216" s="3">
        <v>0.0</v>
      </c>
      <c r="AG216" s="3">
        <v>0.0</v>
      </c>
      <c r="AH216" s="3">
        <v>0.0</v>
      </c>
      <c r="AI216" s="3">
        <v>0.0</v>
      </c>
      <c r="AJ216" s="3" t="s">
        <v>197</v>
      </c>
    </row>
    <row r="217" ht="14.25" customHeight="1">
      <c r="A217" s="3" t="s">
        <v>1978</v>
      </c>
      <c r="B217" s="3" t="s">
        <v>2383</v>
      </c>
      <c r="C217" s="3" t="s">
        <v>2384</v>
      </c>
      <c r="D217" s="3" t="s">
        <v>1962</v>
      </c>
      <c r="F217" s="3">
        <v>0.0</v>
      </c>
      <c r="G217" s="3">
        <v>0.0</v>
      </c>
      <c r="H217" s="3">
        <v>0.0</v>
      </c>
      <c r="I217" s="3">
        <v>0.0</v>
      </c>
      <c r="J217" s="3">
        <v>0.0</v>
      </c>
      <c r="K217" s="3">
        <v>0.0</v>
      </c>
      <c r="L217" s="3">
        <v>0.0</v>
      </c>
      <c r="M217" s="3">
        <v>0.0</v>
      </c>
      <c r="N217" s="3">
        <v>0.0</v>
      </c>
      <c r="O217" s="3">
        <v>0.0</v>
      </c>
      <c r="P217" s="3">
        <v>0.0</v>
      </c>
      <c r="Q217" s="3">
        <v>0.0</v>
      </c>
      <c r="R217" s="3">
        <v>0.0</v>
      </c>
      <c r="S217" s="3">
        <v>0.0</v>
      </c>
      <c r="T217" s="3">
        <v>0.0</v>
      </c>
      <c r="U217" s="3">
        <v>0.0</v>
      </c>
      <c r="V217" s="3">
        <v>0.0</v>
      </c>
      <c r="W217" s="3">
        <v>0.0</v>
      </c>
      <c r="X217" s="3">
        <v>0.0</v>
      </c>
      <c r="Y217" s="3">
        <v>0.0</v>
      </c>
      <c r="Z217" s="3">
        <v>0.0</v>
      </c>
      <c r="AA217" s="3">
        <v>0.0</v>
      </c>
      <c r="AB217" s="3">
        <v>0.0</v>
      </c>
      <c r="AC217" s="3">
        <v>0.0</v>
      </c>
      <c r="AD217" s="3">
        <v>0.0</v>
      </c>
      <c r="AE217" s="3">
        <v>0.0</v>
      </c>
      <c r="AF217" s="3">
        <v>0.0</v>
      </c>
      <c r="AG217" s="3">
        <v>0.0</v>
      </c>
      <c r="AH217" s="3">
        <v>0.0</v>
      </c>
      <c r="AI217" s="3">
        <v>0.0</v>
      </c>
      <c r="AJ217" s="3" t="s">
        <v>197</v>
      </c>
    </row>
    <row r="218" ht="14.25" customHeight="1">
      <c r="A218" s="3" t="s">
        <v>1981</v>
      </c>
      <c r="B218" s="3" t="s">
        <v>2385</v>
      </c>
      <c r="C218" s="3" t="s">
        <v>2386</v>
      </c>
      <c r="D218" s="3" t="s">
        <v>1962</v>
      </c>
      <c r="F218" s="3">
        <v>0.0</v>
      </c>
      <c r="G218" s="3">
        <v>0.0</v>
      </c>
      <c r="H218" s="3">
        <v>0.0</v>
      </c>
      <c r="I218" s="3">
        <v>0.0</v>
      </c>
      <c r="J218" s="3">
        <v>0.0</v>
      </c>
      <c r="K218" s="3">
        <v>0.0</v>
      </c>
      <c r="L218" s="3">
        <v>0.0</v>
      </c>
      <c r="M218" s="3">
        <v>0.0</v>
      </c>
      <c r="N218" s="3">
        <v>0.0</v>
      </c>
      <c r="O218" s="3">
        <v>0.0</v>
      </c>
      <c r="P218" s="3">
        <v>0.0</v>
      </c>
      <c r="Q218" s="3">
        <v>0.0</v>
      </c>
      <c r="R218" s="3">
        <v>0.0</v>
      </c>
      <c r="S218" s="3">
        <v>0.0</v>
      </c>
      <c r="T218" s="3">
        <v>0.0</v>
      </c>
      <c r="U218" s="3">
        <v>0.0</v>
      </c>
      <c r="V218" s="3">
        <v>0.0</v>
      </c>
      <c r="W218" s="3">
        <v>0.0</v>
      </c>
      <c r="X218" s="3">
        <v>0.0</v>
      </c>
      <c r="Y218" s="3">
        <v>0.0</v>
      </c>
      <c r="Z218" s="3">
        <v>0.0</v>
      </c>
      <c r="AA218" s="3">
        <v>0.0</v>
      </c>
      <c r="AB218" s="3">
        <v>0.0</v>
      </c>
      <c r="AC218" s="3">
        <v>0.0</v>
      </c>
      <c r="AD218" s="3">
        <v>0.0</v>
      </c>
      <c r="AE218" s="3">
        <v>0.0</v>
      </c>
      <c r="AF218" s="3">
        <v>0.0</v>
      </c>
      <c r="AG218" s="3">
        <v>0.0</v>
      </c>
      <c r="AH218" s="3">
        <v>0.0</v>
      </c>
      <c r="AI218" s="3">
        <v>0.0</v>
      </c>
      <c r="AJ218" s="3" t="s">
        <v>197</v>
      </c>
    </row>
    <row r="219" ht="14.25" customHeight="1">
      <c r="A219" s="3" t="s">
        <v>623</v>
      </c>
      <c r="B219" s="3" t="s">
        <v>2387</v>
      </c>
      <c r="C219" s="3" t="s">
        <v>2388</v>
      </c>
      <c r="D219" s="3" t="s">
        <v>1962</v>
      </c>
      <c r="F219" s="3">
        <v>0.0</v>
      </c>
      <c r="G219" s="3">
        <v>0.0</v>
      </c>
      <c r="H219" s="3">
        <v>0.0</v>
      </c>
      <c r="I219" s="3">
        <v>0.0</v>
      </c>
      <c r="J219" s="3">
        <v>0.0</v>
      </c>
      <c r="K219" s="3">
        <v>0.0</v>
      </c>
      <c r="L219" s="3">
        <v>0.0</v>
      </c>
      <c r="M219" s="3">
        <v>0.0</v>
      </c>
      <c r="N219" s="3">
        <v>0.0</v>
      </c>
      <c r="O219" s="3">
        <v>0.0</v>
      </c>
      <c r="P219" s="3">
        <v>0.0</v>
      </c>
      <c r="Q219" s="3">
        <v>0.0</v>
      </c>
      <c r="R219" s="3">
        <v>0.0</v>
      </c>
      <c r="S219" s="3">
        <v>0.0</v>
      </c>
      <c r="T219" s="3">
        <v>0.0</v>
      </c>
      <c r="U219" s="3">
        <v>0.0</v>
      </c>
      <c r="V219" s="3">
        <v>0.0</v>
      </c>
      <c r="W219" s="3">
        <v>0.0</v>
      </c>
      <c r="X219" s="3">
        <v>0.0</v>
      </c>
      <c r="Y219" s="3">
        <v>0.0</v>
      </c>
      <c r="Z219" s="3">
        <v>0.0</v>
      </c>
      <c r="AA219" s="3">
        <v>0.0</v>
      </c>
      <c r="AB219" s="3">
        <v>0.0</v>
      </c>
      <c r="AC219" s="3">
        <v>0.0</v>
      </c>
      <c r="AD219" s="3">
        <v>0.0</v>
      </c>
      <c r="AE219" s="3">
        <v>0.0</v>
      </c>
      <c r="AF219" s="3">
        <v>0.0</v>
      </c>
      <c r="AG219" s="3">
        <v>0.0</v>
      </c>
      <c r="AH219" s="3">
        <v>0.0</v>
      </c>
      <c r="AI219" s="3">
        <v>0.0</v>
      </c>
      <c r="AJ219" s="3" t="s">
        <v>197</v>
      </c>
    </row>
    <row r="220" ht="14.25" customHeight="1">
      <c r="A220" s="3" t="s">
        <v>626</v>
      </c>
      <c r="B220" s="3" t="s">
        <v>2389</v>
      </c>
      <c r="C220" s="3" t="s">
        <v>2390</v>
      </c>
      <c r="D220" s="3" t="s">
        <v>1962</v>
      </c>
      <c r="F220" s="3">
        <v>0.0</v>
      </c>
      <c r="G220" s="3">
        <v>0.0</v>
      </c>
      <c r="H220" s="3">
        <v>0.0</v>
      </c>
      <c r="I220" s="3">
        <v>0.0</v>
      </c>
      <c r="J220" s="3">
        <v>0.0</v>
      </c>
      <c r="K220" s="3">
        <v>0.0</v>
      </c>
      <c r="L220" s="3">
        <v>0.0</v>
      </c>
      <c r="M220" s="3">
        <v>0.0</v>
      </c>
      <c r="N220" s="3">
        <v>0.0</v>
      </c>
      <c r="O220" s="3">
        <v>0.0</v>
      </c>
      <c r="P220" s="3">
        <v>0.0</v>
      </c>
      <c r="Q220" s="3">
        <v>0.0</v>
      </c>
      <c r="R220" s="3">
        <v>0.0</v>
      </c>
      <c r="S220" s="3">
        <v>0.0</v>
      </c>
      <c r="T220" s="3">
        <v>0.0</v>
      </c>
      <c r="U220" s="3">
        <v>0.0</v>
      </c>
      <c r="V220" s="3">
        <v>0.0</v>
      </c>
      <c r="W220" s="3">
        <v>0.0</v>
      </c>
      <c r="X220" s="3">
        <v>0.0</v>
      </c>
      <c r="Y220" s="3">
        <v>0.0</v>
      </c>
      <c r="Z220" s="3">
        <v>0.0</v>
      </c>
      <c r="AA220" s="3">
        <v>0.0</v>
      </c>
      <c r="AB220" s="3">
        <v>0.0</v>
      </c>
      <c r="AC220" s="3">
        <v>0.0</v>
      </c>
      <c r="AD220" s="3">
        <v>0.0</v>
      </c>
      <c r="AE220" s="3">
        <v>0.0</v>
      </c>
      <c r="AF220" s="3">
        <v>0.0</v>
      </c>
      <c r="AG220" s="3">
        <v>0.0</v>
      </c>
      <c r="AH220" s="3">
        <v>0.0</v>
      </c>
      <c r="AI220" s="3">
        <v>0.0</v>
      </c>
      <c r="AJ220" s="3" t="s">
        <v>197</v>
      </c>
    </row>
    <row r="221" ht="14.25" customHeight="1">
      <c r="A221" s="3" t="s">
        <v>629</v>
      </c>
      <c r="B221" s="3" t="s">
        <v>2391</v>
      </c>
      <c r="C221" s="3" t="s">
        <v>2392</v>
      </c>
      <c r="D221" s="3" t="s">
        <v>1962</v>
      </c>
      <c r="F221" s="3">
        <v>0.0</v>
      </c>
      <c r="G221" s="3">
        <v>0.0</v>
      </c>
      <c r="H221" s="3">
        <v>0.0</v>
      </c>
      <c r="I221" s="3">
        <v>0.0</v>
      </c>
      <c r="J221" s="3">
        <v>0.0</v>
      </c>
      <c r="K221" s="3">
        <v>0.0</v>
      </c>
      <c r="L221" s="3">
        <v>0.0</v>
      </c>
      <c r="M221" s="3">
        <v>0.0</v>
      </c>
      <c r="N221" s="3">
        <v>0.0</v>
      </c>
      <c r="O221" s="3">
        <v>0.0</v>
      </c>
      <c r="P221" s="3">
        <v>0.0</v>
      </c>
      <c r="Q221" s="3">
        <v>0.0</v>
      </c>
      <c r="R221" s="3">
        <v>0.0</v>
      </c>
      <c r="S221" s="3">
        <v>0.0</v>
      </c>
      <c r="T221" s="3">
        <v>0.0</v>
      </c>
      <c r="U221" s="3">
        <v>0.0</v>
      </c>
      <c r="V221" s="3">
        <v>0.0</v>
      </c>
      <c r="W221" s="3">
        <v>0.0</v>
      </c>
      <c r="X221" s="3">
        <v>0.0</v>
      </c>
      <c r="Y221" s="3">
        <v>0.0</v>
      </c>
      <c r="Z221" s="3">
        <v>0.0</v>
      </c>
      <c r="AA221" s="3">
        <v>0.0</v>
      </c>
      <c r="AB221" s="3">
        <v>0.0</v>
      </c>
      <c r="AC221" s="3">
        <v>0.0</v>
      </c>
      <c r="AD221" s="3">
        <v>0.0</v>
      </c>
      <c r="AE221" s="3">
        <v>0.0</v>
      </c>
      <c r="AF221" s="3">
        <v>0.0</v>
      </c>
      <c r="AG221" s="3">
        <v>0.0</v>
      </c>
      <c r="AH221" s="3">
        <v>0.0</v>
      </c>
      <c r="AI221" s="3">
        <v>0.0</v>
      </c>
      <c r="AJ221" s="3" t="s">
        <v>197</v>
      </c>
    </row>
    <row r="222" ht="14.25" customHeight="1">
      <c r="A222" s="3" t="s">
        <v>632</v>
      </c>
      <c r="B222" s="3" t="s">
        <v>2393</v>
      </c>
      <c r="C222" s="3" t="s">
        <v>2394</v>
      </c>
      <c r="D222" s="3" t="s">
        <v>1962</v>
      </c>
      <c r="F222" s="3">
        <v>0.0</v>
      </c>
      <c r="G222" s="3">
        <v>0.0</v>
      </c>
      <c r="H222" s="3">
        <v>0.0</v>
      </c>
      <c r="I222" s="3">
        <v>0.0</v>
      </c>
      <c r="J222" s="3">
        <v>0.0</v>
      </c>
      <c r="K222" s="3">
        <v>0.0</v>
      </c>
      <c r="L222" s="3">
        <v>0.0</v>
      </c>
      <c r="M222" s="3">
        <v>0.0</v>
      </c>
      <c r="N222" s="3">
        <v>0.0</v>
      </c>
      <c r="O222" s="3">
        <v>0.0</v>
      </c>
      <c r="P222" s="3">
        <v>0.0</v>
      </c>
      <c r="Q222" s="3">
        <v>0.0</v>
      </c>
      <c r="R222" s="3">
        <v>0.0</v>
      </c>
      <c r="S222" s="3">
        <v>0.0</v>
      </c>
      <c r="T222" s="3">
        <v>0.0</v>
      </c>
      <c r="U222" s="3">
        <v>0.0</v>
      </c>
      <c r="V222" s="3">
        <v>0.0</v>
      </c>
      <c r="W222" s="3">
        <v>0.0</v>
      </c>
      <c r="X222" s="3">
        <v>0.0</v>
      </c>
      <c r="Y222" s="3">
        <v>0.0</v>
      </c>
      <c r="Z222" s="3">
        <v>0.0</v>
      </c>
      <c r="AA222" s="3">
        <v>0.0</v>
      </c>
      <c r="AB222" s="3">
        <v>0.0</v>
      </c>
      <c r="AC222" s="3">
        <v>0.0</v>
      </c>
      <c r="AD222" s="3">
        <v>0.0</v>
      </c>
      <c r="AE222" s="3">
        <v>0.0</v>
      </c>
      <c r="AF222" s="3">
        <v>0.0</v>
      </c>
      <c r="AG222" s="3">
        <v>0.0</v>
      </c>
      <c r="AH222" s="3">
        <v>0.0</v>
      </c>
      <c r="AI222" s="3">
        <v>0.0</v>
      </c>
      <c r="AJ222" s="3" t="s">
        <v>197</v>
      </c>
    </row>
    <row r="223" ht="14.25" customHeight="1">
      <c r="A223" s="3" t="s">
        <v>635</v>
      </c>
      <c r="B223" s="3" t="s">
        <v>2395</v>
      </c>
      <c r="C223" s="3" t="s">
        <v>2396</v>
      </c>
      <c r="D223" s="3" t="s">
        <v>1962</v>
      </c>
      <c r="F223" s="3">
        <v>0.0</v>
      </c>
      <c r="G223" s="3">
        <v>0.0</v>
      </c>
      <c r="H223" s="3">
        <v>0.0</v>
      </c>
      <c r="I223" s="3">
        <v>0.0</v>
      </c>
      <c r="J223" s="3">
        <v>0.0</v>
      </c>
      <c r="K223" s="3">
        <v>0.0</v>
      </c>
      <c r="L223" s="3">
        <v>0.0</v>
      </c>
      <c r="M223" s="3">
        <v>0.0</v>
      </c>
      <c r="N223" s="3">
        <v>0.0</v>
      </c>
      <c r="O223" s="3">
        <v>0.0</v>
      </c>
      <c r="P223" s="3">
        <v>0.0</v>
      </c>
      <c r="Q223" s="3">
        <v>0.0</v>
      </c>
      <c r="R223" s="3">
        <v>0.0</v>
      </c>
      <c r="S223" s="3">
        <v>0.0</v>
      </c>
      <c r="T223" s="3">
        <v>0.0</v>
      </c>
      <c r="U223" s="3">
        <v>0.0</v>
      </c>
      <c r="V223" s="3">
        <v>0.0</v>
      </c>
      <c r="W223" s="3">
        <v>0.0</v>
      </c>
      <c r="X223" s="3">
        <v>0.0</v>
      </c>
      <c r="Y223" s="3">
        <v>0.0</v>
      </c>
      <c r="Z223" s="3">
        <v>0.0</v>
      </c>
      <c r="AA223" s="3">
        <v>0.0</v>
      </c>
      <c r="AB223" s="3">
        <v>0.0</v>
      </c>
      <c r="AC223" s="3">
        <v>0.0</v>
      </c>
      <c r="AD223" s="3">
        <v>0.0</v>
      </c>
      <c r="AE223" s="3">
        <v>0.0</v>
      </c>
      <c r="AF223" s="3">
        <v>0.0</v>
      </c>
      <c r="AG223" s="3">
        <v>0.0</v>
      </c>
      <c r="AH223" s="3">
        <v>0.0</v>
      </c>
      <c r="AI223" s="3">
        <v>0.0</v>
      </c>
      <c r="AJ223" s="3" t="s">
        <v>197</v>
      </c>
    </row>
    <row r="224" ht="14.25" customHeight="1">
      <c r="A224" s="3" t="s">
        <v>638</v>
      </c>
      <c r="B224" s="3" t="s">
        <v>2397</v>
      </c>
      <c r="C224" s="3" t="s">
        <v>2398</v>
      </c>
      <c r="D224" s="3" t="s">
        <v>1962</v>
      </c>
      <c r="F224" s="3">
        <v>0.0</v>
      </c>
      <c r="G224" s="3">
        <v>0.0</v>
      </c>
      <c r="H224" s="3">
        <v>0.0</v>
      </c>
      <c r="I224" s="3">
        <v>0.0</v>
      </c>
      <c r="J224" s="3">
        <v>0.0</v>
      </c>
      <c r="K224" s="3">
        <v>0.0</v>
      </c>
      <c r="L224" s="3">
        <v>0.0</v>
      </c>
      <c r="M224" s="3">
        <v>0.0</v>
      </c>
      <c r="N224" s="3">
        <v>0.0</v>
      </c>
      <c r="O224" s="3">
        <v>0.0</v>
      </c>
      <c r="P224" s="3">
        <v>0.0</v>
      </c>
      <c r="Q224" s="3">
        <v>0.0</v>
      </c>
      <c r="R224" s="3">
        <v>0.0</v>
      </c>
      <c r="S224" s="3">
        <v>0.0</v>
      </c>
      <c r="T224" s="3">
        <v>0.0</v>
      </c>
      <c r="U224" s="3">
        <v>0.0</v>
      </c>
      <c r="V224" s="3">
        <v>0.0</v>
      </c>
      <c r="W224" s="3">
        <v>0.0</v>
      </c>
      <c r="X224" s="3">
        <v>0.0</v>
      </c>
      <c r="Y224" s="3">
        <v>0.0</v>
      </c>
      <c r="Z224" s="3">
        <v>0.0</v>
      </c>
      <c r="AA224" s="3">
        <v>0.0</v>
      </c>
      <c r="AB224" s="3">
        <v>0.0</v>
      </c>
      <c r="AC224" s="3">
        <v>0.0</v>
      </c>
      <c r="AD224" s="3">
        <v>0.0</v>
      </c>
      <c r="AE224" s="3">
        <v>0.0</v>
      </c>
      <c r="AF224" s="3">
        <v>0.0</v>
      </c>
      <c r="AG224" s="3">
        <v>0.0</v>
      </c>
      <c r="AH224" s="3">
        <v>0.0</v>
      </c>
      <c r="AI224" s="3">
        <v>0.0</v>
      </c>
      <c r="AJ224" s="3" t="s">
        <v>197</v>
      </c>
    </row>
    <row r="225" ht="14.25" customHeight="1">
      <c r="A225" s="3" t="s">
        <v>1996</v>
      </c>
      <c r="B225" s="3" t="s">
        <v>2399</v>
      </c>
      <c r="C225" s="3" t="s">
        <v>2400</v>
      </c>
      <c r="D225" s="3" t="s">
        <v>1962</v>
      </c>
      <c r="F225" s="3">
        <v>0.0</v>
      </c>
      <c r="G225" s="3">
        <v>0.0</v>
      </c>
      <c r="H225" s="3">
        <v>0.0</v>
      </c>
      <c r="I225" s="3">
        <v>0.0</v>
      </c>
      <c r="J225" s="3">
        <v>0.0</v>
      </c>
      <c r="K225" s="3">
        <v>0.0</v>
      </c>
      <c r="L225" s="3">
        <v>0.0</v>
      </c>
      <c r="M225" s="3">
        <v>0.0</v>
      </c>
      <c r="N225" s="3">
        <v>0.0</v>
      </c>
      <c r="O225" s="3">
        <v>0.0</v>
      </c>
      <c r="P225" s="3">
        <v>0.0</v>
      </c>
      <c r="Q225" s="3">
        <v>0.0</v>
      </c>
      <c r="R225" s="3">
        <v>0.0</v>
      </c>
      <c r="S225" s="3">
        <v>0.0</v>
      </c>
      <c r="T225" s="3">
        <v>0.0</v>
      </c>
      <c r="U225" s="3">
        <v>0.0</v>
      </c>
      <c r="V225" s="3">
        <v>0.0</v>
      </c>
      <c r="W225" s="3">
        <v>0.0</v>
      </c>
      <c r="X225" s="3">
        <v>0.0</v>
      </c>
      <c r="Y225" s="3">
        <v>0.0</v>
      </c>
      <c r="Z225" s="3">
        <v>0.0</v>
      </c>
      <c r="AA225" s="3">
        <v>0.0</v>
      </c>
      <c r="AB225" s="3">
        <v>0.0</v>
      </c>
      <c r="AC225" s="3">
        <v>0.0</v>
      </c>
      <c r="AD225" s="3">
        <v>0.0</v>
      </c>
      <c r="AE225" s="3">
        <v>0.0</v>
      </c>
      <c r="AF225" s="3">
        <v>0.0</v>
      </c>
      <c r="AG225" s="3">
        <v>0.0</v>
      </c>
      <c r="AH225" s="3">
        <v>0.0</v>
      </c>
      <c r="AI225" s="3">
        <v>0.0</v>
      </c>
      <c r="AJ225" s="3" t="s">
        <v>197</v>
      </c>
    </row>
    <row r="226" ht="14.25" customHeight="1">
      <c r="A226" s="3" t="s">
        <v>1999</v>
      </c>
      <c r="B226" s="3" t="s">
        <v>2401</v>
      </c>
      <c r="C226" s="3" t="s">
        <v>2402</v>
      </c>
      <c r="D226" s="3" t="s">
        <v>1962</v>
      </c>
      <c r="F226" s="3">
        <v>0.0</v>
      </c>
      <c r="G226" s="3">
        <v>0.0</v>
      </c>
      <c r="H226" s="3">
        <v>0.0</v>
      </c>
      <c r="I226" s="3">
        <v>0.0</v>
      </c>
      <c r="J226" s="3">
        <v>0.0</v>
      </c>
      <c r="K226" s="3">
        <v>0.0</v>
      </c>
      <c r="L226" s="3">
        <v>0.0</v>
      </c>
      <c r="M226" s="3">
        <v>0.0</v>
      </c>
      <c r="N226" s="3">
        <v>0.0</v>
      </c>
      <c r="O226" s="3">
        <v>0.0</v>
      </c>
      <c r="P226" s="3">
        <v>0.0</v>
      </c>
      <c r="Q226" s="3">
        <v>0.0</v>
      </c>
      <c r="R226" s="3">
        <v>0.0</v>
      </c>
      <c r="S226" s="3">
        <v>0.0</v>
      </c>
      <c r="T226" s="3">
        <v>0.0</v>
      </c>
      <c r="U226" s="3">
        <v>0.0</v>
      </c>
      <c r="V226" s="3">
        <v>0.0</v>
      </c>
      <c r="W226" s="3">
        <v>0.0</v>
      </c>
      <c r="X226" s="3">
        <v>0.0</v>
      </c>
      <c r="Y226" s="3">
        <v>0.0</v>
      </c>
      <c r="Z226" s="3">
        <v>0.0</v>
      </c>
      <c r="AA226" s="3">
        <v>0.0</v>
      </c>
      <c r="AB226" s="3">
        <v>0.0</v>
      </c>
      <c r="AC226" s="3">
        <v>0.0</v>
      </c>
      <c r="AD226" s="3">
        <v>0.0</v>
      </c>
      <c r="AE226" s="3">
        <v>0.0</v>
      </c>
      <c r="AF226" s="3">
        <v>0.0</v>
      </c>
      <c r="AG226" s="3">
        <v>0.0</v>
      </c>
      <c r="AH226" s="3">
        <v>0.0</v>
      </c>
      <c r="AI226" s="3">
        <v>0.0</v>
      </c>
      <c r="AJ226" s="3" t="s">
        <v>197</v>
      </c>
    </row>
    <row r="227" ht="14.25" customHeight="1">
      <c r="A227" s="3" t="s">
        <v>2403</v>
      </c>
      <c r="C227" s="3" t="s">
        <v>2404</v>
      </c>
    </row>
    <row r="228" ht="14.25" customHeight="1">
      <c r="A228" s="3" t="s">
        <v>1959</v>
      </c>
      <c r="B228" s="3" t="s">
        <v>2405</v>
      </c>
      <c r="C228" s="3" t="s">
        <v>2406</v>
      </c>
      <c r="D228" s="3" t="s">
        <v>1962</v>
      </c>
      <c r="F228" s="3">
        <v>0.0</v>
      </c>
      <c r="G228" s="3">
        <v>0.0</v>
      </c>
      <c r="H228" s="3">
        <v>0.0</v>
      </c>
      <c r="I228" s="3">
        <v>0.0</v>
      </c>
      <c r="J228" s="3">
        <v>0.0</v>
      </c>
      <c r="K228" s="3">
        <v>0.0</v>
      </c>
      <c r="L228" s="3">
        <v>0.0</v>
      </c>
      <c r="M228" s="3">
        <v>0.0</v>
      </c>
      <c r="N228" s="3">
        <v>0.0</v>
      </c>
      <c r="O228" s="3">
        <v>0.0</v>
      </c>
      <c r="P228" s="3">
        <v>0.0</v>
      </c>
      <c r="Q228" s="3">
        <v>0.0</v>
      </c>
      <c r="R228" s="3">
        <v>0.0</v>
      </c>
      <c r="S228" s="3">
        <v>0.0</v>
      </c>
      <c r="T228" s="3">
        <v>0.0</v>
      </c>
      <c r="U228" s="3">
        <v>0.0</v>
      </c>
      <c r="V228" s="3">
        <v>0.0</v>
      </c>
      <c r="W228" s="3">
        <v>0.0</v>
      </c>
      <c r="X228" s="3">
        <v>0.0</v>
      </c>
      <c r="Y228" s="3">
        <v>0.0</v>
      </c>
      <c r="Z228" s="3">
        <v>88.974022</v>
      </c>
      <c r="AA228" s="3">
        <v>88.995865</v>
      </c>
      <c r="AB228" s="3">
        <v>89.01709</v>
      </c>
      <c r="AC228" s="3">
        <v>89.039688</v>
      </c>
      <c r="AD228" s="3">
        <v>89.063644</v>
      </c>
      <c r="AE228" s="3">
        <v>89.087685</v>
      </c>
      <c r="AF228" s="3">
        <v>89.112549</v>
      </c>
      <c r="AG228" s="3">
        <v>89.137901</v>
      </c>
      <c r="AH228" s="3">
        <v>89.163666</v>
      </c>
      <c r="AI228" s="3">
        <v>89.172142</v>
      </c>
      <c r="AJ228" s="3" t="s">
        <v>197</v>
      </c>
    </row>
    <row r="229" ht="14.25" customHeight="1">
      <c r="A229" s="3" t="s">
        <v>1963</v>
      </c>
      <c r="B229" s="3" t="s">
        <v>2407</v>
      </c>
      <c r="C229" s="3" t="s">
        <v>2408</v>
      </c>
      <c r="D229" s="3" t="s">
        <v>1962</v>
      </c>
      <c r="F229" s="3">
        <v>41.427517</v>
      </c>
      <c r="G229" s="3">
        <v>41.272583</v>
      </c>
      <c r="H229" s="3">
        <v>41.226028</v>
      </c>
      <c r="I229" s="3">
        <v>41.235928</v>
      </c>
      <c r="J229" s="3">
        <v>41.560444</v>
      </c>
      <c r="K229" s="3">
        <v>41.781227</v>
      </c>
      <c r="L229" s="3">
        <v>41.869938</v>
      </c>
      <c r="M229" s="3">
        <v>41.919258</v>
      </c>
      <c r="N229" s="3">
        <v>41.968472</v>
      </c>
      <c r="O229" s="3">
        <v>42.015171</v>
      </c>
      <c r="P229" s="3">
        <v>42.065254</v>
      </c>
      <c r="Q229" s="3">
        <v>42.117378</v>
      </c>
      <c r="R229" s="3">
        <v>42.174717</v>
      </c>
      <c r="S229" s="3">
        <v>42.208618</v>
      </c>
      <c r="T229" s="3">
        <v>42.237118</v>
      </c>
      <c r="U229" s="3">
        <v>42.26442</v>
      </c>
      <c r="V229" s="3">
        <v>42.290379</v>
      </c>
      <c r="W229" s="3">
        <v>42.316162</v>
      </c>
      <c r="X229" s="3">
        <v>42.346729</v>
      </c>
      <c r="Y229" s="3">
        <v>42.373356</v>
      </c>
      <c r="Z229" s="3">
        <v>42.400482</v>
      </c>
      <c r="AA229" s="3">
        <v>42.428467</v>
      </c>
      <c r="AB229" s="3">
        <v>42.454731</v>
      </c>
      <c r="AC229" s="3">
        <v>42.48312</v>
      </c>
      <c r="AD229" s="3">
        <v>42.513424</v>
      </c>
      <c r="AE229" s="3">
        <v>42.543758</v>
      </c>
      <c r="AF229" s="3">
        <v>42.57518</v>
      </c>
      <c r="AG229" s="3">
        <v>42.607937</v>
      </c>
      <c r="AH229" s="3">
        <v>42.641037</v>
      </c>
      <c r="AI229" s="3">
        <v>42.659821</v>
      </c>
      <c r="AJ229" s="40">
        <v>0.001</v>
      </c>
    </row>
    <row r="230" ht="14.25" customHeight="1">
      <c r="A230" s="3" t="s">
        <v>1966</v>
      </c>
      <c r="B230" s="3" t="s">
        <v>2409</v>
      </c>
      <c r="C230" s="3" t="s">
        <v>2410</v>
      </c>
      <c r="D230" s="3" t="s">
        <v>1962</v>
      </c>
      <c r="F230" s="3">
        <v>33.570171</v>
      </c>
      <c r="G230" s="3">
        <v>33.407967</v>
      </c>
      <c r="H230" s="3">
        <v>33.412762</v>
      </c>
      <c r="I230" s="3">
        <v>33.418201</v>
      </c>
      <c r="J230" s="3">
        <v>33.573441</v>
      </c>
      <c r="K230" s="3">
        <v>33.695213</v>
      </c>
      <c r="L230" s="3">
        <v>33.737606</v>
      </c>
      <c r="M230" s="3">
        <v>33.784187</v>
      </c>
      <c r="N230" s="3">
        <v>33.835167</v>
      </c>
      <c r="O230" s="3">
        <v>33.883747</v>
      </c>
      <c r="P230" s="3">
        <v>33.936184</v>
      </c>
      <c r="Q230" s="3">
        <v>33.990089</v>
      </c>
      <c r="R230" s="3">
        <v>34.052498</v>
      </c>
      <c r="S230" s="3">
        <v>34.091366</v>
      </c>
      <c r="T230" s="3">
        <v>34.126423</v>
      </c>
      <c r="U230" s="3">
        <v>34.163239</v>
      </c>
      <c r="V230" s="3">
        <v>34.200619</v>
      </c>
      <c r="W230" s="3">
        <v>34.235714</v>
      </c>
      <c r="X230" s="3">
        <v>34.275253</v>
      </c>
      <c r="Y230" s="3">
        <v>34.306229</v>
      </c>
      <c r="Z230" s="3">
        <v>34.338558</v>
      </c>
      <c r="AA230" s="3">
        <v>34.370586</v>
      </c>
      <c r="AB230" s="3">
        <v>34.40102</v>
      </c>
      <c r="AC230" s="3">
        <v>34.433533</v>
      </c>
      <c r="AD230" s="3">
        <v>34.468002</v>
      </c>
      <c r="AE230" s="3">
        <v>34.502129</v>
      </c>
      <c r="AF230" s="3">
        <v>34.537807</v>
      </c>
      <c r="AG230" s="3">
        <v>34.573978</v>
      </c>
      <c r="AH230" s="3">
        <v>34.61097</v>
      </c>
      <c r="AI230" s="3">
        <v>34.634525</v>
      </c>
      <c r="AJ230" s="40">
        <v>0.001</v>
      </c>
    </row>
    <row r="231" ht="14.25" customHeight="1">
      <c r="A231" s="3" t="s">
        <v>1969</v>
      </c>
      <c r="B231" s="3" t="s">
        <v>2411</v>
      </c>
      <c r="C231" s="3" t="s">
        <v>2412</v>
      </c>
      <c r="D231" s="3" t="s">
        <v>1962</v>
      </c>
      <c r="F231" s="3">
        <v>34.147499</v>
      </c>
      <c r="G231" s="3">
        <v>33.998383</v>
      </c>
      <c r="H231" s="3">
        <v>34.001648</v>
      </c>
      <c r="I231" s="3">
        <v>34.00404</v>
      </c>
      <c r="J231" s="3">
        <v>34.132317</v>
      </c>
      <c r="K231" s="3">
        <v>34.220726</v>
      </c>
      <c r="L231" s="3">
        <v>34.264942</v>
      </c>
      <c r="M231" s="3">
        <v>34.312061</v>
      </c>
      <c r="N231" s="3">
        <v>34.360706</v>
      </c>
      <c r="O231" s="3">
        <v>34.407684</v>
      </c>
      <c r="P231" s="3">
        <v>34.457943</v>
      </c>
      <c r="Q231" s="3">
        <v>34.510693</v>
      </c>
      <c r="R231" s="3">
        <v>34.56794</v>
      </c>
      <c r="S231" s="3">
        <v>34.601871</v>
      </c>
      <c r="T231" s="3">
        <v>34.632481</v>
      </c>
      <c r="U231" s="3">
        <v>34.665234</v>
      </c>
      <c r="V231" s="3">
        <v>34.698475</v>
      </c>
      <c r="W231" s="3">
        <v>34.730961</v>
      </c>
      <c r="X231" s="3">
        <v>34.768051</v>
      </c>
      <c r="Y231" s="3">
        <v>34.797035</v>
      </c>
      <c r="Z231" s="3">
        <v>34.827225</v>
      </c>
      <c r="AA231" s="3">
        <v>34.857059</v>
      </c>
      <c r="AB231" s="3">
        <v>34.885464</v>
      </c>
      <c r="AC231" s="3">
        <v>34.915676</v>
      </c>
      <c r="AD231" s="3">
        <v>34.947632</v>
      </c>
      <c r="AE231" s="3">
        <v>34.979275</v>
      </c>
      <c r="AF231" s="3">
        <v>35.01231</v>
      </c>
      <c r="AG231" s="3">
        <v>35.045712</v>
      </c>
      <c r="AH231" s="3">
        <v>35.07988</v>
      </c>
      <c r="AI231" s="3">
        <v>35.099754</v>
      </c>
      <c r="AJ231" s="40">
        <v>0.001</v>
      </c>
    </row>
    <row r="232" ht="14.25" customHeight="1">
      <c r="A232" s="3" t="s">
        <v>1972</v>
      </c>
      <c r="B232" s="3" t="s">
        <v>2413</v>
      </c>
      <c r="C232" s="3" t="s">
        <v>2414</v>
      </c>
      <c r="D232" s="3" t="s">
        <v>1962</v>
      </c>
      <c r="F232" s="3">
        <v>40.282772</v>
      </c>
      <c r="G232" s="3">
        <v>40.130341</v>
      </c>
      <c r="H232" s="3">
        <v>40.116043</v>
      </c>
      <c r="I232" s="3">
        <v>40.100643</v>
      </c>
      <c r="J232" s="3">
        <v>40.267323</v>
      </c>
      <c r="K232" s="3">
        <v>40.358162</v>
      </c>
      <c r="L232" s="3">
        <v>40.392693</v>
      </c>
      <c r="M232" s="3">
        <v>40.430965</v>
      </c>
      <c r="N232" s="3">
        <v>40.472092</v>
      </c>
      <c r="O232" s="3">
        <v>40.511696</v>
      </c>
      <c r="P232" s="3">
        <v>40.55386</v>
      </c>
      <c r="Q232" s="3">
        <v>40.602757</v>
      </c>
      <c r="R232" s="3">
        <v>40.655525</v>
      </c>
      <c r="S232" s="3">
        <v>40.685257</v>
      </c>
      <c r="T232" s="3">
        <v>40.709702</v>
      </c>
      <c r="U232" s="3">
        <v>40.73748</v>
      </c>
      <c r="V232" s="3">
        <v>40.765881</v>
      </c>
      <c r="W232" s="3">
        <v>40.793011</v>
      </c>
      <c r="X232" s="3">
        <v>40.823936</v>
      </c>
      <c r="Y232" s="3">
        <v>40.848957</v>
      </c>
      <c r="Z232" s="3">
        <v>40.874641</v>
      </c>
      <c r="AA232" s="3">
        <v>40.900398</v>
      </c>
      <c r="AB232" s="3">
        <v>40.924919</v>
      </c>
      <c r="AC232" s="3">
        <v>40.950996</v>
      </c>
      <c r="AD232" s="3">
        <v>40.978756</v>
      </c>
      <c r="AE232" s="3">
        <v>41.006313</v>
      </c>
      <c r="AF232" s="3">
        <v>41.035046</v>
      </c>
      <c r="AG232" s="3">
        <v>41.064297</v>
      </c>
      <c r="AH232" s="3">
        <v>41.094109</v>
      </c>
      <c r="AI232" s="3">
        <v>41.108795</v>
      </c>
      <c r="AJ232" s="40">
        <v>0.001</v>
      </c>
    </row>
    <row r="233" ht="14.25" customHeight="1">
      <c r="A233" s="3" t="s">
        <v>1975</v>
      </c>
      <c r="B233" s="3" t="s">
        <v>2415</v>
      </c>
      <c r="C233" s="3" t="s">
        <v>2416</v>
      </c>
      <c r="D233" s="3" t="s">
        <v>1962</v>
      </c>
      <c r="F233" s="3">
        <v>101.548584</v>
      </c>
      <c r="G233" s="3">
        <v>101.427681</v>
      </c>
      <c r="H233" s="3">
        <v>101.400948</v>
      </c>
      <c r="I233" s="3">
        <v>101.340477</v>
      </c>
      <c r="J233" s="3">
        <v>101.541466</v>
      </c>
      <c r="K233" s="3">
        <v>101.714287</v>
      </c>
      <c r="L233" s="3">
        <v>101.787811</v>
      </c>
      <c r="M233" s="3">
        <v>101.83577</v>
      </c>
      <c r="N233" s="3">
        <v>101.882843</v>
      </c>
      <c r="O233" s="3">
        <v>101.929276</v>
      </c>
      <c r="P233" s="3">
        <v>101.972504</v>
      </c>
      <c r="Q233" s="3">
        <v>102.017532</v>
      </c>
      <c r="R233" s="3">
        <v>102.065506</v>
      </c>
      <c r="S233" s="3">
        <v>102.091202</v>
      </c>
      <c r="T233" s="3">
        <v>102.114212</v>
      </c>
      <c r="U233" s="3">
        <v>102.13842</v>
      </c>
      <c r="V233" s="3">
        <v>102.162895</v>
      </c>
      <c r="W233" s="3">
        <v>102.186485</v>
      </c>
      <c r="X233" s="3">
        <v>102.211861</v>
      </c>
      <c r="Y233" s="3">
        <v>102.232994</v>
      </c>
      <c r="Z233" s="3">
        <v>102.254372</v>
      </c>
      <c r="AA233" s="3">
        <v>102.276344</v>
      </c>
      <c r="AB233" s="3">
        <v>102.297035</v>
      </c>
      <c r="AC233" s="3">
        <v>102.319206</v>
      </c>
      <c r="AD233" s="3">
        <v>102.342232</v>
      </c>
      <c r="AE233" s="3">
        <v>102.365303</v>
      </c>
      <c r="AF233" s="3">
        <v>102.388458</v>
      </c>
      <c r="AG233" s="3">
        <v>102.413429</v>
      </c>
      <c r="AH233" s="3">
        <v>102.438278</v>
      </c>
      <c r="AI233" s="3">
        <v>102.446854</v>
      </c>
      <c r="AJ233" s="40">
        <v>0.0</v>
      </c>
    </row>
    <row r="234" ht="14.25" customHeight="1">
      <c r="A234" s="3" t="s">
        <v>1978</v>
      </c>
      <c r="B234" s="3" t="s">
        <v>2417</v>
      </c>
      <c r="C234" s="3" t="s">
        <v>2418</v>
      </c>
      <c r="D234" s="3" t="s">
        <v>1962</v>
      </c>
      <c r="F234" s="3">
        <v>33.409344</v>
      </c>
      <c r="G234" s="3">
        <v>33.293697</v>
      </c>
      <c r="H234" s="3">
        <v>33.278118</v>
      </c>
      <c r="I234" s="3">
        <v>33.309265</v>
      </c>
      <c r="J234" s="3">
        <v>33.445248</v>
      </c>
      <c r="K234" s="3">
        <v>33.599331</v>
      </c>
      <c r="L234" s="3">
        <v>33.631035</v>
      </c>
      <c r="M234" s="3">
        <v>33.664616</v>
      </c>
      <c r="N234" s="3">
        <v>33.700375</v>
      </c>
      <c r="O234" s="3">
        <v>33.735222</v>
      </c>
      <c r="P234" s="3">
        <v>33.77253</v>
      </c>
      <c r="Q234" s="3">
        <v>33.817795</v>
      </c>
      <c r="R234" s="3">
        <v>33.864719</v>
      </c>
      <c r="S234" s="3">
        <v>33.890022</v>
      </c>
      <c r="T234" s="3">
        <v>33.912865</v>
      </c>
      <c r="U234" s="3">
        <v>33.937405</v>
      </c>
      <c r="V234" s="3">
        <v>33.962254</v>
      </c>
      <c r="W234" s="3">
        <v>33.985596</v>
      </c>
      <c r="X234" s="3">
        <v>34.011234</v>
      </c>
      <c r="Y234" s="3">
        <v>34.031948</v>
      </c>
      <c r="Z234" s="3">
        <v>34.053501</v>
      </c>
      <c r="AA234" s="3">
        <v>34.074852</v>
      </c>
      <c r="AB234" s="3">
        <v>34.095581</v>
      </c>
      <c r="AC234" s="3">
        <v>34.117405</v>
      </c>
      <c r="AD234" s="3">
        <v>34.140491</v>
      </c>
      <c r="AE234" s="3">
        <v>34.163406</v>
      </c>
      <c r="AF234" s="3">
        <v>34.187344</v>
      </c>
      <c r="AG234" s="3">
        <v>34.211342</v>
      </c>
      <c r="AH234" s="3">
        <v>34.236027</v>
      </c>
      <c r="AI234" s="3">
        <v>34.243721</v>
      </c>
      <c r="AJ234" s="40">
        <v>0.001</v>
      </c>
    </row>
    <row r="235" ht="14.25" customHeight="1">
      <c r="A235" s="3" t="s">
        <v>1981</v>
      </c>
      <c r="B235" s="3" t="s">
        <v>2419</v>
      </c>
      <c r="C235" s="3" t="s">
        <v>2420</v>
      </c>
      <c r="D235" s="3" t="s">
        <v>1962</v>
      </c>
      <c r="F235" s="3">
        <v>45.245373</v>
      </c>
      <c r="G235" s="3">
        <v>45.123981</v>
      </c>
      <c r="H235" s="3">
        <v>45.092049</v>
      </c>
      <c r="I235" s="3">
        <v>45.089123</v>
      </c>
      <c r="J235" s="3">
        <v>45.21793</v>
      </c>
      <c r="K235" s="3">
        <v>45.308289</v>
      </c>
      <c r="L235" s="3">
        <v>45.328712</v>
      </c>
      <c r="M235" s="3">
        <v>45.351715</v>
      </c>
      <c r="N235" s="3">
        <v>45.377766</v>
      </c>
      <c r="O235" s="3">
        <v>45.404224</v>
      </c>
      <c r="P235" s="3">
        <v>45.432968</v>
      </c>
      <c r="Q235" s="3">
        <v>45.47401</v>
      </c>
      <c r="R235" s="3">
        <v>45.514122</v>
      </c>
      <c r="S235" s="3">
        <v>45.53302</v>
      </c>
      <c r="T235" s="3">
        <v>45.549103</v>
      </c>
      <c r="U235" s="3">
        <v>45.566586</v>
      </c>
      <c r="V235" s="3">
        <v>45.585117</v>
      </c>
      <c r="W235" s="3">
        <v>45.602608</v>
      </c>
      <c r="X235" s="3">
        <v>45.621994</v>
      </c>
      <c r="Y235" s="3">
        <v>45.637726</v>
      </c>
      <c r="Z235" s="3">
        <v>45.654163</v>
      </c>
      <c r="AA235" s="3">
        <v>45.670509</v>
      </c>
      <c r="AB235" s="3">
        <v>45.686497</v>
      </c>
      <c r="AC235" s="3">
        <v>45.703663</v>
      </c>
      <c r="AD235" s="3">
        <v>45.72205</v>
      </c>
      <c r="AE235" s="3">
        <v>45.740276</v>
      </c>
      <c r="AF235" s="3">
        <v>45.759556</v>
      </c>
      <c r="AG235" s="3">
        <v>45.778522</v>
      </c>
      <c r="AH235" s="3">
        <v>45.798447</v>
      </c>
      <c r="AI235" s="3">
        <v>45.800095</v>
      </c>
      <c r="AJ235" s="40">
        <v>0.0</v>
      </c>
    </row>
    <row r="236" ht="14.25" customHeight="1">
      <c r="A236" s="3" t="s">
        <v>623</v>
      </c>
      <c r="B236" s="3" t="s">
        <v>2421</v>
      </c>
      <c r="C236" s="3" t="s">
        <v>2422</v>
      </c>
      <c r="D236" s="3" t="s">
        <v>1962</v>
      </c>
      <c r="F236" s="3">
        <v>34.887646</v>
      </c>
      <c r="G236" s="3">
        <v>34.834961</v>
      </c>
      <c r="H236" s="3">
        <v>34.837116</v>
      </c>
      <c r="I236" s="3">
        <v>34.839668</v>
      </c>
      <c r="J236" s="3">
        <v>34.869736</v>
      </c>
      <c r="K236" s="3">
        <v>34.916298</v>
      </c>
      <c r="L236" s="3">
        <v>34.969734</v>
      </c>
      <c r="M236" s="3">
        <v>35.031364</v>
      </c>
      <c r="N236" s="3">
        <v>35.093445</v>
      </c>
      <c r="O236" s="3">
        <v>35.158733</v>
      </c>
      <c r="P236" s="3">
        <v>35.228668</v>
      </c>
      <c r="Q236" s="3">
        <v>35.312973</v>
      </c>
      <c r="R236" s="3">
        <v>35.393524</v>
      </c>
      <c r="S236" s="3">
        <v>35.406475</v>
      </c>
      <c r="T236" s="3">
        <v>35.409286</v>
      </c>
      <c r="U236" s="3">
        <v>35.413158</v>
      </c>
      <c r="V236" s="3">
        <v>35.414879</v>
      </c>
      <c r="W236" s="3">
        <v>35.414829</v>
      </c>
      <c r="X236" s="3">
        <v>35.413872</v>
      </c>
      <c r="Y236" s="3">
        <v>35.41127</v>
      </c>
      <c r="Z236" s="3">
        <v>35.4086</v>
      </c>
      <c r="AA236" s="3">
        <v>35.405354</v>
      </c>
      <c r="AB236" s="3">
        <v>35.401482</v>
      </c>
      <c r="AC236" s="3">
        <v>35.397694</v>
      </c>
      <c r="AD236" s="3">
        <v>35.393707</v>
      </c>
      <c r="AE236" s="3">
        <v>35.387592</v>
      </c>
      <c r="AF236" s="3">
        <v>35.378613</v>
      </c>
      <c r="AG236" s="3">
        <v>35.375214</v>
      </c>
      <c r="AH236" s="3">
        <v>35.369583</v>
      </c>
      <c r="AI236" s="3">
        <v>35.35976</v>
      </c>
      <c r="AJ236" s="40">
        <v>0.0</v>
      </c>
    </row>
    <row r="237" ht="14.25" customHeight="1">
      <c r="A237" s="3" t="s">
        <v>626</v>
      </c>
      <c r="B237" s="3" t="s">
        <v>2423</v>
      </c>
      <c r="C237" s="3" t="s">
        <v>2424</v>
      </c>
      <c r="D237" s="3" t="s">
        <v>1962</v>
      </c>
      <c r="F237" s="3">
        <v>41.6343</v>
      </c>
      <c r="G237" s="3">
        <v>41.607929</v>
      </c>
      <c r="H237" s="3">
        <v>41.662727</v>
      </c>
      <c r="I237" s="3">
        <v>41.746593</v>
      </c>
      <c r="J237" s="3">
        <v>41.795025</v>
      </c>
      <c r="K237" s="3">
        <v>41.875721</v>
      </c>
      <c r="L237" s="3">
        <v>41.95982</v>
      </c>
      <c r="M237" s="3">
        <v>42.036091</v>
      </c>
      <c r="N237" s="3">
        <v>42.109962</v>
      </c>
      <c r="O237" s="3">
        <v>42.182137</v>
      </c>
      <c r="P237" s="3">
        <v>42.252342</v>
      </c>
      <c r="Q237" s="3">
        <v>42.336468</v>
      </c>
      <c r="R237" s="3">
        <v>42.410225</v>
      </c>
      <c r="S237" s="3">
        <v>42.4174</v>
      </c>
      <c r="T237" s="3">
        <v>42.413815</v>
      </c>
      <c r="U237" s="3">
        <v>42.411716</v>
      </c>
      <c r="V237" s="3">
        <v>42.414406</v>
      </c>
      <c r="W237" s="3">
        <v>42.415741</v>
      </c>
      <c r="X237" s="3">
        <v>42.418167</v>
      </c>
      <c r="Y237" s="3">
        <v>42.416737</v>
      </c>
      <c r="Z237" s="3">
        <v>42.416092</v>
      </c>
      <c r="AA237" s="3">
        <v>42.415104</v>
      </c>
      <c r="AB237" s="3">
        <v>42.414158</v>
      </c>
      <c r="AC237" s="3">
        <v>42.413815</v>
      </c>
      <c r="AD237" s="3">
        <v>42.414028</v>
      </c>
      <c r="AE237" s="3">
        <v>42.414574</v>
      </c>
      <c r="AF237" s="3">
        <v>42.416039</v>
      </c>
      <c r="AG237" s="3">
        <v>42.417</v>
      </c>
      <c r="AH237" s="3">
        <v>42.418854</v>
      </c>
      <c r="AI237" s="3">
        <v>42.416195</v>
      </c>
      <c r="AJ237" s="40">
        <v>0.001</v>
      </c>
    </row>
    <row r="238" ht="14.25" customHeight="1">
      <c r="A238" s="3" t="s">
        <v>629</v>
      </c>
      <c r="B238" s="3" t="s">
        <v>2425</v>
      </c>
      <c r="C238" s="3" t="s">
        <v>2426</v>
      </c>
      <c r="D238" s="3" t="s">
        <v>1962</v>
      </c>
      <c r="F238" s="3">
        <v>33.755898</v>
      </c>
      <c r="G238" s="3">
        <v>33.799698</v>
      </c>
      <c r="H238" s="3">
        <v>33.979412</v>
      </c>
      <c r="I238" s="3">
        <v>34.187031</v>
      </c>
      <c r="J238" s="3">
        <v>34.307732</v>
      </c>
      <c r="K238" s="3">
        <v>34.454056</v>
      </c>
      <c r="L238" s="3">
        <v>34.602524</v>
      </c>
      <c r="M238" s="3">
        <v>34.762344</v>
      </c>
      <c r="N238" s="3">
        <v>34.88298</v>
      </c>
      <c r="O238" s="3">
        <v>34.98111</v>
      </c>
      <c r="P238" s="3">
        <v>35.068363</v>
      </c>
      <c r="Q238" s="3">
        <v>35.158978</v>
      </c>
      <c r="R238" s="3">
        <v>35.242317</v>
      </c>
      <c r="S238" s="3">
        <v>35.257977</v>
      </c>
      <c r="T238" s="3">
        <v>35.261612</v>
      </c>
      <c r="U238" s="3">
        <v>35.265789</v>
      </c>
      <c r="V238" s="3">
        <v>35.275368</v>
      </c>
      <c r="W238" s="3">
        <v>35.278088</v>
      </c>
      <c r="X238" s="3">
        <v>35.282448</v>
      </c>
      <c r="Y238" s="3">
        <v>35.284126</v>
      </c>
      <c r="Z238" s="3">
        <v>35.286346</v>
      </c>
      <c r="AA238" s="3">
        <v>35.288605</v>
      </c>
      <c r="AB238" s="3">
        <v>35.290558</v>
      </c>
      <c r="AC238" s="3">
        <v>35.293228</v>
      </c>
      <c r="AD238" s="3">
        <v>35.296604</v>
      </c>
      <c r="AE238" s="3">
        <v>35.300163</v>
      </c>
      <c r="AF238" s="3">
        <v>35.304386</v>
      </c>
      <c r="AG238" s="3">
        <v>35.308689</v>
      </c>
      <c r="AH238" s="3">
        <v>35.313461</v>
      </c>
      <c r="AI238" s="3">
        <v>35.314003</v>
      </c>
      <c r="AJ238" s="40">
        <v>0.002</v>
      </c>
    </row>
    <row r="239" ht="14.25" customHeight="1">
      <c r="A239" s="3" t="s">
        <v>632</v>
      </c>
      <c r="B239" s="3" t="s">
        <v>2427</v>
      </c>
      <c r="C239" s="3" t="s">
        <v>2428</v>
      </c>
      <c r="D239" s="3" t="s">
        <v>1962</v>
      </c>
      <c r="F239" s="3">
        <v>40.63092</v>
      </c>
      <c r="G239" s="3">
        <v>40.585747</v>
      </c>
      <c r="H239" s="3">
        <v>40.572662</v>
      </c>
      <c r="I239" s="3">
        <v>40.563221</v>
      </c>
      <c r="J239" s="3">
        <v>40.56908</v>
      </c>
      <c r="K239" s="3">
        <v>40.604473</v>
      </c>
      <c r="L239" s="3">
        <v>40.64814</v>
      </c>
      <c r="M239" s="3">
        <v>40.699608</v>
      </c>
      <c r="N239" s="3">
        <v>40.753681</v>
      </c>
      <c r="O239" s="3">
        <v>40.810612</v>
      </c>
      <c r="P239" s="3">
        <v>40.870487</v>
      </c>
      <c r="Q239" s="3">
        <v>40.948826</v>
      </c>
      <c r="R239" s="3">
        <v>41.022518</v>
      </c>
      <c r="S239" s="3">
        <v>41.029877</v>
      </c>
      <c r="T239" s="3">
        <v>41.025837</v>
      </c>
      <c r="U239" s="3">
        <v>41.022545</v>
      </c>
      <c r="V239" s="3">
        <v>41.018517</v>
      </c>
      <c r="W239" s="3">
        <v>41.013424</v>
      </c>
      <c r="X239" s="3">
        <v>41.008381</v>
      </c>
      <c r="Y239" s="3">
        <v>41.001446</v>
      </c>
      <c r="Z239" s="3">
        <v>40.994881</v>
      </c>
      <c r="AA239" s="3">
        <v>40.987934</v>
      </c>
      <c r="AB239" s="3">
        <v>40.981468</v>
      </c>
      <c r="AC239" s="3">
        <v>40.975044</v>
      </c>
      <c r="AD239" s="3">
        <v>40.968723</v>
      </c>
      <c r="AE239" s="3">
        <v>40.962788</v>
      </c>
      <c r="AF239" s="3">
        <v>40.957008</v>
      </c>
      <c r="AG239" s="3">
        <v>40.951157</v>
      </c>
      <c r="AH239" s="3">
        <v>40.94593</v>
      </c>
      <c r="AI239" s="3">
        <v>40.934669</v>
      </c>
      <c r="AJ239" s="40">
        <v>0.0</v>
      </c>
    </row>
    <row r="240" ht="14.25" customHeight="1">
      <c r="A240" s="3" t="s">
        <v>635</v>
      </c>
      <c r="B240" s="3" t="s">
        <v>2429</v>
      </c>
      <c r="C240" s="3" t="s">
        <v>2430</v>
      </c>
      <c r="D240" s="3" t="s">
        <v>1962</v>
      </c>
      <c r="F240" s="3">
        <v>46.759346</v>
      </c>
      <c r="G240" s="3">
        <v>46.703823</v>
      </c>
      <c r="H240" s="3">
        <v>46.700649</v>
      </c>
      <c r="I240" s="3">
        <v>46.702751</v>
      </c>
      <c r="J240" s="3">
        <v>46.721848</v>
      </c>
      <c r="K240" s="3">
        <v>46.764297</v>
      </c>
      <c r="L240" s="3">
        <v>46.814617</v>
      </c>
      <c r="M240" s="3">
        <v>46.873417</v>
      </c>
      <c r="N240" s="3">
        <v>46.934032</v>
      </c>
      <c r="O240" s="3">
        <v>46.996616</v>
      </c>
      <c r="P240" s="3">
        <v>47.061813</v>
      </c>
      <c r="Q240" s="3">
        <v>47.141407</v>
      </c>
      <c r="R240" s="3">
        <v>47.217918</v>
      </c>
      <c r="S240" s="3">
        <v>47.227566</v>
      </c>
      <c r="T240" s="3">
        <v>47.226013</v>
      </c>
      <c r="U240" s="3">
        <v>47.22578</v>
      </c>
      <c r="V240" s="3">
        <v>47.224682</v>
      </c>
      <c r="W240" s="3">
        <v>47.222569</v>
      </c>
      <c r="X240" s="3">
        <v>47.22068</v>
      </c>
      <c r="Y240" s="3">
        <v>47.216465</v>
      </c>
      <c r="Z240" s="3">
        <v>47.212654</v>
      </c>
      <c r="AA240" s="3">
        <v>47.208481</v>
      </c>
      <c r="AB240" s="3">
        <v>47.20438</v>
      </c>
      <c r="AC240" s="3">
        <v>47.200436</v>
      </c>
      <c r="AD240" s="3">
        <v>47.19669</v>
      </c>
      <c r="AE240" s="3">
        <v>47.193394</v>
      </c>
      <c r="AF240" s="3">
        <v>47.190769</v>
      </c>
      <c r="AG240" s="3">
        <v>47.187878</v>
      </c>
      <c r="AH240" s="3">
        <v>47.185631</v>
      </c>
      <c r="AI240" s="3">
        <v>47.177738</v>
      </c>
      <c r="AJ240" s="40">
        <v>0.0</v>
      </c>
    </row>
    <row r="241" ht="14.25" customHeight="1">
      <c r="A241" s="3" t="s">
        <v>638</v>
      </c>
      <c r="B241" s="3" t="s">
        <v>2431</v>
      </c>
      <c r="C241" s="3" t="s">
        <v>2432</v>
      </c>
      <c r="D241" s="3" t="s">
        <v>1962</v>
      </c>
      <c r="F241" s="3">
        <v>66.705406</v>
      </c>
      <c r="G241" s="3">
        <v>66.646675</v>
      </c>
      <c r="H241" s="3">
        <v>66.669449</v>
      </c>
      <c r="I241" s="3">
        <v>66.699837</v>
      </c>
      <c r="J241" s="3">
        <v>66.710068</v>
      </c>
      <c r="K241" s="3">
        <v>66.758842</v>
      </c>
      <c r="L241" s="3">
        <v>66.817444</v>
      </c>
      <c r="M241" s="3">
        <v>66.886673</v>
      </c>
      <c r="N241" s="3">
        <v>66.952995</v>
      </c>
      <c r="O241" s="3">
        <v>67.018318</v>
      </c>
      <c r="P241" s="3">
        <v>67.084969</v>
      </c>
      <c r="Q241" s="3">
        <v>67.167572</v>
      </c>
      <c r="R241" s="3">
        <v>67.245262</v>
      </c>
      <c r="S241" s="3">
        <v>67.255547</v>
      </c>
      <c r="T241" s="3">
        <v>67.254822</v>
      </c>
      <c r="U241" s="3">
        <v>67.255722</v>
      </c>
      <c r="V241" s="3">
        <v>67.26268</v>
      </c>
      <c r="W241" s="3">
        <v>67.261604</v>
      </c>
      <c r="X241" s="3">
        <v>67.260529</v>
      </c>
      <c r="Y241" s="3">
        <v>67.254982</v>
      </c>
      <c r="Z241" s="3">
        <v>67.250374</v>
      </c>
      <c r="AA241" s="3">
        <v>67.244843</v>
      </c>
      <c r="AB241" s="3">
        <v>67.239677</v>
      </c>
      <c r="AC241" s="3">
        <v>67.234825</v>
      </c>
      <c r="AD241" s="3">
        <v>67.230247</v>
      </c>
      <c r="AE241" s="3">
        <v>67.226097</v>
      </c>
      <c r="AF241" s="3">
        <v>67.223206</v>
      </c>
      <c r="AG241" s="3">
        <v>67.218712</v>
      </c>
      <c r="AH241" s="3">
        <v>67.215714</v>
      </c>
      <c r="AI241" s="3">
        <v>67.206825</v>
      </c>
      <c r="AJ241" s="40">
        <v>0.0</v>
      </c>
    </row>
    <row r="242" ht="14.25" customHeight="1">
      <c r="A242" s="3" t="s">
        <v>1996</v>
      </c>
      <c r="B242" s="3" t="s">
        <v>2433</v>
      </c>
      <c r="C242" s="3" t="s">
        <v>2434</v>
      </c>
      <c r="D242" s="3" t="s">
        <v>1962</v>
      </c>
      <c r="F242" s="3">
        <v>34.377113</v>
      </c>
      <c r="G242" s="3">
        <v>34.327663</v>
      </c>
      <c r="H242" s="3">
        <v>34.381886</v>
      </c>
      <c r="I242" s="3">
        <v>34.44223</v>
      </c>
      <c r="J242" s="3">
        <v>34.500134</v>
      </c>
      <c r="K242" s="3">
        <v>34.573929</v>
      </c>
      <c r="L242" s="3">
        <v>34.65118</v>
      </c>
      <c r="M242" s="3">
        <v>34.739323</v>
      </c>
      <c r="N242" s="3">
        <v>34.826466</v>
      </c>
      <c r="O242" s="3">
        <v>34.909729</v>
      </c>
      <c r="P242" s="3">
        <v>34.994019</v>
      </c>
      <c r="Q242" s="3">
        <v>35.086937</v>
      </c>
      <c r="R242" s="3">
        <v>35.178909</v>
      </c>
      <c r="S242" s="3">
        <v>35.202793</v>
      </c>
      <c r="T242" s="3">
        <v>35.214256</v>
      </c>
      <c r="U242" s="3">
        <v>35.226856</v>
      </c>
      <c r="V242" s="3">
        <v>35.239407</v>
      </c>
      <c r="W242" s="3">
        <v>35.248989</v>
      </c>
      <c r="X242" s="3">
        <v>35.259979</v>
      </c>
      <c r="Y242" s="3">
        <v>35.265785</v>
      </c>
      <c r="Z242" s="3">
        <v>35.272163</v>
      </c>
      <c r="AA242" s="3">
        <v>35.277874</v>
      </c>
      <c r="AB242" s="3">
        <v>35.283062</v>
      </c>
      <c r="AC242" s="3">
        <v>35.288818</v>
      </c>
      <c r="AD242" s="3">
        <v>35.295074</v>
      </c>
      <c r="AE242" s="3">
        <v>35.30135</v>
      </c>
      <c r="AF242" s="3">
        <v>35.308567</v>
      </c>
      <c r="AG242" s="3">
        <v>35.315403</v>
      </c>
      <c r="AH242" s="3">
        <v>35.322971</v>
      </c>
      <c r="AI242" s="3">
        <v>35.326843</v>
      </c>
      <c r="AJ242" s="40">
        <v>0.001</v>
      </c>
    </row>
    <row r="243" ht="14.25" customHeight="1">
      <c r="A243" s="3" t="s">
        <v>1999</v>
      </c>
      <c r="B243" s="3" t="s">
        <v>2435</v>
      </c>
      <c r="C243" s="3" t="s">
        <v>2436</v>
      </c>
      <c r="D243" s="3" t="s">
        <v>1962</v>
      </c>
      <c r="F243" s="3">
        <v>47.739117</v>
      </c>
      <c r="G243" s="3">
        <v>47.66634</v>
      </c>
      <c r="H243" s="3">
        <v>47.684906</v>
      </c>
      <c r="I243" s="3">
        <v>47.705708</v>
      </c>
      <c r="J243" s="3">
        <v>47.754932</v>
      </c>
      <c r="K243" s="3">
        <v>47.825222</v>
      </c>
      <c r="L243" s="3">
        <v>47.898956</v>
      </c>
      <c r="M243" s="3">
        <v>47.978901</v>
      </c>
      <c r="N243" s="3">
        <v>48.055828</v>
      </c>
      <c r="O243" s="3">
        <v>48.131447</v>
      </c>
      <c r="P243" s="3">
        <v>48.210228</v>
      </c>
      <c r="Q243" s="3">
        <v>48.299137</v>
      </c>
      <c r="R243" s="3">
        <v>48.388</v>
      </c>
      <c r="S243" s="3">
        <v>48.409363</v>
      </c>
      <c r="T243" s="3">
        <v>48.418591</v>
      </c>
      <c r="U243" s="3">
        <v>48.428787</v>
      </c>
      <c r="V243" s="3">
        <v>48.439739</v>
      </c>
      <c r="W243" s="3">
        <v>48.448296</v>
      </c>
      <c r="X243" s="3">
        <v>48.458122</v>
      </c>
      <c r="Y243" s="3">
        <v>48.462357</v>
      </c>
      <c r="Z243" s="3">
        <v>48.467201</v>
      </c>
      <c r="AA243" s="3">
        <v>48.471348</v>
      </c>
      <c r="AB243" s="3">
        <v>48.475048</v>
      </c>
      <c r="AC243" s="3">
        <v>48.479424</v>
      </c>
      <c r="AD243" s="3">
        <v>48.484608</v>
      </c>
      <c r="AE243" s="3">
        <v>48.489944</v>
      </c>
      <c r="AF243" s="3">
        <v>48.49638</v>
      </c>
      <c r="AG243" s="3">
        <v>48.502182</v>
      </c>
      <c r="AH243" s="3">
        <v>48.509045</v>
      </c>
      <c r="AI243" s="3">
        <v>48.512226</v>
      </c>
      <c r="AJ243" s="40">
        <v>0.001</v>
      </c>
    </row>
    <row r="244" ht="14.25" customHeight="1">
      <c r="A244" s="3" t="s">
        <v>212</v>
      </c>
      <c r="C244" s="3" t="s">
        <v>2437</v>
      </c>
    </row>
    <row r="245" ht="14.25" customHeight="1">
      <c r="A245" s="3" t="s">
        <v>1959</v>
      </c>
      <c r="B245" s="3" t="s">
        <v>2438</v>
      </c>
      <c r="C245" s="3" t="s">
        <v>2439</v>
      </c>
      <c r="D245" s="3" t="s">
        <v>1962</v>
      </c>
      <c r="F245" s="3">
        <v>0.0</v>
      </c>
      <c r="G245" s="3">
        <v>0.0</v>
      </c>
      <c r="H245" s="3">
        <v>0.0</v>
      </c>
      <c r="I245" s="3">
        <v>0.0</v>
      </c>
      <c r="J245" s="3">
        <v>0.0</v>
      </c>
      <c r="K245" s="3">
        <v>0.0</v>
      </c>
      <c r="L245" s="3">
        <v>0.0</v>
      </c>
      <c r="M245" s="3">
        <v>0.0</v>
      </c>
      <c r="N245" s="3">
        <v>0.0</v>
      </c>
      <c r="O245" s="3">
        <v>0.0</v>
      </c>
      <c r="P245" s="3">
        <v>0.0</v>
      </c>
      <c r="Q245" s="3">
        <v>0.0</v>
      </c>
      <c r="R245" s="3">
        <v>0.0</v>
      </c>
      <c r="S245" s="3">
        <v>0.0</v>
      </c>
      <c r="T245" s="3">
        <v>0.0</v>
      </c>
      <c r="U245" s="3">
        <v>0.0</v>
      </c>
      <c r="V245" s="3">
        <v>0.0</v>
      </c>
      <c r="W245" s="3">
        <v>0.0</v>
      </c>
      <c r="X245" s="3">
        <v>0.0</v>
      </c>
      <c r="Y245" s="3">
        <v>0.0</v>
      </c>
      <c r="Z245" s="3">
        <v>0.0</v>
      </c>
      <c r="AA245" s="3">
        <v>0.0</v>
      </c>
      <c r="AB245" s="3">
        <v>0.0</v>
      </c>
      <c r="AC245" s="3">
        <v>0.0</v>
      </c>
      <c r="AD245" s="3">
        <v>0.0</v>
      </c>
      <c r="AE245" s="3">
        <v>0.0</v>
      </c>
      <c r="AF245" s="3">
        <v>0.0</v>
      </c>
      <c r="AG245" s="3">
        <v>0.0</v>
      </c>
      <c r="AH245" s="3">
        <v>0.0</v>
      </c>
      <c r="AI245" s="3">
        <v>0.0</v>
      </c>
      <c r="AJ245" s="3" t="s">
        <v>197</v>
      </c>
    </row>
    <row r="246" ht="14.25" customHeight="1">
      <c r="A246" s="3" t="s">
        <v>1963</v>
      </c>
      <c r="B246" s="3" t="s">
        <v>2440</v>
      </c>
      <c r="C246" s="3" t="s">
        <v>2441</v>
      </c>
      <c r="D246" s="3" t="s">
        <v>1962</v>
      </c>
      <c r="F246" s="3">
        <v>0.0</v>
      </c>
      <c r="G246" s="3">
        <v>0.0</v>
      </c>
      <c r="H246" s="3">
        <v>0.0</v>
      </c>
      <c r="I246" s="3">
        <v>0.0</v>
      </c>
      <c r="J246" s="3">
        <v>0.0</v>
      </c>
      <c r="K246" s="3">
        <v>0.0</v>
      </c>
      <c r="L246" s="3">
        <v>0.0</v>
      </c>
      <c r="M246" s="3">
        <v>0.0</v>
      </c>
      <c r="N246" s="3">
        <v>0.0</v>
      </c>
      <c r="O246" s="3">
        <v>0.0</v>
      </c>
      <c r="P246" s="3">
        <v>0.0</v>
      </c>
      <c r="Q246" s="3">
        <v>0.0</v>
      </c>
      <c r="R246" s="3">
        <v>0.0</v>
      </c>
      <c r="S246" s="3">
        <v>0.0</v>
      </c>
      <c r="T246" s="3">
        <v>0.0</v>
      </c>
      <c r="U246" s="3">
        <v>0.0</v>
      </c>
      <c r="V246" s="3">
        <v>0.0</v>
      </c>
      <c r="W246" s="3">
        <v>0.0</v>
      </c>
      <c r="X246" s="3">
        <v>0.0</v>
      </c>
      <c r="Y246" s="3">
        <v>0.0</v>
      </c>
      <c r="Z246" s="3">
        <v>0.0</v>
      </c>
      <c r="AA246" s="3">
        <v>0.0</v>
      </c>
      <c r="AB246" s="3">
        <v>0.0</v>
      </c>
      <c r="AC246" s="3">
        <v>0.0</v>
      </c>
      <c r="AD246" s="3">
        <v>0.0</v>
      </c>
      <c r="AE246" s="3">
        <v>0.0</v>
      </c>
      <c r="AF246" s="3">
        <v>0.0</v>
      </c>
      <c r="AG246" s="3">
        <v>0.0</v>
      </c>
      <c r="AH246" s="3">
        <v>0.0</v>
      </c>
      <c r="AI246" s="3">
        <v>0.0</v>
      </c>
      <c r="AJ246" s="3" t="s">
        <v>197</v>
      </c>
    </row>
    <row r="247" ht="14.25" customHeight="1">
      <c r="A247" s="3" t="s">
        <v>1966</v>
      </c>
      <c r="B247" s="3" t="s">
        <v>2442</v>
      </c>
      <c r="C247" s="3" t="s">
        <v>2443</v>
      </c>
      <c r="D247" s="3" t="s">
        <v>1962</v>
      </c>
      <c r="F247" s="3">
        <v>0.0</v>
      </c>
      <c r="G247" s="3">
        <v>0.0</v>
      </c>
      <c r="H247" s="3">
        <v>0.0</v>
      </c>
      <c r="I247" s="3">
        <v>0.0</v>
      </c>
      <c r="J247" s="3">
        <v>0.0</v>
      </c>
      <c r="K247" s="3">
        <v>0.0</v>
      </c>
      <c r="L247" s="3">
        <v>0.0</v>
      </c>
      <c r="M247" s="3">
        <v>0.0</v>
      </c>
      <c r="N247" s="3">
        <v>0.0</v>
      </c>
      <c r="O247" s="3">
        <v>0.0</v>
      </c>
      <c r="P247" s="3">
        <v>0.0</v>
      </c>
      <c r="Q247" s="3">
        <v>0.0</v>
      </c>
      <c r="R247" s="3">
        <v>0.0</v>
      </c>
      <c r="S247" s="3">
        <v>0.0</v>
      </c>
      <c r="T247" s="3">
        <v>0.0</v>
      </c>
      <c r="U247" s="3">
        <v>0.0</v>
      </c>
      <c r="V247" s="3">
        <v>0.0</v>
      </c>
      <c r="W247" s="3">
        <v>0.0</v>
      </c>
      <c r="X247" s="3">
        <v>0.0</v>
      </c>
      <c r="Y247" s="3">
        <v>0.0</v>
      </c>
      <c r="Z247" s="3">
        <v>0.0</v>
      </c>
      <c r="AA247" s="3">
        <v>0.0</v>
      </c>
      <c r="AB247" s="3">
        <v>0.0</v>
      </c>
      <c r="AC247" s="3">
        <v>0.0</v>
      </c>
      <c r="AD247" s="3">
        <v>0.0</v>
      </c>
      <c r="AE247" s="3">
        <v>0.0</v>
      </c>
      <c r="AF247" s="3">
        <v>0.0</v>
      </c>
      <c r="AG247" s="3">
        <v>0.0</v>
      </c>
      <c r="AH247" s="3">
        <v>0.0</v>
      </c>
      <c r="AI247" s="3">
        <v>0.0</v>
      </c>
      <c r="AJ247" s="3" t="s">
        <v>197</v>
      </c>
    </row>
    <row r="248" ht="14.25" customHeight="1">
      <c r="A248" s="3" t="s">
        <v>1969</v>
      </c>
      <c r="B248" s="3" t="s">
        <v>2444</v>
      </c>
      <c r="C248" s="3" t="s">
        <v>2445</v>
      </c>
      <c r="D248" s="3" t="s">
        <v>1962</v>
      </c>
      <c r="F248" s="3">
        <v>0.0</v>
      </c>
      <c r="G248" s="3">
        <v>0.0</v>
      </c>
      <c r="H248" s="3">
        <v>0.0</v>
      </c>
      <c r="I248" s="3">
        <v>0.0</v>
      </c>
      <c r="J248" s="3">
        <v>0.0</v>
      </c>
      <c r="K248" s="3">
        <v>0.0</v>
      </c>
      <c r="L248" s="3">
        <v>0.0</v>
      </c>
      <c r="M248" s="3">
        <v>0.0</v>
      </c>
      <c r="N248" s="3">
        <v>0.0</v>
      </c>
      <c r="O248" s="3">
        <v>0.0</v>
      </c>
      <c r="P248" s="3">
        <v>0.0</v>
      </c>
      <c r="Q248" s="3">
        <v>0.0</v>
      </c>
      <c r="R248" s="3">
        <v>0.0</v>
      </c>
      <c r="S248" s="3">
        <v>0.0</v>
      </c>
      <c r="T248" s="3">
        <v>0.0</v>
      </c>
      <c r="U248" s="3">
        <v>0.0</v>
      </c>
      <c r="V248" s="3">
        <v>0.0</v>
      </c>
      <c r="W248" s="3">
        <v>0.0</v>
      </c>
      <c r="X248" s="3">
        <v>0.0</v>
      </c>
      <c r="Y248" s="3">
        <v>0.0</v>
      </c>
      <c r="Z248" s="3">
        <v>0.0</v>
      </c>
      <c r="AA248" s="3">
        <v>0.0</v>
      </c>
      <c r="AB248" s="3">
        <v>0.0</v>
      </c>
      <c r="AC248" s="3">
        <v>0.0</v>
      </c>
      <c r="AD248" s="3">
        <v>0.0</v>
      </c>
      <c r="AE248" s="3">
        <v>0.0</v>
      </c>
      <c r="AF248" s="3">
        <v>0.0</v>
      </c>
      <c r="AG248" s="3">
        <v>0.0</v>
      </c>
      <c r="AH248" s="3">
        <v>0.0</v>
      </c>
      <c r="AI248" s="3">
        <v>0.0</v>
      </c>
      <c r="AJ248" s="3" t="s">
        <v>197</v>
      </c>
    </row>
    <row r="249" ht="14.25" customHeight="1">
      <c r="A249" s="3" t="s">
        <v>1972</v>
      </c>
      <c r="B249" s="3" t="s">
        <v>2446</v>
      </c>
      <c r="C249" s="3" t="s">
        <v>2447</v>
      </c>
      <c r="D249" s="3" t="s">
        <v>1962</v>
      </c>
      <c r="F249" s="3">
        <v>0.0</v>
      </c>
      <c r="G249" s="3">
        <v>0.0</v>
      </c>
      <c r="H249" s="3">
        <v>0.0</v>
      </c>
      <c r="I249" s="3">
        <v>0.0</v>
      </c>
      <c r="J249" s="3">
        <v>0.0</v>
      </c>
      <c r="K249" s="3">
        <v>0.0</v>
      </c>
      <c r="L249" s="3">
        <v>0.0</v>
      </c>
      <c r="M249" s="3">
        <v>0.0</v>
      </c>
      <c r="N249" s="3">
        <v>0.0</v>
      </c>
      <c r="O249" s="3">
        <v>0.0</v>
      </c>
      <c r="P249" s="3">
        <v>0.0</v>
      </c>
      <c r="Q249" s="3">
        <v>0.0</v>
      </c>
      <c r="R249" s="3">
        <v>0.0</v>
      </c>
      <c r="S249" s="3">
        <v>0.0</v>
      </c>
      <c r="T249" s="3">
        <v>0.0</v>
      </c>
      <c r="U249" s="3">
        <v>0.0</v>
      </c>
      <c r="V249" s="3">
        <v>0.0</v>
      </c>
      <c r="W249" s="3">
        <v>0.0</v>
      </c>
      <c r="X249" s="3">
        <v>0.0</v>
      </c>
      <c r="Y249" s="3">
        <v>0.0</v>
      </c>
      <c r="Z249" s="3">
        <v>0.0</v>
      </c>
      <c r="AA249" s="3">
        <v>0.0</v>
      </c>
      <c r="AB249" s="3">
        <v>0.0</v>
      </c>
      <c r="AC249" s="3">
        <v>0.0</v>
      </c>
      <c r="AD249" s="3">
        <v>0.0</v>
      </c>
      <c r="AE249" s="3">
        <v>0.0</v>
      </c>
      <c r="AF249" s="3">
        <v>0.0</v>
      </c>
      <c r="AG249" s="3">
        <v>0.0</v>
      </c>
      <c r="AH249" s="3">
        <v>0.0</v>
      </c>
      <c r="AI249" s="3">
        <v>0.0</v>
      </c>
      <c r="AJ249" s="3" t="s">
        <v>197</v>
      </c>
    </row>
    <row r="250" ht="14.25" customHeight="1">
      <c r="A250" s="3" t="s">
        <v>1975</v>
      </c>
      <c r="B250" s="3" t="s">
        <v>2448</v>
      </c>
      <c r="C250" s="3" t="s">
        <v>2449</v>
      </c>
      <c r="D250" s="3" t="s">
        <v>1962</v>
      </c>
      <c r="F250" s="3">
        <v>0.0</v>
      </c>
      <c r="G250" s="3">
        <v>0.0</v>
      </c>
      <c r="H250" s="3">
        <v>0.0</v>
      </c>
      <c r="I250" s="3">
        <v>0.0</v>
      </c>
      <c r="J250" s="3">
        <v>0.0</v>
      </c>
      <c r="K250" s="3">
        <v>0.0</v>
      </c>
      <c r="L250" s="3">
        <v>0.0</v>
      </c>
      <c r="M250" s="3">
        <v>0.0</v>
      </c>
      <c r="N250" s="3">
        <v>0.0</v>
      </c>
      <c r="O250" s="3">
        <v>0.0</v>
      </c>
      <c r="P250" s="3">
        <v>0.0</v>
      </c>
      <c r="Q250" s="3">
        <v>0.0</v>
      </c>
      <c r="R250" s="3">
        <v>0.0</v>
      </c>
      <c r="S250" s="3">
        <v>0.0</v>
      </c>
      <c r="T250" s="3">
        <v>0.0</v>
      </c>
      <c r="U250" s="3">
        <v>0.0</v>
      </c>
      <c r="V250" s="3">
        <v>0.0</v>
      </c>
      <c r="W250" s="3">
        <v>0.0</v>
      </c>
      <c r="X250" s="3">
        <v>0.0</v>
      </c>
      <c r="Y250" s="3">
        <v>0.0</v>
      </c>
      <c r="Z250" s="3">
        <v>0.0</v>
      </c>
      <c r="AA250" s="3">
        <v>0.0</v>
      </c>
      <c r="AB250" s="3">
        <v>0.0</v>
      </c>
      <c r="AC250" s="3">
        <v>0.0</v>
      </c>
      <c r="AD250" s="3">
        <v>0.0</v>
      </c>
      <c r="AE250" s="3">
        <v>0.0</v>
      </c>
      <c r="AF250" s="3">
        <v>0.0</v>
      </c>
      <c r="AG250" s="3">
        <v>0.0</v>
      </c>
      <c r="AH250" s="3">
        <v>0.0</v>
      </c>
      <c r="AI250" s="3">
        <v>0.0</v>
      </c>
      <c r="AJ250" s="3" t="s">
        <v>197</v>
      </c>
    </row>
    <row r="251" ht="14.25" customHeight="1">
      <c r="A251" s="3" t="s">
        <v>1978</v>
      </c>
      <c r="B251" s="3" t="s">
        <v>2450</v>
      </c>
      <c r="C251" s="3" t="s">
        <v>2451</v>
      </c>
      <c r="D251" s="3" t="s">
        <v>1962</v>
      </c>
      <c r="F251" s="3">
        <v>0.0</v>
      </c>
      <c r="G251" s="3">
        <v>0.0</v>
      </c>
      <c r="H251" s="3">
        <v>0.0</v>
      </c>
      <c r="I251" s="3">
        <v>0.0</v>
      </c>
      <c r="J251" s="3">
        <v>0.0</v>
      </c>
      <c r="K251" s="3">
        <v>0.0</v>
      </c>
      <c r="L251" s="3">
        <v>0.0</v>
      </c>
      <c r="M251" s="3">
        <v>0.0</v>
      </c>
      <c r="N251" s="3">
        <v>0.0</v>
      </c>
      <c r="O251" s="3">
        <v>0.0</v>
      </c>
      <c r="P251" s="3">
        <v>0.0</v>
      </c>
      <c r="Q251" s="3">
        <v>0.0</v>
      </c>
      <c r="R251" s="3">
        <v>0.0</v>
      </c>
      <c r="S251" s="3">
        <v>0.0</v>
      </c>
      <c r="T251" s="3">
        <v>0.0</v>
      </c>
      <c r="U251" s="3">
        <v>0.0</v>
      </c>
      <c r="V251" s="3">
        <v>0.0</v>
      </c>
      <c r="W251" s="3">
        <v>0.0</v>
      </c>
      <c r="X251" s="3">
        <v>0.0</v>
      </c>
      <c r="Y251" s="3">
        <v>0.0</v>
      </c>
      <c r="Z251" s="3">
        <v>0.0</v>
      </c>
      <c r="AA251" s="3">
        <v>0.0</v>
      </c>
      <c r="AB251" s="3">
        <v>0.0</v>
      </c>
      <c r="AC251" s="3">
        <v>0.0</v>
      </c>
      <c r="AD251" s="3">
        <v>0.0</v>
      </c>
      <c r="AE251" s="3">
        <v>0.0</v>
      </c>
      <c r="AF251" s="3">
        <v>0.0</v>
      </c>
      <c r="AG251" s="3">
        <v>0.0</v>
      </c>
      <c r="AH251" s="3">
        <v>0.0</v>
      </c>
      <c r="AI251" s="3">
        <v>0.0</v>
      </c>
      <c r="AJ251" s="3" t="s">
        <v>197</v>
      </c>
    </row>
    <row r="252" ht="14.25" customHeight="1">
      <c r="A252" s="3" t="s">
        <v>1981</v>
      </c>
      <c r="B252" s="3" t="s">
        <v>2452</v>
      </c>
      <c r="C252" s="3" t="s">
        <v>2453</v>
      </c>
      <c r="D252" s="3" t="s">
        <v>1962</v>
      </c>
      <c r="F252" s="3">
        <v>0.0</v>
      </c>
      <c r="G252" s="3">
        <v>0.0</v>
      </c>
      <c r="H252" s="3">
        <v>0.0</v>
      </c>
      <c r="I252" s="3">
        <v>0.0</v>
      </c>
      <c r="J252" s="3">
        <v>0.0</v>
      </c>
      <c r="K252" s="3">
        <v>0.0</v>
      </c>
      <c r="L252" s="3">
        <v>0.0</v>
      </c>
      <c r="M252" s="3">
        <v>0.0</v>
      </c>
      <c r="N252" s="3">
        <v>0.0</v>
      </c>
      <c r="O252" s="3">
        <v>0.0</v>
      </c>
      <c r="P252" s="3">
        <v>0.0</v>
      </c>
      <c r="Q252" s="3">
        <v>0.0</v>
      </c>
      <c r="R252" s="3">
        <v>0.0</v>
      </c>
      <c r="S252" s="3">
        <v>0.0</v>
      </c>
      <c r="T252" s="3">
        <v>0.0</v>
      </c>
      <c r="U252" s="3">
        <v>0.0</v>
      </c>
      <c r="V252" s="3">
        <v>0.0</v>
      </c>
      <c r="W252" s="3">
        <v>0.0</v>
      </c>
      <c r="X252" s="3">
        <v>0.0</v>
      </c>
      <c r="Y252" s="3">
        <v>0.0</v>
      </c>
      <c r="Z252" s="3">
        <v>0.0</v>
      </c>
      <c r="AA252" s="3">
        <v>0.0</v>
      </c>
      <c r="AB252" s="3">
        <v>0.0</v>
      </c>
      <c r="AC252" s="3">
        <v>0.0</v>
      </c>
      <c r="AD252" s="3">
        <v>0.0</v>
      </c>
      <c r="AE252" s="3">
        <v>0.0</v>
      </c>
      <c r="AF252" s="3">
        <v>0.0</v>
      </c>
      <c r="AG252" s="3">
        <v>0.0</v>
      </c>
      <c r="AH252" s="3">
        <v>0.0</v>
      </c>
      <c r="AI252" s="3">
        <v>0.0</v>
      </c>
      <c r="AJ252" s="3" t="s">
        <v>197</v>
      </c>
    </row>
    <row r="253" ht="14.25" customHeight="1">
      <c r="A253" s="3" t="s">
        <v>623</v>
      </c>
      <c r="B253" s="3" t="s">
        <v>2454</v>
      </c>
      <c r="C253" s="3" t="s">
        <v>2455</v>
      </c>
      <c r="D253" s="3" t="s">
        <v>1962</v>
      </c>
      <c r="F253" s="3">
        <v>0.0</v>
      </c>
      <c r="G253" s="3">
        <v>0.0</v>
      </c>
      <c r="H253" s="3">
        <v>0.0</v>
      </c>
      <c r="I253" s="3">
        <v>0.0</v>
      </c>
      <c r="J253" s="3">
        <v>0.0</v>
      </c>
      <c r="K253" s="3">
        <v>0.0</v>
      </c>
      <c r="L253" s="3">
        <v>0.0</v>
      </c>
      <c r="M253" s="3">
        <v>0.0</v>
      </c>
      <c r="N253" s="3">
        <v>0.0</v>
      </c>
      <c r="O253" s="3">
        <v>0.0</v>
      </c>
      <c r="P253" s="3">
        <v>0.0</v>
      </c>
      <c r="Q253" s="3">
        <v>0.0</v>
      </c>
      <c r="R253" s="3">
        <v>0.0</v>
      </c>
      <c r="S253" s="3">
        <v>0.0</v>
      </c>
      <c r="T253" s="3">
        <v>0.0</v>
      </c>
      <c r="U253" s="3">
        <v>0.0</v>
      </c>
      <c r="V253" s="3">
        <v>0.0</v>
      </c>
      <c r="W253" s="3">
        <v>0.0</v>
      </c>
      <c r="X253" s="3">
        <v>0.0</v>
      </c>
      <c r="Y253" s="3">
        <v>0.0</v>
      </c>
      <c r="Z253" s="3">
        <v>0.0</v>
      </c>
      <c r="AA253" s="3">
        <v>0.0</v>
      </c>
      <c r="AB253" s="3">
        <v>0.0</v>
      </c>
      <c r="AC253" s="3">
        <v>0.0</v>
      </c>
      <c r="AD253" s="3">
        <v>0.0</v>
      </c>
      <c r="AE253" s="3">
        <v>0.0</v>
      </c>
      <c r="AF253" s="3">
        <v>0.0</v>
      </c>
      <c r="AG253" s="3">
        <v>0.0</v>
      </c>
      <c r="AH253" s="3">
        <v>0.0</v>
      </c>
      <c r="AI253" s="3">
        <v>0.0</v>
      </c>
      <c r="AJ253" s="3" t="s">
        <v>197</v>
      </c>
    </row>
    <row r="254" ht="14.25" customHeight="1">
      <c r="A254" s="3" t="s">
        <v>626</v>
      </c>
      <c r="B254" s="3" t="s">
        <v>2456</v>
      </c>
      <c r="C254" s="3" t="s">
        <v>2457</v>
      </c>
      <c r="D254" s="3" t="s">
        <v>1962</v>
      </c>
      <c r="F254" s="3">
        <v>0.0</v>
      </c>
      <c r="G254" s="3">
        <v>0.0</v>
      </c>
      <c r="H254" s="3">
        <v>0.0</v>
      </c>
      <c r="I254" s="3">
        <v>0.0</v>
      </c>
      <c r="J254" s="3">
        <v>0.0</v>
      </c>
      <c r="K254" s="3">
        <v>0.0</v>
      </c>
      <c r="L254" s="3">
        <v>0.0</v>
      </c>
      <c r="M254" s="3">
        <v>0.0</v>
      </c>
      <c r="N254" s="3">
        <v>0.0</v>
      </c>
      <c r="O254" s="3">
        <v>0.0</v>
      </c>
      <c r="P254" s="3">
        <v>0.0</v>
      </c>
      <c r="Q254" s="3">
        <v>0.0</v>
      </c>
      <c r="R254" s="3">
        <v>0.0</v>
      </c>
      <c r="S254" s="3">
        <v>0.0</v>
      </c>
      <c r="T254" s="3">
        <v>0.0</v>
      </c>
      <c r="U254" s="3">
        <v>0.0</v>
      </c>
      <c r="V254" s="3">
        <v>0.0</v>
      </c>
      <c r="W254" s="3">
        <v>0.0</v>
      </c>
      <c r="X254" s="3">
        <v>0.0</v>
      </c>
      <c r="Y254" s="3">
        <v>0.0</v>
      </c>
      <c r="Z254" s="3">
        <v>0.0</v>
      </c>
      <c r="AA254" s="3">
        <v>0.0</v>
      </c>
      <c r="AB254" s="3">
        <v>0.0</v>
      </c>
      <c r="AC254" s="3">
        <v>0.0</v>
      </c>
      <c r="AD254" s="3">
        <v>0.0</v>
      </c>
      <c r="AE254" s="3">
        <v>0.0</v>
      </c>
      <c r="AF254" s="3">
        <v>0.0</v>
      </c>
      <c r="AG254" s="3">
        <v>0.0</v>
      </c>
      <c r="AH254" s="3">
        <v>0.0</v>
      </c>
      <c r="AI254" s="3">
        <v>0.0</v>
      </c>
      <c r="AJ254" s="3" t="s">
        <v>197</v>
      </c>
    </row>
    <row r="255" ht="14.25" customHeight="1">
      <c r="A255" s="3" t="s">
        <v>629</v>
      </c>
      <c r="B255" s="3" t="s">
        <v>2458</v>
      </c>
      <c r="C255" s="3" t="s">
        <v>2459</v>
      </c>
      <c r="D255" s="3" t="s">
        <v>1962</v>
      </c>
      <c r="F255" s="3">
        <v>0.0</v>
      </c>
      <c r="G255" s="3">
        <v>0.0</v>
      </c>
      <c r="H255" s="3">
        <v>0.0</v>
      </c>
      <c r="I255" s="3">
        <v>0.0</v>
      </c>
      <c r="J255" s="3">
        <v>0.0</v>
      </c>
      <c r="K255" s="3">
        <v>0.0</v>
      </c>
      <c r="L255" s="3">
        <v>0.0</v>
      </c>
      <c r="M255" s="3">
        <v>0.0</v>
      </c>
      <c r="N255" s="3">
        <v>0.0</v>
      </c>
      <c r="O255" s="3">
        <v>0.0</v>
      </c>
      <c r="P255" s="3">
        <v>0.0</v>
      </c>
      <c r="Q255" s="3">
        <v>0.0</v>
      </c>
      <c r="R255" s="3">
        <v>0.0</v>
      </c>
      <c r="S255" s="3">
        <v>0.0</v>
      </c>
      <c r="T255" s="3">
        <v>0.0</v>
      </c>
      <c r="U255" s="3">
        <v>0.0</v>
      </c>
      <c r="V255" s="3">
        <v>0.0</v>
      </c>
      <c r="W255" s="3">
        <v>0.0</v>
      </c>
      <c r="X255" s="3">
        <v>0.0</v>
      </c>
      <c r="Y255" s="3">
        <v>0.0</v>
      </c>
      <c r="Z255" s="3">
        <v>0.0</v>
      </c>
      <c r="AA255" s="3">
        <v>0.0</v>
      </c>
      <c r="AB255" s="3">
        <v>0.0</v>
      </c>
      <c r="AC255" s="3">
        <v>0.0</v>
      </c>
      <c r="AD255" s="3">
        <v>0.0</v>
      </c>
      <c r="AE255" s="3">
        <v>0.0</v>
      </c>
      <c r="AF255" s="3">
        <v>0.0</v>
      </c>
      <c r="AG255" s="3">
        <v>0.0</v>
      </c>
      <c r="AH255" s="3">
        <v>0.0</v>
      </c>
      <c r="AI255" s="3">
        <v>0.0</v>
      </c>
      <c r="AJ255" s="3" t="s">
        <v>197</v>
      </c>
    </row>
    <row r="256" ht="14.25" customHeight="1">
      <c r="A256" s="3" t="s">
        <v>632</v>
      </c>
      <c r="B256" s="3" t="s">
        <v>2460</v>
      </c>
      <c r="C256" s="3" t="s">
        <v>2461</v>
      </c>
      <c r="D256" s="3" t="s">
        <v>1962</v>
      </c>
      <c r="F256" s="3">
        <v>0.0</v>
      </c>
      <c r="G256" s="3">
        <v>0.0</v>
      </c>
      <c r="H256" s="3">
        <v>0.0</v>
      </c>
      <c r="I256" s="3">
        <v>0.0</v>
      </c>
      <c r="J256" s="3">
        <v>0.0</v>
      </c>
      <c r="K256" s="3">
        <v>0.0</v>
      </c>
      <c r="L256" s="3">
        <v>0.0</v>
      </c>
      <c r="M256" s="3">
        <v>0.0</v>
      </c>
      <c r="N256" s="3">
        <v>0.0</v>
      </c>
      <c r="O256" s="3">
        <v>0.0</v>
      </c>
      <c r="P256" s="3">
        <v>0.0</v>
      </c>
      <c r="Q256" s="3">
        <v>0.0</v>
      </c>
      <c r="R256" s="3">
        <v>0.0</v>
      </c>
      <c r="S256" s="3">
        <v>0.0</v>
      </c>
      <c r="T256" s="3">
        <v>0.0</v>
      </c>
      <c r="U256" s="3">
        <v>0.0</v>
      </c>
      <c r="V256" s="3">
        <v>0.0</v>
      </c>
      <c r="W256" s="3">
        <v>0.0</v>
      </c>
      <c r="X256" s="3">
        <v>0.0</v>
      </c>
      <c r="Y256" s="3">
        <v>0.0</v>
      </c>
      <c r="Z256" s="3">
        <v>0.0</v>
      </c>
      <c r="AA256" s="3">
        <v>0.0</v>
      </c>
      <c r="AB256" s="3">
        <v>0.0</v>
      </c>
      <c r="AC256" s="3">
        <v>0.0</v>
      </c>
      <c r="AD256" s="3">
        <v>0.0</v>
      </c>
      <c r="AE256" s="3">
        <v>0.0</v>
      </c>
      <c r="AF256" s="3">
        <v>0.0</v>
      </c>
      <c r="AG256" s="3">
        <v>0.0</v>
      </c>
      <c r="AH256" s="3">
        <v>0.0</v>
      </c>
      <c r="AI256" s="3">
        <v>0.0</v>
      </c>
      <c r="AJ256" s="3" t="s">
        <v>197</v>
      </c>
    </row>
    <row r="257" ht="14.25" customHeight="1">
      <c r="A257" s="3" t="s">
        <v>635</v>
      </c>
      <c r="B257" s="3" t="s">
        <v>2462</v>
      </c>
      <c r="C257" s="3" t="s">
        <v>2463</v>
      </c>
      <c r="D257" s="3" t="s">
        <v>1962</v>
      </c>
      <c r="F257" s="3">
        <v>0.0</v>
      </c>
      <c r="G257" s="3">
        <v>0.0</v>
      </c>
      <c r="H257" s="3">
        <v>0.0</v>
      </c>
      <c r="I257" s="3">
        <v>0.0</v>
      </c>
      <c r="J257" s="3">
        <v>0.0</v>
      </c>
      <c r="K257" s="3">
        <v>0.0</v>
      </c>
      <c r="L257" s="3">
        <v>0.0</v>
      </c>
      <c r="M257" s="3">
        <v>0.0</v>
      </c>
      <c r="N257" s="3">
        <v>0.0</v>
      </c>
      <c r="O257" s="3">
        <v>0.0</v>
      </c>
      <c r="P257" s="3">
        <v>0.0</v>
      </c>
      <c r="Q257" s="3">
        <v>0.0</v>
      </c>
      <c r="R257" s="3">
        <v>0.0</v>
      </c>
      <c r="S257" s="3">
        <v>0.0</v>
      </c>
      <c r="T257" s="3">
        <v>0.0</v>
      </c>
      <c r="U257" s="3">
        <v>0.0</v>
      </c>
      <c r="V257" s="3">
        <v>0.0</v>
      </c>
      <c r="W257" s="3">
        <v>0.0</v>
      </c>
      <c r="X257" s="3">
        <v>0.0</v>
      </c>
      <c r="Y257" s="3">
        <v>0.0</v>
      </c>
      <c r="Z257" s="3">
        <v>0.0</v>
      </c>
      <c r="AA257" s="3">
        <v>0.0</v>
      </c>
      <c r="AB257" s="3">
        <v>0.0</v>
      </c>
      <c r="AC257" s="3">
        <v>0.0</v>
      </c>
      <c r="AD257" s="3">
        <v>0.0</v>
      </c>
      <c r="AE257" s="3">
        <v>0.0</v>
      </c>
      <c r="AF257" s="3">
        <v>0.0</v>
      </c>
      <c r="AG257" s="3">
        <v>0.0</v>
      </c>
      <c r="AH257" s="3">
        <v>0.0</v>
      </c>
      <c r="AI257" s="3">
        <v>0.0</v>
      </c>
      <c r="AJ257" s="3" t="s">
        <v>197</v>
      </c>
    </row>
    <row r="258" ht="14.25" customHeight="1">
      <c r="A258" s="3" t="s">
        <v>638</v>
      </c>
      <c r="B258" s="3" t="s">
        <v>2464</v>
      </c>
      <c r="C258" s="3" t="s">
        <v>2465</v>
      </c>
      <c r="D258" s="3" t="s">
        <v>1962</v>
      </c>
      <c r="F258" s="3">
        <v>0.0</v>
      </c>
      <c r="G258" s="3">
        <v>0.0</v>
      </c>
      <c r="H258" s="3">
        <v>0.0</v>
      </c>
      <c r="I258" s="3">
        <v>0.0</v>
      </c>
      <c r="J258" s="3">
        <v>0.0</v>
      </c>
      <c r="K258" s="3">
        <v>0.0</v>
      </c>
      <c r="L258" s="3">
        <v>0.0</v>
      </c>
      <c r="M258" s="3">
        <v>0.0</v>
      </c>
      <c r="N258" s="3">
        <v>0.0</v>
      </c>
      <c r="O258" s="3">
        <v>0.0</v>
      </c>
      <c r="P258" s="3">
        <v>0.0</v>
      </c>
      <c r="Q258" s="3">
        <v>0.0</v>
      </c>
      <c r="R258" s="3">
        <v>0.0</v>
      </c>
      <c r="S258" s="3">
        <v>0.0</v>
      </c>
      <c r="T258" s="3">
        <v>0.0</v>
      </c>
      <c r="U258" s="3">
        <v>0.0</v>
      </c>
      <c r="V258" s="3">
        <v>0.0</v>
      </c>
      <c r="W258" s="3">
        <v>0.0</v>
      </c>
      <c r="X258" s="3">
        <v>0.0</v>
      </c>
      <c r="Y258" s="3">
        <v>0.0</v>
      </c>
      <c r="Z258" s="3">
        <v>0.0</v>
      </c>
      <c r="AA258" s="3">
        <v>0.0</v>
      </c>
      <c r="AB258" s="3">
        <v>0.0</v>
      </c>
      <c r="AC258" s="3">
        <v>0.0</v>
      </c>
      <c r="AD258" s="3">
        <v>0.0</v>
      </c>
      <c r="AE258" s="3">
        <v>0.0</v>
      </c>
      <c r="AF258" s="3">
        <v>0.0</v>
      </c>
      <c r="AG258" s="3">
        <v>0.0</v>
      </c>
      <c r="AH258" s="3">
        <v>0.0</v>
      </c>
      <c r="AI258" s="3">
        <v>0.0</v>
      </c>
      <c r="AJ258" s="3" t="s">
        <v>197</v>
      </c>
    </row>
    <row r="259" ht="14.25" customHeight="1">
      <c r="A259" s="3" t="s">
        <v>1996</v>
      </c>
      <c r="B259" s="3" t="s">
        <v>2466</v>
      </c>
      <c r="C259" s="3" t="s">
        <v>2467</v>
      </c>
      <c r="D259" s="3" t="s">
        <v>1962</v>
      </c>
      <c r="F259" s="3">
        <v>0.0</v>
      </c>
      <c r="G259" s="3">
        <v>0.0</v>
      </c>
      <c r="H259" s="3">
        <v>0.0</v>
      </c>
      <c r="I259" s="3">
        <v>0.0</v>
      </c>
      <c r="J259" s="3">
        <v>0.0</v>
      </c>
      <c r="K259" s="3">
        <v>0.0</v>
      </c>
      <c r="L259" s="3">
        <v>0.0</v>
      </c>
      <c r="M259" s="3">
        <v>0.0</v>
      </c>
      <c r="N259" s="3">
        <v>0.0</v>
      </c>
      <c r="O259" s="3">
        <v>0.0</v>
      </c>
      <c r="P259" s="3">
        <v>0.0</v>
      </c>
      <c r="Q259" s="3">
        <v>0.0</v>
      </c>
      <c r="R259" s="3">
        <v>0.0</v>
      </c>
      <c r="S259" s="3">
        <v>0.0</v>
      </c>
      <c r="T259" s="3">
        <v>0.0</v>
      </c>
      <c r="U259" s="3">
        <v>0.0</v>
      </c>
      <c r="V259" s="3">
        <v>0.0</v>
      </c>
      <c r="W259" s="3">
        <v>0.0</v>
      </c>
      <c r="X259" s="3">
        <v>0.0</v>
      </c>
      <c r="Y259" s="3">
        <v>0.0</v>
      </c>
      <c r="Z259" s="3">
        <v>0.0</v>
      </c>
      <c r="AA259" s="3">
        <v>0.0</v>
      </c>
      <c r="AB259" s="3">
        <v>0.0</v>
      </c>
      <c r="AC259" s="3">
        <v>0.0</v>
      </c>
      <c r="AD259" s="3">
        <v>0.0</v>
      </c>
      <c r="AE259" s="3">
        <v>0.0</v>
      </c>
      <c r="AF259" s="3">
        <v>0.0</v>
      </c>
      <c r="AG259" s="3">
        <v>0.0</v>
      </c>
      <c r="AH259" s="3">
        <v>0.0</v>
      </c>
      <c r="AI259" s="3">
        <v>0.0</v>
      </c>
      <c r="AJ259" s="3" t="s">
        <v>197</v>
      </c>
    </row>
    <row r="260" ht="14.25" customHeight="1">
      <c r="A260" s="3" t="s">
        <v>1999</v>
      </c>
      <c r="B260" s="3" t="s">
        <v>2468</v>
      </c>
      <c r="C260" s="3" t="s">
        <v>2469</v>
      </c>
      <c r="D260" s="3" t="s">
        <v>1962</v>
      </c>
      <c r="F260" s="3">
        <v>0.0</v>
      </c>
      <c r="G260" s="3">
        <v>0.0</v>
      </c>
      <c r="H260" s="3">
        <v>0.0</v>
      </c>
      <c r="I260" s="3">
        <v>0.0</v>
      </c>
      <c r="J260" s="3">
        <v>0.0</v>
      </c>
      <c r="K260" s="3">
        <v>0.0</v>
      </c>
      <c r="L260" s="3">
        <v>0.0</v>
      </c>
      <c r="M260" s="3">
        <v>0.0</v>
      </c>
      <c r="N260" s="3">
        <v>0.0</v>
      </c>
      <c r="O260" s="3">
        <v>0.0</v>
      </c>
      <c r="P260" s="3">
        <v>0.0</v>
      </c>
      <c r="Q260" s="3">
        <v>0.0</v>
      </c>
      <c r="R260" s="3">
        <v>0.0</v>
      </c>
      <c r="S260" s="3">
        <v>0.0</v>
      </c>
      <c r="T260" s="3">
        <v>0.0</v>
      </c>
      <c r="U260" s="3">
        <v>0.0</v>
      </c>
      <c r="V260" s="3">
        <v>0.0</v>
      </c>
      <c r="W260" s="3">
        <v>0.0</v>
      </c>
      <c r="X260" s="3">
        <v>0.0</v>
      </c>
      <c r="Y260" s="3">
        <v>0.0</v>
      </c>
      <c r="Z260" s="3">
        <v>0.0</v>
      </c>
      <c r="AA260" s="3">
        <v>0.0</v>
      </c>
      <c r="AB260" s="3">
        <v>0.0</v>
      </c>
      <c r="AC260" s="3">
        <v>0.0</v>
      </c>
      <c r="AD260" s="3">
        <v>0.0</v>
      </c>
      <c r="AE260" s="3">
        <v>0.0</v>
      </c>
      <c r="AF260" s="3">
        <v>0.0</v>
      </c>
      <c r="AG260" s="3">
        <v>0.0</v>
      </c>
      <c r="AH260" s="3">
        <v>0.0</v>
      </c>
      <c r="AI260" s="3">
        <v>0.0</v>
      </c>
      <c r="AJ260" s="3" t="s">
        <v>197</v>
      </c>
    </row>
    <row r="261" ht="14.25" customHeight="1">
      <c r="A261" s="3" t="s">
        <v>215</v>
      </c>
      <c r="C261" s="3" t="s">
        <v>2470</v>
      </c>
    </row>
    <row r="262" ht="14.25" customHeight="1">
      <c r="A262" s="3" t="s">
        <v>1959</v>
      </c>
      <c r="B262" s="3" t="s">
        <v>2471</v>
      </c>
      <c r="C262" s="3" t="s">
        <v>2472</v>
      </c>
      <c r="D262" s="3" t="s">
        <v>1962</v>
      </c>
      <c r="F262" s="3">
        <v>0.0</v>
      </c>
      <c r="G262" s="3">
        <v>0.0</v>
      </c>
      <c r="H262" s="3">
        <v>0.0</v>
      </c>
      <c r="I262" s="3">
        <v>0.0</v>
      </c>
      <c r="J262" s="3">
        <v>0.0</v>
      </c>
      <c r="K262" s="3">
        <v>0.0</v>
      </c>
      <c r="L262" s="3">
        <v>0.0</v>
      </c>
      <c r="M262" s="3">
        <v>0.0</v>
      </c>
      <c r="N262" s="3">
        <v>0.0</v>
      </c>
      <c r="O262" s="3">
        <v>0.0</v>
      </c>
      <c r="P262" s="3">
        <v>0.0</v>
      </c>
      <c r="Q262" s="3">
        <v>0.0</v>
      </c>
      <c r="R262" s="3">
        <v>0.0</v>
      </c>
      <c r="S262" s="3">
        <v>0.0</v>
      </c>
      <c r="T262" s="3">
        <v>0.0</v>
      </c>
      <c r="U262" s="3">
        <v>0.0</v>
      </c>
      <c r="V262" s="3">
        <v>0.0</v>
      </c>
      <c r="W262" s="3">
        <v>0.0</v>
      </c>
      <c r="X262" s="3">
        <v>0.0</v>
      </c>
      <c r="Y262" s="3">
        <v>0.0</v>
      </c>
      <c r="Z262" s="3">
        <v>0.0</v>
      </c>
      <c r="AA262" s="3">
        <v>0.0</v>
      </c>
      <c r="AB262" s="3">
        <v>0.0</v>
      </c>
      <c r="AC262" s="3">
        <v>0.0</v>
      </c>
      <c r="AD262" s="3">
        <v>0.0</v>
      </c>
      <c r="AE262" s="3">
        <v>0.0</v>
      </c>
      <c r="AF262" s="3">
        <v>0.0</v>
      </c>
      <c r="AG262" s="3">
        <v>0.0</v>
      </c>
      <c r="AH262" s="3">
        <v>0.0</v>
      </c>
      <c r="AI262" s="3">
        <v>0.0</v>
      </c>
      <c r="AJ262" s="3" t="s">
        <v>197</v>
      </c>
    </row>
    <row r="263" ht="14.25" customHeight="1">
      <c r="A263" s="3" t="s">
        <v>1963</v>
      </c>
      <c r="B263" s="3" t="s">
        <v>2473</v>
      </c>
      <c r="C263" s="3" t="s">
        <v>2474</v>
      </c>
      <c r="D263" s="3" t="s">
        <v>1962</v>
      </c>
      <c r="F263" s="3">
        <v>82.185944</v>
      </c>
      <c r="G263" s="3">
        <v>80.596939</v>
      </c>
      <c r="H263" s="3">
        <v>79.142281</v>
      </c>
      <c r="I263" s="3">
        <v>77.630745</v>
      </c>
      <c r="J263" s="3">
        <v>76.057541</v>
      </c>
      <c r="K263" s="3">
        <v>74.680023</v>
      </c>
      <c r="L263" s="3">
        <v>73.496796</v>
      </c>
      <c r="M263" s="3">
        <v>72.341942</v>
      </c>
      <c r="N263" s="3">
        <v>71.245628</v>
      </c>
      <c r="O263" s="3">
        <v>70.20089</v>
      </c>
      <c r="P263" s="3">
        <v>69.204353</v>
      </c>
      <c r="Q263" s="3">
        <v>68.254227</v>
      </c>
      <c r="R263" s="3">
        <v>67.349442</v>
      </c>
      <c r="S263" s="3">
        <v>66.463547</v>
      </c>
      <c r="T263" s="3">
        <v>65.614357</v>
      </c>
      <c r="U263" s="3">
        <v>64.801903</v>
      </c>
      <c r="V263" s="3">
        <v>64.026917</v>
      </c>
      <c r="W263" s="3">
        <v>63.288761</v>
      </c>
      <c r="X263" s="3">
        <v>62.584351</v>
      </c>
      <c r="Y263" s="3">
        <v>61.913975</v>
      </c>
      <c r="Z263" s="3">
        <v>61.273689</v>
      </c>
      <c r="AA263" s="3">
        <v>60.663811</v>
      </c>
      <c r="AB263" s="3">
        <v>60.081894</v>
      </c>
      <c r="AC263" s="3">
        <v>59.527405</v>
      </c>
      <c r="AD263" s="3">
        <v>58.998718</v>
      </c>
      <c r="AE263" s="3">
        <v>58.495007</v>
      </c>
      <c r="AF263" s="3">
        <v>58.014523</v>
      </c>
      <c r="AG263" s="3">
        <v>57.557602</v>
      </c>
      <c r="AH263" s="3">
        <v>57.121693</v>
      </c>
      <c r="AI263" s="3">
        <v>56.685505</v>
      </c>
      <c r="AJ263" s="40">
        <v>-0.013</v>
      </c>
    </row>
    <row r="264" ht="14.25" customHeight="1">
      <c r="A264" s="3" t="s">
        <v>1966</v>
      </c>
      <c r="B264" s="3" t="s">
        <v>2475</v>
      </c>
      <c r="C264" s="3" t="s">
        <v>2476</v>
      </c>
      <c r="D264" s="3" t="s">
        <v>1962</v>
      </c>
      <c r="F264" s="3">
        <v>75.317528</v>
      </c>
      <c r="G264" s="3">
        <v>73.639267</v>
      </c>
      <c r="H264" s="3">
        <v>72.14756</v>
      </c>
      <c r="I264" s="3">
        <v>70.697723</v>
      </c>
      <c r="J264" s="3">
        <v>69.275505</v>
      </c>
      <c r="K264" s="3">
        <v>67.979012</v>
      </c>
      <c r="L264" s="3">
        <v>66.723663</v>
      </c>
      <c r="M264" s="3">
        <v>65.528351</v>
      </c>
      <c r="N264" s="3">
        <v>64.389084</v>
      </c>
      <c r="O264" s="3">
        <v>63.303211</v>
      </c>
      <c r="P264" s="3">
        <v>62.268436</v>
      </c>
      <c r="Q264" s="3">
        <v>61.282063</v>
      </c>
      <c r="R264" s="3">
        <v>60.342323</v>
      </c>
      <c r="S264" s="3">
        <v>59.422932</v>
      </c>
      <c r="T264" s="3">
        <v>58.54224</v>
      </c>
      <c r="U264" s="3">
        <v>57.702583</v>
      </c>
      <c r="V264" s="3">
        <v>56.902096</v>
      </c>
      <c r="W264" s="3">
        <v>56.138329</v>
      </c>
      <c r="X264" s="3">
        <v>55.409847</v>
      </c>
      <c r="Y264" s="3">
        <v>54.714478</v>
      </c>
      <c r="Z264" s="3">
        <v>54.051514</v>
      </c>
      <c r="AA264" s="3">
        <v>53.419083</v>
      </c>
      <c r="AB264" s="3">
        <v>52.816124</v>
      </c>
      <c r="AC264" s="3">
        <v>52.241257</v>
      </c>
      <c r="AD264" s="3">
        <v>51.693203</v>
      </c>
      <c r="AE264" s="3">
        <v>51.170708</v>
      </c>
      <c r="AF264" s="3">
        <v>50.672676</v>
      </c>
      <c r="AG264" s="3">
        <v>50.197861</v>
      </c>
      <c r="AH264" s="3">
        <v>49.745419</v>
      </c>
      <c r="AI264" s="3">
        <v>49.293041</v>
      </c>
      <c r="AJ264" s="40">
        <v>-0.015</v>
      </c>
    </row>
    <row r="265" ht="14.25" customHeight="1">
      <c r="A265" s="3" t="s">
        <v>1969</v>
      </c>
      <c r="B265" s="3" t="s">
        <v>2477</v>
      </c>
      <c r="C265" s="3" t="s">
        <v>2478</v>
      </c>
      <c r="D265" s="3" t="s">
        <v>1962</v>
      </c>
      <c r="F265" s="3">
        <v>74.440285</v>
      </c>
      <c r="G265" s="3">
        <v>72.809441</v>
      </c>
      <c r="H265" s="3">
        <v>71.357796</v>
      </c>
      <c r="I265" s="3">
        <v>69.938629</v>
      </c>
      <c r="J265" s="3">
        <v>68.4282</v>
      </c>
      <c r="K265" s="3">
        <v>67.133018</v>
      </c>
      <c r="L265" s="3">
        <v>65.931648</v>
      </c>
      <c r="M265" s="3">
        <v>64.782204</v>
      </c>
      <c r="N265" s="3">
        <v>63.690117</v>
      </c>
      <c r="O265" s="3">
        <v>62.649189</v>
      </c>
      <c r="P265" s="3">
        <v>61.65678</v>
      </c>
      <c r="Q265" s="3">
        <v>60.710979</v>
      </c>
      <c r="R265" s="3">
        <v>59.809841</v>
      </c>
      <c r="S265" s="3">
        <v>58.926514</v>
      </c>
      <c r="T265" s="3">
        <v>58.079979</v>
      </c>
      <c r="U265" s="3">
        <v>57.273293</v>
      </c>
      <c r="V265" s="3">
        <v>56.504131</v>
      </c>
      <c r="W265" s="3">
        <v>55.770832</v>
      </c>
      <c r="X265" s="3">
        <v>55.071712</v>
      </c>
      <c r="Y265" s="3">
        <v>54.404839</v>
      </c>
      <c r="Z265" s="3">
        <v>53.769035</v>
      </c>
      <c r="AA265" s="3">
        <v>53.162693</v>
      </c>
      <c r="AB265" s="3">
        <v>52.584618</v>
      </c>
      <c r="AC265" s="3">
        <v>52.033508</v>
      </c>
      <c r="AD265" s="3">
        <v>51.508179</v>
      </c>
      <c r="AE265" s="3">
        <v>51.0075</v>
      </c>
      <c r="AF265" s="3">
        <v>50.530266</v>
      </c>
      <c r="AG265" s="3">
        <v>50.07547</v>
      </c>
      <c r="AH265" s="3">
        <v>49.642075</v>
      </c>
      <c r="AI265" s="3">
        <v>49.207958</v>
      </c>
      <c r="AJ265" s="40">
        <v>-0.014</v>
      </c>
    </row>
    <row r="266" ht="14.25" customHeight="1">
      <c r="A266" s="3" t="s">
        <v>1972</v>
      </c>
      <c r="B266" s="3" t="s">
        <v>2479</v>
      </c>
      <c r="C266" s="3" t="s">
        <v>2480</v>
      </c>
      <c r="D266" s="3" t="s">
        <v>1962</v>
      </c>
      <c r="F266" s="3">
        <v>83.464188</v>
      </c>
      <c r="G266" s="3">
        <v>81.690201</v>
      </c>
      <c r="H266" s="3">
        <v>80.106651</v>
      </c>
      <c r="I266" s="3">
        <v>78.512123</v>
      </c>
      <c r="J266" s="3">
        <v>76.84507</v>
      </c>
      <c r="K266" s="3">
        <v>75.382767</v>
      </c>
      <c r="L266" s="3">
        <v>74.073204</v>
      </c>
      <c r="M266" s="3">
        <v>72.816193</v>
      </c>
      <c r="N266" s="3">
        <v>71.622986</v>
      </c>
      <c r="O266" s="3">
        <v>70.485367</v>
      </c>
      <c r="P266" s="3">
        <v>69.400383</v>
      </c>
      <c r="Q266" s="3">
        <v>68.366432</v>
      </c>
      <c r="R266" s="3">
        <v>67.380112</v>
      </c>
      <c r="S266" s="3">
        <v>66.41613</v>
      </c>
      <c r="T266" s="3">
        <v>65.492279</v>
      </c>
      <c r="U266" s="3">
        <v>64.611633</v>
      </c>
      <c r="V266" s="3">
        <v>63.77203</v>
      </c>
      <c r="W266" s="3">
        <v>62.971676</v>
      </c>
      <c r="X266" s="3">
        <v>62.208042</v>
      </c>
      <c r="Y266" s="3">
        <v>61.480659</v>
      </c>
      <c r="Z266" s="3">
        <v>60.786526</v>
      </c>
      <c r="AA266" s="3">
        <v>60.124744</v>
      </c>
      <c r="AB266" s="3">
        <v>59.493359</v>
      </c>
      <c r="AC266" s="3">
        <v>58.891533</v>
      </c>
      <c r="AD266" s="3">
        <v>58.317802</v>
      </c>
      <c r="AE266" s="3">
        <v>57.770992</v>
      </c>
      <c r="AF266" s="3">
        <v>57.249611</v>
      </c>
      <c r="AG266" s="3">
        <v>56.753056</v>
      </c>
      <c r="AH266" s="3">
        <v>56.279537</v>
      </c>
      <c r="AI266" s="3">
        <v>55.807259</v>
      </c>
      <c r="AJ266" s="40">
        <v>-0.014</v>
      </c>
    </row>
    <row r="267" ht="14.25" customHeight="1">
      <c r="A267" s="3" t="s">
        <v>1975</v>
      </c>
      <c r="B267" s="3" t="s">
        <v>2481</v>
      </c>
      <c r="C267" s="3" t="s">
        <v>2482</v>
      </c>
      <c r="D267" s="3" t="s">
        <v>1962</v>
      </c>
      <c r="F267" s="3">
        <v>0.0</v>
      </c>
      <c r="G267" s="3">
        <v>0.0</v>
      </c>
      <c r="H267" s="3">
        <v>0.0</v>
      </c>
      <c r="I267" s="3">
        <v>0.0</v>
      </c>
      <c r="J267" s="3">
        <v>0.0</v>
      </c>
      <c r="K267" s="3">
        <v>0.0</v>
      </c>
      <c r="L267" s="3">
        <v>0.0</v>
      </c>
      <c r="M267" s="3">
        <v>0.0</v>
      </c>
      <c r="N267" s="3">
        <v>0.0</v>
      </c>
      <c r="O267" s="3">
        <v>0.0</v>
      </c>
      <c r="P267" s="3">
        <v>0.0</v>
      </c>
      <c r="Q267" s="3">
        <v>0.0</v>
      </c>
      <c r="R267" s="3">
        <v>0.0</v>
      </c>
      <c r="S267" s="3">
        <v>0.0</v>
      </c>
      <c r="T267" s="3">
        <v>0.0</v>
      </c>
      <c r="U267" s="3">
        <v>0.0</v>
      </c>
      <c r="V267" s="3">
        <v>0.0</v>
      </c>
      <c r="W267" s="3">
        <v>0.0</v>
      </c>
      <c r="X267" s="3">
        <v>0.0</v>
      </c>
      <c r="Y267" s="3">
        <v>0.0</v>
      </c>
      <c r="Z267" s="3">
        <v>0.0</v>
      </c>
      <c r="AA267" s="3">
        <v>0.0</v>
      </c>
      <c r="AB267" s="3">
        <v>0.0</v>
      </c>
      <c r="AC267" s="3">
        <v>0.0</v>
      </c>
      <c r="AD267" s="3">
        <v>0.0</v>
      </c>
      <c r="AE267" s="3">
        <v>0.0</v>
      </c>
      <c r="AF267" s="3">
        <v>0.0</v>
      </c>
      <c r="AG267" s="3">
        <v>0.0</v>
      </c>
      <c r="AH267" s="3">
        <v>0.0</v>
      </c>
      <c r="AI267" s="3">
        <v>0.0</v>
      </c>
      <c r="AJ267" s="3" t="s">
        <v>197</v>
      </c>
    </row>
    <row r="268" ht="14.25" customHeight="1">
      <c r="A268" s="3" t="s">
        <v>1978</v>
      </c>
      <c r="B268" s="3" t="s">
        <v>2483</v>
      </c>
      <c r="C268" s="3" t="s">
        <v>2484</v>
      </c>
      <c r="D268" s="3" t="s">
        <v>1962</v>
      </c>
      <c r="F268" s="3">
        <v>0.0</v>
      </c>
      <c r="G268" s="3">
        <v>0.0</v>
      </c>
      <c r="H268" s="3">
        <v>0.0</v>
      </c>
      <c r="I268" s="3">
        <v>0.0</v>
      </c>
      <c r="J268" s="3">
        <v>0.0</v>
      </c>
      <c r="K268" s="3">
        <v>0.0</v>
      </c>
      <c r="L268" s="3">
        <v>0.0</v>
      </c>
      <c r="M268" s="3">
        <v>0.0</v>
      </c>
      <c r="N268" s="3">
        <v>0.0</v>
      </c>
      <c r="O268" s="3">
        <v>0.0</v>
      </c>
      <c r="P268" s="3">
        <v>0.0</v>
      </c>
      <c r="Q268" s="3">
        <v>0.0</v>
      </c>
      <c r="R268" s="3">
        <v>0.0</v>
      </c>
      <c r="S268" s="3">
        <v>0.0</v>
      </c>
      <c r="T268" s="3">
        <v>0.0</v>
      </c>
      <c r="U268" s="3">
        <v>0.0</v>
      </c>
      <c r="V268" s="3">
        <v>0.0</v>
      </c>
      <c r="W268" s="3">
        <v>0.0</v>
      </c>
      <c r="X268" s="3">
        <v>0.0</v>
      </c>
      <c r="Y268" s="3">
        <v>0.0</v>
      </c>
      <c r="Z268" s="3">
        <v>0.0</v>
      </c>
      <c r="AA268" s="3">
        <v>0.0</v>
      </c>
      <c r="AB268" s="3">
        <v>0.0</v>
      </c>
      <c r="AC268" s="3">
        <v>0.0</v>
      </c>
      <c r="AD268" s="3">
        <v>0.0</v>
      </c>
      <c r="AE268" s="3">
        <v>0.0</v>
      </c>
      <c r="AF268" s="3">
        <v>0.0</v>
      </c>
      <c r="AG268" s="3">
        <v>0.0</v>
      </c>
      <c r="AH268" s="3">
        <v>0.0</v>
      </c>
      <c r="AI268" s="3">
        <v>0.0</v>
      </c>
      <c r="AJ268" s="3" t="s">
        <v>197</v>
      </c>
    </row>
    <row r="269" ht="14.25" customHeight="1">
      <c r="A269" s="3" t="s">
        <v>1981</v>
      </c>
      <c r="B269" s="3" t="s">
        <v>2485</v>
      </c>
      <c r="C269" s="3" t="s">
        <v>2486</v>
      </c>
      <c r="D269" s="3" t="s">
        <v>1962</v>
      </c>
      <c r="F269" s="3">
        <v>0.0</v>
      </c>
      <c r="G269" s="3">
        <v>0.0</v>
      </c>
      <c r="H269" s="3">
        <v>0.0</v>
      </c>
      <c r="I269" s="3">
        <v>0.0</v>
      </c>
      <c r="J269" s="3">
        <v>0.0</v>
      </c>
      <c r="K269" s="3">
        <v>0.0</v>
      </c>
      <c r="L269" s="3">
        <v>0.0</v>
      </c>
      <c r="M269" s="3">
        <v>0.0</v>
      </c>
      <c r="N269" s="3">
        <v>0.0</v>
      </c>
      <c r="O269" s="3">
        <v>0.0</v>
      </c>
      <c r="P269" s="3">
        <v>0.0</v>
      </c>
      <c r="Q269" s="3">
        <v>0.0</v>
      </c>
      <c r="R269" s="3">
        <v>0.0</v>
      </c>
      <c r="S269" s="3">
        <v>0.0</v>
      </c>
      <c r="T269" s="3">
        <v>0.0</v>
      </c>
      <c r="U269" s="3">
        <v>0.0</v>
      </c>
      <c r="V269" s="3">
        <v>0.0</v>
      </c>
      <c r="W269" s="3">
        <v>0.0</v>
      </c>
      <c r="X269" s="3">
        <v>0.0</v>
      </c>
      <c r="Y269" s="3">
        <v>0.0</v>
      </c>
      <c r="Z269" s="3">
        <v>0.0</v>
      </c>
      <c r="AA269" s="3">
        <v>0.0</v>
      </c>
      <c r="AB269" s="3">
        <v>0.0</v>
      </c>
      <c r="AC269" s="3">
        <v>0.0</v>
      </c>
      <c r="AD269" s="3">
        <v>0.0</v>
      </c>
      <c r="AE269" s="3">
        <v>0.0</v>
      </c>
      <c r="AF269" s="3">
        <v>0.0</v>
      </c>
      <c r="AG269" s="3">
        <v>0.0</v>
      </c>
      <c r="AH269" s="3">
        <v>0.0</v>
      </c>
      <c r="AI269" s="3">
        <v>0.0</v>
      </c>
      <c r="AJ269" s="3" t="s">
        <v>197</v>
      </c>
    </row>
    <row r="270" ht="14.25" customHeight="1">
      <c r="A270" s="3" t="s">
        <v>623</v>
      </c>
      <c r="B270" s="3" t="s">
        <v>2487</v>
      </c>
      <c r="C270" s="3" t="s">
        <v>2488</v>
      </c>
      <c r="D270" s="3" t="s">
        <v>1962</v>
      </c>
      <c r="F270" s="3">
        <v>0.0</v>
      </c>
      <c r="G270" s="3">
        <v>0.0</v>
      </c>
      <c r="H270" s="3">
        <v>0.0</v>
      </c>
      <c r="I270" s="3">
        <v>0.0</v>
      </c>
      <c r="J270" s="3">
        <v>0.0</v>
      </c>
      <c r="K270" s="3">
        <v>0.0</v>
      </c>
      <c r="L270" s="3">
        <v>0.0</v>
      </c>
      <c r="M270" s="3">
        <v>0.0</v>
      </c>
      <c r="N270" s="3">
        <v>0.0</v>
      </c>
      <c r="O270" s="3">
        <v>0.0</v>
      </c>
      <c r="P270" s="3">
        <v>0.0</v>
      </c>
      <c r="Q270" s="3">
        <v>0.0</v>
      </c>
      <c r="R270" s="3">
        <v>0.0</v>
      </c>
      <c r="S270" s="3">
        <v>0.0</v>
      </c>
      <c r="T270" s="3">
        <v>0.0</v>
      </c>
      <c r="U270" s="3">
        <v>0.0</v>
      </c>
      <c r="V270" s="3">
        <v>0.0</v>
      </c>
      <c r="W270" s="3">
        <v>0.0</v>
      </c>
      <c r="X270" s="3">
        <v>0.0</v>
      </c>
      <c r="Y270" s="3">
        <v>0.0</v>
      </c>
      <c r="Z270" s="3">
        <v>0.0</v>
      </c>
      <c r="AA270" s="3">
        <v>0.0</v>
      </c>
      <c r="AB270" s="3">
        <v>0.0</v>
      </c>
      <c r="AC270" s="3">
        <v>0.0</v>
      </c>
      <c r="AD270" s="3">
        <v>0.0</v>
      </c>
      <c r="AE270" s="3">
        <v>0.0</v>
      </c>
      <c r="AF270" s="3">
        <v>0.0</v>
      </c>
      <c r="AG270" s="3">
        <v>0.0</v>
      </c>
      <c r="AH270" s="3">
        <v>0.0</v>
      </c>
      <c r="AI270" s="3">
        <v>0.0</v>
      </c>
      <c r="AJ270" s="3" t="s">
        <v>197</v>
      </c>
    </row>
    <row r="271" ht="14.25" customHeight="1">
      <c r="A271" s="3" t="s">
        <v>626</v>
      </c>
      <c r="B271" s="3" t="s">
        <v>2489</v>
      </c>
      <c r="C271" s="3" t="s">
        <v>2490</v>
      </c>
      <c r="D271" s="3" t="s">
        <v>1962</v>
      </c>
      <c r="F271" s="3">
        <v>0.0</v>
      </c>
      <c r="G271" s="3">
        <v>0.0</v>
      </c>
      <c r="H271" s="3">
        <v>0.0</v>
      </c>
      <c r="I271" s="3">
        <v>0.0</v>
      </c>
      <c r="J271" s="3">
        <v>0.0</v>
      </c>
      <c r="K271" s="3">
        <v>0.0</v>
      </c>
      <c r="L271" s="3">
        <v>0.0</v>
      </c>
      <c r="M271" s="3">
        <v>0.0</v>
      </c>
      <c r="N271" s="3">
        <v>0.0</v>
      </c>
      <c r="O271" s="3">
        <v>0.0</v>
      </c>
      <c r="P271" s="3">
        <v>0.0</v>
      </c>
      <c r="Q271" s="3">
        <v>0.0</v>
      </c>
      <c r="R271" s="3">
        <v>0.0</v>
      </c>
      <c r="S271" s="3">
        <v>0.0</v>
      </c>
      <c r="T271" s="3">
        <v>0.0</v>
      </c>
      <c r="U271" s="3">
        <v>0.0</v>
      </c>
      <c r="V271" s="3">
        <v>0.0</v>
      </c>
      <c r="W271" s="3">
        <v>0.0</v>
      </c>
      <c r="X271" s="3">
        <v>0.0</v>
      </c>
      <c r="Y271" s="3">
        <v>0.0</v>
      </c>
      <c r="Z271" s="3">
        <v>0.0</v>
      </c>
      <c r="AA271" s="3">
        <v>0.0</v>
      </c>
      <c r="AB271" s="3">
        <v>0.0</v>
      </c>
      <c r="AC271" s="3">
        <v>0.0</v>
      </c>
      <c r="AD271" s="3">
        <v>0.0</v>
      </c>
      <c r="AE271" s="3">
        <v>0.0</v>
      </c>
      <c r="AF271" s="3">
        <v>0.0</v>
      </c>
      <c r="AG271" s="3">
        <v>0.0</v>
      </c>
      <c r="AH271" s="3">
        <v>0.0</v>
      </c>
      <c r="AI271" s="3">
        <v>0.0</v>
      </c>
      <c r="AJ271" s="3" t="s">
        <v>197</v>
      </c>
    </row>
    <row r="272" ht="14.25" customHeight="1">
      <c r="A272" s="3" t="s">
        <v>629</v>
      </c>
      <c r="B272" s="3" t="s">
        <v>2491</v>
      </c>
      <c r="C272" s="3" t="s">
        <v>2492</v>
      </c>
      <c r="D272" s="3" t="s">
        <v>1962</v>
      </c>
      <c r="F272" s="3">
        <v>75.727867</v>
      </c>
      <c r="G272" s="3">
        <v>73.760925</v>
      </c>
      <c r="H272" s="3">
        <v>72.127861</v>
      </c>
      <c r="I272" s="3">
        <v>70.519829</v>
      </c>
      <c r="J272" s="3">
        <v>68.987907</v>
      </c>
      <c r="K272" s="3">
        <v>67.757408</v>
      </c>
      <c r="L272" s="3">
        <v>66.559235</v>
      </c>
      <c r="M272" s="3">
        <v>65.425575</v>
      </c>
      <c r="N272" s="3">
        <v>64.343918</v>
      </c>
      <c r="O272" s="3">
        <v>63.322685</v>
      </c>
      <c r="P272" s="3">
        <v>62.355312</v>
      </c>
      <c r="Q272" s="3">
        <v>61.433273</v>
      </c>
      <c r="R272" s="3">
        <v>60.55484</v>
      </c>
      <c r="S272" s="3">
        <v>59.648766</v>
      </c>
      <c r="T272" s="3">
        <v>58.77092</v>
      </c>
      <c r="U272" s="3">
        <v>57.933292</v>
      </c>
      <c r="V272" s="3">
        <v>57.141617</v>
      </c>
      <c r="W272" s="3">
        <v>56.376728</v>
      </c>
      <c r="X272" s="3">
        <v>55.64658</v>
      </c>
      <c r="Y272" s="3">
        <v>54.949112</v>
      </c>
      <c r="Z272" s="3">
        <v>54.283268</v>
      </c>
      <c r="AA272" s="3">
        <v>53.647617</v>
      </c>
      <c r="AB272" s="3">
        <v>53.041035</v>
      </c>
      <c r="AC272" s="3">
        <v>52.461998</v>
      </c>
      <c r="AD272" s="3">
        <v>51.90926</v>
      </c>
      <c r="AE272" s="3">
        <v>51.38176</v>
      </c>
      <c r="AF272" s="3">
        <v>50.878513</v>
      </c>
      <c r="AG272" s="3">
        <v>50.397827</v>
      </c>
      <c r="AH272" s="3">
        <v>49.939266</v>
      </c>
      <c r="AI272" s="3">
        <v>49.494915</v>
      </c>
      <c r="AJ272" s="40">
        <v>-0.015</v>
      </c>
    </row>
    <row r="273" ht="14.25" customHeight="1">
      <c r="A273" s="3" t="s">
        <v>632</v>
      </c>
      <c r="B273" s="3" t="s">
        <v>2493</v>
      </c>
      <c r="C273" s="3" t="s">
        <v>2494</v>
      </c>
      <c r="D273" s="3" t="s">
        <v>1962</v>
      </c>
      <c r="F273" s="3">
        <v>0.0</v>
      </c>
      <c r="G273" s="3">
        <v>0.0</v>
      </c>
      <c r="H273" s="3">
        <v>0.0</v>
      </c>
      <c r="I273" s="3">
        <v>0.0</v>
      </c>
      <c r="J273" s="3">
        <v>0.0</v>
      </c>
      <c r="K273" s="3">
        <v>0.0</v>
      </c>
      <c r="L273" s="3">
        <v>0.0</v>
      </c>
      <c r="M273" s="3">
        <v>0.0</v>
      </c>
      <c r="N273" s="3">
        <v>0.0</v>
      </c>
      <c r="O273" s="3">
        <v>0.0</v>
      </c>
      <c r="P273" s="3">
        <v>0.0</v>
      </c>
      <c r="Q273" s="3">
        <v>0.0</v>
      </c>
      <c r="R273" s="3">
        <v>0.0</v>
      </c>
      <c r="S273" s="3">
        <v>0.0</v>
      </c>
      <c r="T273" s="3">
        <v>0.0</v>
      </c>
      <c r="U273" s="3">
        <v>0.0</v>
      </c>
      <c r="V273" s="3">
        <v>0.0</v>
      </c>
      <c r="W273" s="3">
        <v>0.0</v>
      </c>
      <c r="X273" s="3">
        <v>0.0</v>
      </c>
      <c r="Y273" s="3">
        <v>0.0</v>
      </c>
      <c r="Z273" s="3">
        <v>0.0</v>
      </c>
      <c r="AA273" s="3">
        <v>0.0</v>
      </c>
      <c r="AB273" s="3">
        <v>0.0</v>
      </c>
      <c r="AC273" s="3">
        <v>0.0</v>
      </c>
      <c r="AD273" s="3">
        <v>0.0</v>
      </c>
      <c r="AE273" s="3">
        <v>0.0</v>
      </c>
      <c r="AF273" s="3">
        <v>0.0</v>
      </c>
      <c r="AG273" s="3">
        <v>0.0</v>
      </c>
      <c r="AH273" s="3">
        <v>0.0</v>
      </c>
      <c r="AI273" s="3">
        <v>0.0</v>
      </c>
      <c r="AJ273" s="3" t="s">
        <v>197</v>
      </c>
    </row>
    <row r="274" ht="14.25" customHeight="1">
      <c r="A274" s="3" t="s">
        <v>635</v>
      </c>
      <c r="B274" s="3" t="s">
        <v>2495</v>
      </c>
      <c r="C274" s="3" t="s">
        <v>2496</v>
      </c>
      <c r="D274" s="3" t="s">
        <v>1962</v>
      </c>
      <c r="F274" s="3">
        <v>0.0</v>
      </c>
      <c r="G274" s="3">
        <v>0.0</v>
      </c>
      <c r="H274" s="3">
        <v>0.0</v>
      </c>
      <c r="I274" s="3">
        <v>0.0</v>
      </c>
      <c r="J274" s="3">
        <v>0.0</v>
      </c>
      <c r="K274" s="3">
        <v>0.0</v>
      </c>
      <c r="L274" s="3">
        <v>0.0</v>
      </c>
      <c r="M274" s="3">
        <v>0.0</v>
      </c>
      <c r="N274" s="3">
        <v>0.0</v>
      </c>
      <c r="O274" s="3">
        <v>0.0</v>
      </c>
      <c r="P274" s="3">
        <v>0.0</v>
      </c>
      <c r="Q274" s="3">
        <v>0.0</v>
      </c>
      <c r="R274" s="3">
        <v>0.0</v>
      </c>
      <c r="S274" s="3">
        <v>0.0</v>
      </c>
      <c r="T274" s="3">
        <v>0.0</v>
      </c>
      <c r="U274" s="3">
        <v>0.0</v>
      </c>
      <c r="V274" s="3">
        <v>0.0</v>
      </c>
      <c r="W274" s="3">
        <v>0.0</v>
      </c>
      <c r="X274" s="3">
        <v>0.0</v>
      </c>
      <c r="Y274" s="3">
        <v>0.0</v>
      </c>
      <c r="Z274" s="3">
        <v>0.0</v>
      </c>
      <c r="AA274" s="3">
        <v>0.0</v>
      </c>
      <c r="AB274" s="3">
        <v>0.0</v>
      </c>
      <c r="AC274" s="3">
        <v>0.0</v>
      </c>
      <c r="AD274" s="3">
        <v>0.0</v>
      </c>
      <c r="AE274" s="3">
        <v>0.0</v>
      </c>
      <c r="AF274" s="3">
        <v>0.0</v>
      </c>
      <c r="AG274" s="3">
        <v>0.0</v>
      </c>
      <c r="AH274" s="3">
        <v>0.0</v>
      </c>
      <c r="AI274" s="3">
        <v>0.0</v>
      </c>
      <c r="AJ274" s="3" t="s">
        <v>197</v>
      </c>
    </row>
    <row r="275" ht="14.25" customHeight="1">
      <c r="A275" s="3" t="s">
        <v>638</v>
      </c>
      <c r="B275" s="3" t="s">
        <v>2497</v>
      </c>
      <c r="C275" s="3" t="s">
        <v>2498</v>
      </c>
      <c r="D275" s="3" t="s">
        <v>1962</v>
      </c>
      <c r="F275" s="3">
        <v>0.0</v>
      </c>
      <c r="G275" s="3">
        <v>0.0</v>
      </c>
      <c r="H275" s="3">
        <v>0.0</v>
      </c>
      <c r="I275" s="3">
        <v>0.0</v>
      </c>
      <c r="J275" s="3">
        <v>0.0</v>
      </c>
      <c r="K275" s="3">
        <v>0.0</v>
      </c>
      <c r="L275" s="3">
        <v>0.0</v>
      </c>
      <c r="M275" s="3">
        <v>0.0</v>
      </c>
      <c r="N275" s="3">
        <v>0.0</v>
      </c>
      <c r="O275" s="3">
        <v>0.0</v>
      </c>
      <c r="P275" s="3">
        <v>0.0</v>
      </c>
      <c r="Q275" s="3">
        <v>0.0</v>
      </c>
      <c r="R275" s="3">
        <v>0.0</v>
      </c>
      <c r="S275" s="3">
        <v>0.0</v>
      </c>
      <c r="T275" s="3">
        <v>0.0</v>
      </c>
      <c r="U275" s="3">
        <v>0.0</v>
      </c>
      <c r="V275" s="3">
        <v>0.0</v>
      </c>
      <c r="W275" s="3">
        <v>0.0</v>
      </c>
      <c r="X275" s="3">
        <v>0.0</v>
      </c>
      <c r="Y275" s="3">
        <v>0.0</v>
      </c>
      <c r="Z275" s="3">
        <v>0.0</v>
      </c>
      <c r="AA275" s="3">
        <v>0.0</v>
      </c>
      <c r="AB275" s="3">
        <v>0.0</v>
      </c>
      <c r="AC275" s="3">
        <v>0.0</v>
      </c>
      <c r="AD275" s="3">
        <v>0.0</v>
      </c>
      <c r="AE275" s="3">
        <v>0.0</v>
      </c>
      <c r="AF275" s="3">
        <v>0.0</v>
      </c>
      <c r="AG275" s="3">
        <v>0.0</v>
      </c>
      <c r="AH275" s="3">
        <v>0.0</v>
      </c>
      <c r="AI275" s="3">
        <v>0.0</v>
      </c>
      <c r="AJ275" s="3" t="s">
        <v>197</v>
      </c>
    </row>
    <row r="276" ht="14.25" customHeight="1">
      <c r="A276" s="3" t="s">
        <v>1996</v>
      </c>
      <c r="B276" s="3" t="s">
        <v>2499</v>
      </c>
      <c r="C276" s="3" t="s">
        <v>2500</v>
      </c>
      <c r="D276" s="3" t="s">
        <v>1962</v>
      </c>
      <c r="F276" s="3">
        <v>77.558044</v>
      </c>
      <c r="G276" s="3">
        <v>75.805061</v>
      </c>
      <c r="H276" s="3">
        <v>74.241379</v>
      </c>
      <c r="I276" s="3">
        <v>72.683754</v>
      </c>
      <c r="J276" s="3">
        <v>71.148438</v>
      </c>
      <c r="K276" s="3">
        <v>69.829605</v>
      </c>
      <c r="L276" s="3">
        <v>68.577438</v>
      </c>
      <c r="M276" s="3">
        <v>67.388428</v>
      </c>
      <c r="N276" s="3">
        <v>66.256546</v>
      </c>
      <c r="O276" s="3">
        <v>65.179581</v>
      </c>
      <c r="P276" s="3">
        <v>64.155891</v>
      </c>
      <c r="Q276" s="3">
        <v>63.181755</v>
      </c>
      <c r="R276" s="3">
        <v>62.255596</v>
      </c>
      <c r="S276" s="3">
        <v>61.30442</v>
      </c>
      <c r="T276" s="3">
        <v>60.381386</v>
      </c>
      <c r="U276" s="3">
        <v>59.500694</v>
      </c>
      <c r="V276" s="3">
        <v>58.661118</v>
      </c>
      <c r="W276" s="3">
        <v>57.858849</v>
      </c>
      <c r="X276" s="3">
        <v>57.093269</v>
      </c>
      <c r="Y276" s="3">
        <v>56.363159</v>
      </c>
      <c r="Z276" s="3">
        <v>55.665745</v>
      </c>
      <c r="AA276" s="3">
        <v>55.000149</v>
      </c>
      <c r="AB276" s="3">
        <v>54.364594</v>
      </c>
      <c r="AC276" s="3">
        <v>53.757973</v>
      </c>
      <c r="AD276" s="3">
        <v>53.178955</v>
      </c>
      <c r="AE276" s="3">
        <v>52.626335</v>
      </c>
      <c r="AF276" s="3">
        <v>52.09885</v>
      </c>
      <c r="AG276" s="3">
        <v>51.595509</v>
      </c>
      <c r="AH276" s="3">
        <v>51.115055</v>
      </c>
      <c r="AI276" s="3">
        <v>50.650005</v>
      </c>
      <c r="AJ276" s="40">
        <v>-0.015</v>
      </c>
    </row>
    <row r="277" ht="14.25" customHeight="1">
      <c r="A277" s="3" t="s">
        <v>1999</v>
      </c>
      <c r="B277" s="3" t="s">
        <v>2501</v>
      </c>
      <c r="C277" s="3" t="s">
        <v>2502</v>
      </c>
      <c r="D277" s="3" t="s">
        <v>1962</v>
      </c>
      <c r="F277" s="3">
        <v>0.0</v>
      </c>
      <c r="G277" s="3">
        <v>0.0</v>
      </c>
      <c r="H277" s="3">
        <v>0.0</v>
      </c>
      <c r="I277" s="3">
        <v>0.0</v>
      </c>
      <c r="J277" s="3">
        <v>91.746223</v>
      </c>
      <c r="K277" s="3">
        <v>90.089844</v>
      </c>
      <c r="L277" s="3">
        <v>88.513245</v>
      </c>
      <c r="M277" s="3">
        <v>87.01329</v>
      </c>
      <c r="N277" s="3">
        <v>85.588219</v>
      </c>
      <c r="O277" s="3">
        <v>84.233589</v>
      </c>
      <c r="P277" s="3">
        <v>82.945915</v>
      </c>
      <c r="Q277" s="3">
        <v>81.720337</v>
      </c>
      <c r="R277" s="3">
        <v>80.552872</v>
      </c>
      <c r="S277" s="3">
        <v>79.371147</v>
      </c>
      <c r="T277" s="3">
        <v>78.228867</v>
      </c>
      <c r="U277" s="3">
        <v>77.131813</v>
      </c>
      <c r="V277" s="3">
        <v>76.085587</v>
      </c>
      <c r="W277" s="3">
        <v>75.08947</v>
      </c>
      <c r="X277" s="3">
        <v>74.139992</v>
      </c>
      <c r="Y277" s="3">
        <v>73.237259</v>
      </c>
      <c r="Z277" s="3">
        <v>72.374474</v>
      </c>
      <c r="AA277" s="3">
        <v>71.551254</v>
      </c>
      <c r="AB277" s="3">
        <v>70.764069</v>
      </c>
      <c r="AC277" s="3">
        <v>70.012428</v>
      </c>
      <c r="AD277" s="3">
        <v>69.29463200000001</v>
      </c>
      <c r="AE277" s="3">
        <v>68.609154</v>
      </c>
      <c r="AF277" s="3">
        <v>67.954323</v>
      </c>
      <c r="AG277" s="3">
        <v>67.330292</v>
      </c>
      <c r="AH277" s="3">
        <v>66.733994</v>
      </c>
      <c r="AI277" s="3">
        <v>66.158424</v>
      </c>
      <c r="AJ277" s="3" t="s">
        <v>197</v>
      </c>
    </row>
    <row r="278" ht="14.25" customHeight="1">
      <c r="A278" s="3" t="s">
        <v>2503</v>
      </c>
      <c r="C278" s="3" t="s">
        <v>2504</v>
      </c>
    </row>
    <row r="279" ht="14.25" customHeight="1">
      <c r="A279" s="3" t="s">
        <v>653</v>
      </c>
      <c r="B279" s="3" t="s">
        <v>2505</v>
      </c>
      <c r="C279" s="3" t="s">
        <v>2506</v>
      </c>
      <c r="D279" s="3" t="s">
        <v>1962</v>
      </c>
      <c r="F279" s="3">
        <v>33.69035</v>
      </c>
      <c r="G279" s="3">
        <v>33.794109</v>
      </c>
      <c r="H279" s="3">
        <v>33.981045</v>
      </c>
      <c r="I279" s="3">
        <v>34.091114</v>
      </c>
      <c r="J279" s="3">
        <v>34.251709</v>
      </c>
      <c r="K279" s="3">
        <v>34.395477</v>
      </c>
      <c r="L279" s="3">
        <v>34.45747</v>
      </c>
      <c r="M279" s="3">
        <v>34.534161</v>
      </c>
      <c r="N279" s="3">
        <v>34.619007</v>
      </c>
      <c r="O279" s="3">
        <v>34.710114</v>
      </c>
      <c r="P279" s="3">
        <v>34.806362</v>
      </c>
      <c r="Q279" s="3">
        <v>34.890484</v>
      </c>
      <c r="R279" s="3">
        <v>35.008461</v>
      </c>
      <c r="S279" s="3">
        <v>35.08363</v>
      </c>
      <c r="T279" s="3">
        <v>35.155334</v>
      </c>
      <c r="U279" s="3">
        <v>35.224979</v>
      </c>
      <c r="V279" s="3">
        <v>35.289822</v>
      </c>
      <c r="W279" s="3">
        <v>35.354145</v>
      </c>
      <c r="X279" s="3">
        <v>35.424759</v>
      </c>
      <c r="Y279" s="3">
        <v>35.478313</v>
      </c>
      <c r="Z279" s="3">
        <v>35.548122</v>
      </c>
      <c r="AA279" s="3">
        <v>35.609402</v>
      </c>
      <c r="AB279" s="3">
        <v>35.671207</v>
      </c>
      <c r="AC279" s="3">
        <v>35.735001</v>
      </c>
      <c r="AD279" s="3">
        <v>35.793976</v>
      </c>
      <c r="AE279" s="3">
        <v>35.852226</v>
      </c>
      <c r="AF279" s="3">
        <v>35.912907</v>
      </c>
      <c r="AG279" s="3">
        <v>35.972572</v>
      </c>
      <c r="AH279" s="3">
        <v>36.031452</v>
      </c>
      <c r="AI279" s="3">
        <v>36.077164</v>
      </c>
      <c r="AJ279" s="40">
        <v>0.002</v>
      </c>
    </row>
    <row r="280" ht="14.25" customHeight="1">
      <c r="A280" s="3" t="s">
        <v>2507</v>
      </c>
      <c r="B280" s="3" t="s">
        <v>2508</v>
      </c>
      <c r="C280" s="3" t="s">
        <v>2509</v>
      </c>
      <c r="D280" s="3" t="s">
        <v>1962</v>
      </c>
      <c r="F280" s="3">
        <v>40.452045</v>
      </c>
      <c r="G280" s="3">
        <v>40.671932</v>
      </c>
      <c r="H280" s="3">
        <v>40.839455</v>
      </c>
      <c r="I280" s="3">
        <v>40.99472</v>
      </c>
      <c r="J280" s="3">
        <v>41.088688</v>
      </c>
      <c r="K280" s="3">
        <v>41.194878</v>
      </c>
      <c r="L280" s="3">
        <v>41.308952</v>
      </c>
      <c r="M280" s="3">
        <v>41.42963</v>
      </c>
      <c r="N280" s="3">
        <v>41.544502</v>
      </c>
      <c r="O280" s="3">
        <v>41.666325</v>
      </c>
      <c r="P280" s="3">
        <v>41.778927</v>
      </c>
      <c r="Q280" s="3">
        <v>41.919075</v>
      </c>
      <c r="R280" s="3">
        <v>42.03347</v>
      </c>
      <c r="S280" s="3">
        <v>42.079659</v>
      </c>
      <c r="T280" s="3">
        <v>42.108658</v>
      </c>
      <c r="U280" s="3">
        <v>42.133656</v>
      </c>
      <c r="V280" s="3">
        <v>42.164795</v>
      </c>
      <c r="W280" s="3">
        <v>42.19788</v>
      </c>
      <c r="X280" s="3">
        <v>42.223186</v>
      </c>
      <c r="Y280" s="3">
        <v>42.262985</v>
      </c>
      <c r="Z280" s="3">
        <v>42.290512</v>
      </c>
      <c r="AA280" s="3">
        <v>42.321804</v>
      </c>
      <c r="AB280" s="3">
        <v>42.352463</v>
      </c>
      <c r="AC280" s="3">
        <v>42.37619</v>
      </c>
      <c r="AD280" s="3">
        <v>42.398514</v>
      </c>
      <c r="AE280" s="3">
        <v>42.424915</v>
      </c>
      <c r="AF280" s="3">
        <v>42.447674</v>
      </c>
      <c r="AG280" s="3">
        <v>42.471283</v>
      </c>
      <c r="AH280" s="3">
        <v>42.495796</v>
      </c>
      <c r="AI280" s="3">
        <v>42.504108</v>
      </c>
      <c r="AJ280" s="40">
        <v>0.002</v>
      </c>
    </row>
    <row r="281" ht="14.25" customHeight="1">
      <c r="A281" s="3" t="s">
        <v>2510</v>
      </c>
      <c r="B281" s="3" t="s">
        <v>2511</v>
      </c>
      <c r="C281" s="3" t="s">
        <v>2512</v>
      </c>
      <c r="D281" s="3" t="s">
        <v>1962</v>
      </c>
      <c r="F281" s="3">
        <v>38.10865</v>
      </c>
      <c r="G281" s="3">
        <v>38.395859</v>
      </c>
      <c r="H281" s="3">
        <v>38.669952</v>
      </c>
      <c r="I281" s="3">
        <v>38.902969</v>
      </c>
      <c r="J281" s="3">
        <v>39.100658</v>
      </c>
      <c r="K281" s="3">
        <v>39.266338</v>
      </c>
      <c r="L281" s="3">
        <v>39.38921</v>
      </c>
      <c r="M281" s="3">
        <v>39.512943</v>
      </c>
      <c r="N281" s="3">
        <v>39.635723</v>
      </c>
      <c r="O281" s="3">
        <v>39.752003</v>
      </c>
      <c r="P281" s="3">
        <v>39.871288</v>
      </c>
      <c r="Q281" s="3">
        <v>39.970345</v>
      </c>
      <c r="R281" s="3">
        <v>40.085537</v>
      </c>
      <c r="S281" s="3">
        <v>40.142467</v>
      </c>
      <c r="T281" s="3">
        <v>40.186459</v>
      </c>
      <c r="U281" s="3">
        <v>40.231125</v>
      </c>
      <c r="V281" s="3">
        <v>40.277447</v>
      </c>
      <c r="W281" s="3">
        <v>40.323376</v>
      </c>
      <c r="X281" s="3">
        <v>40.375034</v>
      </c>
      <c r="Y281" s="3">
        <v>40.417248</v>
      </c>
      <c r="Z281" s="3">
        <v>40.460762</v>
      </c>
      <c r="AA281" s="3">
        <v>40.502888</v>
      </c>
      <c r="AB281" s="3">
        <v>40.541401</v>
      </c>
      <c r="AC281" s="3">
        <v>40.580223</v>
      </c>
      <c r="AD281" s="3">
        <v>40.618847</v>
      </c>
      <c r="AE281" s="3">
        <v>40.657986</v>
      </c>
      <c r="AF281" s="3">
        <v>40.698822</v>
      </c>
      <c r="AG281" s="3">
        <v>40.742012</v>
      </c>
      <c r="AH281" s="3">
        <v>40.784664</v>
      </c>
      <c r="AI281" s="3">
        <v>40.823196</v>
      </c>
      <c r="AJ281" s="40">
        <v>0.002</v>
      </c>
    </row>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3" width="9.14"/>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2513</v>
      </c>
      <c r="B10" s="46" t="s">
        <v>2514</v>
      </c>
      <c r="AG10" s="47" t="s">
        <v>338</v>
      </c>
    </row>
    <row r="11" ht="15.0" customHeight="1">
      <c r="B11" s="41" t="s">
        <v>2515</v>
      </c>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1957</v>
      </c>
    </row>
    <row r="16" ht="15.0" customHeight="1">
      <c r="A16" s="45" t="s">
        <v>2516</v>
      </c>
      <c r="B16" s="51" t="s">
        <v>2517</v>
      </c>
      <c r="C16" s="52">
        <f>'AEO 2022 52 Raw'!F7</f>
        <v>84.856682</v>
      </c>
      <c r="D16" s="52">
        <f>'AEO 2022 52 Raw'!G7</f>
        <v>84.858719</v>
      </c>
      <c r="E16" s="52">
        <f>'AEO 2022 52 Raw'!H7</f>
        <v>84.93071</v>
      </c>
      <c r="F16" s="52">
        <f>'AEO 2022 52 Raw'!I7</f>
        <v>85.016724</v>
      </c>
      <c r="G16" s="52">
        <f>'AEO 2022 52 Raw'!J7</f>
        <v>85.220398</v>
      </c>
      <c r="H16" s="52">
        <f>'AEO 2022 52 Raw'!K7</f>
        <v>85.445724</v>
      </c>
      <c r="I16" s="52">
        <f>'AEO 2022 52 Raw'!L7</f>
        <v>85.571671</v>
      </c>
      <c r="J16" s="52">
        <f>'AEO 2022 52 Raw'!M7</f>
        <v>85.671997</v>
      </c>
      <c r="K16" s="52">
        <f>'AEO 2022 52 Raw'!N7</f>
        <v>85.757812</v>
      </c>
      <c r="L16" s="52">
        <f>'AEO 2022 52 Raw'!O7</f>
        <v>85.840897</v>
      </c>
      <c r="M16" s="52">
        <f>'AEO 2022 52 Raw'!P7</f>
        <v>85.908516</v>
      </c>
      <c r="N16" s="52">
        <f>'AEO 2022 52 Raw'!Q7</f>
        <v>85.968323</v>
      </c>
      <c r="O16" s="52">
        <f>'AEO 2022 52 Raw'!R7</f>
        <v>86.035667</v>
      </c>
      <c r="P16" s="52">
        <f>'AEO 2022 52 Raw'!S7</f>
        <v>86.078094</v>
      </c>
      <c r="Q16" s="52">
        <f>'AEO 2022 52 Raw'!T7</f>
        <v>86.112801</v>
      </c>
      <c r="R16" s="52">
        <f>'AEO 2022 52 Raw'!U7</f>
        <v>86.149704</v>
      </c>
      <c r="S16" s="52">
        <f>'AEO 2022 52 Raw'!V7</f>
        <v>86.183907</v>
      </c>
      <c r="T16" s="52">
        <f>'AEO 2022 52 Raw'!W7</f>
        <v>86.216934</v>
      </c>
      <c r="U16" s="52">
        <f>'AEO 2022 52 Raw'!X7</f>
        <v>86.253555</v>
      </c>
      <c r="V16" s="52">
        <f>'AEO 2022 52 Raw'!Y7</f>
        <v>86.288162</v>
      </c>
      <c r="W16" s="52">
        <f>'AEO 2022 52 Raw'!Z7</f>
        <v>86.322296</v>
      </c>
      <c r="X16" s="52">
        <f>'AEO 2022 52 Raw'!AA7</f>
        <v>86.356041</v>
      </c>
      <c r="Y16" s="52">
        <f>'AEO 2022 52 Raw'!AB7</f>
        <v>86.388153</v>
      </c>
      <c r="Z16" s="52">
        <f>'AEO 2022 52 Raw'!AC7</f>
        <v>86.421036</v>
      </c>
      <c r="AA16" s="52">
        <f>'AEO 2022 52 Raw'!AD7</f>
        <v>86.454529</v>
      </c>
      <c r="AB16" s="52">
        <f>'AEO 2022 52 Raw'!AE7</f>
        <v>86.488297</v>
      </c>
      <c r="AC16" s="52">
        <f>'AEO 2022 52 Raw'!AF7</f>
        <v>86.521515</v>
      </c>
      <c r="AD16" s="52">
        <f>'AEO 2022 52 Raw'!AG7</f>
        <v>86.55571</v>
      </c>
      <c r="AE16" s="52">
        <f>'AEO 2022 52 Raw'!AH7</f>
        <v>86.589485</v>
      </c>
      <c r="AF16" s="52">
        <f>'AEO 2022 52 Raw'!AI7</f>
        <v>86.605988</v>
      </c>
      <c r="AG16" s="53">
        <f>'AEO 2022 52 Raw'!AJ7</f>
        <v>0.001</v>
      </c>
    </row>
    <row r="17" ht="15.0" customHeight="1">
      <c r="A17" s="45" t="s">
        <v>2518</v>
      </c>
      <c r="B17" s="51" t="s">
        <v>2519</v>
      </c>
      <c r="C17" s="52">
        <f>'AEO 2022 52 Raw'!F8</f>
        <v>38.060055</v>
      </c>
      <c r="D17" s="52">
        <f>'AEO 2022 52 Raw'!G8</f>
        <v>37.970299</v>
      </c>
      <c r="E17" s="52">
        <f>'AEO 2022 52 Raw'!H8</f>
        <v>38.026047</v>
      </c>
      <c r="F17" s="52">
        <f>'AEO 2022 52 Raw'!I8</f>
        <v>38.124294</v>
      </c>
      <c r="G17" s="52">
        <f>'AEO 2022 52 Raw'!J8</f>
        <v>38.364086</v>
      </c>
      <c r="H17" s="52">
        <f>'AEO 2022 52 Raw'!K8</f>
        <v>38.604664</v>
      </c>
      <c r="I17" s="52">
        <f>'AEO 2022 52 Raw'!L8</f>
        <v>38.727207</v>
      </c>
      <c r="J17" s="52">
        <f>'AEO 2022 52 Raw'!M8</f>
        <v>38.800579</v>
      </c>
      <c r="K17" s="52">
        <f>'AEO 2022 52 Raw'!N8</f>
        <v>38.879196</v>
      </c>
      <c r="L17" s="52">
        <f>'AEO 2022 52 Raw'!O8</f>
        <v>38.952946</v>
      </c>
      <c r="M17" s="52">
        <f>'AEO 2022 52 Raw'!P8</f>
        <v>39.024719</v>
      </c>
      <c r="N17" s="52">
        <f>'AEO 2022 52 Raw'!Q8</f>
        <v>39.083443</v>
      </c>
      <c r="O17" s="52">
        <f>'AEO 2022 52 Raw'!R8</f>
        <v>39.154697</v>
      </c>
      <c r="P17" s="52">
        <f>'AEO 2022 52 Raw'!S8</f>
        <v>39.204071</v>
      </c>
      <c r="Q17" s="52">
        <f>'AEO 2022 52 Raw'!T8</f>
        <v>39.248253</v>
      </c>
      <c r="R17" s="52">
        <f>'AEO 2022 52 Raw'!U8</f>
        <v>39.289902</v>
      </c>
      <c r="S17" s="52">
        <f>'AEO 2022 52 Raw'!V8</f>
        <v>39.328815</v>
      </c>
      <c r="T17" s="52">
        <f>'AEO 2022 52 Raw'!W8</f>
        <v>39.367172</v>
      </c>
      <c r="U17" s="52">
        <f>'AEO 2022 52 Raw'!X8</f>
        <v>39.408295</v>
      </c>
      <c r="V17" s="52">
        <f>'AEO 2022 52 Raw'!Y8</f>
        <v>39.449211</v>
      </c>
      <c r="W17" s="52">
        <f>'AEO 2022 52 Raw'!Z8</f>
        <v>39.488857</v>
      </c>
      <c r="X17" s="52">
        <f>'AEO 2022 52 Raw'!AA8</f>
        <v>39.529076</v>
      </c>
      <c r="Y17" s="52">
        <f>'AEO 2022 52 Raw'!AB8</f>
        <v>39.565559</v>
      </c>
      <c r="Z17" s="52">
        <f>'AEO 2022 52 Raw'!AC8</f>
        <v>39.604134</v>
      </c>
      <c r="AA17" s="52">
        <f>'AEO 2022 52 Raw'!AD8</f>
        <v>39.643715</v>
      </c>
      <c r="AB17" s="52">
        <f>'AEO 2022 52 Raw'!AE8</f>
        <v>39.683395</v>
      </c>
      <c r="AC17" s="52">
        <f>'AEO 2022 52 Raw'!AF8</f>
        <v>39.72187</v>
      </c>
      <c r="AD17" s="52">
        <f>'AEO 2022 52 Raw'!AG8</f>
        <v>39.764591</v>
      </c>
      <c r="AE17" s="52">
        <f>'AEO 2022 52 Raw'!AH8</f>
        <v>39.805264</v>
      </c>
      <c r="AF17" s="52">
        <f>'AEO 2022 52 Raw'!AI8</f>
        <v>39.832825</v>
      </c>
      <c r="AG17" s="53">
        <f>'AEO 2022 52 Raw'!AJ8</f>
        <v>0.002</v>
      </c>
    </row>
    <row r="18" ht="15.0" customHeight="1">
      <c r="A18" s="45" t="s">
        <v>2520</v>
      </c>
      <c r="B18" s="51" t="s">
        <v>2521</v>
      </c>
      <c r="C18" s="52">
        <f>'AEO 2022 52 Raw'!F9</f>
        <v>30.18218</v>
      </c>
      <c r="D18" s="52">
        <f>'AEO 2022 52 Raw'!G9</f>
        <v>30.117115</v>
      </c>
      <c r="E18" s="52">
        <f>'AEO 2022 52 Raw'!H9</f>
        <v>30.200792</v>
      </c>
      <c r="F18" s="52">
        <f>'AEO 2022 52 Raw'!I9</f>
        <v>30.289442</v>
      </c>
      <c r="G18" s="52">
        <f>'AEO 2022 52 Raw'!J9</f>
        <v>30.455744</v>
      </c>
      <c r="H18" s="52">
        <f>'AEO 2022 52 Raw'!K9</f>
        <v>30.580076</v>
      </c>
      <c r="I18" s="52">
        <f>'AEO 2022 52 Raw'!L9</f>
        <v>30.656601</v>
      </c>
      <c r="J18" s="52">
        <f>'AEO 2022 52 Raw'!M9</f>
        <v>30.739603</v>
      </c>
      <c r="K18" s="52">
        <f>'AEO 2022 52 Raw'!N9</f>
        <v>30.821775</v>
      </c>
      <c r="L18" s="52">
        <f>'AEO 2022 52 Raw'!O9</f>
        <v>30.900021</v>
      </c>
      <c r="M18" s="52">
        <f>'AEO 2022 52 Raw'!P9</f>
        <v>30.980513</v>
      </c>
      <c r="N18" s="52">
        <f>'AEO 2022 52 Raw'!Q9</f>
        <v>31.047037</v>
      </c>
      <c r="O18" s="52">
        <f>'AEO 2022 52 Raw'!R9</f>
        <v>31.127235</v>
      </c>
      <c r="P18" s="52">
        <f>'AEO 2022 52 Raw'!S9</f>
        <v>31.183689</v>
      </c>
      <c r="Q18" s="52">
        <f>'AEO 2022 52 Raw'!T9</f>
        <v>31.235649</v>
      </c>
      <c r="R18" s="52">
        <f>'AEO 2022 52 Raw'!U9</f>
        <v>31.28829</v>
      </c>
      <c r="S18" s="52">
        <f>'AEO 2022 52 Raw'!V9</f>
        <v>31.340515</v>
      </c>
      <c r="T18" s="52">
        <f>'AEO 2022 52 Raw'!W9</f>
        <v>31.389734</v>
      </c>
      <c r="U18" s="52">
        <f>'AEO 2022 52 Raw'!X9</f>
        <v>31.44311</v>
      </c>
      <c r="V18" s="52">
        <f>'AEO 2022 52 Raw'!Y9</f>
        <v>31.48715</v>
      </c>
      <c r="W18" s="52">
        <f>'AEO 2022 52 Raw'!Z9</f>
        <v>31.532608</v>
      </c>
      <c r="X18" s="52">
        <f>'AEO 2022 52 Raw'!AA9</f>
        <v>31.577284</v>
      </c>
      <c r="Y18" s="52">
        <f>'AEO 2022 52 Raw'!AB9</f>
        <v>31.620111</v>
      </c>
      <c r="Z18" s="52">
        <f>'AEO 2022 52 Raw'!AC9</f>
        <v>31.664686</v>
      </c>
      <c r="AA18" s="52">
        <f>'AEO 2022 52 Raw'!AD9</f>
        <v>31.710854</v>
      </c>
      <c r="AB18" s="52">
        <f>'AEO 2022 52 Raw'!AE9</f>
        <v>31.756332</v>
      </c>
      <c r="AC18" s="52">
        <f>'AEO 2022 52 Raw'!AF9</f>
        <v>31.80319</v>
      </c>
      <c r="AD18" s="52">
        <f>'AEO 2022 52 Raw'!AG9</f>
        <v>31.850056</v>
      </c>
      <c r="AE18" s="52">
        <f>'AEO 2022 52 Raw'!AH9</f>
        <v>31.897602</v>
      </c>
      <c r="AF18" s="52">
        <f>'AEO 2022 52 Raw'!AI9</f>
        <v>31.931574</v>
      </c>
      <c r="AG18" s="53">
        <f>'AEO 2022 52 Raw'!AJ9</f>
        <v>0.002</v>
      </c>
    </row>
    <row r="19" ht="15.0" customHeight="1">
      <c r="A19" s="45" t="s">
        <v>2522</v>
      </c>
      <c r="B19" s="51" t="s">
        <v>2523</v>
      </c>
      <c r="C19" s="52">
        <f>'AEO 2022 52 Raw'!F10</f>
        <v>30.604605</v>
      </c>
      <c r="D19" s="52">
        <f>'AEO 2022 52 Raw'!G10</f>
        <v>30.560274</v>
      </c>
      <c r="E19" s="52">
        <f>'AEO 2022 52 Raw'!H10</f>
        <v>30.650373</v>
      </c>
      <c r="F19" s="52">
        <f>'AEO 2022 52 Raw'!I10</f>
        <v>30.7386</v>
      </c>
      <c r="G19" s="52">
        <f>'AEO 2022 52 Raw'!J10</f>
        <v>30.919096</v>
      </c>
      <c r="H19" s="52">
        <f>'AEO 2022 52 Raw'!K10</f>
        <v>31.047634</v>
      </c>
      <c r="I19" s="52">
        <f>'AEO 2022 52 Raw'!L10</f>
        <v>31.128101</v>
      </c>
      <c r="J19" s="52">
        <f>'AEO 2022 52 Raw'!M10</f>
        <v>31.204603</v>
      </c>
      <c r="K19" s="52">
        <f>'AEO 2022 52 Raw'!N10</f>
        <v>31.286343</v>
      </c>
      <c r="L19" s="52">
        <f>'AEO 2022 52 Raw'!O10</f>
        <v>31.363129</v>
      </c>
      <c r="M19" s="52">
        <f>'AEO 2022 52 Raw'!P10</f>
        <v>31.440292</v>
      </c>
      <c r="N19" s="52">
        <f>'AEO 2022 52 Raw'!Q10</f>
        <v>31.505045</v>
      </c>
      <c r="O19" s="52">
        <f>'AEO 2022 52 Raw'!R10</f>
        <v>31.583387</v>
      </c>
      <c r="P19" s="52">
        <f>'AEO 2022 52 Raw'!S10</f>
        <v>31.639221</v>
      </c>
      <c r="Q19" s="52">
        <f>'AEO 2022 52 Raw'!T10</f>
        <v>31.690928</v>
      </c>
      <c r="R19" s="52">
        <f>'AEO 2022 52 Raw'!U10</f>
        <v>31.743067</v>
      </c>
      <c r="S19" s="52">
        <f>'AEO 2022 52 Raw'!V10</f>
        <v>31.794598</v>
      </c>
      <c r="T19" s="52">
        <f>'AEO 2022 52 Raw'!W10</f>
        <v>31.842886</v>
      </c>
      <c r="U19" s="52">
        <f>'AEO 2022 52 Raw'!X10</f>
        <v>31.894703</v>
      </c>
      <c r="V19" s="52">
        <f>'AEO 2022 52 Raw'!Y10</f>
        <v>31.937393</v>
      </c>
      <c r="W19" s="52">
        <f>'AEO 2022 52 Raw'!Z10</f>
        <v>31.981277</v>
      </c>
      <c r="X19" s="52">
        <f>'AEO 2022 52 Raw'!AA10</f>
        <v>32.024147</v>
      </c>
      <c r="Y19" s="52">
        <f>'AEO 2022 52 Raw'!AB10</f>
        <v>32.065434</v>
      </c>
      <c r="Z19" s="52">
        <f>'AEO 2022 52 Raw'!AC10</f>
        <v>32.108063</v>
      </c>
      <c r="AA19" s="52">
        <f>'AEO 2022 52 Raw'!AD10</f>
        <v>32.15284</v>
      </c>
      <c r="AB19" s="52">
        <f>'AEO 2022 52 Raw'!AE10</f>
        <v>32.196674</v>
      </c>
      <c r="AC19" s="52">
        <f>'AEO 2022 52 Raw'!AF10</f>
        <v>32.24192</v>
      </c>
      <c r="AD19" s="52">
        <f>'AEO 2022 52 Raw'!AG10</f>
        <v>32.286236</v>
      </c>
      <c r="AE19" s="52">
        <f>'AEO 2022 52 Raw'!AH10</f>
        <v>32.331688</v>
      </c>
      <c r="AF19" s="52">
        <f>'AEO 2022 52 Raw'!AI10</f>
        <v>32.362411</v>
      </c>
      <c r="AG19" s="53">
        <f>'AEO 2022 52 Raw'!AJ10</f>
        <v>0.002</v>
      </c>
    </row>
    <row r="20" ht="15.0" customHeight="1">
      <c r="A20" s="45" t="s">
        <v>2524</v>
      </c>
      <c r="B20" s="51" t="s">
        <v>2525</v>
      </c>
      <c r="C20" s="52">
        <f>'AEO 2022 52 Raw'!F11</f>
        <v>36.267422</v>
      </c>
      <c r="D20" s="52">
        <f>'AEO 2022 52 Raw'!G11</f>
        <v>36.227009</v>
      </c>
      <c r="E20" s="52">
        <f>'AEO 2022 52 Raw'!H11</f>
        <v>36.301208</v>
      </c>
      <c r="F20" s="52">
        <f>'AEO 2022 52 Raw'!I11</f>
        <v>36.404873</v>
      </c>
      <c r="G20" s="52">
        <f>'AEO 2022 52 Raw'!J11</f>
        <v>36.585495</v>
      </c>
      <c r="H20" s="52">
        <f>'AEO 2022 52 Raw'!K11</f>
        <v>36.740425</v>
      </c>
      <c r="I20" s="52">
        <f>'AEO 2022 52 Raw'!L11</f>
        <v>36.822716</v>
      </c>
      <c r="J20" s="52">
        <f>'AEO 2022 52 Raw'!M11</f>
        <v>36.893337</v>
      </c>
      <c r="K20" s="52">
        <f>'AEO 2022 52 Raw'!N11</f>
        <v>36.970924</v>
      </c>
      <c r="L20" s="52">
        <f>'AEO 2022 52 Raw'!O11</f>
        <v>37.043682</v>
      </c>
      <c r="M20" s="52">
        <f>'AEO 2022 52 Raw'!P11</f>
        <v>37.11615</v>
      </c>
      <c r="N20" s="52">
        <f>'AEO 2022 52 Raw'!Q11</f>
        <v>37.178299</v>
      </c>
      <c r="O20" s="52">
        <f>'AEO 2022 52 Raw'!R11</f>
        <v>37.251652</v>
      </c>
      <c r="P20" s="52">
        <f>'AEO 2022 52 Raw'!S11</f>
        <v>37.301956</v>
      </c>
      <c r="Q20" s="52">
        <f>'AEO 2022 52 Raw'!T11</f>
        <v>37.347466</v>
      </c>
      <c r="R20" s="52">
        <f>'AEO 2022 52 Raw'!U11</f>
        <v>37.395313</v>
      </c>
      <c r="S20" s="52">
        <f>'AEO 2022 52 Raw'!V11</f>
        <v>37.442276</v>
      </c>
      <c r="T20" s="52">
        <f>'AEO 2022 52 Raw'!W11</f>
        <v>37.486168</v>
      </c>
      <c r="U20" s="52">
        <f>'AEO 2022 52 Raw'!X11</f>
        <v>37.532513</v>
      </c>
      <c r="V20" s="52">
        <f>'AEO 2022 52 Raw'!Y11</f>
        <v>37.572903</v>
      </c>
      <c r="W20" s="52">
        <f>'AEO 2022 52 Raw'!Z11</f>
        <v>37.613785</v>
      </c>
      <c r="X20" s="52">
        <f>'AEO 2022 52 Raw'!AA11</f>
        <v>37.653999</v>
      </c>
      <c r="Y20" s="52">
        <f>'AEO 2022 52 Raw'!AB11</f>
        <v>37.692108</v>
      </c>
      <c r="Z20" s="52">
        <f>'AEO 2022 52 Raw'!AC11</f>
        <v>37.731499</v>
      </c>
      <c r="AA20" s="52">
        <f>'AEO 2022 52 Raw'!AD11</f>
        <v>37.77248</v>
      </c>
      <c r="AB20" s="52">
        <f>'AEO 2022 52 Raw'!AE11</f>
        <v>37.813255</v>
      </c>
      <c r="AC20" s="52">
        <f>'AEO 2022 52 Raw'!AF11</f>
        <v>37.855064</v>
      </c>
      <c r="AD20" s="52">
        <f>'AEO 2022 52 Raw'!AG11</f>
        <v>37.896656</v>
      </c>
      <c r="AE20" s="52">
        <f>'AEO 2022 52 Raw'!AH11</f>
        <v>37.938774</v>
      </c>
      <c r="AF20" s="52">
        <f>'AEO 2022 52 Raw'!AI11</f>
        <v>37.965481</v>
      </c>
      <c r="AG20" s="53">
        <f>'AEO 2022 52 Raw'!AJ11</f>
        <v>0.002</v>
      </c>
    </row>
    <row r="21" ht="15.0" customHeight="1">
      <c r="A21" s="45" t="s">
        <v>2526</v>
      </c>
      <c r="B21" s="51" t="s">
        <v>2527</v>
      </c>
      <c r="C21" s="52">
        <f>'AEO 2022 52 Raw'!F12</f>
        <v>97.630089</v>
      </c>
      <c r="D21" s="52">
        <f>'AEO 2022 52 Raw'!G12</f>
        <v>97.615799</v>
      </c>
      <c r="E21" s="52">
        <f>'AEO 2022 52 Raw'!H12</f>
        <v>97.685402</v>
      </c>
      <c r="F21" s="52">
        <f>'AEO 2022 52 Raw'!I12</f>
        <v>97.761414</v>
      </c>
      <c r="G21" s="52">
        <f>'AEO 2022 52 Raw'!J12</f>
        <v>97.907341</v>
      </c>
      <c r="H21" s="52">
        <f>'AEO 2022 52 Raw'!K12</f>
        <v>98.0896</v>
      </c>
      <c r="I21" s="52">
        <f>'AEO 2022 52 Raw'!L12</f>
        <v>98.201126</v>
      </c>
      <c r="J21" s="52">
        <f>'AEO 2022 52 Raw'!M12</f>
        <v>98.290131</v>
      </c>
      <c r="K21" s="52">
        <f>'AEO 2022 52 Raw'!N12</f>
        <v>98.370995</v>
      </c>
      <c r="L21" s="52">
        <f>'AEO 2022 52 Raw'!O12</f>
        <v>98.448357</v>
      </c>
      <c r="M21" s="52">
        <f>'AEO 2022 52 Raw'!P12</f>
        <v>98.522614</v>
      </c>
      <c r="N21" s="52">
        <f>'AEO 2022 52 Raw'!Q12</f>
        <v>98.577431</v>
      </c>
      <c r="O21" s="52">
        <f>'AEO 2022 52 Raw'!R12</f>
        <v>98.642448</v>
      </c>
      <c r="P21" s="52">
        <f>'AEO 2022 52 Raw'!S12</f>
        <v>98.68306</v>
      </c>
      <c r="Q21" s="52">
        <f>'AEO 2022 52 Raw'!T12</f>
        <v>98.719032</v>
      </c>
      <c r="R21" s="52">
        <f>'AEO 2022 52 Raw'!U12</f>
        <v>98.759743</v>
      </c>
      <c r="S21" s="52">
        <f>'AEO 2022 52 Raw'!V12</f>
        <v>98.801979</v>
      </c>
      <c r="T21" s="52">
        <f>'AEO 2022 52 Raw'!W12</f>
        <v>98.841103</v>
      </c>
      <c r="U21" s="52">
        <f>'AEO 2022 52 Raw'!X12</f>
        <v>98.881432</v>
      </c>
      <c r="V21" s="52">
        <f>'AEO 2022 52 Raw'!Y12</f>
        <v>98.918091</v>
      </c>
      <c r="W21" s="52">
        <f>'AEO 2022 52 Raw'!Z12</f>
        <v>98.953773</v>
      </c>
      <c r="X21" s="52">
        <f>'AEO 2022 52 Raw'!AA12</f>
        <v>98.989517</v>
      </c>
      <c r="Y21" s="52">
        <f>'AEO 2022 52 Raw'!AB12</f>
        <v>99.02121</v>
      </c>
      <c r="Z21" s="52">
        <f>'AEO 2022 52 Raw'!AC12</f>
        <v>99.053711</v>
      </c>
      <c r="AA21" s="52">
        <f>'AEO 2022 52 Raw'!AD12</f>
        <v>99.087021</v>
      </c>
      <c r="AB21" s="52">
        <f>'AEO 2022 52 Raw'!AE12</f>
        <v>99.12188</v>
      </c>
      <c r="AC21" s="52">
        <f>'AEO 2022 52 Raw'!AF12</f>
        <v>99.158104</v>
      </c>
      <c r="AD21" s="52">
        <f>'AEO 2022 52 Raw'!AG12</f>
        <v>99.195412</v>
      </c>
      <c r="AE21" s="52">
        <f>'AEO 2022 52 Raw'!AH12</f>
        <v>99.232643</v>
      </c>
      <c r="AF21" s="52">
        <f>'AEO 2022 52 Raw'!AI12</f>
        <v>99.253242</v>
      </c>
      <c r="AG21" s="53">
        <f>'AEO 2022 52 Raw'!AJ12</f>
        <v>0.001</v>
      </c>
    </row>
    <row r="22" ht="15.0" customHeight="1">
      <c r="A22" s="45" t="s">
        <v>2528</v>
      </c>
      <c r="B22" s="51" t="s">
        <v>2529</v>
      </c>
      <c r="C22" s="52">
        <f>'AEO 2022 52 Raw'!F13</f>
        <v>29.852198</v>
      </c>
      <c r="D22" s="52">
        <f>'AEO 2022 52 Raw'!G13</f>
        <v>29.850872</v>
      </c>
      <c r="E22" s="52">
        <f>'AEO 2022 52 Raw'!H13</f>
        <v>29.921522</v>
      </c>
      <c r="F22" s="52">
        <f>'AEO 2022 52 Raw'!I13</f>
        <v>30.051697</v>
      </c>
      <c r="G22" s="52">
        <f>'AEO 2022 52 Raw'!J13</f>
        <v>30.215256</v>
      </c>
      <c r="H22" s="52">
        <f>'AEO 2022 52 Raw'!K13</f>
        <v>30.428661</v>
      </c>
      <c r="I22" s="52">
        <f>'AEO 2022 52 Raw'!L13</f>
        <v>30.499405</v>
      </c>
      <c r="J22" s="52">
        <f>'AEO 2022 52 Raw'!M13</f>
        <v>30.569588</v>
      </c>
      <c r="K22" s="52">
        <f>'AEO 2022 52 Raw'!N13</f>
        <v>30.63805</v>
      </c>
      <c r="L22" s="52">
        <f>'AEO 2022 52 Raw'!O13</f>
        <v>30.703524</v>
      </c>
      <c r="M22" s="52">
        <f>'AEO 2022 52 Raw'!P13</f>
        <v>30.770065</v>
      </c>
      <c r="N22" s="52">
        <f>'AEO 2022 52 Raw'!Q13</f>
        <v>30.828892</v>
      </c>
      <c r="O22" s="52">
        <f>'AEO 2022 52 Raw'!R13</f>
        <v>30.896307</v>
      </c>
      <c r="P22" s="52">
        <f>'AEO 2022 52 Raw'!S13</f>
        <v>30.941385</v>
      </c>
      <c r="Q22" s="52">
        <f>'AEO 2022 52 Raw'!T13</f>
        <v>30.98308</v>
      </c>
      <c r="R22" s="52">
        <f>'AEO 2022 52 Raw'!U13</f>
        <v>31.024601</v>
      </c>
      <c r="S22" s="52">
        <f>'AEO 2022 52 Raw'!V13</f>
        <v>31.065918</v>
      </c>
      <c r="T22" s="52">
        <f>'AEO 2022 52 Raw'!W13</f>
        <v>31.104752</v>
      </c>
      <c r="U22" s="52">
        <f>'AEO 2022 52 Raw'!X13</f>
        <v>31.145628</v>
      </c>
      <c r="V22" s="52">
        <f>'AEO 2022 52 Raw'!Y13</f>
        <v>31.180393</v>
      </c>
      <c r="W22" s="52">
        <f>'AEO 2022 52 Raw'!Z13</f>
        <v>31.216059</v>
      </c>
      <c r="X22" s="52">
        <f>'AEO 2022 52 Raw'!AA13</f>
        <v>31.250963</v>
      </c>
      <c r="Y22" s="52">
        <f>'AEO 2022 52 Raw'!AB13</f>
        <v>31.285648</v>
      </c>
      <c r="Z22" s="52">
        <f>'AEO 2022 52 Raw'!AC13</f>
        <v>31.319811</v>
      </c>
      <c r="AA22" s="52">
        <f>'AEO 2022 52 Raw'!AD13</f>
        <v>31.351421</v>
      </c>
      <c r="AB22" s="52">
        <f>'AEO 2022 52 Raw'!AE13</f>
        <v>31.38273</v>
      </c>
      <c r="AC22" s="52">
        <f>'AEO 2022 52 Raw'!AF13</f>
        <v>31.413923</v>
      </c>
      <c r="AD22" s="52">
        <f>'AEO 2022 52 Raw'!AG13</f>
        <v>31.448658</v>
      </c>
      <c r="AE22" s="52">
        <f>'AEO 2022 52 Raw'!AH13</f>
        <v>31.48217</v>
      </c>
      <c r="AF22" s="52">
        <f>'AEO 2022 52 Raw'!AI13</f>
        <v>31.499647</v>
      </c>
      <c r="AG22" s="53">
        <f>'AEO 2022 52 Raw'!AJ13</f>
        <v>0.002</v>
      </c>
    </row>
    <row r="23" ht="15.0" customHeight="1">
      <c r="A23" s="45" t="s">
        <v>2530</v>
      </c>
      <c r="B23" s="51" t="s">
        <v>2531</v>
      </c>
      <c r="C23" s="52">
        <f>'AEO 2022 52 Raw'!F14</f>
        <v>41.162262</v>
      </c>
      <c r="D23" s="52">
        <f>'AEO 2022 52 Raw'!G14</f>
        <v>41.172913</v>
      </c>
      <c r="E23" s="52">
        <f>'AEO 2022 52 Raw'!H14</f>
        <v>41.253906</v>
      </c>
      <c r="F23" s="52">
        <f>'AEO 2022 52 Raw'!I14</f>
        <v>41.366898</v>
      </c>
      <c r="G23" s="52">
        <f>'AEO 2022 52 Raw'!J14</f>
        <v>41.53886</v>
      </c>
      <c r="H23" s="52">
        <f>'AEO 2022 52 Raw'!K14</f>
        <v>41.68272</v>
      </c>
      <c r="I23" s="52">
        <f>'AEO 2022 52 Raw'!L14</f>
        <v>41.748211</v>
      </c>
      <c r="J23" s="52">
        <f>'AEO 2022 52 Raw'!M14</f>
        <v>41.81126</v>
      </c>
      <c r="K23" s="52">
        <f>'AEO 2022 52 Raw'!N14</f>
        <v>41.875603</v>
      </c>
      <c r="L23" s="52">
        <f>'AEO 2022 52 Raw'!O14</f>
        <v>41.937618</v>
      </c>
      <c r="M23" s="52">
        <f>'AEO 2022 52 Raw'!P14</f>
        <v>42.000816</v>
      </c>
      <c r="N23" s="52">
        <f>'AEO 2022 52 Raw'!Q14</f>
        <v>42.057938</v>
      </c>
      <c r="O23" s="52">
        <f>'AEO 2022 52 Raw'!R14</f>
        <v>42.12059</v>
      </c>
      <c r="P23" s="52">
        <f>'AEO 2022 52 Raw'!S14</f>
        <v>42.160877</v>
      </c>
      <c r="Q23" s="52">
        <f>'AEO 2022 52 Raw'!T14</f>
        <v>42.199894</v>
      </c>
      <c r="R23" s="52">
        <f>'AEO 2022 52 Raw'!U14</f>
        <v>42.238571</v>
      </c>
      <c r="S23" s="52">
        <f>'AEO 2022 52 Raw'!V14</f>
        <v>42.274902</v>
      </c>
      <c r="T23" s="52">
        <f>'AEO 2022 52 Raw'!W14</f>
        <v>42.311932</v>
      </c>
      <c r="U23" s="52">
        <f>'AEO 2022 52 Raw'!X14</f>
        <v>42.351025</v>
      </c>
      <c r="V23" s="52">
        <f>'AEO 2022 52 Raw'!Y14</f>
        <v>42.383324</v>
      </c>
      <c r="W23" s="52">
        <f>'AEO 2022 52 Raw'!Z14</f>
        <v>42.417927</v>
      </c>
      <c r="X23" s="52">
        <f>'AEO 2022 52 Raw'!AA14</f>
        <v>42.450802</v>
      </c>
      <c r="Y23" s="52">
        <f>'AEO 2022 52 Raw'!AB14</f>
        <v>42.484726</v>
      </c>
      <c r="Z23" s="52">
        <f>'AEO 2022 52 Raw'!AC14</f>
        <v>42.518204</v>
      </c>
      <c r="AA23" s="52">
        <f>'AEO 2022 52 Raw'!AD14</f>
        <v>42.551933</v>
      </c>
      <c r="AB23" s="52">
        <f>'AEO 2022 52 Raw'!AE14</f>
        <v>42.584549</v>
      </c>
      <c r="AC23" s="52">
        <f>'AEO 2022 52 Raw'!AF14</f>
        <v>42.616276</v>
      </c>
      <c r="AD23" s="52">
        <f>'AEO 2022 52 Raw'!AG14</f>
        <v>42.648033</v>
      </c>
      <c r="AE23" s="52">
        <f>'AEO 2022 52 Raw'!AH14</f>
        <v>42.679604</v>
      </c>
      <c r="AF23" s="52">
        <f>'AEO 2022 52 Raw'!AI14</f>
        <v>42.69326</v>
      </c>
      <c r="AG23" s="53">
        <f>'AEO 2022 52 Raw'!AJ14</f>
        <v>0.001</v>
      </c>
    </row>
    <row r="24" ht="15.0" customHeight="1">
      <c r="A24" s="45" t="s">
        <v>2532</v>
      </c>
      <c r="B24" s="51" t="s">
        <v>2533</v>
      </c>
      <c r="C24" s="52">
        <f>'AEO 2022 52 Raw'!F15</f>
        <v>31.365496</v>
      </c>
      <c r="D24" s="52">
        <f>'AEO 2022 52 Raw'!G15</f>
        <v>31.473112</v>
      </c>
      <c r="E24" s="52">
        <f>'AEO 2022 52 Raw'!H15</f>
        <v>31.573109</v>
      </c>
      <c r="F24" s="52">
        <f>'AEO 2022 52 Raw'!I15</f>
        <v>31.669306</v>
      </c>
      <c r="G24" s="52">
        <f>'AEO 2022 52 Raw'!J15</f>
        <v>31.780277</v>
      </c>
      <c r="H24" s="52">
        <f>'AEO 2022 52 Raw'!K15</f>
        <v>31.877213</v>
      </c>
      <c r="I24" s="52">
        <f>'AEO 2022 52 Raw'!L15</f>
        <v>31.974556</v>
      </c>
      <c r="J24" s="52">
        <f>'AEO 2022 52 Raw'!M15</f>
        <v>32.071823</v>
      </c>
      <c r="K24" s="52">
        <f>'AEO 2022 52 Raw'!N15</f>
        <v>32.169037</v>
      </c>
      <c r="L24" s="52">
        <f>'AEO 2022 52 Raw'!O15</f>
        <v>32.266064</v>
      </c>
      <c r="M24" s="52">
        <f>'AEO 2022 52 Raw'!P15</f>
        <v>32.363209</v>
      </c>
      <c r="N24" s="52">
        <f>'AEO 2022 52 Raw'!Q15</f>
        <v>32.455105</v>
      </c>
      <c r="O24" s="52">
        <f>'AEO 2022 52 Raw'!R15</f>
        <v>32.534218</v>
      </c>
      <c r="P24" s="52">
        <f>'AEO 2022 52 Raw'!S15</f>
        <v>32.533623</v>
      </c>
      <c r="Q24" s="52">
        <f>'AEO 2022 52 Raw'!T15</f>
        <v>32.519131</v>
      </c>
      <c r="R24" s="52">
        <f>'AEO 2022 52 Raw'!U15</f>
        <v>32.521797</v>
      </c>
      <c r="S24" s="52">
        <f>'AEO 2022 52 Raw'!V15</f>
        <v>32.5266</v>
      </c>
      <c r="T24" s="52">
        <f>'AEO 2022 52 Raw'!W15</f>
        <v>32.53471</v>
      </c>
      <c r="U24" s="52">
        <f>'AEO 2022 52 Raw'!X15</f>
        <v>32.543301</v>
      </c>
      <c r="V24" s="52">
        <f>'AEO 2022 52 Raw'!Y15</f>
        <v>32.556149</v>
      </c>
      <c r="W24" s="52">
        <f>'AEO 2022 52 Raw'!Z15</f>
        <v>32.565098</v>
      </c>
      <c r="X24" s="52">
        <f>'AEO 2022 52 Raw'!AA15</f>
        <v>32.575314</v>
      </c>
      <c r="Y24" s="52">
        <f>'AEO 2022 52 Raw'!AB15</f>
        <v>32.582661</v>
      </c>
      <c r="Z24" s="52">
        <f>'AEO 2022 52 Raw'!AC15</f>
        <v>32.591099</v>
      </c>
      <c r="AA24" s="52">
        <f>'AEO 2022 52 Raw'!AD15</f>
        <v>32.599331</v>
      </c>
      <c r="AB24" s="52">
        <f>'AEO 2022 52 Raw'!AE15</f>
        <v>32.607407</v>
      </c>
      <c r="AC24" s="52">
        <f>'AEO 2022 52 Raw'!AF15</f>
        <v>32.615448</v>
      </c>
      <c r="AD24" s="52">
        <f>'AEO 2022 52 Raw'!AG15</f>
        <v>32.624569</v>
      </c>
      <c r="AE24" s="52">
        <f>'AEO 2022 52 Raw'!AH15</f>
        <v>32.633175</v>
      </c>
      <c r="AF24" s="52">
        <f>'AEO 2022 52 Raw'!AI15</f>
        <v>32.635998</v>
      </c>
      <c r="AG24" s="53">
        <f>'AEO 2022 52 Raw'!AJ15</f>
        <v>0.001</v>
      </c>
    </row>
    <row r="25" ht="15.0" customHeight="1">
      <c r="A25" s="45" t="s">
        <v>2534</v>
      </c>
      <c r="B25" s="51" t="s">
        <v>2535</v>
      </c>
      <c r="C25" s="52">
        <f>'AEO 2022 52 Raw'!F16</f>
        <v>37.499748</v>
      </c>
      <c r="D25" s="52">
        <f>'AEO 2022 52 Raw'!G16</f>
        <v>37.643185</v>
      </c>
      <c r="E25" s="52">
        <f>'AEO 2022 52 Raw'!H16</f>
        <v>37.829704</v>
      </c>
      <c r="F25" s="52">
        <f>'AEO 2022 52 Raw'!I16</f>
        <v>38.054665</v>
      </c>
      <c r="G25" s="52">
        <f>'AEO 2022 52 Raw'!J16</f>
        <v>38.177814</v>
      </c>
      <c r="H25" s="52">
        <f>'AEO 2022 52 Raw'!K16</f>
        <v>38.314991</v>
      </c>
      <c r="I25" s="52">
        <f>'AEO 2022 52 Raw'!L16</f>
        <v>38.453423</v>
      </c>
      <c r="J25" s="52">
        <f>'AEO 2022 52 Raw'!M16</f>
        <v>38.593536</v>
      </c>
      <c r="K25" s="52">
        <f>'AEO 2022 52 Raw'!N16</f>
        <v>38.711586</v>
      </c>
      <c r="L25" s="52">
        <f>'AEO 2022 52 Raw'!O16</f>
        <v>38.822975</v>
      </c>
      <c r="M25" s="52">
        <f>'AEO 2022 52 Raw'!P16</f>
        <v>38.932304</v>
      </c>
      <c r="N25" s="52">
        <f>'AEO 2022 52 Raw'!Q16</f>
        <v>39.036568</v>
      </c>
      <c r="O25" s="52">
        <f>'AEO 2022 52 Raw'!R16</f>
        <v>39.139549</v>
      </c>
      <c r="P25" s="52">
        <f>'AEO 2022 52 Raw'!S16</f>
        <v>39.172466</v>
      </c>
      <c r="Q25" s="52">
        <f>'AEO 2022 52 Raw'!T16</f>
        <v>39.187782</v>
      </c>
      <c r="R25" s="52">
        <f>'AEO 2022 52 Raw'!U16</f>
        <v>39.187965</v>
      </c>
      <c r="S25" s="52">
        <f>'AEO 2022 52 Raw'!V16</f>
        <v>39.20459</v>
      </c>
      <c r="T25" s="52">
        <f>'AEO 2022 52 Raw'!W16</f>
        <v>39.220997</v>
      </c>
      <c r="U25" s="52">
        <f>'AEO 2022 52 Raw'!X16</f>
        <v>39.238255</v>
      </c>
      <c r="V25" s="52">
        <f>'AEO 2022 52 Raw'!Y16</f>
        <v>39.255157</v>
      </c>
      <c r="W25" s="52">
        <f>'AEO 2022 52 Raw'!Z16</f>
        <v>39.269981</v>
      </c>
      <c r="X25" s="52">
        <f>'AEO 2022 52 Raw'!AA16</f>
        <v>39.285217</v>
      </c>
      <c r="Y25" s="52">
        <f>'AEO 2022 52 Raw'!AB16</f>
        <v>39.296635</v>
      </c>
      <c r="Z25" s="52">
        <f>'AEO 2022 52 Raw'!AC16</f>
        <v>39.306149</v>
      </c>
      <c r="AA25" s="52">
        <f>'AEO 2022 52 Raw'!AD16</f>
        <v>39.317402</v>
      </c>
      <c r="AB25" s="52">
        <f>'AEO 2022 52 Raw'!AE16</f>
        <v>39.328873</v>
      </c>
      <c r="AC25" s="52">
        <f>'AEO 2022 52 Raw'!AF16</f>
        <v>39.339542</v>
      </c>
      <c r="AD25" s="52">
        <f>'AEO 2022 52 Raw'!AG16</f>
        <v>39.354378</v>
      </c>
      <c r="AE25" s="52">
        <f>'AEO 2022 52 Raw'!AH16</f>
        <v>39.36623</v>
      </c>
      <c r="AF25" s="52">
        <f>'AEO 2022 52 Raw'!AI16</f>
        <v>39.374565</v>
      </c>
      <c r="AG25" s="53">
        <f>'AEO 2022 52 Raw'!AJ16</f>
        <v>0.002</v>
      </c>
    </row>
    <row r="26" ht="15.0" customHeight="1">
      <c r="A26" s="45" t="s">
        <v>2536</v>
      </c>
      <c r="B26" s="51" t="s">
        <v>2537</v>
      </c>
      <c r="C26" s="52">
        <f>'AEO 2022 52 Raw'!F17</f>
        <v>30.286076</v>
      </c>
      <c r="D26" s="52">
        <f>'AEO 2022 52 Raw'!G17</f>
        <v>30.431263</v>
      </c>
      <c r="E26" s="52">
        <f>'AEO 2022 52 Raw'!H17</f>
        <v>30.721407</v>
      </c>
      <c r="F26" s="52">
        <f>'AEO 2022 52 Raw'!I17</f>
        <v>31.03986</v>
      </c>
      <c r="G26" s="52">
        <f>'AEO 2022 52 Raw'!J17</f>
        <v>31.226185</v>
      </c>
      <c r="H26" s="52">
        <f>'AEO 2022 52 Raw'!K17</f>
        <v>31.419901</v>
      </c>
      <c r="I26" s="52">
        <f>'AEO 2022 52 Raw'!L17</f>
        <v>31.587891</v>
      </c>
      <c r="J26" s="52">
        <f>'AEO 2022 52 Raw'!M17</f>
        <v>31.762304</v>
      </c>
      <c r="K26" s="52">
        <f>'AEO 2022 52 Raw'!N17</f>
        <v>31.909716</v>
      </c>
      <c r="L26" s="52">
        <f>'AEO 2022 52 Raw'!O17</f>
        <v>32.032711</v>
      </c>
      <c r="M26" s="52">
        <f>'AEO 2022 52 Raw'!P17</f>
        <v>32.144516</v>
      </c>
      <c r="N26" s="52">
        <f>'AEO 2022 52 Raw'!Q17</f>
        <v>32.245934</v>
      </c>
      <c r="O26" s="52">
        <f>'AEO 2022 52 Raw'!R17</f>
        <v>32.346848</v>
      </c>
      <c r="P26" s="52">
        <f>'AEO 2022 52 Raw'!S17</f>
        <v>32.379623</v>
      </c>
      <c r="Q26" s="52">
        <f>'AEO 2022 52 Raw'!T17</f>
        <v>32.399864</v>
      </c>
      <c r="R26" s="52">
        <f>'AEO 2022 52 Raw'!U17</f>
        <v>32.419659</v>
      </c>
      <c r="S26" s="52">
        <f>'AEO 2022 52 Raw'!V17</f>
        <v>32.459499</v>
      </c>
      <c r="T26" s="52">
        <f>'AEO 2022 52 Raw'!W17</f>
        <v>32.475456</v>
      </c>
      <c r="U26" s="52">
        <f>'AEO 2022 52 Raw'!X17</f>
        <v>32.492512</v>
      </c>
      <c r="V26" s="52">
        <f>'AEO 2022 52 Raw'!Y17</f>
        <v>32.507553</v>
      </c>
      <c r="W26" s="52">
        <f>'AEO 2022 52 Raw'!Z17</f>
        <v>32.522717</v>
      </c>
      <c r="X26" s="52">
        <f>'AEO 2022 52 Raw'!AA17</f>
        <v>32.537533</v>
      </c>
      <c r="Y26" s="52">
        <f>'AEO 2022 52 Raw'!AB17</f>
        <v>32.550995</v>
      </c>
      <c r="Z26" s="52">
        <f>'AEO 2022 52 Raw'!AC17</f>
        <v>32.564632</v>
      </c>
      <c r="AA26" s="52">
        <f>'AEO 2022 52 Raw'!AD17</f>
        <v>32.578243</v>
      </c>
      <c r="AB26" s="52">
        <f>'AEO 2022 52 Raw'!AE17</f>
        <v>32.591576</v>
      </c>
      <c r="AC26" s="52">
        <f>'AEO 2022 52 Raw'!AF17</f>
        <v>32.60442</v>
      </c>
      <c r="AD26" s="52">
        <f>'AEO 2022 52 Raw'!AG17</f>
        <v>32.61924</v>
      </c>
      <c r="AE26" s="52">
        <f>'AEO 2022 52 Raw'!AH17</f>
        <v>32.633068</v>
      </c>
      <c r="AF26" s="52">
        <f>'AEO 2022 52 Raw'!AI17</f>
        <v>32.643234</v>
      </c>
      <c r="AG26" s="53">
        <f>'AEO 2022 52 Raw'!AJ17</f>
        <v>0.003</v>
      </c>
    </row>
    <row r="27" ht="15.0" customHeight="1">
      <c r="A27" s="45" t="s">
        <v>2538</v>
      </c>
      <c r="B27" s="51" t="s">
        <v>2539</v>
      </c>
      <c r="C27" s="52">
        <f>'AEO 2022 52 Raw'!F18</f>
        <v>36.480446</v>
      </c>
      <c r="D27" s="52">
        <f>'AEO 2022 52 Raw'!G18</f>
        <v>36.591793</v>
      </c>
      <c r="E27" s="52">
        <f>'AEO 2022 52 Raw'!H18</f>
        <v>36.71122</v>
      </c>
      <c r="F27" s="52">
        <f>'AEO 2022 52 Raw'!I18</f>
        <v>36.817146</v>
      </c>
      <c r="G27" s="52">
        <f>'AEO 2022 52 Raw'!J18</f>
        <v>36.910088</v>
      </c>
      <c r="H27" s="52">
        <f>'AEO 2022 52 Raw'!K18</f>
        <v>37.004368</v>
      </c>
      <c r="I27" s="52">
        <f>'AEO 2022 52 Raw'!L18</f>
        <v>37.098976</v>
      </c>
      <c r="J27" s="52">
        <f>'AEO 2022 52 Raw'!M18</f>
        <v>37.194965</v>
      </c>
      <c r="K27" s="52">
        <f>'AEO 2022 52 Raw'!N18</f>
        <v>37.290901</v>
      </c>
      <c r="L27" s="52">
        <f>'AEO 2022 52 Raw'!O18</f>
        <v>37.386616</v>
      </c>
      <c r="M27" s="52">
        <f>'AEO 2022 52 Raw'!P18</f>
        <v>37.48307</v>
      </c>
      <c r="N27" s="52">
        <f>'AEO 2022 52 Raw'!Q18</f>
        <v>37.579048</v>
      </c>
      <c r="O27" s="52">
        <f>'AEO 2022 52 Raw'!R18</f>
        <v>37.673977</v>
      </c>
      <c r="P27" s="52">
        <f>'AEO 2022 52 Raw'!S18</f>
        <v>37.69175</v>
      </c>
      <c r="Q27" s="52">
        <f>'AEO 2022 52 Raw'!T18</f>
        <v>37.688454</v>
      </c>
      <c r="R27" s="52">
        <f>'AEO 2022 52 Raw'!U18</f>
        <v>37.683098</v>
      </c>
      <c r="S27" s="52">
        <f>'AEO 2022 52 Raw'!V18</f>
        <v>37.677429</v>
      </c>
      <c r="T27" s="52">
        <f>'AEO 2022 52 Raw'!W18</f>
        <v>37.690887</v>
      </c>
      <c r="U27" s="52">
        <f>'AEO 2022 52 Raw'!X18</f>
        <v>37.703793</v>
      </c>
      <c r="V27" s="52">
        <f>'AEO 2022 52 Raw'!Y18</f>
        <v>37.714657</v>
      </c>
      <c r="W27" s="52">
        <f>'AEO 2022 52 Raw'!Z18</f>
        <v>37.725586</v>
      </c>
      <c r="X27" s="52">
        <f>'AEO 2022 52 Raw'!AA18</f>
        <v>37.735073</v>
      </c>
      <c r="Y27" s="52">
        <f>'AEO 2022 52 Raw'!AB18</f>
        <v>37.738907</v>
      </c>
      <c r="Z27" s="52">
        <f>'AEO 2022 52 Raw'!AC18</f>
        <v>37.742054</v>
      </c>
      <c r="AA27" s="52">
        <f>'AEO 2022 52 Raw'!AD18</f>
        <v>37.742775</v>
      </c>
      <c r="AB27" s="52">
        <f>'AEO 2022 52 Raw'!AE18</f>
        <v>37.750031</v>
      </c>
      <c r="AC27" s="52">
        <f>'AEO 2022 52 Raw'!AF18</f>
        <v>37.759975</v>
      </c>
      <c r="AD27" s="52">
        <f>'AEO 2022 52 Raw'!AG18</f>
        <v>37.768162</v>
      </c>
      <c r="AE27" s="52">
        <f>'AEO 2022 52 Raw'!AH18</f>
        <v>37.777176</v>
      </c>
      <c r="AF27" s="52">
        <f>'AEO 2022 52 Raw'!AI18</f>
        <v>37.779453</v>
      </c>
      <c r="AG27" s="53">
        <f>'AEO 2022 52 Raw'!AJ18</f>
        <v>0.001</v>
      </c>
    </row>
    <row r="28" ht="15.0" customHeight="1">
      <c r="A28" s="45" t="s">
        <v>2540</v>
      </c>
      <c r="B28" s="51" t="s">
        <v>2541</v>
      </c>
      <c r="C28" s="52">
        <f>'AEO 2022 52 Raw'!F19</f>
        <v>42.995686</v>
      </c>
      <c r="D28" s="52">
        <f>'AEO 2022 52 Raw'!G19</f>
        <v>43.090965</v>
      </c>
      <c r="E28" s="52">
        <f>'AEO 2022 52 Raw'!H19</f>
        <v>43.219315</v>
      </c>
      <c r="F28" s="52">
        <f>'AEO 2022 52 Raw'!I19</f>
        <v>43.347385</v>
      </c>
      <c r="G28" s="52">
        <f>'AEO 2022 52 Raw'!J19</f>
        <v>43.459949</v>
      </c>
      <c r="H28" s="52">
        <f>'AEO 2022 52 Raw'!K19</f>
        <v>43.559189</v>
      </c>
      <c r="I28" s="52">
        <f>'AEO 2022 52 Raw'!L19</f>
        <v>43.659416</v>
      </c>
      <c r="J28" s="52">
        <f>'AEO 2022 52 Raw'!M19</f>
        <v>43.762482</v>
      </c>
      <c r="K28" s="52">
        <f>'AEO 2022 52 Raw'!N19</f>
        <v>43.861858</v>
      </c>
      <c r="L28" s="52">
        <f>'AEO 2022 52 Raw'!O19</f>
        <v>43.960907</v>
      </c>
      <c r="M28" s="52">
        <f>'AEO 2022 52 Raw'!P19</f>
        <v>44.06134</v>
      </c>
      <c r="N28" s="52">
        <f>'AEO 2022 52 Raw'!Q19</f>
        <v>44.160435</v>
      </c>
      <c r="O28" s="52">
        <f>'AEO 2022 52 Raw'!R19</f>
        <v>44.261433</v>
      </c>
      <c r="P28" s="52">
        <f>'AEO 2022 52 Raw'!S19</f>
        <v>44.294079</v>
      </c>
      <c r="Q28" s="52">
        <f>'AEO 2022 52 Raw'!T19</f>
        <v>44.31303</v>
      </c>
      <c r="R28" s="52">
        <f>'AEO 2022 52 Raw'!U19</f>
        <v>44.329945</v>
      </c>
      <c r="S28" s="52">
        <f>'AEO 2022 52 Raw'!V19</f>
        <v>44.344421</v>
      </c>
      <c r="T28" s="52">
        <f>'AEO 2022 52 Raw'!W19</f>
        <v>44.359138</v>
      </c>
      <c r="U28" s="52">
        <f>'AEO 2022 52 Raw'!X19</f>
        <v>44.373959</v>
      </c>
      <c r="V28" s="52">
        <f>'AEO 2022 52 Raw'!Y19</f>
        <v>44.386711</v>
      </c>
      <c r="W28" s="52">
        <f>'AEO 2022 52 Raw'!Z19</f>
        <v>44.399265</v>
      </c>
      <c r="X28" s="52">
        <f>'AEO 2022 52 Raw'!AA19</f>
        <v>44.41098</v>
      </c>
      <c r="Y28" s="52">
        <f>'AEO 2022 52 Raw'!AB19</f>
        <v>44.422222</v>
      </c>
      <c r="Z28" s="52">
        <f>'AEO 2022 52 Raw'!AC19</f>
        <v>44.432976</v>
      </c>
      <c r="AA28" s="52">
        <f>'AEO 2022 52 Raw'!AD19</f>
        <v>44.443268</v>
      </c>
      <c r="AB28" s="52">
        <f>'AEO 2022 52 Raw'!AE19</f>
        <v>44.453426</v>
      </c>
      <c r="AC28" s="52">
        <f>'AEO 2022 52 Raw'!AF19</f>
        <v>44.463631</v>
      </c>
      <c r="AD28" s="52">
        <f>'AEO 2022 52 Raw'!AG19</f>
        <v>44.473949</v>
      </c>
      <c r="AE28" s="52">
        <f>'AEO 2022 52 Raw'!AH19</f>
        <v>44.484268</v>
      </c>
      <c r="AF28" s="52">
        <f>'AEO 2022 52 Raw'!AI19</f>
        <v>44.488869</v>
      </c>
      <c r="AG28" s="53">
        <f>'AEO 2022 52 Raw'!AJ19</f>
        <v>0.001</v>
      </c>
    </row>
    <row r="29" ht="15.0" customHeight="1">
      <c r="A29" s="45" t="s">
        <v>2542</v>
      </c>
      <c r="B29" s="51" t="s">
        <v>2543</v>
      </c>
      <c r="C29" s="52">
        <f>'AEO 2022 52 Raw'!F20</f>
        <v>62.387104</v>
      </c>
      <c r="D29" s="52">
        <f>'AEO 2022 52 Raw'!G20</f>
        <v>62.528088</v>
      </c>
      <c r="E29" s="52">
        <f>'AEO 2022 52 Raw'!H20</f>
        <v>62.721081</v>
      </c>
      <c r="F29" s="52">
        <f>'AEO 2022 52 Raw'!I20</f>
        <v>62.903912</v>
      </c>
      <c r="G29" s="52">
        <f>'AEO 2022 52 Raw'!J20</f>
        <v>63.002449</v>
      </c>
      <c r="H29" s="52">
        <f>'AEO 2022 52 Raw'!K20</f>
        <v>63.117702</v>
      </c>
      <c r="I29" s="52">
        <f>'AEO 2022 52 Raw'!L20</f>
        <v>63.237461</v>
      </c>
      <c r="J29" s="52">
        <f>'AEO 2022 52 Raw'!M20</f>
        <v>63.363037</v>
      </c>
      <c r="K29" s="52">
        <f>'AEO 2022 52 Raw'!N20</f>
        <v>63.472729</v>
      </c>
      <c r="L29" s="52">
        <f>'AEO 2022 52 Raw'!O20</f>
        <v>63.575909</v>
      </c>
      <c r="M29" s="52">
        <f>'AEO 2022 52 Raw'!P20</f>
        <v>63.679131</v>
      </c>
      <c r="N29" s="52">
        <f>'AEO 2022 52 Raw'!Q20</f>
        <v>63.779369</v>
      </c>
      <c r="O29" s="52">
        <f>'AEO 2022 52 Raw'!R20</f>
        <v>63.884365</v>
      </c>
      <c r="P29" s="52">
        <f>'AEO 2022 52 Raw'!S20</f>
        <v>63.919666</v>
      </c>
      <c r="Q29" s="52">
        <f>'AEO 2022 52 Raw'!T20</f>
        <v>63.941113</v>
      </c>
      <c r="R29" s="52">
        <f>'AEO 2022 52 Raw'!U20</f>
        <v>63.962193</v>
      </c>
      <c r="S29" s="52">
        <f>'AEO 2022 52 Raw'!V20</f>
        <v>63.992912</v>
      </c>
      <c r="T29" s="52">
        <f>'AEO 2022 52 Raw'!W20</f>
        <v>64.011276</v>
      </c>
      <c r="U29" s="52">
        <f>'AEO 2022 52 Raw'!X20</f>
        <v>64.029564</v>
      </c>
      <c r="V29" s="52">
        <f>'AEO 2022 52 Raw'!Y20</f>
        <v>64.043587</v>
      </c>
      <c r="W29" s="52">
        <f>'AEO 2022 52 Raw'!Z20</f>
        <v>64.058403</v>
      </c>
      <c r="X29" s="52">
        <f>'AEO 2022 52 Raw'!AA20</f>
        <v>64.071663</v>
      </c>
      <c r="Y29" s="52">
        <f>'AEO 2022 52 Raw'!AB20</f>
        <v>64.081718</v>
      </c>
      <c r="Z29" s="52">
        <f>'AEO 2022 52 Raw'!AC20</f>
        <v>64.090111</v>
      </c>
      <c r="AA29" s="52">
        <f>'AEO 2022 52 Raw'!AD20</f>
        <v>64.097443</v>
      </c>
      <c r="AB29" s="52">
        <f>'AEO 2022 52 Raw'!AE20</f>
        <v>64.110458</v>
      </c>
      <c r="AC29" s="52">
        <f>'AEO 2022 52 Raw'!AF20</f>
        <v>64.119568</v>
      </c>
      <c r="AD29" s="52">
        <f>'AEO 2022 52 Raw'!AG20</f>
        <v>64.130554</v>
      </c>
      <c r="AE29" s="52">
        <f>'AEO 2022 52 Raw'!AH20</f>
        <v>64.13871</v>
      </c>
      <c r="AF29" s="52">
        <f>'AEO 2022 52 Raw'!AI20</f>
        <v>64.142792</v>
      </c>
      <c r="AG29" s="53">
        <f>'AEO 2022 52 Raw'!AJ20</f>
        <v>0.001</v>
      </c>
    </row>
    <row r="30" ht="15.0" customHeight="1">
      <c r="A30" s="45" t="s">
        <v>2544</v>
      </c>
      <c r="B30" s="51" t="s">
        <v>2545</v>
      </c>
      <c r="C30" s="52">
        <f>'AEO 2022 52 Raw'!F21</f>
        <v>30.846109</v>
      </c>
      <c r="D30" s="52">
        <f>'AEO 2022 52 Raw'!G21</f>
        <v>30.910498</v>
      </c>
      <c r="E30" s="52">
        <f>'AEO 2022 52 Raw'!H21</f>
        <v>31.06391</v>
      </c>
      <c r="F30" s="52">
        <f>'AEO 2022 52 Raw'!I21</f>
        <v>31.227428</v>
      </c>
      <c r="G30" s="52">
        <f>'AEO 2022 52 Raw'!J21</f>
        <v>31.347382</v>
      </c>
      <c r="H30" s="52">
        <f>'AEO 2022 52 Raw'!K21</f>
        <v>31.466412</v>
      </c>
      <c r="I30" s="52">
        <f>'AEO 2022 52 Raw'!L21</f>
        <v>31.585732</v>
      </c>
      <c r="J30" s="52">
        <f>'AEO 2022 52 Raw'!M21</f>
        <v>31.710854</v>
      </c>
      <c r="K30" s="52">
        <f>'AEO 2022 52 Raw'!N21</f>
        <v>31.830187</v>
      </c>
      <c r="L30" s="52">
        <f>'AEO 2022 52 Raw'!O21</f>
        <v>31.943014</v>
      </c>
      <c r="M30" s="52">
        <f>'AEO 2022 52 Raw'!P21</f>
        <v>32.056755</v>
      </c>
      <c r="N30" s="52">
        <f>'AEO 2022 52 Raw'!Q21</f>
        <v>32.163086</v>
      </c>
      <c r="O30" s="52">
        <f>'AEO 2022 52 Raw'!R21</f>
        <v>32.274204</v>
      </c>
      <c r="P30" s="52">
        <f>'AEO 2022 52 Raw'!S21</f>
        <v>32.316753</v>
      </c>
      <c r="Q30" s="52">
        <f>'AEO 2022 52 Raw'!T21</f>
        <v>32.346577</v>
      </c>
      <c r="R30" s="52">
        <f>'AEO 2022 52 Raw'!U21</f>
        <v>32.37606</v>
      </c>
      <c r="S30" s="52">
        <f>'AEO 2022 52 Raw'!V21</f>
        <v>32.406864</v>
      </c>
      <c r="T30" s="52">
        <f>'AEO 2022 52 Raw'!W21</f>
        <v>32.432365</v>
      </c>
      <c r="U30" s="52">
        <f>'AEO 2022 52 Raw'!X21</f>
        <v>32.458885</v>
      </c>
      <c r="V30" s="52">
        <f>'AEO 2022 52 Raw'!Y21</f>
        <v>32.478989</v>
      </c>
      <c r="W30" s="52">
        <f>'AEO 2022 52 Raw'!Z21</f>
        <v>32.499687</v>
      </c>
      <c r="X30" s="52">
        <f>'AEO 2022 52 Raw'!AA21</f>
        <v>32.519073</v>
      </c>
      <c r="Y30" s="52">
        <f>'AEO 2022 52 Raw'!AB21</f>
        <v>32.537849</v>
      </c>
      <c r="Z30" s="52">
        <f>'AEO 2022 52 Raw'!AC21</f>
        <v>32.556702</v>
      </c>
      <c r="AA30" s="52">
        <f>'AEO 2022 52 Raw'!AD21</f>
        <v>32.575603</v>
      </c>
      <c r="AB30" s="52">
        <f>'AEO 2022 52 Raw'!AE21</f>
        <v>32.594284</v>
      </c>
      <c r="AC30" s="52">
        <f>'AEO 2022 52 Raw'!AF21</f>
        <v>32.613922</v>
      </c>
      <c r="AD30" s="52">
        <f>'AEO 2022 52 Raw'!AG21</f>
        <v>32.632275</v>
      </c>
      <c r="AE30" s="52">
        <f>'AEO 2022 52 Raw'!AH21</f>
        <v>32.651398</v>
      </c>
      <c r="AF30" s="52">
        <f>'AEO 2022 52 Raw'!AI21</f>
        <v>32.666416</v>
      </c>
      <c r="AG30" s="53">
        <f>'AEO 2022 52 Raw'!AJ21</f>
        <v>0.002</v>
      </c>
    </row>
    <row r="31" ht="15.0" customHeight="1">
      <c r="A31" s="45" t="s">
        <v>2546</v>
      </c>
      <c r="B31" s="51" t="s">
        <v>2547</v>
      </c>
      <c r="C31" s="52">
        <f>'AEO 2022 52 Raw'!F22</f>
        <v>43.598881</v>
      </c>
      <c r="D31" s="52">
        <f>'AEO 2022 52 Raw'!G22</f>
        <v>43.659447</v>
      </c>
      <c r="E31" s="52">
        <f>'AEO 2022 52 Raw'!H22</f>
        <v>43.781345</v>
      </c>
      <c r="F31" s="52">
        <f>'AEO 2022 52 Raw'!I22</f>
        <v>43.938438</v>
      </c>
      <c r="G31" s="52">
        <f>'AEO 2022 52 Raw'!J22</f>
        <v>44.069725</v>
      </c>
      <c r="H31" s="52">
        <f>'AEO 2022 52 Raw'!K22</f>
        <v>44.198696</v>
      </c>
      <c r="I31" s="52">
        <f>'AEO 2022 52 Raw'!L22</f>
        <v>44.323692</v>
      </c>
      <c r="J31" s="52">
        <f>'AEO 2022 52 Raw'!M22</f>
        <v>44.450851</v>
      </c>
      <c r="K31" s="52">
        <f>'AEO 2022 52 Raw'!N22</f>
        <v>44.56731</v>
      </c>
      <c r="L31" s="52">
        <f>'AEO 2022 52 Raw'!O22</f>
        <v>44.679703</v>
      </c>
      <c r="M31" s="52">
        <f>'AEO 2022 52 Raw'!P22</f>
        <v>44.792858</v>
      </c>
      <c r="N31" s="52">
        <f>'AEO 2022 52 Raw'!Q22</f>
        <v>44.897869</v>
      </c>
      <c r="O31" s="52">
        <f>'AEO 2022 52 Raw'!R22</f>
        <v>45.006752</v>
      </c>
      <c r="P31" s="52">
        <f>'AEO 2022 52 Raw'!S22</f>
        <v>45.04623</v>
      </c>
      <c r="Q31" s="52">
        <f>'AEO 2022 52 Raw'!T22</f>
        <v>45.056198</v>
      </c>
      <c r="R31" s="52">
        <f>'AEO 2022 52 Raw'!U22</f>
        <v>45.074272</v>
      </c>
      <c r="S31" s="52">
        <f>'AEO 2022 52 Raw'!V22</f>
        <v>45.092651</v>
      </c>
      <c r="T31" s="52">
        <f>'AEO 2022 52 Raw'!W22</f>
        <v>45.111393</v>
      </c>
      <c r="U31" s="52">
        <f>'AEO 2022 52 Raw'!X22</f>
        <v>45.132889</v>
      </c>
      <c r="V31" s="52">
        <f>'AEO 2022 52 Raw'!Y22</f>
        <v>45.154472</v>
      </c>
      <c r="W31" s="52">
        <f>'AEO 2022 52 Raw'!Z22</f>
        <v>45.173733</v>
      </c>
      <c r="X31" s="52">
        <f>'AEO 2022 52 Raw'!AA22</f>
        <v>45.193501</v>
      </c>
      <c r="Y31" s="52">
        <f>'AEO 2022 52 Raw'!AB22</f>
        <v>45.21035</v>
      </c>
      <c r="Z31" s="52">
        <f>'AEO 2022 52 Raw'!AC22</f>
        <v>45.227917</v>
      </c>
      <c r="AA31" s="52">
        <f>'AEO 2022 52 Raw'!AD22</f>
        <v>45.245594</v>
      </c>
      <c r="AB31" s="52">
        <f>'AEO 2022 52 Raw'!AE22</f>
        <v>45.262798</v>
      </c>
      <c r="AC31" s="52">
        <f>'AEO 2022 52 Raw'!AF22</f>
        <v>45.280144</v>
      </c>
      <c r="AD31" s="52">
        <f>'AEO 2022 52 Raw'!AG22</f>
        <v>45.299538</v>
      </c>
      <c r="AE31" s="52">
        <f>'AEO 2022 52 Raw'!AH22</f>
        <v>45.318199</v>
      </c>
      <c r="AF31" s="52">
        <f>'AEO 2022 52 Raw'!AI22</f>
        <v>45.334026</v>
      </c>
      <c r="AG31" s="53">
        <f>'AEO 2022 52 Raw'!AJ22</f>
        <v>0.001</v>
      </c>
    </row>
    <row r="32" ht="15.0" customHeight="1">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3"/>
    </row>
    <row r="33" ht="15.0" customHeight="1">
      <c r="B33" s="50" t="s">
        <v>2002</v>
      </c>
      <c r="C33" s="52"/>
      <c r="D33" s="52"/>
      <c r="E33" s="52"/>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3"/>
    </row>
    <row r="34" ht="15.0" customHeight="1">
      <c r="A34" s="45" t="s">
        <v>2548</v>
      </c>
      <c r="B34" s="51" t="s">
        <v>2517</v>
      </c>
      <c r="C34" s="52">
        <f>'AEO 2022 52 Raw'!F24</f>
        <v>0</v>
      </c>
      <c r="D34" s="52">
        <f>'AEO 2022 52 Raw'!G24</f>
        <v>0</v>
      </c>
      <c r="E34" s="52">
        <f>'AEO 2022 52 Raw'!H24</f>
        <v>0</v>
      </c>
      <c r="F34" s="52">
        <f>'AEO 2022 52 Raw'!I24</f>
        <v>0</v>
      </c>
      <c r="G34" s="52">
        <f>'AEO 2022 52 Raw'!J24</f>
        <v>0</v>
      </c>
      <c r="H34" s="52">
        <f>'AEO 2022 52 Raw'!K24</f>
        <v>0</v>
      </c>
      <c r="I34" s="52">
        <f>'AEO 2022 52 Raw'!L24</f>
        <v>0</v>
      </c>
      <c r="J34" s="52">
        <f>'AEO 2022 52 Raw'!M24</f>
        <v>0</v>
      </c>
      <c r="K34" s="52">
        <f>'AEO 2022 52 Raw'!N24</f>
        <v>0</v>
      </c>
      <c r="L34" s="52">
        <f>'AEO 2022 52 Raw'!O24</f>
        <v>0</v>
      </c>
      <c r="M34" s="52">
        <f>'AEO 2022 52 Raw'!P24</f>
        <v>0</v>
      </c>
      <c r="N34" s="52">
        <f>'AEO 2022 52 Raw'!Q24</f>
        <v>0</v>
      </c>
      <c r="O34" s="52">
        <f>'AEO 2022 52 Raw'!R24</f>
        <v>0</v>
      </c>
      <c r="P34" s="52">
        <f>'AEO 2022 52 Raw'!S24</f>
        <v>0</v>
      </c>
      <c r="Q34" s="52">
        <f>'AEO 2022 52 Raw'!T24</f>
        <v>0</v>
      </c>
      <c r="R34" s="52">
        <f>'AEO 2022 52 Raw'!U24</f>
        <v>0</v>
      </c>
      <c r="S34" s="52">
        <f>'AEO 2022 52 Raw'!V24</f>
        <v>0</v>
      </c>
      <c r="T34" s="52">
        <f>'AEO 2022 52 Raw'!W24</f>
        <v>0</v>
      </c>
      <c r="U34" s="52">
        <f>'AEO 2022 52 Raw'!X24</f>
        <v>0</v>
      </c>
      <c r="V34" s="52">
        <f>'AEO 2022 52 Raw'!Y24</f>
        <v>0</v>
      </c>
      <c r="W34" s="52">
        <f>'AEO 2022 52 Raw'!Z24</f>
        <v>0</v>
      </c>
      <c r="X34" s="52">
        <f>'AEO 2022 52 Raw'!AA24</f>
        <v>0</v>
      </c>
      <c r="Y34" s="52">
        <f>'AEO 2022 52 Raw'!AB24</f>
        <v>0</v>
      </c>
      <c r="Z34" s="52">
        <f>'AEO 2022 52 Raw'!AC24</f>
        <v>0</v>
      </c>
      <c r="AA34" s="52">
        <f>'AEO 2022 52 Raw'!AD24</f>
        <v>0</v>
      </c>
      <c r="AB34" s="52">
        <f>'AEO 2022 52 Raw'!AE24</f>
        <v>0</v>
      </c>
      <c r="AC34" s="52">
        <f>'AEO 2022 52 Raw'!AF24</f>
        <v>0</v>
      </c>
      <c r="AD34" s="52">
        <f>'AEO 2022 52 Raw'!AG24</f>
        <v>0</v>
      </c>
      <c r="AE34" s="52">
        <f>'AEO 2022 52 Raw'!AH24</f>
        <v>0</v>
      </c>
      <c r="AF34" s="52">
        <f>'AEO 2022 52 Raw'!AI24</f>
        <v>0</v>
      </c>
      <c r="AG34" s="53" t="str">
        <f>'AEO 2022 52 Raw'!AJ24</f>
        <v>- -</v>
      </c>
    </row>
    <row r="35" ht="15.0" customHeight="1">
      <c r="A35" s="45" t="s">
        <v>2549</v>
      </c>
      <c r="B35" s="51" t="s">
        <v>2519</v>
      </c>
      <c r="C35" s="52">
        <f>'AEO 2022 52 Raw'!F25</f>
        <v>42.022625</v>
      </c>
      <c r="D35" s="52">
        <f>'AEO 2022 52 Raw'!G25</f>
        <v>41.9767</v>
      </c>
      <c r="E35" s="52">
        <f>'AEO 2022 52 Raw'!H25</f>
        <v>42.063721</v>
      </c>
      <c r="F35" s="52">
        <f>'AEO 2022 52 Raw'!I25</f>
        <v>42.168919</v>
      </c>
      <c r="G35" s="52">
        <f>'AEO 2022 52 Raw'!J25</f>
        <v>42.351349</v>
      </c>
      <c r="H35" s="52">
        <f>'AEO 2022 52 Raw'!K25</f>
        <v>42.515991</v>
      </c>
      <c r="I35" s="52">
        <f>'AEO 2022 52 Raw'!L25</f>
        <v>42.592976</v>
      </c>
      <c r="J35" s="52">
        <f>'AEO 2022 52 Raw'!M25</f>
        <v>42.670723</v>
      </c>
      <c r="K35" s="52">
        <f>'AEO 2022 52 Raw'!N25</f>
        <v>42.746506</v>
      </c>
      <c r="L35" s="52">
        <f>'AEO 2022 52 Raw'!O25</f>
        <v>42.818035</v>
      </c>
      <c r="M35" s="52">
        <f>'AEO 2022 52 Raw'!P25</f>
        <v>42.890881</v>
      </c>
      <c r="N35" s="52">
        <f>'AEO 2022 52 Raw'!Q25</f>
        <v>42.949821</v>
      </c>
      <c r="O35" s="52">
        <f>'AEO 2022 52 Raw'!R25</f>
        <v>43.01878</v>
      </c>
      <c r="P35" s="52">
        <f>'AEO 2022 52 Raw'!S25</f>
        <v>43.064816</v>
      </c>
      <c r="Q35" s="52">
        <f>'AEO 2022 52 Raw'!T25</f>
        <v>43.104893</v>
      </c>
      <c r="R35" s="52">
        <f>'AEO 2022 52 Raw'!U25</f>
        <v>43.147606</v>
      </c>
      <c r="S35" s="52">
        <f>'AEO 2022 52 Raw'!V25</f>
        <v>43.190048</v>
      </c>
      <c r="T35" s="52">
        <f>'AEO 2022 52 Raw'!W25</f>
        <v>43.231297</v>
      </c>
      <c r="U35" s="52">
        <f>'AEO 2022 52 Raw'!X25</f>
        <v>43.276684</v>
      </c>
      <c r="V35" s="52">
        <f>'AEO 2022 52 Raw'!Y25</f>
        <v>43.31604</v>
      </c>
      <c r="W35" s="52">
        <f>'AEO 2022 52 Raw'!Z25</f>
        <v>43.356171</v>
      </c>
      <c r="X35" s="52">
        <f>'AEO 2022 52 Raw'!AA25</f>
        <v>43.396564</v>
      </c>
      <c r="Y35" s="52">
        <f>'AEO 2022 52 Raw'!AB25</f>
        <v>43.435574</v>
      </c>
      <c r="Z35" s="52">
        <f>'AEO 2022 52 Raw'!AC25</f>
        <v>43.476353</v>
      </c>
      <c r="AA35" s="52">
        <f>'AEO 2022 52 Raw'!AD25</f>
        <v>43.518684</v>
      </c>
      <c r="AB35" s="52">
        <f>'AEO 2022 52 Raw'!AE25</f>
        <v>43.560711</v>
      </c>
      <c r="AC35" s="52">
        <f>'AEO 2022 52 Raw'!AF25</f>
        <v>43.603836</v>
      </c>
      <c r="AD35" s="52">
        <f>'AEO 2022 52 Raw'!AG25</f>
        <v>43.64732</v>
      </c>
      <c r="AE35" s="52">
        <f>'AEO 2022 52 Raw'!AH25</f>
        <v>43.691223</v>
      </c>
      <c r="AF35" s="52">
        <f>'AEO 2022 52 Raw'!AI25</f>
        <v>43.720406</v>
      </c>
      <c r="AG35" s="53">
        <f>'AEO 2022 52 Raw'!AJ25</f>
        <v>0.001</v>
      </c>
    </row>
    <row r="36" ht="15.0" customHeight="1">
      <c r="A36" s="45" t="s">
        <v>2550</v>
      </c>
      <c r="B36" s="51" t="s">
        <v>2521</v>
      </c>
      <c r="C36" s="52">
        <f>'AEO 2022 52 Raw'!F26</f>
        <v>34.425331</v>
      </c>
      <c r="D36" s="52">
        <f>'AEO 2022 52 Raw'!G26</f>
        <v>34.369583</v>
      </c>
      <c r="E36" s="52">
        <f>'AEO 2022 52 Raw'!H26</f>
        <v>34.459881</v>
      </c>
      <c r="F36" s="52">
        <f>'AEO 2022 52 Raw'!I26</f>
        <v>34.564449</v>
      </c>
      <c r="G36" s="52">
        <f>'AEO 2022 52 Raw'!J26</f>
        <v>34.757195</v>
      </c>
      <c r="H36" s="52">
        <f>'AEO 2022 52 Raw'!K26</f>
        <v>34.892426</v>
      </c>
      <c r="I36" s="52">
        <f>'AEO 2022 52 Raw'!L26</f>
        <v>34.967751</v>
      </c>
      <c r="J36" s="52">
        <f>'AEO 2022 52 Raw'!M26</f>
        <v>35.048985</v>
      </c>
      <c r="K36" s="52">
        <f>'AEO 2022 52 Raw'!N26</f>
        <v>35.129063</v>
      </c>
      <c r="L36" s="52">
        <f>'AEO 2022 52 Raw'!O26</f>
        <v>35.204815</v>
      </c>
      <c r="M36" s="52">
        <f>'AEO 2022 52 Raw'!P26</f>
        <v>35.282856</v>
      </c>
      <c r="N36" s="52">
        <f>'AEO 2022 52 Raw'!Q26</f>
        <v>35.347313</v>
      </c>
      <c r="O36" s="52">
        <f>'AEO 2022 52 Raw'!R26</f>
        <v>35.423649</v>
      </c>
      <c r="P36" s="52">
        <f>'AEO 2022 52 Raw'!S26</f>
        <v>35.47636</v>
      </c>
      <c r="Q36" s="52">
        <f>'AEO 2022 52 Raw'!T26</f>
        <v>35.523689</v>
      </c>
      <c r="R36" s="52">
        <f>'AEO 2022 52 Raw'!U26</f>
        <v>35.571869</v>
      </c>
      <c r="S36" s="52">
        <f>'AEO 2022 52 Raw'!V26</f>
        <v>35.619595</v>
      </c>
      <c r="T36" s="52">
        <f>'AEO 2022 52 Raw'!W26</f>
        <v>35.665421</v>
      </c>
      <c r="U36" s="52">
        <f>'AEO 2022 52 Raw'!X26</f>
        <v>35.715473</v>
      </c>
      <c r="V36" s="52">
        <f>'AEO 2022 52 Raw'!Y26</f>
        <v>35.758095</v>
      </c>
      <c r="W36" s="52">
        <f>'AEO 2022 52 Raw'!Z26</f>
        <v>35.801479</v>
      </c>
      <c r="X36" s="52">
        <f>'AEO 2022 52 Raw'!AA26</f>
        <v>35.844822</v>
      </c>
      <c r="Y36" s="52">
        <f>'AEO 2022 52 Raw'!AB26</f>
        <v>35.886402</v>
      </c>
      <c r="Z36" s="52">
        <f>'AEO 2022 52 Raw'!AC26</f>
        <v>35.929756</v>
      </c>
      <c r="AA36" s="52">
        <f>'AEO 2022 52 Raw'!AD26</f>
        <v>35.974922</v>
      </c>
      <c r="AB36" s="52">
        <f>'AEO 2022 52 Raw'!AE26</f>
        <v>36.0196</v>
      </c>
      <c r="AC36" s="52">
        <f>'AEO 2022 52 Raw'!AF26</f>
        <v>36.065567</v>
      </c>
      <c r="AD36" s="52">
        <f>'AEO 2022 52 Raw'!AG26</f>
        <v>36.111919</v>
      </c>
      <c r="AE36" s="52">
        <f>'AEO 2022 52 Raw'!AH26</f>
        <v>36.158791</v>
      </c>
      <c r="AF36" s="52">
        <f>'AEO 2022 52 Raw'!AI26</f>
        <v>36.191952</v>
      </c>
      <c r="AG36" s="53">
        <f>'AEO 2022 52 Raw'!AJ26</f>
        <v>0.002</v>
      </c>
    </row>
    <row r="37" ht="15.0" customHeight="1">
      <c r="A37" s="45" t="s">
        <v>2551</v>
      </c>
      <c r="B37" s="51" t="s">
        <v>2523</v>
      </c>
      <c r="C37" s="52">
        <f>'AEO 2022 52 Raw'!F27</f>
        <v>34.699753</v>
      </c>
      <c r="D37" s="52">
        <f>'AEO 2022 52 Raw'!G27</f>
        <v>34.653179</v>
      </c>
      <c r="E37" s="52">
        <f>'AEO 2022 52 Raw'!H27</f>
        <v>34.742435</v>
      </c>
      <c r="F37" s="52">
        <f>'AEO 2022 52 Raw'!I27</f>
        <v>34.854305</v>
      </c>
      <c r="G37" s="52">
        <f>'AEO 2022 52 Raw'!J27</f>
        <v>35.002316</v>
      </c>
      <c r="H37" s="52">
        <f>'AEO 2022 52 Raw'!K27</f>
        <v>35.117615</v>
      </c>
      <c r="I37" s="52">
        <f>'AEO 2022 52 Raw'!L27</f>
        <v>35.192047</v>
      </c>
      <c r="J37" s="52">
        <f>'AEO 2022 52 Raw'!M27</f>
        <v>35.271732</v>
      </c>
      <c r="K37" s="52">
        <f>'AEO 2022 52 Raw'!N27</f>
        <v>35.35022</v>
      </c>
      <c r="L37" s="52">
        <f>'AEO 2022 52 Raw'!O27</f>
        <v>35.424397</v>
      </c>
      <c r="M37" s="52">
        <f>'AEO 2022 52 Raw'!P27</f>
        <v>35.499798</v>
      </c>
      <c r="N37" s="52">
        <f>'AEO 2022 52 Raw'!Q27</f>
        <v>35.562309</v>
      </c>
      <c r="O37" s="52">
        <f>'AEO 2022 52 Raw'!R27</f>
        <v>35.635784</v>
      </c>
      <c r="P37" s="52">
        <f>'AEO 2022 52 Raw'!S27</f>
        <v>35.685837</v>
      </c>
      <c r="Q37" s="52">
        <f>'AEO 2022 52 Raw'!T27</f>
        <v>35.730873</v>
      </c>
      <c r="R37" s="52">
        <f>'AEO 2022 52 Raw'!U27</f>
        <v>35.776432</v>
      </c>
      <c r="S37" s="52">
        <f>'AEO 2022 52 Raw'!V27</f>
        <v>35.821915</v>
      </c>
      <c r="T37" s="52">
        <f>'AEO 2022 52 Raw'!W27</f>
        <v>35.865517</v>
      </c>
      <c r="U37" s="52">
        <f>'AEO 2022 52 Raw'!X27</f>
        <v>35.912979</v>
      </c>
      <c r="V37" s="52">
        <f>'AEO 2022 52 Raw'!Y27</f>
        <v>35.953735</v>
      </c>
      <c r="W37" s="52">
        <f>'AEO 2022 52 Raw'!Z27</f>
        <v>35.995209</v>
      </c>
      <c r="X37" s="52">
        <f>'AEO 2022 52 Raw'!AA27</f>
        <v>36.03669</v>
      </c>
      <c r="Y37" s="52">
        <f>'AEO 2022 52 Raw'!AB27</f>
        <v>36.076565</v>
      </c>
      <c r="Z37" s="52">
        <f>'AEO 2022 52 Raw'!AC27</f>
        <v>36.118099</v>
      </c>
      <c r="AA37" s="52">
        <f>'AEO 2022 52 Raw'!AD27</f>
        <v>36.161312</v>
      </c>
      <c r="AB37" s="52">
        <f>'AEO 2022 52 Raw'!AE27</f>
        <v>36.204113</v>
      </c>
      <c r="AC37" s="52">
        <f>'AEO 2022 52 Raw'!AF27</f>
        <v>36.24807</v>
      </c>
      <c r="AD37" s="52">
        <f>'AEO 2022 52 Raw'!AG27</f>
        <v>36.292397</v>
      </c>
      <c r="AE37" s="52">
        <f>'AEO 2022 52 Raw'!AH27</f>
        <v>36.337177</v>
      </c>
      <c r="AF37" s="52">
        <f>'AEO 2022 52 Raw'!AI27</f>
        <v>36.36763</v>
      </c>
      <c r="AG37" s="53">
        <f>'AEO 2022 52 Raw'!AJ27</f>
        <v>0.002</v>
      </c>
    </row>
    <row r="38" ht="15.0" customHeight="1">
      <c r="A38" s="45" t="s">
        <v>2552</v>
      </c>
      <c r="B38" s="51" t="s">
        <v>2525</v>
      </c>
      <c r="C38" s="52">
        <f>'AEO 2022 52 Raw'!F28</f>
        <v>40.399162</v>
      </c>
      <c r="D38" s="52">
        <f>'AEO 2022 52 Raw'!G28</f>
        <v>40.362442</v>
      </c>
      <c r="E38" s="52">
        <f>'AEO 2022 52 Raw'!H28</f>
        <v>40.448936</v>
      </c>
      <c r="F38" s="52">
        <f>'AEO 2022 52 Raw'!I28</f>
        <v>40.570194</v>
      </c>
      <c r="G38" s="52">
        <f>'AEO 2022 52 Raw'!J28</f>
        <v>40.722248</v>
      </c>
      <c r="H38" s="52">
        <f>'AEO 2022 52 Raw'!K28</f>
        <v>40.868145</v>
      </c>
      <c r="I38" s="52">
        <f>'AEO 2022 52 Raw'!L28</f>
        <v>40.939743</v>
      </c>
      <c r="J38" s="52">
        <f>'AEO 2022 52 Raw'!M28</f>
        <v>41.015587</v>
      </c>
      <c r="K38" s="52">
        <f>'AEO 2022 52 Raw'!N28</f>
        <v>41.090839</v>
      </c>
      <c r="L38" s="52">
        <f>'AEO 2022 52 Raw'!O28</f>
        <v>41.161999</v>
      </c>
      <c r="M38" s="52">
        <f>'AEO 2022 52 Raw'!P28</f>
        <v>41.234123</v>
      </c>
      <c r="N38" s="52">
        <f>'AEO 2022 52 Raw'!Q28</f>
        <v>41.294899</v>
      </c>
      <c r="O38" s="52">
        <f>'AEO 2022 52 Raw'!R28</f>
        <v>41.365345</v>
      </c>
      <c r="P38" s="52">
        <f>'AEO 2022 52 Raw'!S28</f>
        <v>41.412354</v>
      </c>
      <c r="Q38" s="52">
        <f>'AEO 2022 52 Raw'!T28</f>
        <v>41.454552</v>
      </c>
      <c r="R38" s="52">
        <f>'AEO 2022 52 Raw'!U28</f>
        <v>41.498356</v>
      </c>
      <c r="S38" s="52">
        <f>'AEO 2022 52 Raw'!V28</f>
        <v>41.541451</v>
      </c>
      <c r="T38" s="52">
        <f>'AEO 2022 52 Raw'!W28</f>
        <v>41.582901</v>
      </c>
      <c r="U38" s="52">
        <f>'AEO 2022 52 Raw'!X28</f>
        <v>41.62775</v>
      </c>
      <c r="V38" s="52">
        <f>'AEO 2022 52 Raw'!Y28</f>
        <v>41.666492</v>
      </c>
      <c r="W38" s="52">
        <f>'AEO 2022 52 Raw'!Z28</f>
        <v>41.705822</v>
      </c>
      <c r="X38" s="52">
        <f>'AEO 2022 52 Raw'!AA28</f>
        <v>41.74509</v>
      </c>
      <c r="Y38" s="52">
        <f>'AEO 2022 52 Raw'!AB28</f>
        <v>41.782913</v>
      </c>
      <c r="Z38" s="52">
        <f>'AEO 2022 52 Raw'!AC28</f>
        <v>41.822166</v>
      </c>
      <c r="AA38" s="52">
        <f>'AEO 2022 52 Raw'!AD28</f>
        <v>41.862846</v>
      </c>
      <c r="AB38" s="52">
        <f>'AEO 2022 52 Raw'!AE28</f>
        <v>41.903137</v>
      </c>
      <c r="AC38" s="52">
        <f>'AEO 2022 52 Raw'!AF28</f>
        <v>41.944431</v>
      </c>
      <c r="AD38" s="52">
        <f>'AEO 2022 52 Raw'!AG28</f>
        <v>41.986</v>
      </c>
      <c r="AE38" s="52">
        <f>'AEO 2022 52 Raw'!AH28</f>
        <v>42.027969</v>
      </c>
      <c r="AF38" s="52">
        <f>'AEO 2022 52 Raw'!AI28</f>
        <v>42.054653</v>
      </c>
      <c r="AG38" s="53">
        <f>'AEO 2022 52 Raw'!AJ28</f>
        <v>0.001</v>
      </c>
    </row>
    <row r="39" ht="12.0" customHeight="1">
      <c r="A39" s="45" t="s">
        <v>2553</v>
      </c>
      <c r="B39" s="51" t="s">
        <v>2527</v>
      </c>
      <c r="C39" s="52">
        <f>'AEO 2022 52 Raw'!F29</f>
        <v>0</v>
      </c>
      <c r="D39" s="52">
        <f>'AEO 2022 52 Raw'!G29</f>
        <v>0</v>
      </c>
      <c r="E39" s="52">
        <f>'AEO 2022 52 Raw'!H29</f>
        <v>0</v>
      </c>
      <c r="F39" s="52">
        <f>'AEO 2022 52 Raw'!I29</f>
        <v>0</v>
      </c>
      <c r="G39" s="52">
        <f>'AEO 2022 52 Raw'!J29</f>
        <v>0</v>
      </c>
      <c r="H39" s="52">
        <f>'AEO 2022 52 Raw'!K29</f>
        <v>0</v>
      </c>
      <c r="I39" s="52">
        <f>'AEO 2022 52 Raw'!L29</f>
        <v>0</v>
      </c>
      <c r="J39" s="52">
        <f>'AEO 2022 52 Raw'!M29</f>
        <v>0</v>
      </c>
      <c r="K39" s="52">
        <f>'AEO 2022 52 Raw'!N29</f>
        <v>0</v>
      </c>
      <c r="L39" s="52">
        <f>'AEO 2022 52 Raw'!O29</f>
        <v>0</v>
      </c>
      <c r="M39" s="52">
        <f>'AEO 2022 52 Raw'!P29</f>
        <v>0</v>
      </c>
      <c r="N39" s="52">
        <f>'AEO 2022 52 Raw'!Q29</f>
        <v>0</v>
      </c>
      <c r="O39" s="52">
        <f>'AEO 2022 52 Raw'!R29</f>
        <v>0</v>
      </c>
      <c r="P39" s="52">
        <f>'AEO 2022 52 Raw'!S29</f>
        <v>0</v>
      </c>
      <c r="Q39" s="52">
        <f>'AEO 2022 52 Raw'!T29</f>
        <v>0</v>
      </c>
      <c r="R39" s="52">
        <f>'AEO 2022 52 Raw'!U29</f>
        <v>0</v>
      </c>
      <c r="S39" s="52">
        <f>'AEO 2022 52 Raw'!V29</f>
        <v>0</v>
      </c>
      <c r="T39" s="52">
        <f>'AEO 2022 52 Raw'!W29</f>
        <v>0</v>
      </c>
      <c r="U39" s="52">
        <f>'AEO 2022 52 Raw'!X29</f>
        <v>0</v>
      </c>
      <c r="V39" s="52">
        <f>'AEO 2022 52 Raw'!Y29</f>
        <v>0</v>
      </c>
      <c r="W39" s="52">
        <f>'AEO 2022 52 Raw'!Z29</f>
        <v>0</v>
      </c>
      <c r="X39" s="52">
        <f>'AEO 2022 52 Raw'!AA29</f>
        <v>0</v>
      </c>
      <c r="Y39" s="52">
        <f>'AEO 2022 52 Raw'!AB29</f>
        <v>0</v>
      </c>
      <c r="Z39" s="52">
        <f>'AEO 2022 52 Raw'!AC29</f>
        <v>0</v>
      </c>
      <c r="AA39" s="52">
        <f>'AEO 2022 52 Raw'!AD29</f>
        <v>0</v>
      </c>
      <c r="AB39" s="52">
        <f>'AEO 2022 52 Raw'!AE29</f>
        <v>0</v>
      </c>
      <c r="AC39" s="52">
        <f>'AEO 2022 52 Raw'!AF29</f>
        <v>0</v>
      </c>
      <c r="AD39" s="52">
        <f>'AEO 2022 52 Raw'!AG29</f>
        <v>0</v>
      </c>
      <c r="AE39" s="52">
        <f>'AEO 2022 52 Raw'!AH29</f>
        <v>0</v>
      </c>
      <c r="AF39" s="52">
        <f>'AEO 2022 52 Raw'!AI29</f>
        <v>0</v>
      </c>
      <c r="AG39" s="53" t="str">
        <f>'AEO 2022 52 Raw'!AJ29</f>
        <v>- -</v>
      </c>
    </row>
    <row r="40" ht="12.0" customHeight="1">
      <c r="A40" s="45" t="s">
        <v>2554</v>
      </c>
      <c r="B40" s="51" t="s">
        <v>2529</v>
      </c>
      <c r="C40" s="52">
        <f>'AEO 2022 52 Raw'!F30</f>
        <v>34.046406</v>
      </c>
      <c r="D40" s="52">
        <f>'AEO 2022 52 Raw'!G30</f>
        <v>34.045013</v>
      </c>
      <c r="E40" s="52">
        <f>'AEO 2022 52 Raw'!H30</f>
        <v>34.121658</v>
      </c>
      <c r="F40" s="52">
        <f>'AEO 2022 52 Raw'!I30</f>
        <v>34.251575</v>
      </c>
      <c r="G40" s="52">
        <f>'AEO 2022 52 Raw'!J30</f>
        <v>34.460735</v>
      </c>
      <c r="H40" s="52">
        <f>'AEO 2022 52 Raw'!K30</f>
        <v>34.622002</v>
      </c>
      <c r="I40" s="52">
        <f>'AEO 2022 52 Raw'!L30</f>
        <v>34.68668</v>
      </c>
      <c r="J40" s="52">
        <f>'AEO 2022 52 Raw'!M30</f>
        <v>34.754269</v>
      </c>
      <c r="K40" s="52">
        <f>'AEO 2022 52 Raw'!N30</f>
        <v>34.820873</v>
      </c>
      <c r="L40" s="52">
        <f>'AEO 2022 52 Raw'!O30</f>
        <v>34.884472</v>
      </c>
      <c r="M40" s="52">
        <f>'AEO 2022 52 Raw'!P30</f>
        <v>34.948719</v>
      </c>
      <c r="N40" s="52">
        <f>'AEO 2022 52 Raw'!Q30</f>
        <v>35.004974</v>
      </c>
      <c r="O40" s="52">
        <f>'AEO 2022 52 Raw'!R30</f>
        <v>35.067841</v>
      </c>
      <c r="P40" s="52">
        <f>'AEO 2022 52 Raw'!S30</f>
        <v>35.108326</v>
      </c>
      <c r="Q40" s="52">
        <f>'AEO 2022 52 Raw'!T30</f>
        <v>35.144341</v>
      </c>
      <c r="R40" s="52">
        <f>'AEO 2022 52 Raw'!U30</f>
        <v>35.180908</v>
      </c>
      <c r="S40" s="52">
        <f>'AEO 2022 52 Raw'!V30</f>
        <v>35.217205</v>
      </c>
      <c r="T40" s="52">
        <f>'AEO 2022 52 Raw'!W30</f>
        <v>35.252312</v>
      </c>
      <c r="U40" s="52">
        <f>'AEO 2022 52 Raw'!X30</f>
        <v>35.289726</v>
      </c>
      <c r="V40" s="52">
        <f>'AEO 2022 52 Raw'!Y30</f>
        <v>35.322845</v>
      </c>
      <c r="W40" s="52">
        <f>'AEO 2022 52 Raw'!Z30</f>
        <v>35.356434</v>
      </c>
      <c r="X40" s="52">
        <f>'AEO 2022 52 Raw'!AA30</f>
        <v>35.389938</v>
      </c>
      <c r="Y40" s="52">
        <f>'AEO 2022 52 Raw'!AB30</f>
        <v>35.422489</v>
      </c>
      <c r="Z40" s="52">
        <f>'AEO 2022 52 Raw'!AC30</f>
        <v>35.456009</v>
      </c>
      <c r="AA40" s="52">
        <f>'AEO 2022 52 Raw'!AD30</f>
        <v>35.490543</v>
      </c>
      <c r="AB40" s="52">
        <f>'AEO 2022 52 Raw'!AE30</f>
        <v>35.524757</v>
      </c>
      <c r="AC40" s="52">
        <f>'AEO 2022 52 Raw'!AF30</f>
        <v>35.559669</v>
      </c>
      <c r="AD40" s="52">
        <f>'AEO 2022 52 Raw'!AG30</f>
        <v>35.594734</v>
      </c>
      <c r="AE40" s="52">
        <f>'AEO 2022 52 Raw'!AH30</f>
        <v>35.630077</v>
      </c>
      <c r="AF40" s="52">
        <f>'AEO 2022 52 Raw'!AI30</f>
        <v>35.648319</v>
      </c>
      <c r="AG40" s="53">
        <f>'AEO 2022 52 Raw'!AJ30</f>
        <v>0.002</v>
      </c>
    </row>
    <row r="41" ht="12.0" customHeight="1">
      <c r="A41" s="45" t="s">
        <v>2555</v>
      </c>
      <c r="B41" s="51" t="s">
        <v>2531</v>
      </c>
      <c r="C41" s="52">
        <f>'AEO 2022 52 Raw'!F31</f>
        <v>45.309269</v>
      </c>
      <c r="D41" s="52">
        <f>'AEO 2022 52 Raw'!G31</f>
        <v>45.31707</v>
      </c>
      <c r="E41" s="52">
        <f>'AEO 2022 52 Raw'!H31</f>
        <v>45.389805</v>
      </c>
      <c r="F41" s="52">
        <f>'AEO 2022 52 Raw'!I31</f>
        <v>45.496155</v>
      </c>
      <c r="G41" s="52">
        <f>'AEO 2022 52 Raw'!J31</f>
        <v>45.680035</v>
      </c>
      <c r="H41" s="52">
        <f>'AEO 2022 52 Raw'!K31</f>
        <v>45.812706</v>
      </c>
      <c r="I41" s="52">
        <f>'AEO 2022 52 Raw'!L31</f>
        <v>45.874332</v>
      </c>
      <c r="J41" s="52">
        <f>'AEO 2022 52 Raw'!M31</f>
        <v>45.938152</v>
      </c>
      <c r="K41" s="52">
        <f>'AEO 2022 52 Raw'!N31</f>
        <v>46.001217</v>
      </c>
      <c r="L41" s="52">
        <f>'AEO 2022 52 Raw'!O31</f>
        <v>46.062012</v>
      </c>
      <c r="M41" s="52">
        <f>'AEO 2022 52 Raw'!P31</f>
        <v>46.123104</v>
      </c>
      <c r="N41" s="52">
        <f>'AEO 2022 52 Raw'!Q31</f>
        <v>46.17794</v>
      </c>
      <c r="O41" s="52">
        <f>'AEO 2022 52 Raw'!R31</f>
        <v>46.237823</v>
      </c>
      <c r="P41" s="52">
        <f>'AEO 2022 52 Raw'!S31</f>
        <v>46.275551</v>
      </c>
      <c r="Q41" s="52">
        <f>'AEO 2022 52 Raw'!T31</f>
        <v>46.309441</v>
      </c>
      <c r="R41" s="52">
        <f>'AEO 2022 52 Raw'!U31</f>
        <v>46.343788</v>
      </c>
      <c r="S41" s="52">
        <f>'AEO 2022 52 Raw'!V31</f>
        <v>46.378277</v>
      </c>
      <c r="T41" s="52">
        <f>'AEO 2022 52 Raw'!W31</f>
        <v>46.411243</v>
      </c>
      <c r="U41" s="52">
        <f>'AEO 2022 52 Raw'!X31</f>
        <v>46.445896</v>
      </c>
      <c r="V41" s="52">
        <f>'AEO 2022 52 Raw'!Y31</f>
        <v>46.476761</v>
      </c>
      <c r="W41" s="52">
        <f>'AEO 2022 52 Raw'!Z31</f>
        <v>46.508259</v>
      </c>
      <c r="X41" s="52">
        <f>'AEO 2022 52 Raw'!AA31</f>
        <v>46.539436</v>
      </c>
      <c r="Y41" s="52">
        <f>'AEO 2022 52 Raw'!AB31</f>
        <v>46.570026</v>
      </c>
      <c r="Z41" s="52">
        <f>'AEO 2022 52 Raw'!AC31</f>
        <v>46.601223</v>
      </c>
      <c r="AA41" s="52">
        <f>'AEO 2022 52 Raw'!AD31</f>
        <v>46.63311</v>
      </c>
      <c r="AB41" s="52">
        <f>'AEO 2022 52 Raw'!AE31</f>
        <v>46.664673</v>
      </c>
      <c r="AC41" s="52">
        <f>'AEO 2022 52 Raw'!AF31</f>
        <v>46.69685</v>
      </c>
      <c r="AD41" s="52">
        <f>'AEO 2022 52 Raw'!AG31</f>
        <v>46.72879</v>
      </c>
      <c r="AE41" s="52">
        <f>'AEO 2022 52 Raw'!AH31</f>
        <v>46.761013</v>
      </c>
      <c r="AF41" s="52">
        <f>'AEO 2022 52 Raw'!AI31</f>
        <v>46.775024</v>
      </c>
      <c r="AG41" s="53">
        <f>'AEO 2022 52 Raw'!AJ31</f>
        <v>0.001</v>
      </c>
    </row>
    <row r="42" ht="12.0" customHeight="1">
      <c r="A42" s="45" t="s">
        <v>2556</v>
      </c>
      <c r="B42" s="51" t="s">
        <v>2533</v>
      </c>
      <c r="C42" s="52">
        <f>'AEO 2022 52 Raw'!F32</f>
        <v>37.753834</v>
      </c>
      <c r="D42" s="52">
        <f>'AEO 2022 52 Raw'!G32</f>
        <v>37.84988</v>
      </c>
      <c r="E42" s="52">
        <f>'AEO 2022 52 Raw'!H32</f>
        <v>37.965958</v>
      </c>
      <c r="F42" s="52">
        <f>'AEO 2022 52 Raw'!I32</f>
        <v>38.082821</v>
      </c>
      <c r="G42" s="52">
        <f>'AEO 2022 52 Raw'!J32</f>
        <v>38.178902</v>
      </c>
      <c r="H42" s="52">
        <f>'AEO 2022 52 Raw'!K32</f>
        <v>38.276226</v>
      </c>
      <c r="I42" s="52">
        <f>'AEO 2022 52 Raw'!L32</f>
        <v>38.373508</v>
      </c>
      <c r="J42" s="52">
        <f>'AEO 2022 52 Raw'!M32</f>
        <v>38.472145</v>
      </c>
      <c r="K42" s="52">
        <f>'AEO 2022 52 Raw'!N32</f>
        <v>38.569775</v>
      </c>
      <c r="L42" s="52">
        <f>'AEO 2022 52 Raw'!O32</f>
        <v>38.666492</v>
      </c>
      <c r="M42" s="52">
        <f>'AEO 2022 52 Raw'!P32</f>
        <v>38.763508</v>
      </c>
      <c r="N42" s="52">
        <f>'AEO 2022 52 Raw'!Q32</f>
        <v>38.858631</v>
      </c>
      <c r="O42" s="52">
        <f>'AEO 2022 52 Raw'!R32</f>
        <v>38.955429</v>
      </c>
      <c r="P42" s="52">
        <f>'AEO 2022 52 Raw'!S32</f>
        <v>38.984753</v>
      </c>
      <c r="Q42" s="52">
        <f>'AEO 2022 52 Raw'!T32</f>
        <v>39.0019</v>
      </c>
      <c r="R42" s="52">
        <f>'AEO 2022 52 Raw'!U32</f>
        <v>39.019039</v>
      </c>
      <c r="S42" s="52">
        <f>'AEO 2022 52 Raw'!V32</f>
        <v>39.034515</v>
      </c>
      <c r="T42" s="52">
        <f>'AEO 2022 52 Raw'!W32</f>
        <v>39.048382</v>
      </c>
      <c r="U42" s="52">
        <f>'AEO 2022 52 Raw'!X32</f>
        <v>39.061935</v>
      </c>
      <c r="V42" s="52">
        <f>'AEO 2022 52 Raw'!Y32</f>
        <v>39.072998</v>
      </c>
      <c r="W42" s="52">
        <f>'AEO 2022 52 Raw'!Z32</f>
        <v>39.084213</v>
      </c>
      <c r="X42" s="52">
        <f>'AEO 2022 52 Raw'!AA32</f>
        <v>39.09478</v>
      </c>
      <c r="Y42" s="52">
        <f>'AEO 2022 52 Raw'!AB32</f>
        <v>39.105175</v>
      </c>
      <c r="Z42" s="52">
        <f>'AEO 2022 52 Raw'!AC32</f>
        <v>39.115467</v>
      </c>
      <c r="AA42" s="52">
        <f>'AEO 2022 52 Raw'!AD32</f>
        <v>39.125557</v>
      </c>
      <c r="AB42" s="52">
        <f>'AEO 2022 52 Raw'!AE32</f>
        <v>39.135635</v>
      </c>
      <c r="AC42" s="52">
        <f>'AEO 2022 52 Raw'!AF32</f>
        <v>39.146027</v>
      </c>
      <c r="AD42" s="52">
        <f>'AEO 2022 52 Raw'!AG32</f>
        <v>39.15591</v>
      </c>
      <c r="AE42" s="52">
        <f>'AEO 2022 52 Raw'!AH32</f>
        <v>39.166134</v>
      </c>
      <c r="AF42" s="52">
        <f>'AEO 2022 52 Raw'!AI32</f>
        <v>39.170517</v>
      </c>
      <c r="AG42" s="53">
        <f>'AEO 2022 52 Raw'!AJ32</f>
        <v>0.001</v>
      </c>
    </row>
    <row r="43" ht="12.0" customHeight="1">
      <c r="A43" s="45" t="s">
        <v>2557</v>
      </c>
      <c r="B43" s="51" t="s">
        <v>2535</v>
      </c>
      <c r="C43" s="52">
        <f>'AEO 2022 52 Raw'!F33</f>
        <v>43.857853</v>
      </c>
      <c r="D43" s="52">
        <f>'AEO 2022 52 Raw'!G33</f>
        <v>43.959709</v>
      </c>
      <c r="E43" s="52">
        <f>'AEO 2022 52 Raw'!H33</f>
        <v>44.114006</v>
      </c>
      <c r="F43" s="52">
        <f>'AEO 2022 52 Raw'!I33</f>
        <v>44.293411</v>
      </c>
      <c r="G43" s="52">
        <f>'AEO 2022 52 Raw'!J33</f>
        <v>44.394981</v>
      </c>
      <c r="H43" s="52">
        <f>'AEO 2022 52 Raw'!K33</f>
        <v>44.515633</v>
      </c>
      <c r="I43" s="52">
        <f>'AEO 2022 52 Raw'!L33</f>
        <v>44.643066</v>
      </c>
      <c r="J43" s="52">
        <f>'AEO 2022 52 Raw'!M33</f>
        <v>44.776375</v>
      </c>
      <c r="K43" s="52">
        <f>'AEO 2022 52 Raw'!N33</f>
        <v>44.894993</v>
      </c>
      <c r="L43" s="52">
        <f>'AEO 2022 52 Raw'!O33</f>
        <v>45.003311</v>
      </c>
      <c r="M43" s="52">
        <f>'AEO 2022 52 Raw'!P33</f>
        <v>45.106438</v>
      </c>
      <c r="N43" s="52">
        <f>'AEO 2022 52 Raw'!Q33</f>
        <v>45.203934</v>
      </c>
      <c r="O43" s="52">
        <f>'AEO 2022 52 Raw'!R33</f>
        <v>45.299625</v>
      </c>
      <c r="P43" s="52">
        <f>'AEO 2022 52 Raw'!S33</f>
        <v>45.327309</v>
      </c>
      <c r="Q43" s="52">
        <f>'AEO 2022 52 Raw'!T33</f>
        <v>45.342079</v>
      </c>
      <c r="R43" s="52">
        <f>'AEO 2022 52 Raw'!U33</f>
        <v>45.356613</v>
      </c>
      <c r="S43" s="52">
        <f>'AEO 2022 52 Raw'!V33</f>
        <v>45.375343</v>
      </c>
      <c r="T43" s="52">
        <f>'AEO 2022 52 Raw'!W33</f>
        <v>45.392742</v>
      </c>
      <c r="U43" s="52">
        <f>'AEO 2022 52 Raw'!X33</f>
        <v>45.411194</v>
      </c>
      <c r="V43" s="52">
        <f>'AEO 2022 52 Raw'!Y33</f>
        <v>45.426369</v>
      </c>
      <c r="W43" s="52">
        <f>'AEO 2022 52 Raw'!Z33</f>
        <v>45.441761</v>
      </c>
      <c r="X43" s="52">
        <f>'AEO 2022 52 Raw'!AA33</f>
        <v>45.456844</v>
      </c>
      <c r="Y43" s="52">
        <f>'AEO 2022 52 Raw'!AB33</f>
        <v>45.471272</v>
      </c>
      <c r="Z43" s="52">
        <f>'AEO 2022 52 Raw'!AC33</f>
        <v>45.48613</v>
      </c>
      <c r="AA43" s="52">
        <f>'AEO 2022 52 Raw'!AD33</f>
        <v>45.501369</v>
      </c>
      <c r="AB43" s="52">
        <f>'AEO 2022 52 Raw'!AE33</f>
        <v>45.516491</v>
      </c>
      <c r="AC43" s="52">
        <f>'AEO 2022 52 Raw'!AF33</f>
        <v>45.532101</v>
      </c>
      <c r="AD43" s="52">
        <f>'AEO 2022 52 Raw'!AG33</f>
        <v>45.547615</v>
      </c>
      <c r="AE43" s="52">
        <f>'AEO 2022 52 Raw'!AH33</f>
        <v>45.563389</v>
      </c>
      <c r="AF43" s="52">
        <f>'AEO 2022 52 Raw'!AI33</f>
        <v>45.574883</v>
      </c>
      <c r="AG43" s="53">
        <f>'AEO 2022 52 Raw'!AJ33</f>
        <v>0.001</v>
      </c>
    </row>
    <row r="44" ht="12.0" customHeight="1">
      <c r="A44" s="45" t="s">
        <v>2558</v>
      </c>
      <c r="B44" s="51" t="s">
        <v>2537</v>
      </c>
      <c r="C44" s="52">
        <f>'AEO 2022 52 Raw'!F34</f>
        <v>36.33075</v>
      </c>
      <c r="D44" s="52">
        <f>'AEO 2022 52 Raw'!G34</f>
        <v>36.454121</v>
      </c>
      <c r="E44" s="52">
        <f>'AEO 2022 52 Raw'!H34</f>
        <v>36.634453</v>
      </c>
      <c r="F44" s="52">
        <f>'AEO 2022 52 Raw'!I34</f>
        <v>36.853596</v>
      </c>
      <c r="G44" s="52">
        <f>'AEO 2022 52 Raw'!J34</f>
        <v>36.994686</v>
      </c>
      <c r="H44" s="52">
        <f>'AEO 2022 52 Raw'!K34</f>
        <v>37.154259</v>
      </c>
      <c r="I44" s="52">
        <f>'AEO 2022 52 Raw'!L34</f>
        <v>37.313896</v>
      </c>
      <c r="J44" s="52">
        <f>'AEO 2022 52 Raw'!M34</f>
        <v>37.480011</v>
      </c>
      <c r="K44" s="52">
        <f>'AEO 2022 52 Raw'!N34</f>
        <v>37.622726</v>
      </c>
      <c r="L44" s="52">
        <f>'AEO 2022 52 Raw'!O34</f>
        <v>37.745182</v>
      </c>
      <c r="M44" s="52">
        <f>'AEO 2022 52 Raw'!P34</f>
        <v>37.854549</v>
      </c>
      <c r="N44" s="52">
        <f>'AEO 2022 52 Raw'!Q34</f>
        <v>37.954433</v>
      </c>
      <c r="O44" s="52">
        <f>'AEO 2022 52 Raw'!R34</f>
        <v>38.054173</v>
      </c>
      <c r="P44" s="52">
        <f>'AEO 2022 52 Raw'!S34</f>
        <v>38.085541</v>
      </c>
      <c r="Q44" s="52">
        <f>'AEO 2022 52 Raw'!T34</f>
        <v>38.103542</v>
      </c>
      <c r="R44" s="52">
        <f>'AEO 2022 52 Raw'!U34</f>
        <v>38.121346</v>
      </c>
      <c r="S44" s="52">
        <f>'AEO 2022 52 Raw'!V34</f>
        <v>38.137802</v>
      </c>
      <c r="T44" s="52">
        <f>'AEO 2022 52 Raw'!W34</f>
        <v>38.153416</v>
      </c>
      <c r="U44" s="52">
        <f>'AEO 2022 52 Raw'!X34</f>
        <v>38.170399</v>
      </c>
      <c r="V44" s="52">
        <f>'AEO 2022 52 Raw'!Y34</f>
        <v>38.18465</v>
      </c>
      <c r="W44" s="52">
        <f>'AEO 2022 52 Raw'!Z34</f>
        <v>38.199139</v>
      </c>
      <c r="X44" s="52">
        <f>'AEO 2022 52 Raw'!AA34</f>
        <v>38.213486</v>
      </c>
      <c r="Y44" s="52">
        <f>'AEO 2022 52 Raw'!AB34</f>
        <v>38.227234</v>
      </c>
      <c r="Z44" s="52">
        <f>'AEO 2022 52 Raw'!AC34</f>
        <v>38.24147</v>
      </c>
      <c r="AA44" s="52">
        <f>'AEO 2022 52 Raw'!AD34</f>
        <v>38.256165</v>
      </c>
      <c r="AB44" s="52">
        <f>'AEO 2022 52 Raw'!AE34</f>
        <v>38.270752</v>
      </c>
      <c r="AC44" s="52">
        <f>'AEO 2022 52 Raw'!AF34</f>
        <v>38.285778</v>
      </c>
      <c r="AD44" s="52">
        <f>'AEO 2022 52 Raw'!AG34</f>
        <v>38.300804</v>
      </c>
      <c r="AE44" s="52">
        <f>'AEO 2022 52 Raw'!AH34</f>
        <v>38.316044</v>
      </c>
      <c r="AF44" s="52">
        <f>'AEO 2022 52 Raw'!AI34</f>
        <v>38.326935</v>
      </c>
      <c r="AG44" s="53">
        <f>'AEO 2022 52 Raw'!AJ34</f>
        <v>0.002</v>
      </c>
    </row>
    <row r="45" ht="12.0" customHeight="1">
      <c r="A45" s="45" t="s">
        <v>2559</v>
      </c>
      <c r="B45" s="51" t="s">
        <v>2539</v>
      </c>
      <c r="C45" s="52">
        <f>'AEO 2022 52 Raw'!F35</f>
        <v>42.715176</v>
      </c>
      <c r="D45" s="52">
        <f>'AEO 2022 52 Raw'!G35</f>
        <v>42.800003</v>
      </c>
      <c r="E45" s="52">
        <f>'AEO 2022 52 Raw'!H35</f>
        <v>42.901413</v>
      </c>
      <c r="F45" s="52">
        <f>'AEO 2022 52 Raw'!I35</f>
        <v>43.005344</v>
      </c>
      <c r="G45" s="52">
        <f>'AEO 2022 52 Raw'!J35</f>
        <v>43.100452</v>
      </c>
      <c r="H45" s="52">
        <f>'AEO 2022 52 Raw'!K35</f>
        <v>43.197182</v>
      </c>
      <c r="I45" s="52">
        <f>'AEO 2022 52 Raw'!L35</f>
        <v>43.292812</v>
      </c>
      <c r="J45" s="52">
        <f>'AEO 2022 52 Raw'!M35</f>
        <v>43.389339</v>
      </c>
      <c r="K45" s="52">
        <f>'AEO 2022 52 Raw'!N35</f>
        <v>43.485016</v>
      </c>
      <c r="L45" s="52">
        <f>'AEO 2022 52 Raw'!O35</f>
        <v>43.580059</v>
      </c>
      <c r="M45" s="52">
        <f>'AEO 2022 52 Raw'!P35</f>
        <v>43.675243</v>
      </c>
      <c r="N45" s="52">
        <f>'AEO 2022 52 Raw'!Q35</f>
        <v>43.768875</v>
      </c>
      <c r="O45" s="52">
        <f>'AEO 2022 52 Raw'!R35</f>
        <v>43.863846</v>
      </c>
      <c r="P45" s="52">
        <f>'AEO 2022 52 Raw'!S35</f>
        <v>43.891029</v>
      </c>
      <c r="Q45" s="52">
        <f>'AEO 2022 52 Raw'!T35</f>
        <v>43.904751</v>
      </c>
      <c r="R45" s="52">
        <f>'AEO 2022 52 Raw'!U35</f>
        <v>43.918518</v>
      </c>
      <c r="S45" s="52">
        <f>'AEO 2022 52 Raw'!V35</f>
        <v>43.931213</v>
      </c>
      <c r="T45" s="52">
        <f>'AEO 2022 52 Raw'!W35</f>
        <v>43.942909</v>
      </c>
      <c r="U45" s="52">
        <f>'AEO 2022 52 Raw'!X35</f>
        <v>43.954464</v>
      </c>
      <c r="V45" s="52">
        <f>'AEO 2022 52 Raw'!Y35</f>
        <v>43.964512</v>
      </c>
      <c r="W45" s="52">
        <f>'AEO 2022 52 Raw'!Z35</f>
        <v>43.974476</v>
      </c>
      <c r="X45" s="52">
        <f>'AEO 2022 52 Raw'!AA35</f>
        <v>43.984104</v>
      </c>
      <c r="Y45" s="52">
        <f>'AEO 2022 52 Raw'!AB35</f>
        <v>43.993454</v>
      </c>
      <c r="Z45" s="52">
        <f>'AEO 2022 52 Raw'!AC35</f>
        <v>44.002796</v>
      </c>
      <c r="AA45" s="52">
        <f>'AEO 2022 52 Raw'!AD35</f>
        <v>44.012138</v>
      </c>
      <c r="AB45" s="52">
        <f>'AEO 2022 52 Raw'!AE35</f>
        <v>44.021454</v>
      </c>
      <c r="AC45" s="52">
        <f>'AEO 2022 52 Raw'!AF35</f>
        <v>44.030991</v>
      </c>
      <c r="AD45" s="52">
        <f>'AEO 2022 52 Raw'!AG35</f>
        <v>44.040237</v>
      </c>
      <c r="AE45" s="52">
        <f>'AEO 2022 52 Raw'!AH35</f>
        <v>44.049698</v>
      </c>
      <c r="AF45" s="52">
        <f>'AEO 2022 52 Raw'!AI35</f>
        <v>44.053226</v>
      </c>
      <c r="AG45" s="53">
        <f>'AEO 2022 52 Raw'!AJ35</f>
        <v>0.001</v>
      </c>
    </row>
    <row r="46" ht="12.0" customHeight="1">
      <c r="A46" s="45" t="s">
        <v>2560</v>
      </c>
      <c r="B46" s="51" t="s">
        <v>2541</v>
      </c>
      <c r="C46" s="52">
        <f>'AEO 2022 52 Raw'!F36</f>
        <v>49.433754</v>
      </c>
      <c r="D46" s="52">
        <f>'AEO 2022 52 Raw'!G36</f>
        <v>49.517113</v>
      </c>
      <c r="E46" s="52">
        <f>'AEO 2022 52 Raw'!H36</f>
        <v>49.624245</v>
      </c>
      <c r="F46" s="52">
        <f>'AEO 2022 52 Raw'!I36</f>
        <v>49.733852</v>
      </c>
      <c r="G46" s="52">
        <f>'AEO 2022 52 Raw'!J36</f>
        <v>49.831604</v>
      </c>
      <c r="H46" s="52">
        <f>'AEO 2022 52 Raw'!K36</f>
        <v>49.930832</v>
      </c>
      <c r="I46" s="52">
        <f>'AEO 2022 52 Raw'!L36</f>
        <v>50.029003</v>
      </c>
      <c r="J46" s="52">
        <f>'AEO 2022 52 Raw'!M36</f>
        <v>50.128403</v>
      </c>
      <c r="K46" s="52">
        <f>'AEO 2022 52 Raw'!N36</f>
        <v>50.227036</v>
      </c>
      <c r="L46" s="52">
        <f>'AEO 2022 52 Raw'!O36</f>
        <v>50.32478</v>
      </c>
      <c r="M46" s="52">
        <f>'AEO 2022 52 Raw'!P36</f>
        <v>50.422958</v>
      </c>
      <c r="N46" s="52">
        <f>'AEO 2022 52 Raw'!Q36</f>
        <v>50.518578</v>
      </c>
      <c r="O46" s="52">
        <f>'AEO 2022 52 Raw'!R36</f>
        <v>50.616314</v>
      </c>
      <c r="P46" s="52">
        <f>'AEO 2022 52 Raw'!S36</f>
        <v>50.645935</v>
      </c>
      <c r="Q46" s="52">
        <f>'AEO 2022 52 Raw'!T36</f>
        <v>50.662846</v>
      </c>
      <c r="R46" s="52">
        <f>'AEO 2022 52 Raw'!U36</f>
        <v>50.679958</v>
      </c>
      <c r="S46" s="52">
        <f>'AEO 2022 52 Raw'!V36</f>
        <v>50.695656</v>
      </c>
      <c r="T46" s="52">
        <f>'AEO 2022 52 Raw'!W36</f>
        <v>50.709999</v>
      </c>
      <c r="U46" s="52">
        <f>'AEO 2022 52 Raw'!X36</f>
        <v>50.724461</v>
      </c>
      <c r="V46" s="52">
        <f>'AEO 2022 52 Raw'!Y36</f>
        <v>50.736546</v>
      </c>
      <c r="W46" s="52">
        <f>'AEO 2022 52 Raw'!Z36</f>
        <v>50.748653</v>
      </c>
      <c r="X46" s="52">
        <f>'AEO 2022 52 Raw'!AA36</f>
        <v>50.760319</v>
      </c>
      <c r="Y46" s="52">
        <f>'AEO 2022 52 Raw'!AB36</f>
        <v>50.771584</v>
      </c>
      <c r="Z46" s="52">
        <f>'AEO 2022 52 Raw'!AC36</f>
        <v>50.782936</v>
      </c>
      <c r="AA46" s="52">
        <f>'AEO 2022 52 Raw'!AD36</f>
        <v>50.794285</v>
      </c>
      <c r="AB46" s="52">
        <f>'AEO 2022 52 Raw'!AE36</f>
        <v>50.805569</v>
      </c>
      <c r="AC46" s="52">
        <f>'AEO 2022 52 Raw'!AF36</f>
        <v>50.817188</v>
      </c>
      <c r="AD46" s="52">
        <f>'AEO 2022 52 Raw'!AG36</f>
        <v>50.828571</v>
      </c>
      <c r="AE46" s="52">
        <f>'AEO 2022 52 Raw'!AH36</f>
        <v>50.840176</v>
      </c>
      <c r="AF46" s="52">
        <f>'AEO 2022 52 Raw'!AI36</f>
        <v>50.846405</v>
      </c>
      <c r="AG46" s="53">
        <f>'AEO 2022 52 Raw'!AJ36</f>
        <v>0.001</v>
      </c>
    </row>
    <row r="47" ht="12.0" customHeight="1">
      <c r="A47" s="45" t="s">
        <v>2561</v>
      </c>
      <c r="B47" s="51" t="s">
        <v>2543</v>
      </c>
      <c r="C47" s="52">
        <f>'AEO 2022 52 Raw'!F37</f>
        <v>69.184776</v>
      </c>
      <c r="D47" s="52">
        <f>'AEO 2022 52 Raw'!G37</f>
        <v>69.290031</v>
      </c>
      <c r="E47" s="52">
        <f>'AEO 2022 52 Raw'!H37</f>
        <v>69.422226</v>
      </c>
      <c r="F47" s="52">
        <f>'AEO 2022 52 Raw'!I37</f>
        <v>69.562469</v>
      </c>
      <c r="G47" s="52">
        <f>'AEO 2022 52 Raw'!J37</f>
        <v>69.660774</v>
      </c>
      <c r="H47" s="52">
        <f>'AEO 2022 52 Raw'!K37</f>
        <v>69.768623</v>
      </c>
      <c r="I47" s="52">
        <f>'AEO 2022 52 Raw'!L37</f>
        <v>69.875931</v>
      </c>
      <c r="J47" s="52">
        <f>'AEO 2022 52 Raw'!M37</f>
        <v>69.985352</v>
      </c>
      <c r="K47" s="52">
        <f>'AEO 2022 52 Raw'!N37</f>
        <v>70.089272</v>
      </c>
      <c r="L47" s="52">
        <f>'AEO 2022 52 Raw'!O37</f>
        <v>70.189682</v>
      </c>
      <c r="M47" s="52">
        <f>'AEO 2022 52 Raw'!P37</f>
        <v>70.288902</v>
      </c>
      <c r="N47" s="52">
        <f>'AEO 2022 52 Raw'!Q37</f>
        <v>70.385109</v>
      </c>
      <c r="O47" s="52">
        <f>'AEO 2022 52 Raw'!R37</f>
        <v>70.482826</v>
      </c>
      <c r="P47" s="52">
        <f>'AEO 2022 52 Raw'!S37</f>
        <v>70.512497</v>
      </c>
      <c r="Q47" s="52">
        <f>'AEO 2022 52 Raw'!T37</f>
        <v>70.529327</v>
      </c>
      <c r="R47" s="52">
        <f>'AEO 2022 52 Raw'!U37</f>
        <v>70.54644</v>
      </c>
      <c r="S47" s="52">
        <f>'AEO 2022 52 Raw'!V37</f>
        <v>70.563179</v>
      </c>
      <c r="T47" s="52">
        <f>'AEO 2022 52 Raw'!W37</f>
        <v>70.578278</v>
      </c>
      <c r="U47" s="52">
        <f>'AEO 2022 52 Raw'!X37</f>
        <v>70.593338</v>
      </c>
      <c r="V47" s="52">
        <f>'AEO 2022 52 Raw'!Y37</f>
        <v>70.605598</v>
      </c>
      <c r="W47" s="52">
        <f>'AEO 2022 52 Raw'!Z37</f>
        <v>70.618027</v>
      </c>
      <c r="X47" s="52">
        <f>'AEO 2022 52 Raw'!AA37</f>
        <v>70.629868</v>
      </c>
      <c r="Y47" s="52">
        <f>'AEO 2022 52 Raw'!AB37</f>
        <v>70.641396</v>
      </c>
      <c r="Z47" s="52">
        <f>'AEO 2022 52 Raw'!AC37</f>
        <v>70.652946</v>
      </c>
      <c r="AA47" s="52">
        <f>'AEO 2022 52 Raw'!AD37</f>
        <v>70.664413</v>
      </c>
      <c r="AB47" s="52">
        <f>'AEO 2022 52 Raw'!AE37</f>
        <v>70.675919</v>
      </c>
      <c r="AC47" s="52">
        <f>'AEO 2022 52 Raw'!AF37</f>
        <v>70.687805</v>
      </c>
      <c r="AD47" s="52">
        <f>'AEO 2022 52 Raw'!AG37</f>
        <v>70.699142</v>
      </c>
      <c r="AE47" s="52">
        <f>'AEO 2022 52 Raw'!AH37</f>
        <v>70.710861</v>
      </c>
      <c r="AF47" s="52">
        <f>'AEO 2022 52 Raw'!AI37</f>
        <v>70.717079</v>
      </c>
      <c r="AG47" s="53">
        <f>'AEO 2022 52 Raw'!AJ37</f>
        <v>0.001</v>
      </c>
    </row>
    <row r="48" ht="12.0" customHeight="1">
      <c r="A48" s="45" t="s">
        <v>2562</v>
      </c>
      <c r="B48" s="51" t="s">
        <v>2545</v>
      </c>
      <c r="C48" s="52">
        <f>'AEO 2022 52 Raw'!F38</f>
        <v>37.340569</v>
      </c>
      <c r="D48" s="52">
        <f>'AEO 2022 52 Raw'!G38</f>
        <v>37.404274</v>
      </c>
      <c r="E48" s="52">
        <f>'AEO 2022 52 Raw'!H38</f>
        <v>37.538567</v>
      </c>
      <c r="F48" s="52">
        <f>'AEO 2022 52 Raw'!I38</f>
        <v>37.683933</v>
      </c>
      <c r="G48" s="52">
        <f>'AEO 2022 52 Raw'!J38</f>
        <v>37.801285</v>
      </c>
      <c r="H48" s="52">
        <f>'AEO 2022 52 Raw'!K38</f>
        <v>37.920921</v>
      </c>
      <c r="I48" s="52">
        <f>'AEO 2022 52 Raw'!L38</f>
        <v>38.037159</v>
      </c>
      <c r="J48" s="52">
        <f>'AEO 2022 52 Raw'!M38</f>
        <v>38.156422</v>
      </c>
      <c r="K48" s="52">
        <f>'AEO 2022 52 Raw'!N38</f>
        <v>38.270283</v>
      </c>
      <c r="L48" s="52">
        <f>'AEO 2022 52 Raw'!O38</f>
        <v>38.378201</v>
      </c>
      <c r="M48" s="52">
        <f>'AEO 2022 52 Raw'!P38</f>
        <v>38.485748</v>
      </c>
      <c r="N48" s="52">
        <f>'AEO 2022 52 Raw'!Q38</f>
        <v>38.586414</v>
      </c>
      <c r="O48" s="52">
        <f>'AEO 2022 52 Raw'!R38</f>
        <v>38.692139</v>
      </c>
      <c r="P48" s="52">
        <f>'AEO 2022 52 Raw'!S38</f>
        <v>38.729565</v>
      </c>
      <c r="Q48" s="52">
        <f>'AEO 2022 52 Raw'!T38</f>
        <v>38.753403</v>
      </c>
      <c r="R48" s="52">
        <f>'AEO 2022 52 Raw'!U38</f>
        <v>38.777195</v>
      </c>
      <c r="S48" s="52">
        <f>'AEO 2022 52 Raw'!V38</f>
        <v>38.800285</v>
      </c>
      <c r="T48" s="52">
        <f>'AEO 2022 52 Raw'!W38</f>
        <v>38.821732</v>
      </c>
      <c r="U48" s="52">
        <f>'AEO 2022 52 Raw'!X38</f>
        <v>38.845177</v>
      </c>
      <c r="V48" s="52">
        <f>'AEO 2022 52 Raw'!Y38</f>
        <v>38.863823</v>
      </c>
      <c r="W48" s="52">
        <f>'AEO 2022 52 Raw'!Z38</f>
        <v>38.882885</v>
      </c>
      <c r="X48" s="52">
        <f>'AEO 2022 52 Raw'!AA38</f>
        <v>38.90147</v>
      </c>
      <c r="Y48" s="52">
        <f>'AEO 2022 52 Raw'!AB38</f>
        <v>38.919189</v>
      </c>
      <c r="Z48" s="52">
        <f>'AEO 2022 52 Raw'!AC38</f>
        <v>38.937496</v>
      </c>
      <c r="AA48" s="52">
        <f>'AEO 2022 52 Raw'!AD38</f>
        <v>38.956356</v>
      </c>
      <c r="AB48" s="52">
        <f>'AEO 2022 52 Raw'!AE38</f>
        <v>38.97504</v>
      </c>
      <c r="AC48" s="52">
        <f>'AEO 2022 52 Raw'!AF38</f>
        <v>38.994427</v>
      </c>
      <c r="AD48" s="52">
        <f>'AEO 2022 52 Raw'!AG38</f>
        <v>39.013561</v>
      </c>
      <c r="AE48" s="52">
        <f>'AEO 2022 52 Raw'!AH38</f>
        <v>39.033108</v>
      </c>
      <c r="AF48" s="52">
        <f>'AEO 2022 52 Raw'!AI38</f>
        <v>39.049244</v>
      </c>
      <c r="AG48" s="53">
        <f>'AEO 2022 52 Raw'!AJ38</f>
        <v>0.002</v>
      </c>
    </row>
    <row r="49" ht="12.0" customHeight="1">
      <c r="A49" s="45" t="s">
        <v>2563</v>
      </c>
      <c r="B49" s="51" t="s">
        <v>2547</v>
      </c>
      <c r="C49" s="52">
        <f>'AEO 2022 52 Raw'!F39</f>
        <v>50.030285</v>
      </c>
      <c r="D49" s="52">
        <f>'AEO 2022 52 Raw'!G39</f>
        <v>50.091927</v>
      </c>
      <c r="E49" s="52">
        <f>'AEO 2022 52 Raw'!H39</f>
        <v>50.23035</v>
      </c>
      <c r="F49" s="52">
        <f>'AEO 2022 52 Raw'!I39</f>
        <v>50.38451</v>
      </c>
      <c r="G49" s="52">
        <f>'AEO 2022 52 Raw'!J39</f>
        <v>50.500286</v>
      </c>
      <c r="H49" s="52">
        <f>'AEO 2022 52 Raw'!K39</f>
        <v>50.619644</v>
      </c>
      <c r="I49" s="52">
        <f>'AEO 2022 52 Raw'!L39</f>
        <v>50.734951</v>
      </c>
      <c r="J49" s="52">
        <f>'AEO 2022 52 Raw'!M39</f>
        <v>50.853443</v>
      </c>
      <c r="K49" s="52">
        <f>'AEO 2022 52 Raw'!N39</f>
        <v>50.967331</v>
      </c>
      <c r="L49" s="52">
        <f>'AEO 2022 52 Raw'!O39</f>
        <v>51.076279</v>
      </c>
      <c r="M49" s="52">
        <f>'AEO 2022 52 Raw'!P39</f>
        <v>51.184662</v>
      </c>
      <c r="N49" s="52">
        <f>'AEO 2022 52 Raw'!Q39</f>
        <v>51.28606</v>
      </c>
      <c r="O49" s="52">
        <f>'AEO 2022 52 Raw'!R39</f>
        <v>51.393379</v>
      </c>
      <c r="P49" s="52">
        <f>'AEO 2022 52 Raw'!S39</f>
        <v>51.432014</v>
      </c>
      <c r="Q49" s="52">
        <f>'AEO 2022 52 Raw'!T39</f>
        <v>51.457066</v>
      </c>
      <c r="R49" s="52">
        <f>'AEO 2022 52 Raw'!U39</f>
        <v>51.482052</v>
      </c>
      <c r="S49" s="52">
        <f>'AEO 2022 52 Raw'!V39</f>
        <v>51.506618</v>
      </c>
      <c r="T49" s="52">
        <f>'AEO 2022 52 Raw'!W39</f>
        <v>51.529308</v>
      </c>
      <c r="U49" s="52">
        <f>'AEO 2022 52 Raw'!X39</f>
        <v>51.553623</v>
      </c>
      <c r="V49" s="52">
        <f>'AEO 2022 52 Raw'!Y39</f>
        <v>51.572998</v>
      </c>
      <c r="W49" s="52">
        <f>'AEO 2022 52 Raw'!Z39</f>
        <v>51.592754</v>
      </c>
      <c r="X49" s="52">
        <f>'AEO 2022 52 Raw'!AA39</f>
        <v>51.612019</v>
      </c>
      <c r="Y49" s="52">
        <f>'AEO 2022 52 Raw'!AB39</f>
        <v>51.630428</v>
      </c>
      <c r="Z49" s="52">
        <f>'AEO 2022 52 Raw'!AC39</f>
        <v>51.649487</v>
      </c>
      <c r="AA49" s="52">
        <f>'AEO 2022 52 Raw'!AD39</f>
        <v>51.669209</v>
      </c>
      <c r="AB49" s="52">
        <f>'AEO 2022 52 Raw'!AE39</f>
        <v>51.688759</v>
      </c>
      <c r="AC49" s="52">
        <f>'AEO 2022 52 Raw'!AF39</f>
        <v>51.70911</v>
      </c>
      <c r="AD49" s="52">
        <f>'AEO 2022 52 Raw'!AG39</f>
        <v>51.728992</v>
      </c>
      <c r="AE49" s="52">
        <f>'AEO 2022 52 Raw'!AH39</f>
        <v>51.74942</v>
      </c>
      <c r="AF49" s="52">
        <f>'AEO 2022 52 Raw'!AI39</f>
        <v>51.766525</v>
      </c>
      <c r="AG49" s="53">
        <f>'AEO 2022 52 Raw'!AJ39</f>
        <v>0.001</v>
      </c>
    </row>
    <row r="50" ht="15.0" customHeight="1">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3"/>
    </row>
    <row r="51" ht="15.0" customHeight="1">
      <c r="B51" s="50" t="s">
        <v>188</v>
      </c>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3"/>
    </row>
    <row r="52" ht="15.0" customHeight="1">
      <c r="A52" s="45" t="s">
        <v>2564</v>
      </c>
      <c r="B52" s="51" t="s">
        <v>2517</v>
      </c>
      <c r="C52" s="52">
        <f>'AEO 2022 52 Raw'!F41</f>
        <v>0</v>
      </c>
      <c r="D52" s="52">
        <f>'AEO 2022 52 Raw'!G41</f>
        <v>0</v>
      </c>
      <c r="E52" s="52">
        <f>'AEO 2022 52 Raw'!H41</f>
        <v>0</v>
      </c>
      <c r="F52" s="52">
        <f>'AEO 2022 52 Raw'!I41</f>
        <v>0</v>
      </c>
      <c r="G52" s="52">
        <f>'AEO 2022 52 Raw'!J41</f>
        <v>0</v>
      </c>
      <c r="H52" s="52">
        <f>'AEO 2022 52 Raw'!K41</f>
        <v>0</v>
      </c>
      <c r="I52" s="52">
        <f>'AEO 2022 52 Raw'!L41</f>
        <v>0</v>
      </c>
      <c r="J52" s="52">
        <f>'AEO 2022 52 Raw'!M41</f>
        <v>0</v>
      </c>
      <c r="K52" s="52">
        <f>'AEO 2022 52 Raw'!N41</f>
        <v>0</v>
      </c>
      <c r="L52" s="52">
        <f>'AEO 2022 52 Raw'!O41</f>
        <v>0</v>
      </c>
      <c r="M52" s="52">
        <f>'AEO 2022 52 Raw'!P41</f>
        <v>0</v>
      </c>
      <c r="N52" s="52">
        <f>'AEO 2022 52 Raw'!Q41</f>
        <v>0</v>
      </c>
      <c r="O52" s="52">
        <f>'AEO 2022 52 Raw'!R41</f>
        <v>0</v>
      </c>
      <c r="P52" s="52">
        <f>'AEO 2022 52 Raw'!S41</f>
        <v>0</v>
      </c>
      <c r="Q52" s="52">
        <f>'AEO 2022 52 Raw'!T41</f>
        <v>0</v>
      </c>
      <c r="R52" s="52">
        <f>'AEO 2022 52 Raw'!U41</f>
        <v>0</v>
      </c>
      <c r="S52" s="52">
        <f>'AEO 2022 52 Raw'!V41</f>
        <v>0</v>
      </c>
      <c r="T52" s="52">
        <f>'AEO 2022 52 Raw'!W41</f>
        <v>0</v>
      </c>
      <c r="U52" s="52">
        <f>'AEO 2022 52 Raw'!X41</f>
        <v>0</v>
      </c>
      <c r="V52" s="52">
        <f>'AEO 2022 52 Raw'!Y41</f>
        <v>0</v>
      </c>
      <c r="W52" s="52">
        <f>'AEO 2022 52 Raw'!Z41</f>
        <v>0</v>
      </c>
      <c r="X52" s="52">
        <f>'AEO 2022 52 Raw'!AA41</f>
        <v>0</v>
      </c>
      <c r="Y52" s="52">
        <f>'AEO 2022 52 Raw'!AB41</f>
        <v>0</v>
      </c>
      <c r="Z52" s="52">
        <f>'AEO 2022 52 Raw'!AC41</f>
        <v>0</v>
      </c>
      <c r="AA52" s="52">
        <f>'AEO 2022 52 Raw'!AD41</f>
        <v>0</v>
      </c>
      <c r="AB52" s="52">
        <f>'AEO 2022 52 Raw'!AE41</f>
        <v>0</v>
      </c>
      <c r="AC52" s="52">
        <f>'AEO 2022 52 Raw'!AF41</f>
        <v>0</v>
      </c>
      <c r="AD52" s="52">
        <f>'AEO 2022 52 Raw'!AG41</f>
        <v>0</v>
      </c>
      <c r="AE52" s="52">
        <f>'AEO 2022 52 Raw'!AH41</f>
        <v>0</v>
      </c>
      <c r="AF52" s="52">
        <f>'AEO 2022 52 Raw'!AI41</f>
        <v>0</v>
      </c>
      <c r="AG52" s="53" t="str">
        <f>'AEO 2022 52 Raw'!AJ41</f>
        <v>- -</v>
      </c>
    </row>
    <row r="53" ht="15.0" customHeight="1">
      <c r="A53" s="45" t="s">
        <v>2565</v>
      </c>
      <c r="B53" s="51" t="s">
        <v>2519</v>
      </c>
      <c r="C53" s="52">
        <f>'AEO 2022 52 Raw'!F42</f>
        <v>0</v>
      </c>
      <c r="D53" s="52">
        <f>'AEO 2022 52 Raw'!G42</f>
        <v>0</v>
      </c>
      <c r="E53" s="52">
        <f>'AEO 2022 52 Raw'!H42</f>
        <v>0</v>
      </c>
      <c r="F53" s="52">
        <f>'AEO 2022 52 Raw'!I42</f>
        <v>0</v>
      </c>
      <c r="G53" s="52">
        <f>'AEO 2022 52 Raw'!J42</f>
        <v>46.87709</v>
      </c>
      <c r="H53" s="52">
        <f>'AEO 2022 52 Raw'!K42</f>
        <v>46.723671</v>
      </c>
      <c r="I53" s="52">
        <f>'AEO 2022 52 Raw'!L42</f>
        <v>46.514446</v>
      </c>
      <c r="J53" s="52">
        <f>'AEO 2022 52 Raw'!M42</f>
        <v>46.329788</v>
      </c>
      <c r="K53" s="52">
        <f>'AEO 2022 52 Raw'!N42</f>
        <v>46.187012</v>
      </c>
      <c r="L53" s="52">
        <f>'AEO 2022 52 Raw'!O42</f>
        <v>46.076576</v>
      </c>
      <c r="M53" s="52">
        <f>'AEO 2022 52 Raw'!P42</f>
        <v>45.997562</v>
      </c>
      <c r="N53" s="52">
        <f>'AEO 2022 52 Raw'!Q42</f>
        <v>45.931709</v>
      </c>
      <c r="O53" s="52">
        <f>'AEO 2022 52 Raw'!R42</f>
        <v>45.893585</v>
      </c>
      <c r="P53" s="52">
        <f>'AEO 2022 52 Raw'!S42</f>
        <v>45.845177</v>
      </c>
      <c r="Q53" s="52">
        <f>'AEO 2022 52 Raw'!T42</f>
        <v>45.803226</v>
      </c>
      <c r="R53" s="52">
        <f>'AEO 2022 52 Raw'!U42</f>
        <v>45.768753</v>
      </c>
      <c r="S53" s="52">
        <f>'AEO 2022 52 Raw'!V42</f>
        <v>45.739456</v>
      </c>
      <c r="T53" s="52">
        <f>'AEO 2022 52 Raw'!W42</f>
        <v>45.713821</v>
      </c>
      <c r="U53" s="52">
        <f>'AEO 2022 52 Raw'!X42</f>
        <v>45.695999</v>
      </c>
      <c r="V53" s="52">
        <f>'AEO 2022 52 Raw'!Y42</f>
        <v>45.67564</v>
      </c>
      <c r="W53" s="52">
        <f>'AEO 2022 52 Raw'!Z42</f>
        <v>45.671242</v>
      </c>
      <c r="X53" s="52">
        <f>'AEO 2022 52 Raw'!AA42</f>
        <v>45.668903</v>
      </c>
      <c r="Y53" s="52">
        <f>'AEO 2022 52 Raw'!AB42</f>
        <v>45.666973</v>
      </c>
      <c r="Z53" s="52">
        <f>'AEO 2022 52 Raw'!AC42</f>
        <v>45.668186</v>
      </c>
      <c r="AA53" s="52">
        <f>'AEO 2022 52 Raw'!AD42</f>
        <v>45.672356</v>
      </c>
      <c r="AB53" s="52">
        <f>'AEO 2022 52 Raw'!AE42</f>
        <v>45.677776</v>
      </c>
      <c r="AC53" s="52">
        <f>'AEO 2022 52 Raw'!AF42</f>
        <v>45.685596</v>
      </c>
      <c r="AD53" s="52">
        <f>'AEO 2022 52 Raw'!AG42</f>
        <v>45.695545</v>
      </c>
      <c r="AE53" s="52">
        <f>'AEO 2022 52 Raw'!AH42</f>
        <v>45.707031</v>
      </c>
      <c r="AF53" s="52">
        <f>'AEO 2022 52 Raw'!AI42</f>
        <v>45.704464</v>
      </c>
      <c r="AG53" s="53" t="str">
        <f>'AEO 2022 52 Raw'!AJ42</f>
        <v>- -</v>
      </c>
    </row>
    <row r="54" ht="15.0" customHeight="1">
      <c r="A54" s="45" t="s">
        <v>2566</v>
      </c>
      <c r="B54" s="51" t="s">
        <v>2521</v>
      </c>
      <c r="C54" s="52">
        <f>'AEO 2022 52 Raw'!F43</f>
        <v>40.867023</v>
      </c>
      <c r="D54" s="52">
        <f>'AEO 2022 52 Raw'!G43</f>
        <v>40.211239</v>
      </c>
      <c r="E54" s="52">
        <f>'AEO 2022 52 Raw'!H43</f>
        <v>39.775356</v>
      </c>
      <c r="F54" s="52">
        <f>'AEO 2022 52 Raw'!I43</f>
        <v>39.391624</v>
      </c>
      <c r="G54" s="52">
        <f>'AEO 2022 52 Raw'!J43</f>
        <v>39.087704</v>
      </c>
      <c r="H54" s="52">
        <f>'AEO 2022 52 Raw'!K43</f>
        <v>38.857067</v>
      </c>
      <c r="I54" s="52">
        <f>'AEO 2022 52 Raw'!L43</f>
        <v>38.628361</v>
      </c>
      <c r="J54" s="52">
        <f>'AEO 2022 52 Raw'!M43</f>
        <v>38.442184</v>
      </c>
      <c r="K54" s="52">
        <f>'AEO 2022 52 Raw'!N43</f>
        <v>38.29929</v>
      </c>
      <c r="L54" s="52">
        <f>'AEO 2022 52 Raw'!O43</f>
        <v>38.18922</v>
      </c>
      <c r="M54" s="52">
        <f>'AEO 2022 52 Raw'!P43</f>
        <v>38.112438</v>
      </c>
      <c r="N54" s="52">
        <f>'AEO 2022 52 Raw'!Q43</f>
        <v>38.048656</v>
      </c>
      <c r="O54" s="52">
        <f>'AEO 2022 52 Raw'!R43</f>
        <v>38.013615</v>
      </c>
      <c r="P54" s="52">
        <f>'AEO 2022 52 Raw'!S43</f>
        <v>37.968399</v>
      </c>
      <c r="Q54" s="52">
        <f>'AEO 2022 52 Raw'!T43</f>
        <v>37.929928</v>
      </c>
      <c r="R54" s="52">
        <f>'AEO 2022 52 Raw'!U43</f>
        <v>37.901443</v>
      </c>
      <c r="S54" s="52">
        <f>'AEO 2022 52 Raw'!V43</f>
        <v>37.879501</v>
      </c>
      <c r="T54" s="52">
        <f>'AEO 2022 52 Raw'!W43</f>
        <v>37.859943</v>
      </c>
      <c r="U54" s="52">
        <f>'AEO 2022 52 Raw'!X43</f>
        <v>37.847271</v>
      </c>
      <c r="V54" s="52">
        <f>'AEO 2022 52 Raw'!Y43</f>
        <v>37.828579</v>
      </c>
      <c r="W54" s="52">
        <f>'AEO 2022 52 Raw'!Z43</f>
        <v>37.825901</v>
      </c>
      <c r="X54" s="52">
        <f>'AEO 2022 52 Raw'!AA43</f>
        <v>37.824871</v>
      </c>
      <c r="Y54" s="52">
        <f>'AEO 2022 52 Raw'!AB43</f>
        <v>37.824211</v>
      </c>
      <c r="Z54" s="52">
        <f>'AEO 2022 52 Raw'!AC43</f>
        <v>37.827038</v>
      </c>
      <c r="AA54" s="52">
        <f>'AEO 2022 52 Raw'!AD43</f>
        <v>37.833405</v>
      </c>
      <c r="AB54" s="52">
        <f>'AEO 2022 52 Raw'!AE43</f>
        <v>37.841251</v>
      </c>
      <c r="AC54" s="52">
        <f>'AEO 2022 52 Raw'!AF43</f>
        <v>37.851696</v>
      </c>
      <c r="AD54" s="52">
        <f>'AEO 2022 52 Raw'!AG43</f>
        <v>37.86393</v>
      </c>
      <c r="AE54" s="52">
        <f>'AEO 2022 52 Raw'!AH43</f>
        <v>37.878212</v>
      </c>
      <c r="AF54" s="52">
        <f>'AEO 2022 52 Raw'!AI43</f>
        <v>37.879269</v>
      </c>
      <c r="AG54" s="53">
        <f>'AEO 2022 52 Raw'!AJ43</f>
        <v>-0.003</v>
      </c>
    </row>
    <row r="55" ht="15.0" customHeight="1">
      <c r="A55" s="45" t="s">
        <v>2567</v>
      </c>
      <c r="B55" s="51" t="s">
        <v>2523</v>
      </c>
      <c r="C55" s="52">
        <f>'AEO 2022 52 Raw'!F44</f>
        <v>42.487545</v>
      </c>
      <c r="D55" s="52">
        <f>'AEO 2022 52 Raw'!G44</f>
        <v>41.811222</v>
      </c>
      <c r="E55" s="52">
        <f>'AEO 2022 52 Raw'!H44</f>
        <v>41.335197</v>
      </c>
      <c r="F55" s="52">
        <f>'AEO 2022 52 Raw'!I44</f>
        <v>40.883411</v>
      </c>
      <c r="G55" s="52">
        <f>'AEO 2022 52 Raw'!J44</f>
        <v>40.576519</v>
      </c>
      <c r="H55" s="52">
        <f>'AEO 2022 52 Raw'!K44</f>
        <v>40.294945</v>
      </c>
      <c r="I55" s="52">
        <f>'AEO 2022 52 Raw'!L44</f>
        <v>40.025532</v>
      </c>
      <c r="J55" s="52">
        <f>'AEO 2022 52 Raw'!M44</f>
        <v>39.804577</v>
      </c>
      <c r="K55" s="52">
        <f>'AEO 2022 52 Raw'!N44</f>
        <v>39.6315</v>
      </c>
      <c r="L55" s="52">
        <f>'AEO 2022 52 Raw'!O44</f>
        <v>39.497826</v>
      </c>
      <c r="M55" s="52">
        <f>'AEO 2022 52 Raw'!P44</f>
        <v>39.402615</v>
      </c>
      <c r="N55" s="52">
        <f>'AEO 2022 52 Raw'!Q44</f>
        <v>39.325314</v>
      </c>
      <c r="O55" s="52">
        <f>'AEO 2022 52 Raw'!R44</f>
        <v>39.277294</v>
      </c>
      <c r="P55" s="52">
        <f>'AEO 2022 52 Raw'!S44</f>
        <v>39.220894</v>
      </c>
      <c r="Q55" s="52">
        <f>'AEO 2022 52 Raw'!T44</f>
        <v>39.173141</v>
      </c>
      <c r="R55" s="52">
        <f>'AEO 2022 52 Raw'!U44</f>
        <v>39.1371</v>
      </c>
      <c r="S55" s="52">
        <f>'AEO 2022 52 Raw'!V44</f>
        <v>39.108055</v>
      </c>
      <c r="T55" s="52">
        <f>'AEO 2022 52 Raw'!W44</f>
        <v>39.082401</v>
      </c>
      <c r="U55" s="52">
        <f>'AEO 2022 52 Raw'!X44</f>
        <v>39.06432</v>
      </c>
      <c r="V55" s="52">
        <f>'AEO 2022 52 Raw'!Y44</f>
        <v>39.04126</v>
      </c>
      <c r="W55" s="52">
        <f>'AEO 2022 52 Raw'!Z44</f>
        <v>39.037621</v>
      </c>
      <c r="X55" s="52">
        <f>'AEO 2022 52 Raw'!AA44</f>
        <v>39.035545</v>
      </c>
      <c r="Y55" s="52">
        <f>'AEO 2022 52 Raw'!AB44</f>
        <v>39.033985</v>
      </c>
      <c r="Z55" s="52">
        <f>'AEO 2022 52 Raw'!AC44</f>
        <v>39.035606</v>
      </c>
      <c r="AA55" s="52">
        <f>'AEO 2022 52 Raw'!AD44</f>
        <v>39.040524</v>
      </c>
      <c r="AB55" s="52">
        <f>'AEO 2022 52 Raw'!AE44</f>
        <v>39.046898</v>
      </c>
      <c r="AC55" s="52">
        <f>'AEO 2022 52 Raw'!AF44</f>
        <v>39.055706</v>
      </c>
      <c r="AD55" s="52">
        <f>'AEO 2022 52 Raw'!AG44</f>
        <v>39.06617</v>
      </c>
      <c r="AE55" s="52">
        <f>'AEO 2022 52 Raw'!AH44</f>
        <v>39.078606</v>
      </c>
      <c r="AF55" s="52">
        <f>'AEO 2022 52 Raw'!AI44</f>
        <v>39.076981</v>
      </c>
      <c r="AG55" s="53">
        <f>'AEO 2022 52 Raw'!AJ44</f>
        <v>-0.003</v>
      </c>
    </row>
    <row r="56" ht="15.0" customHeight="1">
      <c r="A56" s="45" t="s">
        <v>2568</v>
      </c>
      <c r="B56" s="51" t="s">
        <v>2525</v>
      </c>
      <c r="C56" s="52">
        <f>'AEO 2022 52 Raw'!F45</f>
        <v>51.370598</v>
      </c>
      <c r="D56" s="52">
        <f>'AEO 2022 52 Raw'!G45</f>
        <v>50.57465</v>
      </c>
      <c r="E56" s="52">
        <f>'AEO 2022 52 Raw'!H45</f>
        <v>49.966793</v>
      </c>
      <c r="F56" s="52">
        <f>'AEO 2022 52 Raw'!I45</f>
        <v>49.370426</v>
      </c>
      <c r="G56" s="52">
        <f>'AEO 2022 52 Raw'!J45</f>
        <v>48.95372</v>
      </c>
      <c r="H56" s="52">
        <f>'AEO 2022 52 Raw'!K45</f>
        <v>48.536991</v>
      </c>
      <c r="I56" s="52">
        <f>'AEO 2022 52 Raw'!L45</f>
        <v>48.156853</v>
      </c>
      <c r="J56" s="52">
        <f>'AEO 2022 52 Raw'!M45</f>
        <v>47.840034</v>
      </c>
      <c r="K56" s="52">
        <f>'AEO 2022 52 Raw'!N45</f>
        <v>47.588181</v>
      </c>
      <c r="L56" s="52">
        <f>'AEO 2022 52 Raw'!O45</f>
        <v>47.391827</v>
      </c>
      <c r="M56" s="52">
        <f>'AEO 2022 52 Raw'!P45</f>
        <v>47.246109</v>
      </c>
      <c r="N56" s="52">
        <f>'AEO 2022 52 Raw'!Q45</f>
        <v>47.130814</v>
      </c>
      <c r="O56" s="52">
        <f>'AEO 2022 52 Raw'!R45</f>
        <v>47.052429</v>
      </c>
      <c r="P56" s="52">
        <f>'AEO 2022 52 Raw'!S45</f>
        <v>46.97258</v>
      </c>
      <c r="Q56" s="52">
        <f>'AEO 2022 52 Raw'!T45</f>
        <v>46.903648</v>
      </c>
      <c r="R56" s="52">
        <f>'AEO 2022 52 Raw'!U45</f>
        <v>46.849209</v>
      </c>
      <c r="S56" s="52">
        <f>'AEO 2022 52 Raw'!V45</f>
        <v>46.80455</v>
      </c>
      <c r="T56" s="52">
        <f>'AEO 2022 52 Raw'!W45</f>
        <v>46.764118</v>
      </c>
      <c r="U56" s="52">
        <f>'AEO 2022 52 Raw'!X45</f>
        <v>46.730553</v>
      </c>
      <c r="V56" s="52">
        <f>'AEO 2022 52 Raw'!Y45</f>
        <v>46.693863</v>
      </c>
      <c r="W56" s="52">
        <f>'AEO 2022 52 Raw'!Z45</f>
        <v>46.683727</v>
      </c>
      <c r="X56" s="52">
        <f>'AEO 2022 52 Raw'!AA45</f>
        <v>46.675701</v>
      </c>
      <c r="Y56" s="52">
        <f>'AEO 2022 52 Raw'!AB45</f>
        <v>46.668346</v>
      </c>
      <c r="Z56" s="52">
        <f>'AEO 2022 52 Raw'!AC45</f>
        <v>46.664276</v>
      </c>
      <c r="AA56" s="52">
        <f>'AEO 2022 52 Raw'!AD45</f>
        <v>46.663532</v>
      </c>
      <c r="AB56" s="52">
        <f>'AEO 2022 52 Raw'!AE45</f>
        <v>46.664524</v>
      </c>
      <c r="AC56" s="52">
        <f>'AEO 2022 52 Raw'!AF45</f>
        <v>46.667889</v>
      </c>
      <c r="AD56" s="52">
        <f>'AEO 2022 52 Raw'!AG45</f>
        <v>46.673138</v>
      </c>
      <c r="AE56" s="52">
        <f>'AEO 2022 52 Raw'!AH45</f>
        <v>46.680271</v>
      </c>
      <c r="AF56" s="52">
        <f>'AEO 2022 52 Raw'!AI45</f>
        <v>46.672577</v>
      </c>
      <c r="AG56" s="53">
        <f>'AEO 2022 52 Raw'!AJ45</f>
        <v>-0.003</v>
      </c>
    </row>
    <row r="57" ht="15.0" customHeight="1">
      <c r="A57" s="45" t="s">
        <v>2569</v>
      </c>
      <c r="B57" s="51" t="s">
        <v>2527</v>
      </c>
      <c r="C57" s="52">
        <f>'AEO 2022 52 Raw'!F46</f>
        <v>112.271713</v>
      </c>
      <c r="D57" s="52">
        <f>'AEO 2022 52 Raw'!G46</f>
        <v>111.526405</v>
      </c>
      <c r="E57" s="52">
        <f>'AEO 2022 52 Raw'!H46</f>
        <v>110.921394</v>
      </c>
      <c r="F57" s="52">
        <f>'AEO 2022 52 Raw'!I46</f>
        <v>110.278893</v>
      </c>
      <c r="G57" s="52">
        <f>'AEO 2022 52 Raw'!J46</f>
        <v>109.887566</v>
      </c>
      <c r="H57" s="52">
        <f>'AEO 2022 52 Raw'!K46</f>
        <v>109.558739</v>
      </c>
      <c r="I57" s="52">
        <f>'AEO 2022 52 Raw'!L46</f>
        <v>109.212822</v>
      </c>
      <c r="J57" s="52">
        <f>'AEO 2022 52 Raw'!M46</f>
        <v>108.903152</v>
      </c>
      <c r="K57" s="52">
        <f>'AEO 2022 52 Raw'!N46</f>
        <v>108.656334</v>
      </c>
      <c r="L57" s="52">
        <f>'AEO 2022 52 Raw'!O46</f>
        <v>108.465851</v>
      </c>
      <c r="M57" s="52">
        <f>'AEO 2022 52 Raw'!P46</f>
        <v>108.324211</v>
      </c>
      <c r="N57" s="52">
        <f>'AEO 2022 52 Raw'!Q46</f>
        <v>108.209602</v>
      </c>
      <c r="O57" s="52">
        <f>'AEO 2022 52 Raw'!R46</f>
        <v>108.131119</v>
      </c>
      <c r="P57" s="52">
        <f>'AEO 2022 52 Raw'!S46</f>
        <v>108.050339</v>
      </c>
      <c r="Q57" s="52">
        <f>'AEO 2022 52 Raw'!T46</f>
        <v>107.981468</v>
      </c>
      <c r="R57" s="52">
        <f>'AEO 2022 52 Raw'!U46</f>
        <v>107.925797</v>
      </c>
      <c r="S57" s="52">
        <f>'AEO 2022 52 Raw'!V46</f>
        <v>107.879799</v>
      </c>
      <c r="T57" s="52">
        <f>'AEO 2022 52 Raw'!W46</f>
        <v>107.837807</v>
      </c>
      <c r="U57" s="52">
        <f>'AEO 2022 52 Raw'!X46</f>
        <v>107.802017</v>
      </c>
      <c r="V57" s="52">
        <f>'AEO 2022 52 Raw'!Y46</f>
        <v>107.763855</v>
      </c>
      <c r="W57" s="52">
        <f>'AEO 2022 52 Raw'!Z46</f>
        <v>107.752632</v>
      </c>
      <c r="X57" s="52">
        <f>'AEO 2022 52 Raw'!AA46</f>
        <v>107.743484</v>
      </c>
      <c r="Y57" s="52">
        <f>'AEO 2022 52 Raw'!AB46</f>
        <v>107.734886</v>
      </c>
      <c r="Z57" s="52">
        <f>'AEO 2022 52 Raw'!AC46</f>
        <v>107.729385</v>
      </c>
      <c r="AA57" s="52">
        <f>'AEO 2022 52 Raw'!AD46</f>
        <v>107.726898</v>
      </c>
      <c r="AB57" s="52">
        <f>'AEO 2022 52 Raw'!AE46</f>
        <v>107.726288</v>
      </c>
      <c r="AC57" s="52">
        <f>'AEO 2022 52 Raw'!AF46</f>
        <v>107.727753</v>
      </c>
      <c r="AD57" s="52">
        <f>'AEO 2022 52 Raw'!AG46</f>
        <v>107.731232</v>
      </c>
      <c r="AE57" s="52">
        <f>'AEO 2022 52 Raw'!AH46</f>
        <v>107.736343</v>
      </c>
      <c r="AF57" s="52">
        <f>'AEO 2022 52 Raw'!AI46</f>
        <v>107.725487</v>
      </c>
      <c r="AG57" s="53">
        <f>'AEO 2022 52 Raw'!AJ46</f>
        <v>-0.001</v>
      </c>
    </row>
    <row r="58" ht="15.0" customHeight="1">
      <c r="A58" s="45" t="s">
        <v>2570</v>
      </c>
      <c r="B58" s="51" t="s">
        <v>2529</v>
      </c>
      <c r="C58" s="52">
        <f>'AEO 2022 52 Raw'!F47</f>
        <v>38.713158</v>
      </c>
      <c r="D58" s="52">
        <f>'AEO 2022 52 Raw'!G47</f>
        <v>38.140785</v>
      </c>
      <c r="E58" s="52">
        <f>'AEO 2022 52 Raw'!H47</f>
        <v>37.742729</v>
      </c>
      <c r="F58" s="52">
        <f>'AEO 2022 52 Raw'!I47</f>
        <v>37.391518</v>
      </c>
      <c r="G58" s="52">
        <f>'AEO 2022 52 Raw'!J47</f>
        <v>37.155754</v>
      </c>
      <c r="H58" s="52">
        <f>'AEO 2022 52 Raw'!K47</f>
        <v>37.021103</v>
      </c>
      <c r="I58" s="52">
        <f>'AEO 2022 52 Raw'!L47</f>
        <v>36.835564</v>
      </c>
      <c r="J58" s="52">
        <f>'AEO 2022 52 Raw'!M47</f>
        <v>36.68499</v>
      </c>
      <c r="K58" s="52">
        <f>'AEO 2022 52 Raw'!N47</f>
        <v>36.567581</v>
      </c>
      <c r="L58" s="52">
        <f>'AEO 2022 52 Raw'!O47</f>
        <v>36.4758</v>
      </c>
      <c r="M58" s="52">
        <f>'AEO 2022 52 Raw'!P47</f>
        <v>36.40802</v>
      </c>
      <c r="N58" s="52">
        <f>'AEO 2022 52 Raw'!Q47</f>
        <v>36.352318</v>
      </c>
      <c r="O58" s="52">
        <f>'AEO 2022 52 Raw'!R47</f>
        <v>36.314983</v>
      </c>
      <c r="P58" s="52">
        <f>'AEO 2022 52 Raw'!S47</f>
        <v>36.265594</v>
      </c>
      <c r="Q58" s="52">
        <f>'AEO 2022 52 Raw'!T47</f>
        <v>36.22208</v>
      </c>
      <c r="R58" s="52">
        <f>'AEO 2022 52 Raw'!U47</f>
        <v>36.187256</v>
      </c>
      <c r="S58" s="52">
        <f>'AEO 2022 52 Raw'!V47</f>
        <v>36.158401</v>
      </c>
      <c r="T58" s="52">
        <f>'AEO 2022 52 Raw'!W47</f>
        <v>36.131866</v>
      </c>
      <c r="U58" s="52">
        <f>'AEO 2022 52 Raw'!X47</f>
        <v>36.109966</v>
      </c>
      <c r="V58" s="52">
        <f>'AEO 2022 52 Raw'!Y47</f>
        <v>36.085487</v>
      </c>
      <c r="W58" s="52">
        <f>'AEO 2022 52 Raw'!Z47</f>
        <v>36.07196</v>
      </c>
      <c r="X58" s="52">
        <f>'AEO 2022 52 Raw'!AA47</f>
        <v>36.060257</v>
      </c>
      <c r="Y58" s="52">
        <f>'AEO 2022 52 Raw'!AB47</f>
        <v>36.049881</v>
      </c>
      <c r="Z58" s="52">
        <f>'AEO 2022 52 Raw'!AC47</f>
        <v>36.042095</v>
      </c>
      <c r="AA58" s="52">
        <f>'AEO 2022 52 Raw'!AD47</f>
        <v>36.037525</v>
      </c>
      <c r="AB58" s="52">
        <f>'AEO 2022 52 Raw'!AE47</f>
        <v>36.034599</v>
      </c>
      <c r="AC58" s="52">
        <f>'AEO 2022 52 Raw'!AF47</f>
        <v>36.033855</v>
      </c>
      <c r="AD58" s="52">
        <f>'AEO 2022 52 Raw'!AG47</f>
        <v>36.034298</v>
      </c>
      <c r="AE58" s="52">
        <f>'AEO 2022 52 Raw'!AH47</f>
        <v>36.0368</v>
      </c>
      <c r="AF58" s="52">
        <f>'AEO 2022 52 Raw'!AI47</f>
        <v>36.022808</v>
      </c>
      <c r="AG58" s="53">
        <f>'AEO 2022 52 Raw'!AJ47</f>
        <v>-0.002</v>
      </c>
    </row>
    <row r="59" ht="15.0" customHeight="1">
      <c r="A59" s="45" t="s">
        <v>2571</v>
      </c>
      <c r="B59" s="51" t="s">
        <v>2531</v>
      </c>
      <c r="C59" s="52">
        <f>'AEO 2022 52 Raw'!F48</f>
        <v>51.326363</v>
      </c>
      <c r="D59" s="52">
        <f>'AEO 2022 52 Raw'!G48</f>
        <v>50.68211</v>
      </c>
      <c r="E59" s="52">
        <f>'AEO 2022 52 Raw'!H48</f>
        <v>50.212204</v>
      </c>
      <c r="F59" s="52">
        <f>'AEO 2022 52 Raw'!I48</f>
        <v>49.797062</v>
      </c>
      <c r="G59" s="52">
        <f>'AEO 2022 52 Raw'!J48</f>
        <v>49.502266</v>
      </c>
      <c r="H59" s="52">
        <f>'AEO 2022 52 Raw'!K48</f>
        <v>49.267971</v>
      </c>
      <c r="I59" s="52">
        <f>'AEO 2022 52 Raw'!L48</f>
        <v>49.039097</v>
      </c>
      <c r="J59" s="52">
        <f>'AEO 2022 52 Raw'!M48</f>
        <v>48.851582</v>
      </c>
      <c r="K59" s="52">
        <f>'AEO 2022 52 Raw'!N48</f>
        <v>48.702179</v>
      </c>
      <c r="L59" s="52">
        <f>'AEO 2022 52 Raw'!O48</f>
        <v>48.58416</v>
      </c>
      <c r="M59" s="52">
        <f>'AEO 2022 52 Raw'!P48</f>
        <v>48.493633</v>
      </c>
      <c r="N59" s="52">
        <f>'AEO 2022 52 Raw'!Q48</f>
        <v>48.420361</v>
      </c>
      <c r="O59" s="52">
        <f>'AEO 2022 52 Raw'!R48</f>
        <v>48.366085</v>
      </c>
      <c r="P59" s="52">
        <f>'AEO 2022 52 Raw'!S48</f>
        <v>48.301609</v>
      </c>
      <c r="Q59" s="52">
        <f>'AEO 2022 52 Raw'!T48</f>
        <v>48.244625</v>
      </c>
      <c r="R59" s="52">
        <f>'AEO 2022 52 Raw'!U48</f>
        <v>48.196957</v>
      </c>
      <c r="S59" s="52">
        <f>'AEO 2022 52 Raw'!V48</f>
        <v>48.156109</v>
      </c>
      <c r="T59" s="52">
        <f>'AEO 2022 52 Raw'!W48</f>
        <v>48.118668</v>
      </c>
      <c r="U59" s="52">
        <f>'AEO 2022 52 Raw'!X48</f>
        <v>48.085941</v>
      </c>
      <c r="V59" s="52">
        <f>'AEO 2022 52 Raw'!Y48</f>
        <v>48.051708</v>
      </c>
      <c r="W59" s="52">
        <f>'AEO 2022 52 Raw'!Z48</f>
        <v>48.030117</v>
      </c>
      <c r="X59" s="52">
        <f>'AEO 2022 52 Raw'!AA48</f>
        <v>48.010628</v>
      </c>
      <c r="Y59" s="52">
        <f>'AEO 2022 52 Raw'!AB48</f>
        <v>47.992878</v>
      </c>
      <c r="Z59" s="52">
        <f>'AEO 2022 52 Raw'!AC48</f>
        <v>47.977814</v>
      </c>
      <c r="AA59" s="52">
        <f>'AEO 2022 52 Raw'!AD48</f>
        <v>47.965595</v>
      </c>
      <c r="AB59" s="52">
        <f>'AEO 2022 52 Raw'!AE48</f>
        <v>47.955273</v>
      </c>
      <c r="AC59" s="52">
        <f>'AEO 2022 52 Raw'!AF48</f>
        <v>47.94775</v>
      </c>
      <c r="AD59" s="52">
        <f>'AEO 2022 52 Raw'!AG48</f>
        <v>47.941231</v>
      </c>
      <c r="AE59" s="52">
        <f>'AEO 2022 52 Raw'!AH48</f>
        <v>47.937214</v>
      </c>
      <c r="AF59" s="52">
        <f>'AEO 2022 52 Raw'!AI48</f>
        <v>47.915657</v>
      </c>
      <c r="AG59" s="53">
        <f>'AEO 2022 52 Raw'!AJ48</f>
        <v>-0.002</v>
      </c>
    </row>
    <row r="60" ht="15.0" customHeight="1">
      <c r="A60" s="45" t="s">
        <v>2572</v>
      </c>
      <c r="B60" s="51" t="s">
        <v>2533</v>
      </c>
      <c r="C60" s="52">
        <f>'AEO 2022 52 Raw'!F49</f>
        <v>0</v>
      </c>
      <c r="D60" s="52">
        <f>'AEO 2022 52 Raw'!G49</f>
        <v>0</v>
      </c>
      <c r="E60" s="52">
        <f>'AEO 2022 52 Raw'!H49</f>
        <v>0</v>
      </c>
      <c r="F60" s="52">
        <f>'AEO 2022 52 Raw'!I49</f>
        <v>0</v>
      </c>
      <c r="G60" s="52">
        <f>'AEO 2022 52 Raw'!J49</f>
        <v>0</v>
      </c>
      <c r="H60" s="52">
        <f>'AEO 2022 52 Raw'!K49</f>
        <v>0</v>
      </c>
      <c r="I60" s="52">
        <f>'AEO 2022 52 Raw'!L49</f>
        <v>0</v>
      </c>
      <c r="J60" s="52">
        <f>'AEO 2022 52 Raw'!M49</f>
        <v>0</v>
      </c>
      <c r="K60" s="52">
        <f>'AEO 2022 52 Raw'!N49</f>
        <v>0</v>
      </c>
      <c r="L60" s="52">
        <f>'AEO 2022 52 Raw'!O49</f>
        <v>0</v>
      </c>
      <c r="M60" s="52">
        <f>'AEO 2022 52 Raw'!P49</f>
        <v>0</v>
      </c>
      <c r="N60" s="52">
        <f>'AEO 2022 52 Raw'!Q49</f>
        <v>0</v>
      </c>
      <c r="O60" s="52">
        <f>'AEO 2022 52 Raw'!R49</f>
        <v>0</v>
      </c>
      <c r="P60" s="52">
        <f>'AEO 2022 52 Raw'!S49</f>
        <v>0</v>
      </c>
      <c r="Q60" s="52">
        <f>'AEO 2022 52 Raw'!T49</f>
        <v>0</v>
      </c>
      <c r="R60" s="52">
        <f>'AEO 2022 52 Raw'!U49</f>
        <v>0</v>
      </c>
      <c r="S60" s="52">
        <f>'AEO 2022 52 Raw'!V49</f>
        <v>0</v>
      </c>
      <c r="T60" s="52">
        <f>'AEO 2022 52 Raw'!W49</f>
        <v>0</v>
      </c>
      <c r="U60" s="52">
        <f>'AEO 2022 52 Raw'!X49</f>
        <v>0</v>
      </c>
      <c r="V60" s="52">
        <f>'AEO 2022 52 Raw'!Y49</f>
        <v>0</v>
      </c>
      <c r="W60" s="52">
        <f>'AEO 2022 52 Raw'!Z49</f>
        <v>0</v>
      </c>
      <c r="X60" s="52">
        <f>'AEO 2022 52 Raw'!AA49</f>
        <v>0</v>
      </c>
      <c r="Y60" s="52">
        <f>'AEO 2022 52 Raw'!AB49</f>
        <v>0</v>
      </c>
      <c r="Z60" s="52">
        <f>'AEO 2022 52 Raw'!AC49</f>
        <v>0</v>
      </c>
      <c r="AA60" s="52">
        <f>'AEO 2022 52 Raw'!AD49</f>
        <v>0</v>
      </c>
      <c r="AB60" s="52">
        <f>'AEO 2022 52 Raw'!AE49</f>
        <v>0</v>
      </c>
      <c r="AC60" s="52">
        <f>'AEO 2022 52 Raw'!AF49</f>
        <v>0</v>
      </c>
      <c r="AD60" s="52">
        <f>'AEO 2022 52 Raw'!AG49</f>
        <v>0</v>
      </c>
      <c r="AE60" s="52">
        <f>'AEO 2022 52 Raw'!AH49</f>
        <v>0</v>
      </c>
      <c r="AF60" s="52">
        <f>'AEO 2022 52 Raw'!AI49</f>
        <v>0</v>
      </c>
      <c r="AG60" s="53" t="str">
        <f>'AEO 2022 52 Raw'!AJ49</f>
        <v>- -</v>
      </c>
    </row>
    <row r="61" ht="15.0" customHeight="1">
      <c r="A61" s="45" t="s">
        <v>2573</v>
      </c>
      <c r="B61" s="51" t="s">
        <v>2535</v>
      </c>
      <c r="C61" s="52">
        <f>'AEO 2022 52 Raw'!F50</f>
        <v>0</v>
      </c>
      <c r="D61" s="52">
        <f>'AEO 2022 52 Raw'!G50</f>
        <v>0</v>
      </c>
      <c r="E61" s="52">
        <f>'AEO 2022 52 Raw'!H50</f>
        <v>0</v>
      </c>
      <c r="F61" s="52">
        <f>'AEO 2022 52 Raw'!I50</f>
        <v>0</v>
      </c>
      <c r="G61" s="52">
        <f>'AEO 2022 52 Raw'!J50</f>
        <v>0</v>
      </c>
      <c r="H61" s="52">
        <f>'AEO 2022 52 Raw'!K50</f>
        <v>0</v>
      </c>
      <c r="I61" s="52">
        <f>'AEO 2022 52 Raw'!L50</f>
        <v>0</v>
      </c>
      <c r="J61" s="52">
        <f>'AEO 2022 52 Raw'!M50</f>
        <v>0</v>
      </c>
      <c r="K61" s="52">
        <f>'AEO 2022 52 Raw'!N50</f>
        <v>0</v>
      </c>
      <c r="L61" s="52">
        <f>'AEO 2022 52 Raw'!O50</f>
        <v>0</v>
      </c>
      <c r="M61" s="52">
        <f>'AEO 2022 52 Raw'!P50</f>
        <v>0</v>
      </c>
      <c r="N61" s="52">
        <f>'AEO 2022 52 Raw'!Q50</f>
        <v>0</v>
      </c>
      <c r="O61" s="52">
        <f>'AEO 2022 52 Raw'!R50</f>
        <v>0</v>
      </c>
      <c r="P61" s="52">
        <f>'AEO 2022 52 Raw'!S50</f>
        <v>0</v>
      </c>
      <c r="Q61" s="52">
        <f>'AEO 2022 52 Raw'!T50</f>
        <v>0</v>
      </c>
      <c r="R61" s="52">
        <f>'AEO 2022 52 Raw'!U50</f>
        <v>0</v>
      </c>
      <c r="S61" s="52">
        <f>'AEO 2022 52 Raw'!V50</f>
        <v>0</v>
      </c>
      <c r="T61" s="52">
        <f>'AEO 2022 52 Raw'!W50</f>
        <v>0</v>
      </c>
      <c r="U61" s="52">
        <f>'AEO 2022 52 Raw'!X50</f>
        <v>0</v>
      </c>
      <c r="V61" s="52">
        <f>'AEO 2022 52 Raw'!Y50</f>
        <v>0</v>
      </c>
      <c r="W61" s="52">
        <f>'AEO 2022 52 Raw'!Z50</f>
        <v>0</v>
      </c>
      <c r="X61" s="52">
        <f>'AEO 2022 52 Raw'!AA50</f>
        <v>0</v>
      </c>
      <c r="Y61" s="52">
        <f>'AEO 2022 52 Raw'!AB50</f>
        <v>0</v>
      </c>
      <c r="Z61" s="52">
        <f>'AEO 2022 52 Raw'!AC50</f>
        <v>0</v>
      </c>
      <c r="AA61" s="52">
        <f>'AEO 2022 52 Raw'!AD50</f>
        <v>0</v>
      </c>
      <c r="AB61" s="52">
        <f>'AEO 2022 52 Raw'!AE50</f>
        <v>0</v>
      </c>
      <c r="AC61" s="52">
        <f>'AEO 2022 52 Raw'!AF50</f>
        <v>0</v>
      </c>
      <c r="AD61" s="52">
        <f>'AEO 2022 52 Raw'!AG50</f>
        <v>0</v>
      </c>
      <c r="AE61" s="52">
        <f>'AEO 2022 52 Raw'!AH50</f>
        <v>0</v>
      </c>
      <c r="AF61" s="52">
        <f>'AEO 2022 52 Raw'!AI50</f>
        <v>0</v>
      </c>
      <c r="AG61" s="53" t="str">
        <f>'AEO 2022 52 Raw'!AJ50</f>
        <v>- -</v>
      </c>
    </row>
    <row r="62" ht="15.0" customHeight="1">
      <c r="A62" s="45" t="s">
        <v>2574</v>
      </c>
      <c r="B62" s="51" t="s">
        <v>2537</v>
      </c>
      <c r="C62" s="52">
        <f>'AEO 2022 52 Raw'!F51</f>
        <v>41.951759</v>
      </c>
      <c r="D62" s="52">
        <f>'AEO 2022 52 Raw'!G51</f>
        <v>41.420273</v>
      </c>
      <c r="E62" s="52">
        <f>'AEO 2022 52 Raw'!H51</f>
        <v>41.101078</v>
      </c>
      <c r="F62" s="52">
        <f>'AEO 2022 52 Raw'!I51</f>
        <v>40.867874</v>
      </c>
      <c r="G62" s="52">
        <f>'AEO 2022 52 Raw'!J51</f>
        <v>40.58984</v>
      </c>
      <c r="H62" s="52">
        <f>'AEO 2022 52 Raw'!K51</f>
        <v>40.3829</v>
      </c>
      <c r="I62" s="52">
        <f>'AEO 2022 52 Raw'!L51</f>
        <v>40.221867</v>
      </c>
      <c r="J62" s="52">
        <f>'AEO 2022 52 Raw'!M51</f>
        <v>40.119164</v>
      </c>
      <c r="K62" s="52">
        <f>'AEO 2022 52 Raw'!N51</f>
        <v>40.022263</v>
      </c>
      <c r="L62" s="52">
        <f>'AEO 2022 52 Raw'!O51</f>
        <v>39.944149</v>
      </c>
      <c r="M62" s="52">
        <f>'AEO 2022 52 Raw'!P51</f>
        <v>39.889275</v>
      </c>
      <c r="N62" s="52">
        <f>'AEO 2022 52 Raw'!Q51</f>
        <v>39.851589</v>
      </c>
      <c r="O62" s="52">
        <f>'AEO 2022 52 Raw'!R51</f>
        <v>39.830715</v>
      </c>
      <c r="P62" s="52">
        <f>'AEO 2022 52 Raw'!S51</f>
        <v>39.756805</v>
      </c>
      <c r="Q62" s="52">
        <f>'AEO 2022 52 Raw'!T51</f>
        <v>39.683117</v>
      </c>
      <c r="R62" s="52">
        <f>'AEO 2022 52 Raw'!U51</f>
        <v>39.619179</v>
      </c>
      <c r="S62" s="52">
        <f>'AEO 2022 52 Raw'!V51</f>
        <v>39.565792</v>
      </c>
      <c r="T62" s="52">
        <f>'AEO 2022 52 Raw'!W51</f>
        <v>39.51099</v>
      </c>
      <c r="U62" s="52">
        <f>'AEO 2022 52 Raw'!X51</f>
        <v>39.460625</v>
      </c>
      <c r="V62" s="52">
        <f>'AEO 2022 52 Raw'!Y51</f>
        <v>39.409748</v>
      </c>
      <c r="W62" s="52">
        <f>'AEO 2022 52 Raw'!Z51</f>
        <v>39.376862</v>
      </c>
      <c r="X62" s="52">
        <f>'AEO 2022 52 Raw'!AA51</f>
        <v>39.345901</v>
      </c>
      <c r="Y62" s="52">
        <f>'AEO 2022 52 Raw'!AB51</f>
        <v>39.316628</v>
      </c>
      <c r="Z62" s="52">
        <f>'AEO 2022 52 Raw'!AC51</f>
        <v>39.289562</v>
      </c>
      <c r="AA62" s="52">
        <f>'AEO 2022 52 Raw'!AD51</f>
        <v>39.264828</v>
      </c>
      <c r="AB62" s="52">
        <f>'AEO 2022 52 Raw'!AE51</f>
        <v>39.242077</v>
      </c>
      <c r="AC62" s="52">
        <f>'AEO 2022 52 Raw'!AF51</f>
        <v>39.221149</v>
      </c>
      <c r="AD62" s="52">
        <f>'AEO 2022 52 Raw'!AG51</f>
        <v>39.201557</v>
      </c>
      <c r="AE62" s="52">
        <f>'AEO 2022 52 Raw'!AH51</f>
        <v>39.183758</v>
      </c>
      <c r="AF62" s="52">
        <f>'AEO 2022 52 Raw'!AI51</f>
        <v>39.162296</v>
      </c>
      <c r="AG62" s="53">
        <f>'AEO 2022 52 Raw'!AJ51</f>
        <v>-0.002</v>
      </c>
    </row>
    <row r="63" ht="15.0" customHeight="1">
      <c r="A63" s="45" t="s">
        <v>2575</v>
      </c>
      <c r="B63" s="51" t="s">
        <v>2539</v>
      </c>
      <c r="C63" s="52">
        <f>'AEO 2022 52 Raw'!F52</f>
        <v>0</v>
      </c>
      <c r="D63" s="52">
        <f>'AEO 2022 52 Raw'!G52</f>
        <v>0</v>
      </c>
      <c r="E63" s="52">
        <f>'AEO 2022 52 Raw'!H52</f>
        <v>0</v>
      </c>
      <c r="F63" s="52">
        <f>'AEO 2022 52 Raw'!I52</f>
        <v>0</v>
      </c>
      <c r="G63" s="52">
        <f>'AEO 2022 52 Raw'!J52</f>
        <v>0</v>
      </c>
      <c r="H63" s="52">
        <f>'AEO 2022 52 Raw'!K52</f>
        <v>0</v>
      </c>
      <c r="I63" s="52">
        <f>'AEO 2022 52 Raw'!L52</f>
        <v>0</v>
      </c>
      <c r="J63" s="52">
        <f>'AEO 2022 52 Raw'!M52</f>
        <v>0</v>
      </c>
      <c r="K63" s="52">
        <f>'AEO 2022 52 Raw'!N52</f>
        <v>0</v>
      </c>
      <c r="L63" s="52">
        <f>'AEO 2022 52 Raw'!O52</f>
        <v>0</v>
      </c>
      <c r="M63" s="52">
        <f>'AEO 2022 52 Raw'!P52</f>
        <v>0</v>
      </c>
      <c r="N63" s="52">
        <f>'AEO 2022 52 Raw'!Q52</f>
        <v>0</v>
      </c>
      <c r="O63" s="52">
        <f>'AEO 2022 52 Raw'!R52</f>
        <v>0</v>
      </c>
      <c r="P63" s="52">
        <f>'AEO 2022 52 Raw'!S52</f>
        <v>0</v>
      </c>
      <c r="Q63" s="52">
        <f>'AEO 2022 52 Raw'!T52</f>
        <v>0</v>
      </c>
      <c r="R63" s="52">
        <f>'AEO 2022 52 Raw'!U52</f>
        <v>0</v>
      </c>
      <c r="S63" s="52">
        <f>'AEO 2022 52 Raw'!V52</f>
        <v>0</v>
      </c>
      <c r="T63" s="52">
        <f>'AEO 2022 52 Raw'!W52</f>
        <v>0</v>
      </c>
      <c r="U63" s="52">
        <f>'AEO 2022 52 Raw'!X52</f>
        <v>0</v>
      </c>
      <c r="V63" s="52">
        <f>'AEO 2022 52 Raw'!Y52</f>
        <v>0</v>
      </c>
      <c r="W63" s="52">
        <f>'AEO 2022 52 Raw'!Z52</f>
        <v>0</v>
      </c>
      <c r="X63" s="52">
        <f>'AEO 2022 52 Raw'!AA52</f>
        <v>0</v>
      </c>
      <c r="Y63" s="52">
        <f>'AEO 2022 52 Raw'!AB52</f>
        <v>0</v>
      </c>
      <c r="Z63" s="52">
        <f>'AEO 2022 52 Raw'!AC52</f>
        <v>0</v>
      </c>
      <c r="AA63" s="52">
        <f>'AEO 2022 52 Raw'!AD52</f>
        <v>0</v>
      </c>
      <c r="AB63" s="52">
        <f>'AEO 2022 52 Raw'!AE52</f>
        <v>0</v>
      </c>
      <c r="AC63" s="52">
        <f>'AEO 2022 52 Raw'!AF52</f>
        <v>0</v>
      </c>
      <c r="AD63" s="52">
        <f>'AEO 2022 52 Raw'!AG52</f>
        <v>0</v>
      </c>
      <c r="AE63" s="52">
        <f>'AEO 2022 52 Raw'!AH52</f>
        <v>0</v>
      </c>
      <c r="AF63" s="52">
        <f>'AEO 2022 52 Raw'!AI52</f>
        <v>0</v>
      </c>
      <c r="AG63" s="53" t="str">
        <f>'AEO 2022 52 Raw'!AJ52</f>
        <v>- -</v>
      </c>
    </row>
    <row r="64" ht="15.0" customHeight="1">
      <c r="A64" s="45" t="s">
        <v>2576</v>
      </c>
      <c r="B64" s="51" t="s">
        <v>2541</v>
      </c>
      <c r="C64" s="52">
        <f>'AEO 2022 52 Raw'!F53</f>
        <v>56.046215</v>
      </c>
      <c r="D64" s="52">
        <f>'AEO 2022 52 Raw'!G53</f>
        <v>55.326687</v>
      </c>
      <c r="E64" s="52">
        <f>'AEO 2022 52 Raw'!H53</f>
        <v>54.762264</v>
      </c>
      <c r="F64" s="52">
        <f>'AEO 2022 52 Raw'!I53</f>
        <v>54.274586</v>
      </c>
      <c r="G64" s="52">
        <f>'AEO 2022 52 Raw'!J53</f>
        <v>53.849701</v>
      </c>
      <c r="H64" s="52">
        <f>'AEO 2022 52 Raw'!K53</f>
        <v>53.495773</v>
      </c>
      <c r="I64" s="52">
        <f>'AEO 2022 52 Raw'!L53</f>
        <v>53.204498</v>
      </c>
      <c r="J64" s="52">
        <f>'AEO 2022 52 Raw'!M53</f>
        <v>52.97443</v>
      </c>
      <c r="K64" s="52">
        <f>'AEO 2022 52 Raw'!N53</f>
        <v>52.794544</v>
      </c>
      <c r="L64" s="52">
        <f>'AEO 2022 52 Raw'!O53</f>
        <v>52.659386</v>
      </c>
      <c r="M64" s="52">
        <f>'AEO 2022 52 Raw'!P53</f>
        <v>52.563076</v>
      </c>
      <c r="N64" s="52">
        <f>'AEO 2022 52 Raw'!Q53</f>
        <v>52.497063</v>
      </c>
      <c r="O64" s="52">
        <f>'AEO 2022 52 Raw'!R53</f>
        <v>52.453213</v>
      </c>
      <c r="P64" s="52">
        <f>'AEO 2022 52 Raw'!S53</f>
        <v>52.358421</v>
      </c>
      <c r="Q64" s="52">
        <f>'AEO 2022 52 Raw'!T53</f>
        <v>52.264782</v>
      </c>
      <c r="R64" s="52">
        <f>'AEO 2022 52 Raw'!U53</f>
        <v>52.182415</v>
      </c>
      <c r="S64" s="52">
        <f>'AEO 2022 52 Raw'!V53</f>
        <v>52.107456</v>
      </c>
      <c r="T64" s="52">
        <f>'AEO 2022 52 Raw'!W53</f>
        <v>52.037155</v>
      </c>
      <c r="U64" s="52">
        <f>'AEO 2022 52 Raw'!X53</f>
        <v>51.9702</v>
      </c>
      <c r="V64" s="52">
        <f>'AEO 2022 52 Raw'!Y53</f>
        <v>51.903549</v>
      </c>
      <c r="W64" s="52">
        <f>'AEO 2022 52 Raw'!Z53</f>
        <v>51.855354</v>
      </c>
      <c r="X64" s="52">
        <f>'AEO 2022 52 Raw'!AA53</f>
        <v>51.809364</v>
      </c>
      <c r="Y64" s="52">
        <f>'AEO 2022 52 Raw'!AB53</f>
        <v>51.765923</v>
      </c>
      <c r="Z64" s="52">
        <f>'AEO 2022 52 Raw'!AC53</f>
        <v>51.724724</v>
      </c>
      <c r="AA64" s="52">
        <f>'AEO 2022 52 Raw'!AD53</f>
        <v>51.685814</v>
      </c>
      <c r="AB64" s="52">
        <f>'AEO 2022 52 Raw'!AE53</f>
        <v>51.649479</v>
      </c>
      <c r="AC64" s="52">
        <f>'AEO 2022 52 Raw'!AF53</f>
        <v>51.615219</v>
      </c>
      <c r="AD64" s="52">
        <f>'AEO 2022 52 Raw'!AG53</f>
        <v>51.582241</v>
      </c>
      <c r="AE64" s="52">
        <f>'AEO 2022 52 Raw'!AH53</f>
        <v>51.551327</v>
      </c>
      <c r="AF64" s="52">
        <f>'AEO 2022 52 Raw'!AI53</f>
        <v>51.515972</v>
      </c>
      <c r="AG64" s="53">
        <f>'AEO 2022 52 Raw'!AJ53</f>
        <v>-0.003</v>
      </c>
    </row>
    <row r="65" ht="15.0" customHeight="1">
      <c r="A65" s="45" t="s">
        <v>2577</v>
      </c>
      <c r="B65" s="51" t="s">
        <v>2543</v>
      </c>
      <c r="C65" s="52">
        <f>'AEO 2022 52 Raw'!F54</f>
        <v>0</v>
      </c>
      <c r="D65" s="52">
        <f>'AEO 2022 52 Raw'!G54</f>
        <v>0</v>
      </c>
      <c r="E65" s="52">
        <f>'AEO 2022 52 Raw'!H54</f>
        <v>0</v>
      </c>
      <c r="F65" s="52">
        <f>'AEO 2022 52 Raw'!I54</f>
        <v>0</v>
      </c>
      <c r="G65" s="52">
        <f>'AEO 2022 52 Raw'!J54</f>
        <v>0</v>
      </c>
      <c r="H65" s="52">
        <f>'AEO 2022 52 Raw'!K54</f>
        <v>0</v>
      </c>
      <c r="I65" s="52">
        <f>'AEO 2022 52 Raw'!L54</f>
        <v>0</v>
      </c>
      <c r="J65" s="52">
        <f>'AEO 2022 52 Raw'!M54</f>
        <v>0</v>
      </c>
      <c r="K65" s="52">
        <f>'AEO 2022 52 Raw'!N54</f>
        <v>0</v>
      </c>
      <c r="L65" s="52">
        <f>'AEO 2022 52 Raw'!O54</f>
        <v>0</v>
      </c>
      <c r="M65" s="52">
        <f>'AEO 2022 52 Raw'!P54</f>
        <v>0</v>
      </c>
      <c r="N65" s="52">
        <f>'AEO 2022 52 Raw'!Q54</f>
        <v>0</v>
      </c>
      <c r="O65" s="52">
        <f>'AEO 2022 52 Raw'!R54</f>
        <v>0</v>
      </c>
      <c r="P65" s="52">
        <f>'AEO 2022 52 Raw'!S54</f>
        <v>0</v>
      </c>
      <c r="Q65" s="52">
        <f>'AEO 2022 52 Raw'!T54</f>
        <v>0</v>
      </c>
      <c r="R65" s="52">
        <f>'AEO 2022 52 Raw'!U54</f>
        <v>0</v>
      </c>
      <c r="S65" s="52">
        <f>'AEO 2022 52 Raw'!V54</f>
        <v>0</v>
      </c>
      <c r="T65" s="52">
        <f>'AEO 2022 52 Raw'!W54</f>
        <v>0</v>
      </c>
      <c r="U65" s="52">
        <f>'AEO 2022 52 Raw'!X54</f>
        <v>0</v>
      </c>
      <c r="V65" s="52">
        <f>'AEO 2022 52 Raw'!Y54</f>
        <v>0</v>
      </c>
      <c r="W65" s="52">
        <f>'AEO 2022 52 Raw'!Z54</f>
        <v>0</v>
      </c>
      <c r="X65" s="52">
        <f>'AEO 2022 52 Raw'!AA54</f>
        <v>0</v>
      </c>
      <c r="Y65" s="52">
        <f>'AEO 2022 52 Raw'!AB54</f>
        <v>0</v>
      </c>
      <c r="Z65" s="52">
        <f>'AEO 2022 52 Raw'!AC54</f>
        <v>0</v>
      </c>
      <c r="AA65" s="52">
        <f>'AEO 2022 52 Raw'!AD54</f>
        <v>0</v>
      </c>
      <c r="AB65" s="52">
        <f>'AEO 2022 52 Raw'!AE54</f>
        <v>0</v>
      </c>
      <c r="AC65" s="52">
        <f>'AEO 2022 52 Raw'!AF54</f>
        <v>0</v>
      </c>
      <c r="AD65" s="52">
        <f>'AEO 2022 52 Raw'!AG54</f>
        <v>0</v>
      </c>
      <c r="AE65" s="52">
        <f>'AEO 2022 52 Raw'!AH54</f>
        <v>0</v>
      </c>
      <c r="AF65" s="52">
        <f>'AEO 2022 52 Raw'!AI54</f>
        <v>0</v>
      </c>
      <c r="AG65" s="53" t="str">
        <f>'AEO 2022 52 Raw'!AJ54</f>
        <v>- -</v>
      </c>
    </row>
    <row r="66" ht="15.0" customHeight="1">
      <c r="A66" s="45" t="s">
        <v>2578</v>
      </c>
      <c r="B66" s="51" t="s">
        <v>2545</v>
      </c>
      <c r="C66" s="52">
        <f>'AEO 2022 52 Raw'!F55</f>
        <v>39.933769</v>
      </c>
      <c r="D66" s="52">
        <f>'AEO 2022 52 Raw'!G55</f>
        <v>39.407108</v>
      </c>
      <c r="E66" s="52">
        <f>'AEO 2022 52 Raw'!H55</f>
        <v>39.066895</v>
      </c>
      <c r="F66" s="52">
        <f>'AEO 2022 52 Raw'!I55</f>
        <v>38.797733</v>
      </c>
      <c r="G66" s="52">
        <f>'AEO 2022 52 Raw'!J55</f>
        <v>38.559643</v>
      </c>
      <c r="H66" s="52">
        <f>'AEO 2022 52 Raw'!K55</f>
        <v>38.372715</v>
      </c>
      <c r="I66" s="52">
        <f>'AEO 2022 52 Raw'!L55</f>
        <v>38.229309</v>
      </c>
      <c r="J66" s="52">
        <f>'AEO 2022 52 Raw'!M55</f>
        <v>38.13089</v>
      </c>
      <c r="K66" s="52">
        <f>'AEO 2022 52 Raw'!N55</f>
        <v>38.062794</v>
      </c>
      <c r="L66" s="52">
        <f>'AEO 2022 52 Raw'!O55</f>
        <v>38.017288</v>
      </c>
      <c r="M66" s="52">
        <f>'AEO 2022 52 Raw'!P55</f>
        <v>37.994698</v>
      </c>
      <c r="N66" s="52">
        <f>'AEO 2022 52 Raw'!Q55</f>
        <v>37.985268</v>
      </c>
      <c r="O66" s="52">
        <f>'AEO 2022 52 Raw'!R55</f>
        <v>37.991886</v>
      </c>
      <c r="P66" s="52">
        <f>'AEO 2022 52 Raw'!S55</f>
        <v>37.940125</v>
      </c>
      <c r="Q66" s="52">
        <f>'AEO 2022 52 Raw'!T55</f>
        <v>37.884731</v>
      </c>
      <c r="R66" s="52">
        <f>'AEO 2022 52 Raw'!U55</f>
        <v>37.837208</v>
      </c>
      <c r="S66" s="52">
        <f>'AEO 2022 52 Raw'!V55</f>
        <v>37.795036</v>
      </c>
      <c r="T66" s="52">
        <f>'AEO 2022 52 Raw'!W55</f>
        <v>37.753971</v>
      </c>
      <c r="U66" s="52">
        <f>'AEO 2022 52 Raw'!X55</f>
        <v>37.716717</v>
      </c>
      <c r="V66" s="52">
        <f>'AEO 2022 52 Raw'!Y55</f>
        <v>37.676704</v>
      </c>
      <c r="W66" s="52">
        <f>'AEO 2022 52 Raw'!Z55</f>
        <v>37.647438</v>
      </c>
      <c r="X66" s="52">
        <f>'AEO 2022 52 Raw'!AA55</f>
        <v>37.619465</v>
      </c>
      <c r="Y66" s="52">
        <f>'AEO 2022 52 Raw'!AB55</f>
        <v>37.592937</v>
      </c>
      <c r="Z66" s="52">
        <f>'AEO 2022 52 Raw'!AC55</f>
        <v>37.568558</v>
      </c>
      <c r="AA66" s="52">
        <f>'AEO 2022 52 Raw'!AD55</f>
        <v>37.546352</v>
      </c>
      <c r="AB66" s="52">
        <f>'AEO 2022 52 Raw'!AE55</f>
        <v>37.526047</v>
      </c>
      <c r="AC66" s="52">
        <f>'AEO 2022 52 Raw'!AF55</f>
        <v>37.507805</v>
      </c>
      <c r="AD66" s="52">
        <f>'AEO 2022 52 Raw'!AG55</f>
        <v>37.490486</v>
      </c>
      <c r="AE66" s="52">
        <f>'AEO 2022 52 Raw'!AH55</f>
        <v>37.475212</v>
      </c>
      <c r="AF66" s="52">
        <f>'AEO 2022 52 Raw'!AI55</f>
        <v>37.456936</v>
      </c>
      <c r="AG66" s="53">
        <f>'AEO 2022 52 Raw'!AJ55</f>
        <v>-0.002</v>
      </c>
    </row>
    <row r="67" ht="15.0" customHeight="1">
      <c r="A67" s="45" t="s">
        <v>2579</v>
      </c>
      <c r="B67" s="51" t="s">
        <v>2547</v>
      </c>
      <c r="C67" s="52">
        <f>'AEO 2022 52 Raw'!F56</f>
        <v>54.295597</v>
      </c>
      <c r="D67" s="52">
        <f>'AEO 2022 52 Raw'!G56</f>
        <v>53.664585</v>
      </c>
      <c r="E67" s="52">
        <f>'AEO 2022 52 Raw'!H56</f>
        <v>53.225517</v>
      </c>
      <c r="F67" s="52">
        <f>'AEO 2022 52 Raw'!I56</f>
        <v>52.860165</v>
      </c>
      <c r="G67" s="52">
        <f>'AEO 2022 52 Raw'!J56</f>
        <v>52.561298</v>
      </c>
      <c r="H67" s="52">
        <f>'AEO 2022 52 Raw'!K56</f>
        <v>52.324249</v>
      </c>
      <c r="I67" s="52">
        <f>'AEO 2022 52 Raw'!L56</f>
        <v>52.136024</v>
      </c>
      <c r="J67" s="52">
        <f>'AEO 2022 52 Raw'!M56</f>
        <v>51.995251</v>
      </c>
      <c r="K67" s="52">
        <f>'AEO 2022 52 Raw'!N56</f>
        <v>51.890118</v>
      </c>
      <c r="L67" s="52">
        <f>'AEO 2022 52 Raw'!O56</f>
        <v>51.814842</v>
      </c>
      <c r="M67" s="52">
        <f>'AEO 2022 52 Raw'!P56</f>
        <v>51.76897</v>
      </c>
      <c r="N67" s="52">
        <f>'AEO 2022 52 Raw'!Q56</f>
        <v>51.738533</v>
      </c>
      <c r="O67" s="52">
        <f>'AEO 2022 52 Raw'!R56</f>
        <v>51.728611</v>
      </c>
      <c r="P67" s="52">
        <f>'AEO 2022 52 Raw'!S56</f>
        <v>51.662376</v>
      </c>
      <c r="Q67" s="52">
        <f>'AEO 2022 52 Raw'!T56</f>
        <v>51.594257</v>
      </c>
      <c r="R67" s="52">
        <f>'AEO 2022 52 Raw'!U56</f>
        <v>51.534019</v>
      </c>
      <c r="S67" s="52">
        <f>'AEO 2022 52 Raw'!V56</f>
        <v>51.48037</v>
      </c>
      <c r="T67" s="52">
        <f>'AEO 2022 52 Raw'!W56</f>
        <v>51.429096</v>
      </c>
      <c r="U67" s="52">
        <f>'AEO 2022 52 Raw'!X56</f>
        <v>51.381134</v>
      </c>
      <c r="V67" s="52">
        <f>'AEO 2022 52 Raw'!Y56</f>
        <v>51.331573</v>
      </c>
      <c r="W67" s="52">
        <f>'AEO 2022 52 Raw'!Z56</f>
        <v>51.293419</v>
      </c>
      <c r="X67" s="52">
        <f>'AEO 2022 52 Raw'!AA56</f>
        <v>51.257561</v>
      </c>
      <c r="Y67" s="52">
        <f>'AEO 2022 52 Raw'!AB56</f>
        <v>51.222275</v>
      </c>
      <c r="Z67" s="52">
        <f>'AEO 2022 52 Raw'!AC56</f>
        <v>51.191734</v>
      </c>
      <c r="AA67" s="52">
        <f>'AEO 2022 52 Raw'!AD56</f>
        <v>51.163898</v>
      </c>
      <c r="AB67" s="52">
        <f>'AEO 2022 52 Raw'!AE56</f>
        <v>51.138157</v>
      </c>
      <c r="AC67" s="52">
        <f>'AEO 2022 52 Raw'!AF56</f>
        <v>51.114857</v>
      </c>
      <c r="AD67" s="52">
        <f>'AEO 2022 52 Raw'!AG56</f>
        <v>51.092598</v>
      </c>
      <c r="AE67" s="52">
        <f>'AEO 2022 52 Raw'!AH56</f>
        <v>51.072758</v>
      </c>
      <c r="AF67" s="52">
        <f>'AEO 2022 52 Raw'!AI56</f>
        <v>51.050255</v>
      </c>
      <c r="AG67" s="53">
        <f>'AEO 2022 52 Raw'!AJ56</f>
        <v>-0.002</v>
      </c>
    </row>
    <row r="68" ht="15.0" customHeight="1">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3"/>
    </row>
    <row r="69" ht="15.0" customHeight="1">
      <c r="B69" s="50" t="s">
        <v>191</v>
      </c>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3"/>
    </row>
    <row r="70" ht="12.0" customHeight="1">
      <c r="A70" s="45" t="s">
        <v>2580</v>
      </c>
      <c r="B70" s="51" t="s">
        <v>2517</v>
      </c>
      <c r="C70" s="52">
        <f>'AEO 2022 52 Raw'!F58</f>
        <v>0</v>
      </c>
      <c r="D70" s="52">
        <f>'AEO 2022 52 Raw'!G58</f>
        <v>0</v>
      </c>
      <c r="E70" s="52">
        <f>'AEO 2022 52 Raw'!H58</f>
        <v>0</v>
      </c>
      <c r="F70" s="52">
        <f>'AEO 2022 52 Raw'!I58</f>
        <v>0</v>
      </c>
      <c r="G70" s="52">
        <f>'AEO 2022 52 Raw'!J58</f>
        <v>0</v>
      </c>
      <c r="H70" s="52">
        <f>'AEO 2022 52 Raw'!K58</f>
        <v>0</v>
      </c>
      <c r="I70" s="52">
        <f>'AEO 2022 52 Raw'!L58</f>
        <v>0</v>
      </c>
      <c r="J70" s="52">
        <f>'AEO 2022 52 Raw'!M58</f>
        <v>0</v>
      </c>
      <c r="K70" s="52">
        <f>'AEO 2022 52 Raw'!N58</f>
        <v>0</v>
      </c>
      <c r="L70" s="52">
        <f>'AEO 2022 52 Raw'!O58</f>
        <v>0</v>
      </c>
      <c r="M70" s="52">
        <f>'AEO 2022 52 Raw'!P58</f>
        <v>0</v>
      </c>
      <c r="N70" s="52">
        <f>'AEO 2022 52 Raw'!Q58</f>
        <v>0</v>
      </c>
      <c r="O70" s="52">
        <f>'AEO 2022 52 Raw'!R58</f>
        <v>0</v>
      </c>
      <c r="P70" s="52">
        <f>'AEO 2022 52 Raw'!S58</f>
        <v>0</v>
      </c>
      <c r="Q70" s="52">
        <f>'AEO 2022 52 Raw'!T58</f>
        <v>0</v>
      </c>
      <c r="R70" s="52">
        <f>'AEO 2022 52 Raw'!U58</f>
        <v>0</v>
      </c>
      <c r="S70" s="52">
        <f>'AEO 2022 52 Raw'!V58</f>
        <v>0</v>
      </c>
      <c r="T70" s="52">
        <f>'AEO 2022 52 Raw'!W58</f>
        <v>0</v>
      </c>
      <c r="U70" s="52">
        <f>'AEO 2022 52 Raw'!X58</f>
        <v>0</v>
      </c>
      <c r="V70" s="52">
        <f>'AEO 2022 52 Raw'!Y58</f>
        <v>0</v>
      </c>
      <c r="W70" s="52">
        <f>'AEO 2022 52 Raw'!Z58</f>
        <v>0</v>
      </c>
      <c r="X70" s="52">
        <f>'AEO 2022 52 Raw'!AA58</f>
        <v>0</v>
      </c>
      <c r="Y70" s="52">
        <f>'AEO 2022 52 Raw'!AB58</f>
        <v>0</v>
      </c>
      <c r="Z70" s="52">
        <f>'AEO 2022 52 Raw'!AC58</f>
        <v>0</v>
      </c>
      <c r="AA70" s="52">
        <f>'AEO 2022 52 Raw'!AD58</f>
        <v>0</v>
      </c>
      <c r="AB70" s="52">
        <f>'AEO 2022 52 Raw'!AE58</f>
        <v>0</v>
      </c>
      <c r="AC70" s="52">
        <f>'AEO 2022 52 Raw'!AF58</f>
        <v>0</v>
      </c>
      <c r="AD70" s="52">
        <f>'AEO 2022 52 Raw'!AG58</f>
        <v>0</v>
      </c>
      <c r="AE70" s="52">
        <f>'AEO 2022 52 Raw'!AH58</f>
        <v>0</v>
      </c>
      <c r="AF70" s="52">
        <f>'AEO 2022 52 Raw'!AI58</f>
        <v>0</v>
      </c>
      <c r="AG70" s="53" t="str">
        <f>'AEO 2022 52 Raw'!AJ58</f>
        <v>- -</v>
      </c>
    </row>
    <row r="71" ht="15.0" customHeight="1">
      <c r="A71" s="45" t="s">
        <v>2581</v>
      </c>
      <c r="B71" s="51" t="s">
        <v>2519</v>
      </c>
      <c r="C71" s="52">
        <f>'AEO 2022 52 Raw'!F59</f>
        <v>50.209076</v>
      </c>
      <c r="D71" s="52">
        <f>'AEO 2022 52 Raw'!G59</f>
        <v>49.46212</v>
      </c>
      <c r="E71" s="52">
        <f>'AEO 2022 52 Raw'!H59</f>
        <v>48.932114</v>
      </c>
      <c r="F71" s="52">
        <f>'AEO 2022 52 Raw'!I59</f>
        <v>48.423233</v>
      </c>
      <c r="G71" s="52">
        <f>'AEO 2022 52 Raw'!J59</f>
        <v>48.277046</v>
      </c>
      <c r="H71" s="52">
        <f>'AEO 2022 52 Raw'!K59</f>
        <v>48.051041</v>
      </c>
      <c r="I71" s="52">
        <f>'AEO 2022 52 Raw'!L59</f>
        <v>47.827675</v>
      </c>
      <c r="J71" s="52">
        <f>'AEO 2022 52 Raw'!M59</f>
        <v>47.609283</v>
      </c>
      <c r="K71" s="52">
        <f>'AEO 2022 52 Raw'!N59</f>
        <v>47.438</v>
      </c>
      <c r="L71" s="52">
        <f>'AEO 2022 52 Raw'!O59</f>
        <v>47.302048</v>
      </c>
      <c r="M71" s="52">
        <f>'AEO 2022 52 Raw'!P59</f>
        <v>47.200436</v>
      </c>
      <c r="N71" s="52">
        <f>'AEO 2022 52 Raw'!Q59</f>
        <v>47.114101</v>
      </c>
      <c r="O71" s="52">
        <f>'AEO 2022 52 Raw'!R59</f>
        <v>47.056614</v>
      </c>
      <c r="P71" s="52">
        <f>'AEO 2022 52 Raw'!S59</f>
        <v>46.989285</v>
      </c>
      <c r="Q71" s="52">
        <f>'AEO 2022 52 Raw'!T59</f>
        <v>46.929501</v>
      </c>
      <c r="R71" s="52">
        <f>'AEO 2022 52 Raw'!U59</f>
        <v>46.879208</v>
      </c>
      <c r="S71" s="52">
        <f>'AEO 2022 52 Raw'!V59</f>
        <v>46.834778</v>
      </c>
      <c r="T71" s="52">
        <f>'AEO 2022 52 Raw'!W59</f>
        <v>46.794971</v>
      </c>
      <c r="U71" s="52">
        <f>'AEO 2022 52 Raw'!X59</f>
        <v>46.762737</v>
      </c>
      <c r="V71" s="52">
        <f>'AEO 2022 52 Raw'!Y59</f>
        <v>46.727993</v>
      </c>
      <c r="W71" s="52">
        <f>'AEO 2022 52 Raw'!Z59</f>
        <v>46.709221</v>
      </c>
      <c r="X71" s="52">
        <f>'AEO 2022 52 Raw'!AA59</f>
        <v>46.693729</v>
      </c>
      <c r="Y71" s="52">
        <f>'AEO 2022 52 Raw'!AB59</f>
        <v>46.679142</v>
      </c>
      <c r="Z71" s="52">
        <f>'AEO 2022 52 Raw'!AC59</f>
        <v>46.668579</v>
      </c>
      <c r="AA71" s="52">
        <f>'AEO 2022 52 Raw'!AD59</f>
        <v>46.661999</v>
      </c>
      <c r="AB71" s="52">
        <f>'AEO 2022 52 Raw'!AE59</f>
        <v>46.657784</v>
      </c>
      <c r="AC71" s="52">
        <f>'AEO 2022 52 Raw'!AF59</f>
        <v>46.656055</v>
      </c>
      <c r="AD71" s="52">
        <f>'AEO 2022 52 Raw'!AG59</f>
        <v>46.657249</v>
      </c>
      <c r="AE71" s="52">
        <f>'AEO 2022 52 Raw'!AH59</f>
        <v>46.660385</v>
      </c>
      <c r="AF71" s="52">
        <f>'AEO 2022 52 Raw'!AI59</f>
        <v>46.649857</v>
      </c>
      <c r="AG71" s="53">
        <f>'AEO 2022 52 Raw'!AJ59</f>
        <v>-0.003</v>
      </c>
    </row>
    <row r="72" ht="15.0" customHeight="1">
      <c r="A72" s="45" t="s">
        <v>2582</v>
      </c>
      <c r="B72" s="51" t="s">
        <v>2521</v>
      </c>
      <c r="C72" s="52">
        <f>'AEO 2022 52 Raw'!F60</f>
        <v>42.635502</v>
      </c>
      <c r="D72" s="52">
        <f>'AEO 2022 52 Raw'!G60</f>
        <v>41.837341</v>
      </c>
      <c r="E72" s="52">
        <f>'AEO 2022 52 Raw'!H60</f>
        <v>41.302757</v>
      </c>
      <c r="F72" s="52">
        <f>'AEO 2022 52 Raw'!I60</f>
        <v>40.846146</v>
      </c>
      <c r="G72" s="52">
        <f>'AEO 2022 52 Raw'!J60</f>
        <v>40.506927</v>
      </c>
      <c r="H72" s="52">
        <f>'AEO 2022 52 Raw'!K60</f>
        <v>40.228413</v>
      </c>
      <c r="I72" s="52">
        <f>'AEO 2022 52 Raw'!L60</f>
        <v>39.954182</v>
      </c>
      <c r="J72" s="52">
        <f>'AEO 2022 52 Raw'!M60</f>
        <v>39.73172</v>
      </c>
      <c r="K72" s="52">
        <f>'AEO 2022 52 Raw'!N60</f>
        <v>39.556499</v>
      </c>
      <c r="L72" s="52">
        <f>'AEO 2022 52 Raw'!O60</f>
        <v>39.416721</v>
      </c>
      <c r="M72" s="52">
        <f>'AEO 2022 52 Raw'!P60</f>
        <v>39.312187</v>
      </c>
      <c r="N72" s="52">
        <f>'AEO 2022 52 Raw'!Q60</f>
        <v>39.223583</v>
      </c>
      <c r="O72" s="52">
        <f>'AEO 2022 52 Raw'!R60</f>
        <v>39.165363</v>
      </c>
      <c r="P72" s="52">
        <f>'AEO 2022 52 Raw'!S60</f>
        <v>39.097622</v>
      </c>
      <c r="Q72" s="52">
        <f>'AEO 2022 52 Raw'!T60</f>
        <v>39.038425</v>
      </c>
      <c r="R72" s="52">
        <f>'AEO 2022 52 Raw'!U60</f>
        <v>38.990467</v>
      </c>
      <c r="S72" s="52">
        <f>'AEO 2022 52 Raw'!V60</f>
        <v>38.94978</v>
      </c>
      <c r="T72" s="52">
        <f>'AEO 2022 52 Raw'!W60</f>
        <v>38.912521</v>
      </c>
      <c r="U72" s="52">
        <f>'AEO 2022 52 Raw'!X60</f>
        <v>38.883205</v>
      </c>
      <c r="V72" s="52">
        <f>'AEO 2022 52 Raw'!Y60</f>
        <v>38.848923</v>
      </c>
      <c r="W72" s="52">
        <f>'AEO 2022 52 Raw'!Z60</f>
        <v>38.831295</v>
      </c>
      <c r="X72" s="52">
        <f>'AEO 2022 52 Raw'!AA60</f>
        <v>38.816208</v>
      </c>
      <c r="Y72" s="52">
        <f>'AEO 2022 52 Raw'!AB60</f>
        <v>38.802151</v>
      </c>
      <c r="Z72" s="52">
        <f>'AEO 2022 52 Raw'!AC60</f>
        <v>38.792313</v>
      </c>
      <c r="AA72" s="52">
        <f>'AEO 2022 52 Raw'!AD60</f>
        <v>38.786705</v>
      </c>
      <c r="AB72" s="52">
        <f>'AEO 2022 52 Raw'!AE60</f>
        <v>38.783348</v>
      </c>
      <c r="AC72" s="52">
        <f>'AEO 2022 52 Raw'!AF60</f>
        <v>38.782993</v>
      </c>
      <c r="AD72" s="52">
        <f>'AEO 2022 52 Raw'!AG60</f>
        <v>38.784992</v>
      </c>
      <c r="AE72" s="52">
        <f>'AEO 2022 52 Raw'!AH60</f>
        <v>38.789486</v>
      </c>
      <c r="AF72" s="52">
        <f>'AEO 2022 52 Raw'!AI60</f>
        <v>38.781158</v>
      </c>
      <c r="AG72" s="53">
        <f>'AEO 2022 52 Raw'!AJ60</f>
        <v>-0.003</v>
      </c>
    </row>
    <row r="73" ht="15.0" customHeight="1">
      <c r="A73" s="45" t="s">
        <v>2583</v>
      </c>
      <c r="B73" s="51" t="s">
        <v>2523</v>
      </c>
      <c r="C73" s="52">
        <f>'AEO 2022 52 Raw'!F61</f>
        <v>43.989658</v>
      </c>
      <c r="D73" s="52">
        <f>'AEO 2022 52 Raw'!G61</f>
        <v>43.196323</v>
      </c>
      <c r="E73" s="52">
        <f>'AEO 2022 52 Raw'!H61</f>
        <v>42.633175</v>
      </c>
      <c r="F73" s="52">
        <f>'AEO 2022 52 Raw'!I61</f>
        <v>42.115555</v>
      </c>
      <c r="G73" s="52">
        <f>'AEO 2022 52 Raw'!J61</f>
        <v>41.748478</v>
      </c>
      <c r="H73" s="52">
        <f>'AEO 2022 52 Raw'!K61</f>
        <v>41.412926</v>
      </c>
      <c r="I73" s="52">
        <f>'AEO 2022 52 Raw'!L61</f>
        <v>41.107071</v>
      </c>
      <c r="J73" s="52">
        <f>'AEO 2022 52 Raw'!M61</f>
        <v>40.855263</v>
      </c>
      <c r="K73" s="52">
        <f>'AEO 2022 52 Raw'!N61</f>
        <v>40.656273</v>
      </c>
      <c r="L73" s="52">
        <f>'AEO 2022 52 Raw'!O61</f>
        <v>40.498768</v>
      </c>
      <c r="M73" s="52">
        <f>'AEO 2022 52 Raw'!P61</f>
        <v>40.381092</v>
      </c>
      <c r="N73" s="52">
        <f>'AEO 2022 52 Raw'!Q61</f>
        <v>40.283543</v>
      </c>
      <c r="O73" s="52">
        <f>'AEO 2022 52 Raw'!R61</f>
        <v>40.218609</v>
      </c>
      <c r="P73" s="52">
        <f>'AEO 2022 52 Raw'!S61</f>
        <v>40.146023</v>
      </c>
      <c r="Q73" s="52">
        <f>'AEO 2022 52 Raw'!T61</f>
        <v>40.0826</v>
      </c>
      <c r="R73" s="52">
        <f>'AEO 2022 52 Raw'!U61</f>
        <v>40.030132</v>
      </c>
      <c r="S73" s="52">
        <f>'AEO 2022 52 Raw'!V61</f>
        <v>39.985043</v>
      </c>
      <c r="T73" s="52">
        <f>'AEO 2022 52 Raw'!W61</f>
        <v>39.944874</v>
      </c>
      <c r="U73" s="52">
        <f>'AEO 2022 52 Raw'!X61</f>
        <v>39.912769</v>
      </c>
      <c r="V73" s="52">
        <f>'AEO 2022 52 Raw'!Y61</f>
        <v>39.876747</v>
      </c>
      <c r="W73" s="52">
        <f>'AEO 2022 52 Raw'!Z61</f>
        <v>39.860451</v>
      </c>
      <c r="X73" s="52">
        <f>'AEO 2022 52 Raw'!AA61</f>
        <v>39.84668</v>
      </c>
      <c r="Y73" s="52">
        <f>'AEO 2022 52 Raw'!AB61</f>
        <v>39.833755</v>
      </c>
      <c r="Z73" s="52">
        <f>'AEO 2022 52 Raw'!AC61</f>
        <v>39.82473</v>
      </c>
      <c r="AA73" s="52">
        <f>'AEO 2022 52 Raw'!AD61</f>
        <v>39.819565</v>
      </c>
      <c r="AB73" s="52">
        <f>'AEO 2022 52 Raw'!AE61</f>
        <v>39.816601</v>
      </c>
      <c r="AC73" s="52">
        <f>'AEO 2022 52 Raw'!AF61</f>
        <v>39.816296</v>
      </c>
      <c r="AD73" s="52">
        <f>'AEO 2022 52 Raw'!AG61</f>
        <v>39.81847</v>
      </c>
      <c r="AE73" s="52">
        <f>'AEO 2022 52 Raw'!AH61</f>
        <v>39.822792</v>
      </c>
      <c r="AF73" s="52">
        <f>'AEO 2022 52 Raw'!AI61</f>
        <v>39.813499</v>
      </c>
      <c r="AG73" s="53">
        <f>'AEO 2022 52 Raw'!AJ61</f>
        <v>-0.003</v>
      </c>
    </row>
    <row r="74" ht="15.0" customHeight="1">
      <c r="A74" s="45" t="s">
        <v>2584</v>
      </c>
      <c r="B74" s="51" t="s">
        <v>2525</v>
      </c>
      <c r="C74" s="52">
        <f>'AEO 2022 52 Raw'!F62</f>
        <v>53.651096</v>
      </c>
      <c r="D74" s="52">
        <f>'AEO 2022 52 Raw'!G62</f>
        <v>52.677338</v>
      </c>
      <c r="E74" s="52">
        <f>'AEO 2022 52 Raw'!H62</f>
        <v>51.938896</v>
      </c>
      <c r="F74" s="52">
        <f>'AEO 2022 52 Raw'!I62</f>
        <v>51.227062</v>
      </c>
      <c r="G74" s="52">
        <f>'AEO 2022 52 Raw'!J62</f>
        <v>50.71962</v>
      </c>
      <c r="H74" s="52">
        <f>'AEO 2022 52 Raw'!K62</f>
        <v>50.215755</v>
      </c>
      <c r="I74" s="52">
        <f>'AEO 2022 52 Raw'!L62</f>
        <v>49.7808</v>
      </c>
      <c r="J74" s="52">
        <f>'AEO 2022 52 Raw'!M62</f>
        <v>49.416355</v>
      </c>
      <c r="K74" s="52">
        <f>'AEO 2022 52 Raw'!N62</f>
        <v>49.124409</v>
      </c>
      <c r="L74" s="52">
        <f>'AEO 2022 52 Raw'!O62</f>
        <v>48.891396</v>
      </c>
      <c r="M74" s="52">
        <f>'AEO 2022 52 Raw'!P62</f>
        <v>48.7122</v>
      </c>
      <c r="N74" s="52">
        <f>'AEO 2022 52 Raw'!Q62</f>
        <v>48.566471</v>
      </c>
      <c r="O74" s="52">
        <f>'AEO 2022 52 Raw'!R62</f>
        <v>48.45932</v>
      </c>
      <c r="P74" s="52">
        <f>'AEO 2022 52 Raw'!S62</f>
        <v>48.351467</v>
      </c>
      <c r="Q74" s="52">
        <f>'AEO 2022 52 Raw'!T62</f>
        <v>48.258087</v>
      </c>
      <c r="R74" s="52">
        <f>'AEO 2022 52 Raw'!U62</f>
        <v>48.180023</v>
      </c>
      <c r="S74" s="52">
        <f>'AEO 2022 52 Raw'!V62</f>
        <v>48.111668</v>
      </c>
      <c r="T74" s="52">
        <f>'AEO 2022 52 Raw'!W62</f>
        <v>48.048656</v>
      </c>
      <c r="U74" s="52">
        <f>'AEO 2022 52 Raw'!X62</f>
        <v>47.993713</v>
      </c>
      <c r="V74" s="52">
        <f>'AEO 2022 52 Raw'!Y62</f>
        <v>47.937542</v>
      </c>
      <c r="W74" s="52">
        <f>'AEO 2022 52 Raw'!Z62</f>
        <v>47.908417</v>
      </c>
      <c r="X74" s="52">
        <f>'AEO 2022 52 Raw'!AA62</f>
        <v>47.882633</v>
      </c>
      <c r="Y74" s="52">
        <f>'AEO 2022 52 Raw'!AB62</f>
        <v>47.858063</v>
      </c>
      <c r="Z74" s="52">
        <f>'AEO 2022 52 Raw'!AC62</f>
        <v>47.837635</v>
      </c>
      <c r="AA74" s="52">
        <f>'AEO 2022 52 Raw'!AD62</f>
        <v>47.821449</v>
      </c>
      <c r="AB74" s="52">
        <f>'AEO 2022 52 Raw'!AE62</f>
        <v>47.808197</v>
      </c>
      <c r="AC74" s="52">
        <f>'AEO 2022 52 Raw'!AF62</f>
        <v>47.797695</v>
      </c>
      <c r="AD74" s="52">
        <f>'AEO 2022 52 Raw'!AG62</f>
        <v>47.790073</v>
      </c>
      <c r="AE74" s="52">
        <f>'AEO 2022 52 Raw'!AH62</f>
        <v>47.784721</v>
      </c>
      <c r="AF74" s="52">
        <f>'AEO 2022 52 Raw'!AI62</f>
        <v>47.765087</v>
      </c>
      <c r="AG74" s="53">
        <f>'AEO 2022 52 Raw'!AJ62</f>
        <v>-0.004</v>
      </c>
    </row>
    <row r="75" ht="15.0" customHeight="1">
      <c r="A75" s="45" t="s">
        <v>2585</v>
      </c>
      <c r="B75" s="51" t="s">
        <v>2527</v>
      </c>
      <c r="C75" s="52">
        <f>'AEO 2022 52 Raw'!F63</f>
        <v>113.715446</v>
      </c>
      <c r="D75" s="52">
        <f>'AEO 2022 52 Raw'!G63</f>
        <v>112.864731</v>
      </c>
      <c r="E75" s="52">
        <f>'AEO 2022 52 Raw'!H63</f>
        <v>112.19059</v>
      </c>
      <c r="F75" s="52">
        <f>'AEO 2022 52 Raw'!I63</f>
        <v>111.466675</v>
      </c>
      <c r="G75" s="52">
        <f>'AEO 2022 52 Raw'!J63</f>
        <v>111.128738</v>
      </c>
      <c r="H75" s="52">
        <f>'AEO 2022 52 Raw'!K63</f>
        <v>110.743523</v>
      </c>
      <c r="I75" s="52">
        <f>'AEO 2022 52 Raw'!L63</f>
        <v>110.354424</v>
      </c>
      <c r="J75" s="52">
        <f>'AEO 2022 52 Raw'!M63</f>
        <v>110.016754</v>
      </c>
      <c r="K75" s="52">
        <f>'AEO 2022 52 Raw'!N63</f>
        <v>109.747826</v>
      </c>
      <c r="L75" s="52">
        <f>'AEO 2022 52 Raw'!O63</f>
        <v>109.537102</v>
      </c>
      <c r="M75" s="52">
        <f>'AEO 2022 52 Raw'!P63</f>
        <v>109.371513</v>
      </c>
      <c r="N75" s="52">
        <f>'AEO 2022 52 Raw'!Q63</f>
        <v>109.237053</v>
      </c>
      <c r="O75" s="52">
        <f>'AEO 2022 52 Raw'!R63</f>
        <v>109.140366</v>
      </c>
      <c r="P75" s="52">
        <f>'AEO 2022 52 Raw'!S63</f>
        <v>109.041367</v>
      </c>
      <c r="Q75" s="52">
        <f>'AEO 2022 52 Raw'!T63</f>
        <v>108.956825</v>
      </c>
      <c r="R75" s="52">
        <f>'AEO 2022 52 Raw'!U63</f>
        <v>108.886909</v>
      </c>
      <c r="S75" s="52">
        <f>'AEO 2022 52 Raw'!V63</f>
        <v>108.826691</v>
      </c>
      <c r="T75" s="52">
        <f>'AEO 2022 52 Raw'!W63</f>
        <v>108.771606</v>
      </c>
      <c r="U75" s="52">
        <f>'AEO 2022 52 Raw'!X63</f>
        <v>108.723183</v>
      </c>
      <c r="V75" s="52">
        <f>'AEO 2022 52 Raw'!Y63</f>
        <v>108.672653</v>
      </c>
      <c r="W75" s="52">
        <f>'AEO 2022 52 Raw'!Z63</f>
        <v>108.649696</v>
      </c>
      <c r="X75" s="52">
        <f>'AEO 2022 52 Raw'!AA63</f>
        <v>108.629425</v>
      </c>
      <c r="Y75" s="52">
        <f>'AEO 2022 52 Raw'!AB63</f>
        <v>108.610069</v>
      </c>
      <c r="Z75" s="52">
        <f>'AEO 2022 52 Raw'!AC63</f>
        <v>108.594376</v>
      </c>
      <c r="AA75" s="52">
        <f>'AEO 2022 52 Raw'!AD63</f>
        <v>108.582359</v>
      </c>
      <c r="AB75" s="52">
        <f>'AEO 2022 52 Raw'!AE63</f>
        <v>108.572914</v>
      </c>
      <c r="AC75" s="52">
        <f>'AEO 2022 52 Raw'!AF63</f>
        <v>108.56601</v>
      </c>
      <c r="AD75" s="52">
        <f>'AEO 2022 52 Raw'!AG63</f>
        <v>108.561508</v>
      </c>
      <c r="AE75" s="52">
        <f>'AEO 2022 52 Raw'!AH63</f>
        <v>108.559059</v>
      </c>
      <c r="AF75" s="52">
        <f>'AEO 2022 52 Raw'!AI63</f>
        <v>108.540985</v>
      </c>
      <c r="AG75" s="53">
        <f>'AEO 2022 52 Raw'!AJ63</f>
        <v>-0.002</v>
      </c>
    </row>
    <row r="76" ht="15.0" customHeight="1">
      <c r="A76" s="45" t="s">
        <v>2586</v>
      </c>
      <c r="B76" s="51" t="s">
        <v>2529</v>
      </c>
      <c r="C76" s="52">
        <f>'AEO 2022 52 Raw'!F64</f>
        <v>40.570137</v>
      </c>
      <c r="D76" s="52">
        <f>'AEO 2022 52 Raw'!G64</f>
        <v>39.852684</v>
      </c>
      <c r="E76" s="52">
        <f>'AEO 2022 52 Raw'!H64</f>
        <v>39.351074</v>
      </c>
      <c r="F76" s="52">
        <f>'AEO 2022 52 Raw'!I64</f>
        <v>38.900703</v>
      </c>
      <c r="G76" s="52">
        <f>'AEO 2022 52 Raw'!J64</f>
        <v>38.606613</v>
      </c>
      <c r="H76" s="52">
        <f>'AEO 2022 52 Raw'!K64</f>
        <v>38.386635</v>
      </c>
      <c r="I76" s="52">
        <f>'AEO 2022 52 Raw'!L64</f>
        <v>38.156212</v>
      </c>
      <c r="J76" s="52">
        <f>'AEO 2022 52 Raw'!M64</f>
        <v>37.967548</v>
      </c>
      <c r="K76" s="52">
        <f>'AEO 2022 52 Raw'!N64</f>
        <v>37.816967</v>
      </c>
      <c r="L76" s="52">
        <f>'AEO 2022 52 Raw'!O64</f>
        <v>37.695141</v>
      </c>
      <c r="M76" s="52">
        <f>'AEO 2022 52 Raw'!P64</f>
        <v>37.599964</v>
      </c>
      <c r="N76" s="52">
        <f>'AEO 2022 52 Raw'!Q64</f>
        <v>37.519993</v>
      </c>
      <c r="O76" s="52">
        <f>'AEO 2022 52 Raw'!R64</f>
        <v>37.459621</v>
      </c>
      <c r="P76" s="52">
        <f>'AEO 2022 52 Raw'!S64</f>
        <v>37.387669</v>
      </c>
      <c r="Q76" s="52">
        <f>'AEO 2022 52 Raw'!T64</f>
        <v>37.322826</v>
      </c>
      <c r="R76" s="52">
        <f>'AEO 2022 52 Raw'!U64</f>
        <v>37.26746</v>
      </c>
      <c r="S76" s="52">
        <f>'AEO 2022 52 Raw'!V64</f>
        <v>37.218647</v>
      </c>
      <c r="T76" s="52">
        <f>'AEO 2022 52 Raw'!W64</f>
        <v>37.173878</v>
      </c>
      <c r="U76" s="52">
        <f>'AEO 2022 52 Raw'!X64</f>
        <v>37.134895</v>
      </c>
      <c r="V76" s="52">
        <f>'AEO 2022 52 Raw'!Y64</f>
        <v>37.094589</v>
      </c>
      <c r="W76" s="52">
        <f>'AEO 2022 52 Raw'!Z64</f>
        <v>37.065807</v>
      </c>
      <c r="X76" s="52">
        <f>'AEO 2022 52 Raw'!AA64</f>
        <v>37.039776</v>
      </c>
      <c r="Y76" s="52">
        <f>'AEO 2022 52 Raw'!AB64</f>
        <v>37.015793</v>
      </c>
      <c r="Z76" s="52">
        <f>'AEO 2022 52 Raw'!AC64</f>
        <v>36.995056</v>
      </c>
      <c r="AA76" s="52">
        <f>'AEO 2022 52 Raw'!AD64</f>
        <v>36.97892</v>
      </c>
      <c r="AB76" s="52">
        <f>'AEO 2022 52 Raw'!AE64</f>
        <v>36.965107</v>
      </c>
      <c r="AC76" s="52">
        <f>'AEO 2022 52 Raw'!AF64</f>
        <v>36.954029</v>
      </c>
      <c r="AD76" s="52">
        <f>'AEO 2022 52 Raw'!AG64</f>
        <v>36.944088</v>
      </c>
      <c r="AE76" s="52">
        <f>'AEO 2022 52 Raw'!AH64</f>
        <v>36.936893</v>
      </c>
      <c r="AF76" s="52">
        <f>'AEO 2022 52 Raw'!AI64</f>
        <v>36.913433</v>
      </c>
      <c r="AG76" s="53">
        <f>'AEO 2022 52 Raw'!AJ64</f>
        <v>-0.003</v>
      </c>
    </row>
    <row r="77" ht="15.0" customHeight="1">
      <c r="A77" s="45" t="s">
        <v>2587</v>
      </c>
      <c r="B77" s="51" t="s">
        <v>2531</v>
      </c>
      <c r="C77" s="52">
        <f>'AEO 2022 52 Raw'!F65</f>
        <v>54.496189</v>
      </c>
      <c r="D77" s="52">
        <f>'AEO 2022 52 Raw'!G65</f>
        <v>53.589302</v>
      </c>
      <c r="E77" s="52">
        <f>'AEO 2022 52 Raw'!H65</f>
        <v>52.918983</v>
      </c>
      <c r="F77" s="52">
        <f>'AEO 2022 52 Raw'!I65</f>
        <v>52.326469</v>
      </c>
      <c r="G77" s="52">
        <f>'AEO 2022 52 Raw'!J65</f>
        <v>51.914383</v>
      </c>
      <c r="H77" s="52">
        <f>'AEO 2022 52 Raw'!K65</f>
        <v>51.562263</v>
      </c>
      <c r="I77" s="52">
        <f>'AEO 2022 52 Raw'!L65</f>
        <v>51.252701</v>
      </c>
      <c r="J77" s="52">
        <f>'AEO 2022 52 Raw'!M65</f>
        <v>50.99852</v>
      </c>
      <c r="K77" s="52">
        <f>'AEO 2022 52 Raw'!N65</f>
        <v>50.791889</v>
      </c>
      <c r="L77" s="52">
        <f>'AEO 2022 52 Raw'!O65</f>
        <v>50.621922</v>
      </c>
      <c r="M77" s="52">
        <f>'AEO 2022 52 Raw'!P65</f>
        <v>50.484478</v>
      </c>
      <c r="N77" s="52">
        <f>'AEO 2022 52 Raw'!Q65</f>
        <v>50.368443</v>
      </c>
      <c r="O77" s="52">
        <f>'AEO 2022 52 Raw'!R65</f>
        <v>50.273796</v>
      </c>
      <c r="P77" s="52">
        <f>'AEO 2022 52 Raw'!S65</f>
        <v>50.170532</v>
      </c>
      <c r="Q77" s="52">
        <f>'AEO 2022 52 Raw'!T65</f>
        <v>50.078255</v>
      </c>
      <c r="R77" s="52">
        <f>'AEO 2022 52 Raw'!U65</f>
        <v>49.997971</v>
      </c>
      <c r="S77" s="52">
        <f>'AEO 2022 52 Raw'!V65</f>
        <v>49.926773</v>
      </c>
      <c r="T77" s="52">
        <f>'AEO 2022 52 Raw'!W65</f>
        <v>49.860096</v>
      </c>
      <c r="U77" s="52">
        <f>'AEO 2022 52 Raw'!X65</f>
        <v>49.799149</v>
      </c>
      <c r="V77" s="52">
        <f>'AEO 2022 52 Raw'!Y65</f>
        <v>49.73827</v>
      </c>
      <c r="W77" s="52">
        <f>'AEO 2022 52 Raw'!Z65</f>
        <v>49.690845</v>
      </c>
      <c r="X77" s="52">
        <f>'AEO 2022 52 Raw'!AA65</f>
        <v>49.646961</v>
      </c>
      <c r="Y77" s="52">
        <f>'AEO 2022 52 Raw'!AB65</f>
        <v>49.605896</v>
      </c>
      <c r="Z77" s="52">
        <f>'AEO 2022 52 Raw'!AC65</f>
        <v>49.568695</v>
      </c>
      <c r="AA77" s="52">
        <f>'AEO 2022 52 Raw'!AD65</f>
        <v>49.535378</v>
      </c>
      <c r="AB77" s="52">
        <f>'AEO 2022 52 Raw'!AE65</f>
        <v>49.505154</v>
      </c>
      <c r="AC77" s="52">
        <f>'AEO 2022 52 Raw'!AF65</f>
        <v>49.479103</v>
      </c>
      <c r="AD77" s="52">
        <f>'AEO 2022 52 Raw'!AG65</f>
        <v>49.454571</v>
      </c>
      <c r="AE77" s="52">
        <f>'AEO 2022 52 Raw'!AH65</f>
        <v>49.433716</v>
      </c>
      <c r="AF77" s="52">
        <f>'AEO 2022 52 Raw'!AI65</f>
        <v>49.395775</v>
      </c>
      <c r="AG77" s="53">
        <f>'AEO 2022 52 Raw'!AJ65</f>
        <v>-0.003</v>
      </c>
    </row>
    <row r="78" ht="15.0" customHeight="1">
      <c r="A78" s="45" t="s">
        <v>2588</v>
      </c>
      <c r="B78" s="51" t="s">
        <v>2533</v>
      </c>
      <c r="C78" s="52">
        <f>'AEO 2022 52 Raw'!F66</f>
        <v>47.088226</v>
      </c>
      <c r="D78" s="52">
        <f>'AEO 2022 52 Raw'!G66</f>
        <v>46.105106</v>
      </c>
      <c r="E78" s="52">
        <f>'AEO 2022 52 Raw'!H66</f>
        <v>45.356998</v>
      </c>
      <c r="F78" s="52">
        <f>'AEO 2022 52 Raw'!I66</f>
        <v>44.720078</v>
      </c>
      <c r="G78" s="52">
        <f>'AEO 2022 52 Raw'!J66</f>
        <v>44.177238</v>
      </c>
      <c r="H78" s="52">
        <f>'AEO 2022 52 Raw'!K66</f>
        <v>43.729298</v>
      </c>
      <c r="I78" s="52">
        <f>'AEO 2022 52 Raw'!L66</f>
        <v>43.361435</v>
      </c>
      <c r="J78" s="52">
        <f>'AEO 2022 52 Raw'!M66</f>
        <v>43.06752</v>
      </c>
      <c r="K78" s="52">
        <f>'AEO 2022 52 Raw'!N66</f>
        <v>42.833549</v>
      </c>
      <c r="L78" s="52">
        <f>'AEO 2022 52 Raw'!O66</f>
        <v>42.650803</v>
      </c>
      <c r="M78" s="52">
        <f>'AEO 2022 52 Raw'!P66</f>
        <v>42.512012</v>
      </c>
      <c r="N78" s="52">
        <f>'AEO 2022 52 Raw'!Q66</f>
        <v>42.4081</v>
      </c>
      <c r="O78" s="52">
        <f>'AEO 2022 52 Raw'!R66</f>
        <v>42.330139</v>
      </c>
      <c r="P78" s="52">
        <f>'AEO 2022 52 Raw'!S66</f>
        <v>42.20351</v>
      </c>
      <c r="Q78" s="52">
        <f>'AEO 2022 52 Raw'!T66</f>
        <v>42.078278</v>
      </c>
      <c r="R78" s="52">
        <f>'AEO 2022 52 Raw'!U66</f>
        <v>41.965725</v>
      </c>
      <c r="S78" s="52">
        <f>'AEO 2022 52 Raw'!V66</f>
        <v>41.861591</v>
      </c>
      <c r="T78" s="52">
        <f>'AEO 2022 52 Raw'!W66</f>
        <v>41.763451</v>
      </c>
      <c r="U78" s="52">
        <f>'AEO 2022 52 Raw'!X66</f>
        <v>41.669689</v>
      </c>
      <c r="V78" s="52">
        <f>'AEO 2022 52 Raw'!Y66</f>
        <v>41.578716</v>
      </c>
      <c r="W78" s="52">
        <f>'AEO 2022 52 Raw'!Z66</f>
        <v>41.506069</v>
      </c>
      <c r="X78" s="52">
        <f>'AEO 2022 52 Raw'!AA66</f>
        <v>41.436878</v>
      </c>
      <c r="Y78" s="52">
        <f>'AEO 2022 52 Raw'!AB66</f>
        <v>41.370914</v>
      </c>
      <c r="Z78" s="52">
        <f>'AEO 2022 52 Raw'!AC66</f>
        <v>41.308197</v>
      </c>
      <c r="AA78" s="52">
        <f>'AEO 2022 52 Raw'!AD66</f>
        <v>41.248589</v>
      </c>
      <c r="AB78" s="52">
        <f>'AEO 2022 52 Raw'!AE66</f>
        <v>41.192589</v>
      </c>
      <c r="AC78" s="52">
        <f>'AEO 2022 52 Raw'!AF66</f>
        <v>41.139256</v>
      </c>
      <c r="AD78" s="52">
        <f>'AEO 2022 52 Raw'!AG66</f>
        <v>41.088245</v>
      </c>
      <c r="AE78" s="52">
        <f>'AEO 2022 52 Raw'!AH66</f>
        <v>41.0401</v>
      </c>
      <c r="AF78" s="52">
        <f>'AEO 2022 52 Raw'!AI66</f>
        <v>40.987759</v>
      </c>
      <c r="AG78" s="53">
        <f>'AEO 2022 52 Raw'!AJ66</f>
        <v>-0.005</v>
      </c>
    </row>
    <row r="79" ht="15.0" customHeight="1">
      <c r="A79" s="45" t="s">
        <v>2589</v>
      </c>
      <c r="B79" s="51" t="s">
        <v>2535</v>
      </c>
      <c r="C79" s="52">
        <f>'AEO 2022 52 Raw'!F67</f>
        <v>0</v>
      </c>
      <c r="D79" s="52">
        <f>'AEO 2022 52 Raw'!G67</f>
        <v>0</v>
      </c>
      <c r="E79" s="52">
        <f>'AEO 2022 52 Raw'!H67</f>
        <v>0</v>
      </c>
      <c r="F79" s="52">
        <f>'AEO 2022 52 Raw'!I67</f>
        <v>0</v>
      </c>
      <c r="G79" s="52">
        <f>'AEO 2022 52 Raw'!J67</f>
        <v>0</v>
      </c>
      <c r="H79" s="52">
        <f>'AEO 2022 52 Raw'!K67</f>
        <v>0</v>
      </c>
      <c r="I79" s="52">
        <f>'AEO 2022 52 Raw'!L67</f>
        <v>0</v>
      </c>
      <c r="J79" s="52">
        <f>'AEO 2022 52 Raw'!M67</f>
        <v>0</v>
      </c>
      <c r="K79" s="52">
        <f>'AEO 2022 52 Raw'!N67</f>
        <v>0</v>
      </c>
      <c r="L79" s="52">
        <f>'AEO 2022 52 Raw'!O67</f>
        <v>0</v>
      </c>
      <c r="M79" s="52">
        <f>'AEO 2022 52 Raw'!P67</f>
        <v>0</v>
      </c>
      <c r="N79" s="52">
        <f>'AEO 2022 52 Raw'!Q67</f>
        <v>0</v>
      </c>
      <c r="O79" s="52">
        <f>'AEO 2022 52 Raw'!R67</f>
        <v>0</v>
      </c>
      <c r="P79" s="52">
        <f>'AEO 2022 52 Raw'!S67</f>
        <v>0</v>
      </c>
      <c r="Q79" s="52">
        <f>'AEO 2022 52 Raw'!T67</f>
        <v>0</v>
      </c>
      <c r="R79" s="52">
        <f>'AEO 2022 52 Raw'!U67</f>
        <v>0</v>
      </c>
      <c r="S79" s="52">
        <f>'AEO 2022 52 Raw'!V67</f>
        <v>0</v>
      </c>
      <c r="T79" s="52">
        <f>'AEO 2022 52 Raw'!W67</f>
        <v>0</v>
      </c>
      <c r="U79" s="52">
        <f>'AEO 2022 52 Raw'!X67</f>
        <v>0</v>
      </c>
      <c r="V79" s="52">
        <f>'AEO 2022 52 Raw'!Y67</f>
        <v>0</v>
      </c>
      <c r="W79" s="52">
        <f>'AEO 2022 52 Raw'!Z67</f>
        <v>0</v>
      </c>
      <c r="X79" s="52">
        <f>'AEO 2022 52 Raw'!AA67</f>
        <v>0</v>
      </c>
      <c r="Y79" s="52">
        <f>'AEO 2022 52 Raw'!AB67</f>
        <v>0</v>
      </c>
      <c r="Z79" s="52">
        <f>'AEO 2022 52 Raw'!AC67</f>
        <v>0</v>
      </c>
      <c r="AA79" s="52">
        <f>'AEO 2022 52 Raw'!AD67</f>
        <v>0</v>
      </c>
      <c r="AB79" s="52">
        <f>'AEO 2022 52 Raw'!AE67</f>
        <v>0</v>
      </c>
      <c r="AC79" s="52">
        <f>'AEO 2022 52 Raw'!AF67</f>
        <v>0</v>
      </c>
      <c r="AD79" s="52">
        <f>'AEO 2022 52 Raw'!AG67</f>
        <v>0</v>
      </c>
      <c r="AE79" s="52">
        <f>'AEO 2022 52 Raw'!AH67</f>
        <v>0</v>
      </c>
      <c r="AF79" s="52">
        <f>'AEO 2022 52 Raw'!AI67</f>
        <v>0</v>
      </c>
      <c r="AG79" s="53" t="str">
        <f>'AEO 2022 52 Raw'!AJ67</f>
        <v>- -</v>
      </c>
    </row>
    <row r="80" ht="15.0" customHeight="1">
      <c r="A80" s="45" t="s">
        <v>2590</v>
      </c>
      <c r="B80" s="51" t="s">
        <v>2537</v>
      </c>
      <c r="C80" s="52">
        <f>'AEO 2022 52 Raw'!F68</f>
        <v>0</v>
      </c>
      <c r="D80" s="52">
        <f>'AEO 2022 52 Raw'!G68</f>
        <v>0</v>
      </c>
      <c r="E80" s="52">
        <f>'AEO 2022 52 Raw'!H68</f>
        <v>0</v>
      </c>
      <c r="F80" s="52">
        <f>'AEO 2022 52 Raw'!I68</f>
        <v>0</v>
      </c>
      <c r="G80" s="52">
        <f>'AEO 2022 52 Raw'!J68</f>
        <v>0</v>
      </c>
      <c r="H80" s="52">
        <f>'AEO 2022 52 Raw'!K68</f>
        <v>0</v>
      </c>
      <c r="I80" s="52">
        <f>'AEO 2022 52 Raw'!L68</f>
        <v>0</v>
      </c>
      <c r="J80" s="52">
        <f>'AEO 2022 52 Raw'!M68</f>
        <v>0</v>
      </c>
      <c r="K80" s="52">
        <f>'AEO 2022 52 Raw'!N68</f>
        <v>0</v>
      </c>
      <c r="L80" s="52">
        <f>'AEO 2022 52 Raw'!O68</f>
        <v>0</v>
      </c>
      <c r="M80" s="52">
        <f>'AEO 2022 52 Raw'!P68</f>
        <v>0</v>
      </c>
      <c r="N80" s="52">
        <f>'AEO 2022 52 Raw'!Q68</f>
        <v>0</v>
      </c>
      <c r="O80" s="52">
        <f>'AEO 2022 52 Raw'!R68</f>
        <v>0</v>
      </c>
      <c r="P80" s="52">
        <f>'AEO 2022 52 Raw'!S68</f>
        <v>0</v>
      </c>
      <c r="Q80" s="52">
        <f>'AEO 2022 52 Raw'!T68</f>
        <v>0</v>
      </c>
      <c r="R80" s="52">
        <f>'AEO 2022 52 Raw'!U68</f>
        <v>0</v>
      </c>
      <c r="S80" s="52">
        <f>'AEO 2022 52 Raw'!V68</f>
        <v>0</v>
      </c>
      <c r="T80" s="52">
        <f>'AEO 2022 52 Raw'!W68</f>
        <v>0</v>
      </c>
      <c r="U80" s="52">
        <f>'AEO 2022 52 Raw'!X68</f>
        <v>0</v>
      </c>
      <c r="V80" s="52">
        <f>'AEO 2022 52 Raw'!Y68</f>
        <v>0</v>
      </c>
      <c r="W80" s="52">
        <f>'AEO 2022 52 Raw'!Z68</f>
        <v>0</v>
      </c>
      <c r="X80" s="52">
        <f>'AEO 2022 52 Raw'!AA68</f>
        <v>0</v>
      </c>
      <c r="Y80" s="52">
        <f>'AEO 2022 52 Raw'!AB68</f>
        <v>0</v>
      </c>
      <c r="Z80" s="52">
        <f>'AEO 2022 52 Raw'!AC68</f>
        <v>0</v>
      </c>
      <c r="AA80" s="52">
        <f>'AEO 2022 52 Raw'!AD68</f>
        <v>0</v>
      </c>
      <c r="AB80" s="52">
        <f>'AEO 2022 52 Raw'!AE68</f>
        <v>0</v>
      </c>
      <c r="AC80" s="52">
        <f>'AEO 2022 52 Raw'!AF68</f>
        <v>0</v>
      </c>
      <c r="AD80" s="52">
        <f>'AEO 2022 52 Raw'!AG68</f>
        <v>0</v>
      </c>
      <c r="AE80" s="52">
        <f>'AEO 2022 52 Raw'!AH68</f>
        <v>0</v>
      </c>
      <c r="AF80" s="52">
        <f>'AEO 2022 52 Raw'!AI68</f>
        <v>0</v>
      </c>
      <c r="AG80" s="53" t="str">
        <f>'AEO 2022 52 Raw'!AJ68</f>
        <v>- -</v>
      </c>
    </row>
    <row r="81" ht="15.0" customHeight="1">
      <c r="A81" s="45" t="s">
        <v>2591</v>
      </c>
      <c r="B81" s="51" t="s">
        <v>2539</v>
      </c>
      <c r="C81" s="52">
        <f>'AEO 2022 52 Raw'!F69</f>
        <v>48.52697</v>
      </c>
      <c r="D81" s="52">
        <f>'AEO 2022 52 Raw'!G69</f>
        <v>47.602959</v>
      </c>
      <c r="E81" s="52">
        <f>'AEO 2022 52 Raw'!H69</f>
        <v>46.947968</v>
      </c>
      <c r="F81" s="52">
        <f>'AEO 2022 52 Raw'!I69</f>
        <v>46.452709</v>
      </c>
      <c r="G81" s="52">
        <f>'AEO 2022 52 Raw'!J69</f>
        <v>46.038727</v>
      </c>
      <c r="H81" s="52">
        <f>'AEO 2022 52 Raw'!K69</f>
        <v>45.736645</v>
      </c>
      <c r="I81" s="52">
        <f>'AEO 2022 52 Raw'!L69</f>
        <v>45.510429</v>
      </c>
      <c r="J81" s="52">
        <f>'AEO 2022 52 Raw'!M69</f>
        <v>45.338943</v>
      </c>
      <c r="K81" s="52">
        <f>'AEO 2022 52 Raw'!N69</f>
        <v>45.202412</v>
      </c>
      <c r="L81" s="52">
        <f>'AEO 2022 52 Raw'!O69</f>
        <v>45.09066</v>
      </c>
      <c r="M81" s="52">
        <f>'AEO 2022 52 Raw'!P69</f>
        <v>44.99844</v>
      </c>
      <c r="N81" s="52">
        <f>'AEO 2022 52 Raw'!Q69</f>
        <v>44.923428</v>
      </c>
      <c r="O81" s="52">
        <f>'AEO 2022 52 Raw'!R69</f>
        <v>44.858585</v>
      </c>
      <c r="P81" s="52">
        <f>'AEO 2022 52 Raw'!S69</f>
        <v>44.738186</v>
      </c>
      <c r="Q81" s="52">
        <f>'AEO 2022 52 Raw'!T69</f>
        <v>44.621643</v>
      </c>
      <c r="R81" s="52">
        <f>'AEO 2022 52 Raw'!U69</f>
        <v>44.512657</v>
      </c>
      <c r="S81" s="52">
        <f>'AEO 2022 52 Raw'!V69</f>
        <v>44.410168</v>
      </c>
      <c r="T81" s="52">
        <f>'AEO 2022 52 Raw'!W69</f>
        <v>44.309814</v>
      </c>
      <c r="U81" s="52">
        <f>'AEO 2022 52 Raw'!X69</f>
        <v>44.214329</v>
      </c>
      <c r="V81" s="52">
        <f>'AEO 2022 52 Raw'!Y69</f>
        <v>44.118702</v>
      </c>
      <c r="W81" s="52">
        <f>'AEO 2022 52 Raw'!Z69</f>
        <v>44.027241</v>
      </c>
      <c r="X81" s="52">
        <f>'AEO 2022 52 Raw'!AA69</f>
        <v>43.939701</v>
      </c>
      <c r="Y81" s="52">
        <f>'AEO 2022 52 Raw'!AB69</f>
        <v>43.858376</v>
      </c>
      <c r="Z81" s="52">
        <f>'AEO 2022 52 Raw'!AC69</f>
        <v>43.780411</v>
      </c>
      <c r="AA81" s="52">
        <f>'AEO 2022 52 Raw'!AD69</f>
        <v>43.706226</v>
      </c>
      <c r="AB81" s="52">
        <f>'AEO 2022 52 Raw'!AE69</f>
        <v>43.635578</v>
      </c>
      <c r="AC81" s="52">
        <f>'AEO 2022 52 Raw'!AF69</f>
        <v>43.567886</v>
      </c>
      <c r="AD81" s="52">
        <f>'AEO 2022 52 Raw'!AG69</f>
        <v>43.502975</v>
      </c>
      <c r="AE81" s="52">
        <f>'AEO 2022 52 Raw'!AH69</f>
        <v>43.441715</v>
      </c>
      <c r="AF81" s="52">
        <f>'AEO 2022 52 Raw'!AI69</f>
        <v>43.376553</v>
      </c>
      <c r="AG81" s="53">
        <f>'AEO 2022 52 Raw'!AJ69</f>
        <v>-0.004</v>
      </c>
    </row>
    <row r="82" ht="15.0" customHeight="1">
      <c r="A82" s="45" t="s">
        <v>2592</v>
      </c>
      <c r="B82" s="51" t="s">
        <v>2541</v>
      </c>
      <c r="C82" s="52">
        <f>'AEO 2022 52 Raw'!F70</f>
        <v>60.817616</v>
      </c>
      <c r="D82" s="52">
        <f>'AEO 2022 52 Raw'!G70</f>
        <v>59.689144</v>
      </c>
      <c r="E82" s="52">
        <f>'AEO 2022 52 Raw'!H70</f>
        <v>58.812096</v>
      </c>
      <c r="F82" s="52">
        <f>'AEO 2022 52 Raw'!I70</f>
        <v>58.070023</v>
      </c>
      <c r="G82" s="52">
        <f>'AEO 2022 52 Raw'!J70</f>
        <v>57.446812</v>
      </c>
      <c r="H82" s="52">
        <f>'AEO 2022 52 Raw'!K70</f>
        <v>56.937305</v>
      </c>
      <c r="I82" s="52">
        <f>'AEO 2022 52 Raw'!L70</f>
        <v>56.520454</v>
      </c>
      <c r="J82" s="52">
        <f>'AEO 2022 52 Raw'!M70</f>
        <v>56.185238</v>
      </c>
      <c r="K82" s="52">
        <f>'AEO 2022 52 Raw'!N70</f>
        <v>55.915318</v>
      </c>
      <c r="L82" s="52">
        <f>'AEO 2022 52 Raw'!O70</f>
        <v>55.700016</v>
      </c>
      <c r="M82" s="52">
        <f>'AEO 2022 52 Raw'!P70</f>
        <v>55.531281</v>
      </c>
      <c r="N82" s="52">
        <f>'AEO 2022 52 Raw'!Q70</f>
        <v>55.399891</v>
      </c>
      <c r="O82" s="52">
        <f>'AEO 2022 52 Raw'!R70</f>
        <v>55.29369</v>
      </c>
      <c r="P82" s="52">
        <f>'AEO 2022 52 Raw'!S70</f>
        <v>55.138206</v>
      </c>
      <c r="Q82" s="52">
        <f>'AEO 2022 52 Raw'!T70</f>
        <v>54.988102</v>
      </c>
      <c r="R82" s="52">
        <f>'AEO 2022 52 Raw'!U70</f>
        <v>54.85265</v>
      </c>
      <c r="S82" s="52">
        <f>'AEO 2022 52 Raw'!V70</f>
        <v>54.728008</v>
      </c>
      <c r="T82" s="52">
        <f>'AEO 2022 52 Raw'!W70</f>
        <v>54.611095</v>
      </c>
      <c r="U82" s="52">
        <f>'AEO 2022 52 Raw'!X70</f>
        <v>54.500134</v>
      </c>
      <c r="V82" s="52">
        <f>'AEO 2022 52 Raw'!Y70</f>
        <v>54.392036</v>
      </c>
      <c r="W82" s="52">
        <f>'AEO 2022 52 Raw'!Z70</f>
        <v>54.303448</v>
      </c>
      <c r="X82" s="52">
        <f>'AEO 2022 52 Raw'!AA70</f>
        <v>54.219254</v>
      </c>
      <c r="Y82" s="52">
        <f>'AEO 2022 52 Raw'!AB70</f>
        <v>54.139275</v>
      </c>
      <c r="Z82" s="52">
        <f>'AEO 2022 52 Raw'!AC70</f>
        <v>54.063206</v>
      </c>
      <c r="AA82" s="52">
        <f>'AEO 2022 52 Raw'!AD70</f>
        <v>53.991184</v>
      </c>
      <c r="AB82" s="52">
        <f>'AEO 2022 52 Raw'!AE70</f>
        <v>53.923485</v>
      </c>
      <c r="AC82" s="52">
        <f>'AEO 2022 52 Raw'!AF70</f>
        <v>53.858971</v>
      </c>
      <c r="AD82" s="52">
        <f>'AEO 2022 52 Raw'!AG70</f>
        <v>53.797543</v>
      </c>
      <c r="AE82" s="52">
        <f>'AEO 2022 52 Raw'!AH70</f>
        <v>53.73941</v>
      </c>
      <c r="AF82" s="52">
        <f>'AEO 2022 52 Raw'!AI70</f>
        <v>53.677826</v>
      </c>
      <c r="AG82" s="53">
        <f>'AEO 2022 52 Raw'!AJ70</f>
        <v>-0.004</v>
      </c>
    </row>
    <row r="83" ht="15.0" customHeight="1">
      <c r="A83" s="45" t="s">
        <v>2593</v>
      </c>
      <c r="B83" s="51" t="s">
        <v>2543</v>
      </c>
      <c r="C83" s="52">
        <f>'AEO 2022 52 Raw'!F71</f>
        <v>0</v>
      </c>
      <c r="D83" s="52">
        <f>'AEO 2022 52 Raw'!G71</f>
        <v>0</v>
      </c>
      <c r="E83" s="52">
        <f>'AEO 2022 52 Raw'!H71</f>
        <v>0</v>
      </c>
      <c r="F83" s="52">
        <f>'AEO 2022 52 Raw'!I71</f>
        <v>0</v>
      </c>
      <c r="G83" s="52">
        <f>'AEO 2022 52 Raw'!J71</f>
        <v>0</v>
      </c>
      <c r="H83" s="52">
        <f>'AEO 2022 52 Raw'!K71</f>
        <v>0</v>
      </c>
      <c r="I83" s="52">
        <f>'AEO 2022 52 Raw'!L71</f>
        <v>0</v>
      </c>
      <c r="J83" s="52">
        <f>'AEO 2022 52 Raw'!M71</f>
        <v>0</v>
      </c>
      <c r="K83" s="52">
        <f>'AEO 2022 52 Raw'!N71</f>
        <v>0</v>
      </c>
      <c r="L83" s="52">
        <f>'AEO 2022 52 Raw'!O71</f>
        <v>0</v>
      </c>
      <c r="M83" s="52">
        <f>'AEO 2022 52 Raw'!P71</f>
        <v>0</v>
      </c>
      <c r="N83" s="52">
        <f>'AEO 2022 52 Raw'!Q71</f>
        <v>0</v>
      </c>
      <c r="O83" s="52">
        <f>'AEO 2022 52 Raw'!R71</f>
        <v>0</v>
      </c>
      <c r="P83" s="52">
        <f>'AEO 2022 52 Raw'!S71</f>
        <v>0</v>
      </c>
      <c r="Q83" s="52">
        <f>'AEO 2022 52 Raw'!T71</f>
        <v>0</v>
      </c>
      <c r="R83" s="52">
        <f>'AEO 2022 52 Raw'!U71</f>
        <v>0</v>
      </c>
      <c r="S83" s="52">
        <f>'AEO 2022 52 Raw'!V71</f>
        <v>0</v>
      </c>
      <c r="T83" s="52">
        <f>'AEO 2022 52 Raw'!W71</f>
        <v>0</v>
      </c>
      <c r="U83" s="52">
        <f>'AEO 2022 52 Raw'!X71</f>
        <v>0</v>
      </c>
      <c r="V83" s="52">
        <f>'AEO 2022 52 Raw'!Y71</f>
        <v>0</v>
      </c>
      <c r="W83" s="52">
        <f>'AEO 2022 52 Raw'!Z71</f>
        <v>0</v>
      </c>
      <c r="X83" s="52">
        <f>'AEO 2022 52 Raw'!AA71</f>
        <v>0</v>
      </c>
      <c r="Y83" s="52">
        <f>'AEO 2022 52 Raw'!AB71</f>
        <v>0</v>
      </c>
      <c r="Z83" s="52">
        <f>'AEO 2022 52 Raw'!AC71</f>
        <v>0</v>
      </c>
      <c r="AA83" s="52">
        <f>'AEO 2022 52 Raw'!AD71</f>
        <v>0</v>
      </c>
      <c r="AB83" s="52">
        <f>'AEO 2022 52 Raw'!AE71</f>
        <v>0</v>
      </c>
      <c r="AC83" s="52">
        <f>'AEO 2022 52 Raw'!AF71</f>
        <v>0</v>
      </c>
      <c r="AD83" s="52">
        <f>'AEO 2022 52 Raw'!AG71</f>
        <v>0</v>
      </c>
      <c r="AE83" s="52">
        <f>'AEO 2022 52 Raw'!AH71</f>
        <v>0</v>
      </c>
      <c r="AF83" s="52">
        <f>'AEO 2022 52 Raw'!AI71</f>
        <v>0</v>
      </c>
      <c r="AG83" s="53" t="str">
        <f>'AEO 2022 52 Raw'!AJ71</f>
        <v>- -</v>
      </c>
    </row>
    <row r="84" ht="15.0" customHeight="1">
      <c r="A84" s="45" t="s">
        <v>2594</v>
      </c>
      <c r="B84" s="51" t="s">
        <v>2545</v>
      </c>
      <c r="C84" s="52">
        <f>'AEO 2022 52 Raw'!F72</f>
        <v>42.029819</v>
      </c>
      <c r="D84" s="52">
        <f>'AEO 2022 52 Raw'!G72</f>
        <v>41.327034</v>
      </c>
      <c r="E84" s="52">
        <f>'AEO 2022 52 Raw'!H72</f>
        <v>40.849682</v>
      </c>
      <c r="F84" s="52">
        <f>'AEO 2022 52 Raw'!I72</f>
        <v>40.466621</v>
      </c>
      <c r="G84" s="52">
        <f>'AEO 2022 52 Raw'!J72</f>
        <v>40.14447</v>
      </c>
      <c r="H84" s="52">
        <f>'AEO 2022 52 Raw'!K72</f>
        <v>39.893745</v>
      </c>
      <c r="I84" s="52">
        <f>'AEO 2022 52 Raw'!L72</f>
        <v>39.700672</v>
      </c>
      <c r="J84" s="52">
        <f>'AEO 2022 52 Raw'!M72</f>
        <v>39.559204</v>
      </c>
      <c r="K84" s="52">
        <f>'AEO 2022 52 Raw'!N72</f>
        <v>39.45274</v>
      </c>
      <c r="L84" s="52">
        <f>'AEO 2022 52 Raw'!O72</f>
        <v>39.373009</v>
      </c>
      <c r="M84" s="52">
        <f>'AEO 2022 52 Raw'!P72</f>
        <v>39.318626</v>
      </c>
      <c r="N84" s="52">
        <f>'AEO 2022 52 Raw'!Q72</f>
        <v>39.279392</v>
      </c>
      <c r="O84" s="52">
        <f>'AEO 2022 52 Raw'!R72</f>
        <v>39.257797</v>
      </c>
      <c r="P84" s="52">
        <f>'AEO 2022 52 Raw'!S72</f>
        <v>39.178852</v>
      </c>
      <c r="Q84" s="52">
        <f>'AEO 2022 52 Raw'!T72</f>
        <v>39.097492</v>
      </c>
      <c r="R84" s="52">
        <f>'AEO 2022 52 Raw'!U72</f>
        <v>39.025795</v>
      </c>
      <c r="S84" s="52">
        <f>'AEO 2022 52 Raw'!V72</f>
        <v>38.960751</v>
      </c>
      <c r="T84" s="52">
        <f>'AEO 2022 52 Raw'!W72</f>
        <v>38.898769</v>
      </c>
      <c r="U84" s="52">
        <f>'AEO 2022 52 Raw'!X72</f>
        <v>38.841908</v>
      </c>
      <c r="V84" s="52">
        <f>'AEO 2022 52 Raw'!Y72</f>
        <v>38.783913</v>
      </c>
      <c r="W84" s="52">
        <f>'AEO 2022 52 Raw'!Z72</f>
        <v>38.73695</v>
      </c>
      <c r="X84" s="52">
        <f>'AEO 2022 52 Raw'!AA72</f>
        <v>38.692402</v>
      </c>
      <c r="Y84" s="52">
        <f>'AEO 2022 52 Raw'!AB72</f>
        <v>38.64983</v>
      </c>
      <c r="Z84" s="52">
        <f>'AEO 2022 52 Raw'!AC72</f>
        <v>38.610237</v>
      </c>
      <c r="AA84" s="52">
        <f>'AEO 2022 52 Raw'!AD72</f>
        <v>38.573708</v>
      </c>
      <c r="AB84" s="52">
        <f>'AEO 2022 52 Raw'!AE72</f>
        <v>38.539845</v>
      </c>
      <c r="AC84" s="52">
        <f>'AEO 2022 52 Raw'!AF72</f>
        <v>38.508457</v>
      </c>
      <c r="AD84" s="52">
        <f>'AEO 2022 52 Raw'!AG72</f>
        <v>38.478935</v>
      </c>
      <c r="AE84" s="52">
        <f>'AEO 2022 52 Raw'!AH72</f>
        <v>38.451836</v>
      </c>
      <c r="AF84" s="52">
        <f>'AEO 2022 52 Raw'!AI72</f>
        <v>38.422241</v>
      </c>
      <c r="AG84" s="53">
        <f>'AEO 2022 52 Raw'!AJ72</f>
        <v>-0.003</v>
      </c>
    </row>
    <row r="85" ht="15.0" customHeight="1">
      <c r="A85" s="45" t="s">
        <v>2595</v>
      </c>
      <c r="B85" s="51" t="s">
        <v>2547</v>
      </c>
      <c r="C85" s="52">
        <f>'AEO 2022 52 Raw'!F73</f>
        <v>0</v>
      </c>
      <c r="D85" s="52">
        <f>'AEO 2022 52 Raw'!G73</f>
        <v>0</v>
      </c>
      <c r="E85" s="52">
        <f>'AEO 2022 52 Raw'!H73</f>
        <v>0</v>
      </c>
      <c r="F85" s="52">
        <f>'AEO 2022 52 Raw'!I73</f>
        <v>0</v>
      </c>
      <c r="G85" s="52">
        <f>'AEO 2022 52 Raw'!J73</f>
        <v>0</v>
      </c>
      <c r="H85" s="52">
        <f>'AEO 2022 52 Raw'!K73</f>
        <v>0</v>
      </c>
      <c r="I85" s="52">
        <f>'AEO 2022 52 Raw'!L73</f>
        <v>0</v>
      </c>
      <c r="J85" s="52">
        <f>'AEO 2022 52 Raw'!M73</f>
        <v>0</v>
      </c>
      <c r="K85" s="52">
        <f>'AEO 2022 52 Raw'!N73</f>
        <v>0</v>
      </c>
      <c r="L85" s="52">
        <f>'AEO 2022 52 Raw'!O73</f>
        <v>0</v>
      </c>
      <c r="M85" s="52">
        <f>'AEO 2022 52 Raw'!P73</f>
        <v>0</v>
      </c>
      <c r="N85" s="52">
        <f>'AEO 2022 52 Raw'!Q73</f>
        <v>0</v>
      </c>
      <c r="O85" s="52">
        <f>'AEO 2022 52 Raw'!R73</f>
        <v>0</v>
      </c>
      <c r="P85" s="52">
        <f>'AEO 2022 52 Raw'!S73</f>
        <v>0</v>
      </c>
      <c r="Q85" s="52">
        <f>'AEO 2022 52 Raw'!T73</f>
        <v>0</v>
      </c>
      <c r="R85" s="52">
        <f>'AEO 2022 52 Raw'!U73</f>
        <v>0</v>
      </c>
      <c r="S85" s="52">
        <f>'AEO 2022 52 Raw'!V73</f>
        <v>0</v>
      </c>
      <c r="T85" s="52">
        <f>'AEO 2022 52 Raw'!W73</f>
        <v>0</v>
      </c>
      <c r="U85" s="52">
        <f>'AEO 2022 52 Raw'!X73</f>
        <v>0</v>
      </c>
      <c r="V85" s="52">
        <f>'AEO 2022 52 Raw'!Y73</f>
        <v>0</v>
      </c>
      <c r="W85" s="52">
        <f>'AEO 2022 52 Raw'!Z73</f>
        <v>0</v>
      </c>
      <c r="X85" s="52">
        <f>'AEO 2022 52 Raw'!AA73</f>
        <v>0</v>
      </c>
      <c r="Y85" s="52">
        <f>'AEO 2022 52 Raw'!AB73</f>
        <v>0</v>
      </c>
      <c r="Z85" s="52">
        <f>'AEO 2022 52 Raw'!AC73</f>
        <v>0</v>
      </c>
      <c r="AA85" s="52">
        <f>'AEO 2022 52 Raw'!AD73</f>
        <v>0</v>
      </c>
      <c r="AB85" s="52">
        <f>'AEO 2022 52 Raw'!AE73</f>
        <v>0</v>
      </c>
      <c r="AC85" s="52">
        <f>'AEO 2022 52 Raw'!AF73</f>
        <v>0</v>
      </c>
      <c r="AD85" s="52">
        <f>'AEO 2022 52 Raw'!AG73</f>
        <v>0</v>
      </c>
      <c r="AE85" s="52">
        <f>'AEO 2022 52 Raw'!AH73</f>
        <v>0</v>
      </c>
      <c r="AF85" s="52">
        <f>'AEO 2022 52 Raw'!AI73</f>
        <v>0</v>
      </c>
      <c r="AG85" s="53" t="str">
        <f>'AEO 2022 52 Raw'!AJ73</f>
        <v>- -</v>
      </c>
    </row>
    <row r="86" ht="15.0" customHeight="1">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3"/>
    </row>
    <row r="87" ht="15.0" customHeight="1">
      <c r="B87" s="50" t="s">
        <v>2102</v>
      </c>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3"/>
    </row>
    <row r="88" ht="15.0" customHeight="1">
      <c r="A88" s="45" t="s">
        <v>2596</v>
      </c>
      <c r="B88" s="51" t="s">
        <v>2517</v>
      </c>
      <c r="C88" s="52">
        <f>'AEO 2022 52 Raw'!F75</f>
        <v>84.97747</v>
      </c>
      <c r="D88" s="52">
        <f>'AEO 2022 52 Raw'!G75</f>
        <v>84.981201</v>
      </c>
      <c r="E88" s="52">
        <f>'AEO 2022 52 Raw'!H75</f>
        <v>85.052628</v>
      </c>
      <c r="F88" s="52">
        <f>'AEO 2022 52 Raw'!I75</f>
        <v>85.138908</v>
      </c>
      <c r="G88" s="52">
        <f>'AEO 2022 52 Raw'!J75</f>
        <v>85.3452</v>
      </c>
      <c r="H88" s="52">
        <f>'AEO 2022 52 Raw'!K75</f>
        <v>85.571739</v>
      </c>
      <c r="I88" s="52">
        <f>'AEO 2022 52 Raw'!L75</f>
        <v>85.697769</v>
      </c>
      <c r="J88" s="52">
        <f>'AEO 2022 52 Raw'!M75</f>
        <v>85.797882</v>
      </c>
      <c r="K88" s="52">
        <f>'AEO 2022 52 Raw'!N75</f>
        <v>85.88353</v>
      </c>
      <c r="L88" s="52">
        <f>'AEO 2022 52 Raw'!O75</f>
        <v>85.96669</v>
      </c>
      <c r="M88" s="52">
        <f>'AEO 2022 52 Raw'!P75</f>
        <v>86.034386</v>
      </c>
      <c r="N88" s="52">
        <f>'AEO 2022 52 Raw'!Q75</f>
        <v>86.094238</v>
      </c>
      <c r="O88" s="52">
        <f>'AEO 2022 52 Raw'!R75</f>
        <v>86.161629</v>
      </c>
      <c r="P88" s="52">
        <f>'AEO 2022 52 Raw'!S75</f>
        <v>86.204712</v>
      </c>
      <c r="Q88" s="52">
        <f>'AEO 2022 52 Raw'!T75</f>
        <v>86.239532</v>
      </c>
      <c r="R88" s="52">
        <f>'AEO 2022 52 Raw'!U75</f>
        <v>86.276627</v>
      </c>
      <c r="S88" s="52">
        <f>'AEO 2022 52 Raw'!V75</f>
        <v>86.311569</v>
      </c>
      <c r="T88" s="52">
        <f>'AEO 2022 52 Raw'!W75</f>
        <v>86.344795</v>
      </c>
      <c r="U88" s="52">
        <f>'AEO 2022 52 Raw'!X75</f>
        <v>86.380592</v>
      </c>
      <c r="V88" s="52">
        <f>'AEO 2022 52 Raw'!Y75</f>
        <v>86.414932</v>
      </c>
      <c r="W88" s="52">
        <f>'AEO 2022 52 Raw'!Z75</f>
        <v>86.449097</v>
      </c>
      <c r="X88" s="52">
        <f>'AEO 2022 52 Raw'!AA75</f>
        <v>86.482811</v>
      </c>
      <c r="Y88" s="52">
        <f>'AEO 2022 52 Raw'!AB75</f>
        <v>86.514946</v>
      </c>
      <c r="Z88" s="52">
        <f>'AEO 2022 52 Raw'!AC75</f>
        <v>86.547852</v>
      </c>
      <c r="AA88" s="52">
        <f>'AEO 2022 52 Raw'!AD75</f>
        <v>86.581375</v>
      </c>
      <c r="AB88" s="52">
        <f>'AEO 2022 52 Raw'!AE75</f>
        <v>86.614708</v>
      </c>
      <c r="AC88" s="52">
        <f>'AEO 2022 52 Raw'!AF75</f>
        <v>86.649117</v>
      </c>
      <c r="AD88" s="52">
        <f>'AEO 2022 52 Raw'!AG75</f>
        <v>86.683334</v>
      </c>
      <c r="AE88" s="52">
        <f>'AEO 2022 52 Raw'!AH75</f>
        <v>86.717117</v>
      </c>
      <c r="AF88" s="52">
        <f>'AEO 2022 52 Raw'!AI75</f>
        <v>86.733635</v>
      </c>
      <c r="AG88" s="53">
        <f>'AEO 2022 52 Raw'!AJ75</f>
        <v>0.001</v>
      </c>
    </row>
    <row r="89" ht="15.0" customHeight="1">
      <c r="A89" s="45" t="s">
        <v>2597</v>
      </c>
      <c r="B89" s="51" t="s">
        <v>2519</v>
      </c>
      <c r="C89" s="52">
        <f>'AEO 2022 52 Raw'!F76</f>
        <v>38.181694</v>
      </c>
      <c r="D89" s="52">
        <f>'AEO 2022 52 Raw'!G76</f>
        <v>38.092506</v>
      </c>
      <c r="E89" s="52">
        <f>'AEO 2022 52 Raw'!H76</f>
        <v>38.148575</v>
      </c>
      <c r="F89" s="52">
        <f>'AEO 2022 52 Raw'!I76</f>
        <v>38.246162</v>
      </c>
      <c r="G89" s="52">
        <f>'AEO 2022 52 Raw'!J76</f>
        <v>38.489971</v>
      </c>
      <c r="H89" s="52">
        <f>'AEO 2022 52 Raw'!K76</f>
        <v>38.733162</v>
      </c>
      <c r="I89" s="52">
        <f>'AEO 2022 52 Raw'!L76</f>
        <v>38.856018</v>
      </c>
      <c r="J89" s="52">
        <f>'AEO 2022 52 Raw'!M76</f>
        <v>38.930454</v>
      </c>
      <c r="K89" s="52">
        <f>'AEO 2022 52 Raw'!N76</f>
        <v>39.008888</v>
      </c>
      <c r="L89" s="52">
        <f>'AEO 2022 52 Raw'!O76</f>
        <v>39.082226</v>
      </c>
      <c r="M89" s="52">
        <f>'AEO 2022 52 Raw'!P76</f>
        <v>39.154526</v>
      </c>
      <c r="N89" s="52">
        <f>'AEO 2022 52 Raw'!Q76</f>
        <v>39.213001</v>
      </c>
      <c r="O89" s="52">
        <f>'AEO 2022 52 Raw'!R76</f>
        <v>39.283897</v>
      </c>
      <c r="P89" s="52">
        <f>'AEO 2022 52 Raw'!S76</f>
        <v>39.332893</v>
      </c>
      <c r="Q89" s="52">
        <f>'AEO 2022 52 Raw'!T76</f>
        <v>39.377392</v>
      </c>
      <c r="R89" s="52">
        <f>'AEO 2022 52 Raw'!U76</f>
        <v>39.420288</v>
      </c>
      <c r="S89" s="52">
        <f>'AEO 2022 52 Raw'!V76</f>
        <v>39.46003</v>
      </c>
      <c r="T89" s="52">
        <f>'AEO 2022 52 Raw'!W76</f>
        <v>39.498287</v>
      </c>
      <c r="U89" s="52">
        <f>'AEO 2022 52 Raw'!X76</f>
        <v>39.539383</v>
      </c>
      <c r="V89" s="52">
        <f>'AEO 2022 52 Raw'!Y76</f>
        <v>39.579842</v>
      </c>
      <c r="W89" s="52">
        <f>'AEO 2022 52 Raw'!Z76</f>
        <v>39.618874</v>
      </c>
      <c r="X89" s="52">
        <f>'AEO 2022 52 Raw'!AA76</f>
        <v>39.659172</v>
      </c>
      <c r="Y89" s="52">
        <f>'AEO 2022 52 Raw'!AB76</f>
        <v>39.695675</v>
      </c>
      <c r="Z89" s="52">
        <f>'AEO 2022 52 Raw'!AC76</f>
        <v>39.734333</v>
      </c>
      <c r="AA89" s="52">
        <f>'AEO 2022 52 Raw'!AD76</f>
        <v>39.774319</v>
      </c>
      <c r="AB89" s="52">
        <f>'AEO 2022 52 Raw'!AE76</f>
        <v>39.813934</v>
      </c>
      <c r="AC89" s="52">
        <f>'AEO 2022 52 Raw'!AF76</f>
        <v>39.853718</v>
      </c>
      <c r="AD89" s="52">
        <f>'AEO 2022 52 Raw'!AG76</f>
        <v>39.896389</v>
      </c>
      <c r="AE89" s="52">
        <f>'AEO 2022 52 Raw'!AH76</f>
        <v>39.937065</v>
      </c>
      <c r="AF89" s="52">
        <f>'AEO 2022 52 Raw'!AI76</f>
        <v>39.9645</v>
      </c>
      <c r="AG89" s="53">
        <f>'AEO 2022 52 Raw'!AJ76</f>
        <v>0.002</v>
      </c>
    </row>
    <row r="90" ht="12.0" customHeight="1">
      <c r="A90" s="45" t="s">
        <v>2598</v>
      </c>
      <c r="B90" s="51" t="s">
        <v>2521</v>
      </c>
      <c r="C90" s="52">
        <f>'AEO 2022 52 Raw'!F77</f>
        <v>30.303408</v>
      </c>
      <c r="D90" s="52">
        <f>'AEO 2022 52 Raw'!G77</f>
        <v>30.238764</v>
      </c>
      <c r="E90" s="52">
        <f>'AEO 2022 52 Raw'!H77</f>
        <v>30.322245</v>
      </c>
      <c r="F90" s="52">
        <f>'AEO 2022 52 Raw'!I77</f>
        <v>30.4121</v>
      </c>
      <c r="G90" s="52">
        <f>'AEO 2022 52 Raw'!J77</f>
        <v>30.580524</v>
      </c>
      <c r="H90" s="52">
        <f>'AEO 2022 52 Raw'!K77</f>
        <v>30.706015</v>
      </c>
      <c r="I90" s="52">
        <f>'AEO 2022 52 Raw'!L77</f>
        <v>30.782541</v>
      </c>
      <c r="J90" s="52">
        <f>'AEO 2022 52 Raw'!M77</f>
        <v>30.865423</v>
      </c>
      <c r="K90" s="52">
        <f>'AEO 2022 52 Raw'!N77</f>
        <v>30.947559</v>
      </c>
      <c r="L90" s="52">
        <f>'AEO 2022 52 Raw'!O77</f>
        <v>31.025805</v>
      </c>
      <c r="M90" s="52">
        <f>'AEO 2022 52 Raw'!P77</f>
        <v>31.106283</v>
      </c>
      <c r="N90" s="52">
        <f>'AEO 2022 52 Raw'!Q77</f>
        <v>31.172771</v>
      </c>
      <c r="O90" s="52">
        <f>'AEO 2022 52 Raw'!R77</f>
        <v>31.252932</v>
      </c>
      <c r="P90" s="52">
        <f>'AEO 2022 52 Raw'!S77</f>
        <v>31.309357</v>
      </c>
      <c r="Q90" s="52">
        <f>'AEO 2022 52 Raw'!T77</f>
        <v>31.361242</v>
      </c>
      <c r="R90" s="52">
        <f>'AEO 2022 52 Raw'!U77</f>
        <v>31.413834</v>
      </c>
      <c r="S90" s="52">
        <f>'AEO 2022 52 Raw'!V77</f>
        <v>31.466005</v>
      </c>
      <c r="T90" s="52">
        <f>'AEO 2022 52 Raw'!W77</f>
        <v>31.515181</v>
      </c>
      <c r="U90" s="52">
        <f>'AEO 2022 52 Raw'!X77</f>
        <v>31.568491</v>
      </c>
      <c r="V90" s="52">
        <f>'AEO 2022 52 Raw'!Y77</f>
        <v>31.612488</v>
      </c>
      <c r="W90" s="52">
        <f>'AEO 2022 52 Raw'!Z77</f>
        <v>31.65785</v>
      </c>
      <c r="X90" s="52">
        <f>'AEO 2022 52 Raw'!AA77</f>
        <v>31.702465</v>
      </c>
      <c r="Y90" s="52">
        <f>'AEO 2022 52 Raw'!AB77</f>
        <v>31.745235</v>
      </c>
      <c r="Z90" s="52">
        <f>'AEO 2022 52 Raw'!AC77</f>
        <v>31.789743</v>
      </c>
      <c r="AA90" s="52">
        <f>'AEO 2022 52 Raw'!AD77</f>
        <v>31.835829</v>
      </c>
      <c r="AB90" s="52">
        <f>'AEO 2022 52 Raw'!AE77</f>
        <v>31.881241</v>
      </c>
      <c r="AC90" s="52">
        <f>'AEO 2022 52 Raw'!AF77</f>
        <v>31.928007</v>
      </c>
      <c r="AD90" s="52">
        <f>'AEO 2022 52 Raw'!AG77</f>
        <v>31.974785</v>
      </c>
      <c r="AE90" s="52">
        <f>'AEO 2022 52 Raw'!AH77</f>
        <v>32.022224</v>
      </c>
      <c r="AF90" s="52">
        <f>'AEO 2022 52 Raw'!AI77</f>
        <v>32.056061</v>
      </c>
      <c r="AG90" s="53">
        <f>'AEO 2022 52 Raw'!AJ77</f>
        <v>0.002</v>
      </c>
    </row>
    <row r="91" ht="15.0" customHeight="1">
      <c r="A91" s="45" t="s">
        <v>2599</v>
      </c>
      <c r="B91" s="51" t="s">
        <v>2523</v>
      </c>
      <c r="C91" s="52">
        <f>'AEO 2022 52 Raw'!F78</f>
        <v>30.726355</v>
      </c>
      <c r="D91" s="52">
        <f>'AEO 2022 52 Raw'!G78</f>
        <v>30.682055</v>
      </c>
      <c r="E91" s="52">
        <f>'AEO 2022 52 Raw'!H78</f>
        <v>30.77216</v>
      </c>
      <c r="F91" s="52">
        <f>'AEO 2022 52 Raw'!I78</f>
        <v>30.860361</v>
      </c>
      <c r="G91" s="52">
        <f>'AEO 2022 52 Raw'!J78</f>
        <v>31.041693</v>
      </c>
      <c r="H91" s="52">
        <f>'AEO 2022 52 Raw'!K78</f>
        <v>31.170486</v>
      </c>
      <c r="I91" s="52">
        <f>'AEO 2022 52 Raw'!L78</f>
        <v>31.251011</v>
      </c>
      <c r="J91" s="52">
        <f>'AEO 2022 52 Raw'!M78</f>
        <v>31.327688</v>
      </c>
      <c r="K91" s="52">
        <f>'AEO 2022 52 Raw'!N78</f>
        <v>31.409451</v>
      </c>
      <c r="L91" s="52">
        <f>'AEO 2022 52 Raw'!O78</f>
        <v>31.486294</v>
      </c>
      <c r="M91" s="52">
        <f>'AEO 2022 52 Raw'!P78</f>
        <v>31.563465</v>
      </c>
      <c r="N91" s="52">
        <f>'AEO 2022 52 Raw'!Q78</f>
        <v>31.627968</v>
      </c>
      <c r="O91" s="52">
        <f>'AEO 2022 52 Raw'!R78</f>
        <v>31.706217</v>
      </c>
      <c r="P91" s="52">
        <f>'AEO 2022 52 Raw'!S78</f>
        <v>31.761921</v>
      </c>
      <c r="Q91" s="52">
        <f>'AEO 2022 52 Raw'!T78</f>
        <v>31.813522</v>
      </c>
      <c r="R91" s="52">
        <f>'AEO 2022 52 Raw'!U78</f>
        <v>31.865591</v>
      </c>
      <c r="S91" s="52">
        <f>'AEO 2022 52 Raw'!V78</f>
        <v>31.917027</v>
      </c>
      <c r="T91" s="52">
        <f>'AEO 2022 52 Raw'!W78</f>
        <v>31.965212</v>
      </c>
      <c r="U91" s="52">
        <f>'AEO 2022 52 Raw'!X78</f>
        <v>32.016907</v>
      </c>
      <c r="V91" s="52">
        <f>'AEO 2022 52 Raw'!Y78</f>
        <v>32.059532</v>
      </c>
      <c r="W91" s="52">
        <f>'AEO 2022 52 Raw'!Z78</f>
        <v>32.103336</v>
      </c>
      <c r="X91" s="52">
        <f>'AEO 2022 52 Raw'!AA78</f>
        <v>32.146111</v>
      </c>
      <c r="Y91" s="52">
        <f>'AEO 2022 52 Raw'!AB78</f>
        <v>32.187305</v>
      </c>
      <c r="Z91" s="52">
        <f>'AEO 2022 52 Raw'!AC78</f>
        <v>32.229813</v>
      </c>
      <c r="AA91" s="52">
        <f>'AEO 2022 52 Raw'!AD78</f>
        <v>32.274197</v>
      </c>
      <c r="AB91" s="52">
        <f>'AEO 2022 52 Raw'!AE78</f>
        <v>32.317966</v>
      </c>
      <c r="AC91" s="52">
        <f>'AEO 2022 52 Raw'!AF78</f>
        <v>32.363098</v>
      </c>
      <c r="AD91" s="52">
        <f>'AEO 2022 52 Raw'!AG78</f>
        <v>32.407295</v>
      </c>
      <c r="AE91" s="52">
        <f>'AEO 2022 52 Raw'!AH78</f>
        <v>32.452583</v>
      </c>
      <c r="AF91" s="52">
        <f>'AEO 2022 52 Raw'!AI78</f>
        <v>32.483078</v>
      </c>
      <c r="AG91" s="53">
        <f>'AEO 2022 52 Raw'!AJ78</f>
        <v>0.002</v>
      </c>
    </row>
    <row r="92" ht="15.0" customHeight="1">
      <c r="A92" s="45" t="s">
        <v>2600</v>
      </c>
      <c r="B92" s="51" t="s">
        <v>2525</v>
      </c>
      <c r="C92" s="52">
        <f>'AEO 2022 52 Raw'!F79</f>
        <v>36.388935</v>
      </c>
      <c r="D92" s="52">
        <f>'AEO 2022 52 Raw'!G79</f>
        <v>36.348484</v>
      </c>
      <c r="E92" s="52">
        <f>'AEO 2022 52 Raw'!H79</f>
        <v>36.422886</v>
      </c>
      <c r="F92" s="52">
        <f>'AEO 2022 52 Raw'!I79</f>
        <v>36.526035</v>
      </c>
      <c r="G92" s="52">
        <f>'AEO 2022 52 Raw'!J79</f>
        <v>36.708755</v>
      </c>
      <c r="H92" s="52">
        <f>'AEO 2022 52 Raw'!K79</f>
        <v>36.864323</v>
      </c>
      <c r="I92" s="52">
        <f>'AEO 2022 52 Raw'!L79</f>
        <v>36.946293</v>
      </c>
      <c r="J92" s="52">
        <f>'AEO 2022 52 Raw'!M79</f>
        <v>37.017204</v>
      </c>
      <c r="K92" s="52">
        <f>'AEO 2022 52 Raw'!N79</f>
        <v>37.094761</v>
      </c>
      <c r="L92" s="52">
        <f>'AEO 2022 52 Raw'!O79</f>
        <v>37.167515</v>
      </c>
      <c r="M92" s="52">
        <f>'AEO 2022 52 Raw'!P79</f>
        <v>37.239872</v>
      </c>
      <c r="N92" s="52">
        <f>'AEO 2022 52 Raw'!Q79</f>
        <v>37.302094</v>
      </c>
      <c r="O92" s="52">
        <f>'AEO 2022 52 Raw'!R79</f>
        <v>37.375435</v>
      </c>
      <c r="P92" s="52">
        <f>'AEO 2022 52 Raw'!S79</f>
        <v>37.425701</v>
      </c>
      <c r="Q92" s="52">
        <f>'AEO 2022 52 Raw'!T79</f>
        <v>37.47094</v>
      </c>
      <c r="R92" s="52">
        <f>'AEO 2022 52 Raw'!U79</f>
        <v>37.518616</v>
      </c>
      <c r="S92" s="52">
        <f>'AEO 2022 52 Raw'!V79</f>
        <v>37.565613</v>
      </c>
      <c r="T92" s="52">
        <f>'AEO 2022 52 Raw'!W79</f>
        <v>37.609802</v>
      </c>
      <c r="U92" s="52">
        <f>'AEO 2022 52 Raw'!X79</f>
        <v>37.655918</v>
      </c>
      <c r="V92" s="52">
        <f>'AEO 2022 52 Raw'!Y79</f>
        <v>37.696198</v>
      </c>
      <c r="W92" s="52">
        <f>'AEO 2022 52 Raw'!Z79</f>
        <v>37.736931</v>
      </c>
      <c r="X92" s="52">
        <f>'AEO 2022 52 Raw'!AA79</f>
        <v>37.777058</v>
      </c>
      <c r="Y92" s="52">
        <f>'AEO 2022 52 Raw'!AB79</f>
        <v>37.815086</v>
      </c>
      <c r="Z92" s="52">
        <f>'AEO 2022 52 Raw'!AC79</f>
        <v>37.854343</v>
      </c>
      <c r="AA92" s="52">
        <f>'AEO 2022 52 Raw'!AD79</f>
        <v>37.894943</v>
      </c>
      <c r="AB92" s="52">
        <f>'AEO 2022 52 Raw'!AE79</f>
        <v>37.935562</v>
      </c>
      <c r="AC92" s="52">
        <f>'AEO 2022 52 Raw'!AF79</f>
        <v>37.977226</v>
      </c>
      <c r="AD92" s="52">
        <f>'AEO 2022 52 Raw'!AG79</f>
        <v>38.018665</v>
      </c>
      <c r="AE92" s="52">
        <f>'AEO 2022 52 Raw'!AH79</f>
        <v>38.060612</v>
      </c>
      <c r="AF92" s="52">
        <f>'AEO 2022 52 Raw'!AI79</f>
        <v>38.08709</v>
      </c>
      <c r="AG92" s="53">
        <f>'AEO 2022 52 Raw'!AJ79</f>
        <v>0.002</v>
      </c>
    </row>
    <row r="93" ht="15.0" customHeight="1">
      <c r="A93" s="45" t="s">
        <v>2601</v>
      </c>
      <c r="B93" s="51" t="s">
        <v>2527</v>
      </c>
      <c r="C93" s="52">
        <f>'AEO 2022 52 Raw'!F80</f>
        <v>97.751541</v>
      </c>
      <c r="D93" s="52">
        <f>'AEO 2022 52 Raw'!G80</f>
        <v>97.737076</v>
      </c>
      <c r="E93" s="52">
        <f>'AEO 2022 52 Raw'!H80</f>
        <v>97.806023</v>
      </c>
      <c r="F93" s="52">
        <f>'AEO 2022 52 Raw'!I80</f>
        <v>97.881126</v>
      </c>
      <c r="G93" s="52">
        <f>'AEO 2022 52 Raw'!J80</f>
        <v>98.030457</v>
      </c>
      <c r="H93" s="52">
        <f>'AEO 2022 52 Raw'!K80</f>
        <v>98.215118</v>
      </c>
      <c r="I93" s="52">
        <f>'AEO 2022 52 Raw'!L80</f>
        <v>98.327133</v>
      </c>
      <c r="J93" s="52">
        <f>'AEO 2022 52 Raw'!M80</f>
        <v>98.41597</v>
      </c>
      <c r="K93" s="52">
        <f>'AEO 2022 52 Raw'!N80</f>
        <v>98.496872</v>
      </c>
      <c r="L93" s="52">
        <f>'AEO 2022 52 Raw'!O80</f>
        <v>98.574348</v>
      </c>
      <c r="M93" s="52">
        <f>'AEO 2022 52 Raw'!P80</f>
        <v>98.649147</v>
      </c>
      <c r="N93" s="52">
        <f>'AEO 2022 52 Raw'!Q80</f>
        <v>98.704781</v>
      </c>
      <c r="O93" s="52">
        <f>'AEO 2022 52 Raw'!R80</f>
        <v>98.768951</v>
      </c>
      <c r="P93" s="52">
        <f>'AEO 2022 52 Raw'!S80</f>
        <v>98.810318</v>
      </c>
      <c r="Q93" s="52">
        <f>'AEO 2022 52 Raw'!T80</f>
        <v>98.845779</v>
      </c>
      <c r="R93" s="52">
        <f>'AEO 2022 52 Raw'!U80</f>
        <v>98.885445</v>
      </c>
      <c r="S93" s="52">
        <f>'AEO 2022 52 Raw'!V80</f>
        <v>98.927414</v>
      </c>
      <c r="T93" s="52">
        <f>'AEO 2022 52 Raw'!W80</f>
        <v>98.967155</v>
      </c>
      <c r="U93" s="52">
        <f>'AEO 2022 52 Raw'!X80</f>
        <v>99.008232</v>
      </c>
      <c r="V93" s="52">
        <f>'AEO 2022 52 Raw'!Y80</f>
        <v>99.044975</v>
      </c>
      <c r="W93" s="52">
        <f>'AEO 2022 52 Raw'!Z80</f>
        <v>99.080391</v>
      </c>
      <c r="X93" s="52">
        <f>'AEO 2022 52 Raw'!AA80</f>
        <v>99.116142</v>
      </c>
      <c r="Y93" s="52">
        <f>'AEO 2022 52 Raw'!AB80</f>
        <v>99.148201</v>
      </c>
      <c r="Z93" s="52">
        <f>'AEO 2022 52 Raw'!AC80</f>
        <v>99.181328</v>
      </c>
      <c r="AA93" s="52">
        <f>'AEO 2022 52 Raw'!AD80</f>
        <v>99.214241</v>
      </c>
      <c r="AB93" s="52">
        <f>'AEO 2022 52 Raw'!AE80</f>
        <v>99.248055</v>
      </c>
      <c r="AC93" s="52">
        <f>'AEO 2022 52 Raw'!AF80</f>
        <v>99.28347</v>
      </c>
      <c r="AD93" s="52">
        <f>'AEO 2022 52 Raw'!AG80</f>
        <v>99.320671</v>
      </c>
      <c r="AE93" s="52">
        <f>'AEO 2022 52 Raw'!AH80</f>
        <v>99.35762</v>
      </c>
      <c r="AF93" s="52">
        <f>'AEO 2022 52 Raw'!AI80</f>
        <v>99.377869</v>
      </c>
      <c r="AG93" s="53">
        <f>'AEO 2022 52 Raw'!AJ80</f>
        <v>0.001</v>
      </c>
    </row>
    <row r="94" ht="15.0" customHeight="1">
      <c r="A94" s="45" t="s">
        <v>2602</v>
      </c>
      <c r="B94" s="51" t="s">
        <v>2529</v>
      </c>
      <c r="C94" s="52">
        <f>'AEO 2022 52 Raw'!F81</f>
        <v>29.973516</v>
      </c>
      <c r="D94" s="52">
        <f>'AEO 2022 52 Raw'!G81</f>
        <v>29.972605</v>
      </c>
      <c r="E94" s="52">
        <f>'AEO 2022 52 Raw'!H81</f>
        <v>30.043308</v>
      </c>
      <c r="F94" s="52">
        <f>'AEO 2022 52 Raw'!I81</f>
        <v>30.173525</v>
      </c>
      <c r="G94" s="52">
        <f>'AEO 2022 52 Raw'!J81</f>
        <v>30.339546</v>
      </c>
      <c r="H94" s="52">
        <f>'AEO 2022 52 Raw'!K81</f>
        <v>30.553787</v>
      </c>
      <c r="I94" s="52">
        <f>'AEO 2022 52 Raw'!L81</f>
        <v>30.624552</v>
      </c>
      <c r="J94" s="52">
        <f>'AEO 2022 52 Raw'!M81</f>
        <v>30.694748</v>
      </c>
      <c r="K94" s="52">
        <f>'AEO 2022 52 Raw'!N81</f>
        <v>30.763208</v>
      </c>
      <c r="L94" s="52">
        <f>'AEO 2022 52 Raw'!O81</f>
        <v>30.82868</v>
      </c>
      <c r="M94" s="52">
        <f>'AEO 2022 52 Raw'!P81</f>
        <v>30.895195</v>
      </c>
      <c r="N94" s="52">
        <f>'AEO 2022 52 Raw'!Q81</f>
        <v>30.953974</v>
      </c>
      <c r="O94" s="52">
        <f>'AEO 2022 52 Raw'!R81</f>
        <v>31.021303</v>
      </c>
      <c r="P94" s="52">
        <f>'AEO 2022 52 Raw'!S81</f>
        <v>31.066319</v>
      </c>
      <c r="Q94" s="52">
        <f>'AEO 2022 52 Raw'!T81</f>
        <v>31.10791</v>
      </c>
      <c r="R94" s="52">
        <f>'AEO 2022 52 Raw'!U81</f>
        <v>31.149343</v>
      </c>
      <c r="S94" s="52">
        <f>'AEO 2022 52 Raw'!V81</f>
        <v>31.190557</v>
      </c>
      <c r="T94" s="52">
        <f>'AEO 2022 52 Raw'!W81</f>
        <v>31.229355</v>
      </c>
      <c r="U94" s="52">
        <f>'AEO 2022 52 Raw'!X81</f>
        <v>31.269894</v>
      </c>
      <c r="V94" s="52">
        <f>'AEO 2022 52 Raw'!Y81</f>
        <v>31.304592</v>
      </c>
      <c r="W94" s="52">
        <f>'AEO 2022 52 Raw'!Z81</f>
        <v>31.340006</v>
      </c>
      <c r="X94" s="52">
        <f>'AEO 2022 52 Raw'!AA81</f>
        <v>31.374834</v>
      </c>
      <c r="Y94" s="52">
        <f>'AEO 2022 52 Raw'!AB81</f>
        <v>31.409447</v>
      </c>
      <c r="Z94" s="52">
        <f>'AEO 2022 52 Raw'!AC81</f>
        <v>31.443954</v>
      </c>
      <c r="AA94" s="52">
        <f>'AEO 2022 52 Raw'!AD81</f>
        <v>31.478613</v>
      </c>
      <c r="AB94" s="52">
        <f>'AEO 2022 52 Raw'!AE81</f>
        <v>31.510162</v>
      </c>
      <c r="AC94" s="52">
        <f>'AEO 2022 52 Raw'!AF81</f>
        <v>31.541161</v>
      </c>
      <c r="AD94" s="52">
        <f>'AEO 2022 52 Raw'!AG81</f>
        <v>31.575773</v>
      </c>
      <c r="AE94" s="52">
        <f>'AEO 2022 52 Raw'!AH81</f>
        <v>31.609171</v>
      </c>
      <c r="AF94" s="52">
        <f>'AEO 2022 52 Raw'!AI81</f>
        <v>31.626459</v>
      </c>
      <c r="AG94" s="53">
        <f>'AEO 2022 52 Raw'!AJ81</f>
        <v>0.002</v>
      </c>
    </row>
    <row r="95" ht="12.0" customHeight="1">
      <c r="A95" s="45" t="s">
        <v>2603</v>
      </c>
      <c r="B95" s="51" t="s">
        <v>2531</v>
      </c>
      <c r="C95" s="52">
        <f>'AEO 2022 52 Raw'!F82</f>
        <v>41.282932</v>
      </c>
      <c r="D95" s="52">
        <f>'AEO 2022 52 Raw'!G82</f>
        <v>41.29351</v>
      </c>
      <c r="E95" s="52">
        <f>'AEO 2022 52 Raw'!H82</f>
        <v>41.374344</v>
      </c>
      <c r="F95" s="52">
        <f>'AEO 2022 52 Raw'!I82</f>
        <v>41.486771</v>
      </c>
      <c r="G95" s="52">
        <f>'AEO 2022 52 Raw'!J82</f>
        <v>41.660725</v>
      </c>
      <c r="H95" s="52">
        <f>'AEO 2022 52 Raw'!K82</f>
        <v>41.80452</v>
      </c>
      <c r="I95" s="52">
        <f>'AEO 2022 52 Raw'!L82</f>
        <v>41.870148</v>
      </c>
      <c r="J95" s="52">
        <f>'AEO 2022 52 Raw'!M82</f>
        <v>41.933002</v>
      </c>
      <c r="K95" s="52">
        <f>'AEO 2022 52 Raw'!N82</f>
        <v>41.997314</v>
      </c>
      <c r="L95" s="52">
        <f>'AEO 2022 52 Raw'!O82</f>
        <v>42.059292</v>
      </c>
      <c r="M95" s="52">
        <f>'AEO 2022 52 Raw'!P82</f>
        <v>42.122463</v>
      </c>
      <c r="N95" s="52">
        <f>'AEO 2022 52 Raw'!Q82</f>
        <v>42.179565</v>
      </c>
      <c r="O95" s="52">
        <f>'AEO 2022 52 Raw'!R82</f>
        <v>42.242161</v>
      </c>
      <c r="P95" s="52">
        <f>'AEO 2022 52 Raw'!S82</f>
        <v>42.282402</v>
      </c>
      <c r="Q95" s="52">
        <f>'AEO 2022 52 Raw'!T82</f>
        <v>42.321049</v>
      </c>
      <c r="R95" s="52">
        <f>'AEO 2022 52 Raw'!U82</f>
        <v>42.359665</v>
      </c>
      <c r="S95" s="52">
        <f>'AEO 2022 52 Raw'!V82</f>
        <v>42.396481</v>
      </c>
      <c r="T95" s="52">
        <f>'AEO 2022 52 Raw'!W82</f>
        <v>42.433254</v>
      </c>
      <c r="U95" s="52">
        <f>'AEO 2022 52 Raw'!X82</f>
        <v>42.472225</v>
      </c>
      <c r="V95" s="52">
        <f>'AEO 2022 52 Raw'!Y82</f>
        <v>42.504501</v>
      </c>
      <c r="W95" s="52">
        <f>'AEO 2022 52 Raw'!Z82</f>
        <v>42.538761</v>
      </c>
      <c r="X95" s="52">
        <f>'AEO 2022 52 Raw'!AA82</f>
        <v>42.571651</v>
      </c>
      <c r="Y95" s="52">
        <f>'AEO 2022 52 Raw'!AB82</f>
        <v>42.605484</v>
      </c>
      <c r="Z95" s="52">
        <f>'AEO 2022 52 Raw'!AC82</f>
        <v>42.638893</v>
      </c>
      <c r="AA95" s="52">
        <f>'AEO 2022 52 Raw'!AD82</f>
        <v>42.672874</v>
      </c>
      <c r="AB95" s="52">
        <f>'AEO 2022 52 Raw'!AE82</f>
        <v>42.705418</v>
      </c>
      <c r="AC95" s="52">
        <f>'AEO 2022 52 Raw'!AF82</f>
        <v>42.73901</v>
      </c>
      <c r="AD95" s="52">
        <f>'AEO 2022 52 Raw'!AG82</f>
        <v>42.77071</v>
      </c>
      <c r="AE95" s="52">
        <f>'AEO 2022 52 Raw'!AH82</f>
        <v>42.802227</v>
      </c>
      <c r="AF95" s="52">
        <f>'AEO 2022 52 Raw'!AI82</f>
        <v>42.815548</v>
      </c>
      <c r="AG95" s="53">
        <f>'AEO 2022 52 Raw'!AJ82</f>
        <v>0.001</v>
      </c>
    </row>
    <row r="96" ht="15.0" customHeight="1">
      <c r="A96" s="45" t="s">
        <v>2604</v>
      </c>
      <c r="B96" s="51" t="s">
        <v>2533</v>
      </c>
      <c r="C96" s="52">
        <f>'AEO 2022 52 Raw'!F83</f>
        <v>31.483177</v>
      </c>
      <c r="D96" s="52">
        <f>'AEO 2022 52 Raw'!G83</f>
        <v>31.592228</v>
      </c>
      <c r="E96" s="52">
        <f>'AEO 2022 52 Raw'!H83</f>
        <v>31.692635</v>
      </c>
      <c r="F96" s="52">
        <f>'AEO 2022 52 Raw'!I83</f>
        <v>31.786451</v>
      </c>
      <c r="G96" s="52">
        <f>'AEO 2022 52 Raw'!J83</f>
        <v>31.896669</v>
      </c>
      <c r="H96" s="52">
        <f>'AEO 2022 52 Raw'!K83</f>
        <v>31.993021</v>
      </c>
      <c r="I96" s="52">
        <f>'AEO 2022 52 Raw'!L83</f>
        <v>32.089832</v>
      </c>
      <c r="J96" s="52">
        <f>'AEO 2022 52 Raw'!M83</f>
        <v>32.186592</v>
      </c>
      <c r="K96" s="52">
        <f>'AEO 2022 52 Raw'!N83</f>
        <v>32.283268</v>
      </c>
      <c r="L96" s="52">
        <f>'AEO 2022 52 Raw'!O83</f>
        <v>32.379818</v>
      </c>
      <c r="M96" s="52">
        <f>'AEO 2022 52 Raw'!P83</f>
        <v>32.476978</v>
      </c>
      <c r="N96" s="52">
        <f>'AEO 2022 52 Raw'!Q83</f>
        <v>32.568897</v>
      </c>
      <c r="O96" s="52">
        <f>'AEO 2022 52 Raw'!R83</f>
        <v>32.655281</v>
      </c>
      <c r="P96" s="52">
        <f>'AEO 2022 52 Raw'!S83</f>
        <v>32.65694</v>
      </c>
      <c r="Q96" s="52">
        <f>'AEO 2022 52 Raw'!T83</f>
        <v>32.634014</v>
      </c>
      <c r="R96" s="52">
        <f>'AEO 2022 52 Raw'!U83</f>
        <v>32.636269</v>
      </c>
      <c r="S96" s="52">
        <f>'AEO 2022 52 Raw'!V83</f>
        <v>32.641068</v>
      </c>
      <c r="T96" s="52">
        <f>'AEO 2022 52 Raw'!W83</f>
        <v>32.648632</v>
      </c>
      <c r="U96" s="52">
        <f>'AEO 2022 52 Raw'!X83</f>
        <v>32.655807</v>
      </c>
      <c r="V96" s="52">
        <f>'AEO 2022 52 Raw'!Y83</f>
        <v>32.669197</v>
      </c>
      <c r="W96" s="52">
        <f>'AEO 2022 52 Raw'!Z83</f>
        <v>32.677925</v>
      </c>
      <c r="X96" s="52">
        <f>'AEO 2022 52 Raw'!AA83</f>
        <v>32.687767</v>
      </c>
      <c r="Y96" s="52">
        <f>'AEO 2022 52 Raw'!AB83</f>
        <v>32.693779</v>
      </c>
      <c r="Z96" s="52">
        <f>'AEO 2022 52 Raw'!AC83</f>
        <v>32.701168</v>
      </c>
      <c r="AA96" s="52">
        <f>'AEO 2022 52 Raw'!AD83</f>
        <v>32.708969</v>
      </c>
      <c r="AB96" s="52">
        <f>'AEO 2022 52 Raw'!AE83</f>
        <v>32.716602</v>
      </c>
      <c r="AC96" s="52">
        <f>'AEO 2022 52 Raw'!AF83</f>
        <v>32.723885</v>
      </c>
      <c r="AD96" s="52">
        <f>'AEO 2022 52 Raw'!AG83</f>
        <v>32.732506</v>
      </c>
      <c r="AE96" s="52">
        <f>'AEO 2022 52 Raw'!AH83</f>
        <v>32.740623</v>
      </c>
      <c r="AF96" s="52">
        <f>'AEO 2022 52 Raw'!AI83</f>
        <v>32.742802</v>
      </c>
      <c r="AG96" s="53">
        <f>'AEO 2022 52 Raw'!AJ83</f>
        <v>0.001</v>
      </c>
    </row>
    <row r="97" ht="12.0" customHeight="1">
      <c r="A97" s="45" t="s">
        <v>2605</v>
      </c>
      <c r="B97" s="51" t="s">
        <v>2535</v>
      </c>
      <c r="C97" s="52">
        <f>'AEO 2022 52 Raw'!F84</f>
        <v>37.619514</v>
      </c>
      <c r="D97" s="52">
        <f>'AEO 2022 52 Raw'!G84</f>
        <v>37.763279</v>
      </c>
      <c r="E97" s="52">
        <f>'AEO 2022 52 Raw'!H84</f>
        <v>37.949474</v>
      </c>
      <c r="F97" s="52">
        <f>'AEO 2022 52 Raw'!I84</f>
        <v>38.175213</v>
      </c>
      <c r="G97" s="52">
        <f>'AEO 2022 52 Raw'!J84</f>
        <v>38.299393</v>
      </c>
      <c r="H97" s="52">
        <f>'AEO 2022 52 Raw'!K84</f>
        <v>38.436329</v>
      </c>
      <c r="I97" s="52">
        <f>'AEO 2022 52 Raw'!L84</f>
        <v>38.575558</v>
      </c>
      <c r="J97" s="52">
        <f>'AEO 2022 52 Raw'!M84</f>
        <v>38.714455</v>
      </c>
      <c r="K97" s="52">
        <f>'AEO 2022 52 Raw'!N84</f>
        <v>38.832615</v>
      </c>
      <c r="L97" s="52">
        <f>'AEO 2022 52 Raw'!O84</f>
        <v>38.943996</v>
      </c>
      <c r="M97" s="52">
        <f>'AEO 2022 52 Raw'!P84</f>
        <v>39.053314</v>
      </c>
      <c r="N97" s="52">
        <f>'AEO 2022 52 Raw'!Q84</f>
        <v>39.157688</v>
      </c>
      <c r="O97" s="52">
        <f>'AEO 2022 52 Raw'!R84</f>
        <v>39.260513</v>
      </c>
      <c r="P97" s="52">
        <f>'AEO 2022 52 Raw'!S84</f>
        <v>39.293251</v>
      </c>
      <c r="Q97" s="52">
        <f>'AEO 2022 52 Raw'!T84</f>
        <v>39.311699</v>
      </c>
      <c r="R97" s="52">
        <f>'AEO 2022 52 Raw'!U84</f>
        <v>39.312496</v>
      </c>
      <c r="S97" s="52">
        <f>'AEO 2022 52 Raw'!V84</f>
        <v>39.325729</v>
      </c>
      <c r="T97" s="52">
        <f>'AEO 2022 52 Raw'!W84</f>
        <v>39.341942</v>
      </c>
      <c r="U97" s="52">
        <f>'AEO 2022 52 Raw'!X84</f>
        <v>39.359398</v>
      </c>
      <c r="V97" s="52">
        <f>'AEO 2022 52 Raw'!Y84</f>
        <v>39.376225</v>
      </c>
      <c r="W97" s="52">
        <f>'AEO 2022 52 Raw'!Z84</f>
        <v>39.391464</v>
      </c>
      <c r="X97" s="52">
        <f>'AEO 2022 52 Raw'!AA84</f>
        <v>39.406845</v>
      </c>
      <c r="Y97" s="52">
        <f>'AEO 2022 52 Raw'!AB84</f>
        <v>39.418415</v>
      </c>
      <c r="Z97" s="52">
        <f>'AEO 2022 52 Raw'!AC84</f>
        <v>39.43037</v>
      </c>
      <c r="AA97" s="52">
        <f>'AEO 2022 52 Raw'!AD84</f>
        <v>39.440105</v>
      </c>
      <c r="AB97" s="52">
        <f>'AEO 2022 52 Raw'!AE84</f>
        <v>39.450836</v>
      </c>
      <c r="AC97" s="52">
        <f>'AEO 2022 52 Raw'!AF84</f>
        <v>39.461323</v>
      </c>
      <c r="AD97" s="52">
        <f>'AEO 2022 52 Raw'!AG84</f>
        <v>39.475906</v>
      </c>
      <c r="AE97" s="52">
        <f>'AEO 2022 52 Raw'!AH84</f>
        <v>39.488693</v>
      </c>
      <c r="AF97" s="52">
        <f>'AEO 2022 52 Raw'!AI84</f>
        <v>39.49818</v>
      </c>
      <c r="AG97" s="53">
        <f>'AEO 2022 52 Raw'!AJ84</f>
        <v>0.002</v>
      </c>
    </row>
    <row r="98" ht="15.0" customHeight="1">
      <c r="A98" s="45" t="s">
        <v>2606</v>
      </c>
      <c r="B98" s="51" t="s">
        <v>2537</v>
      </c>
      <c r="C98" s="52">
        <f>'AEO 2022 52 Raw'!F85</f>
        <v>30.372063</v>
      </c>
      <c r="D98" s="52">
        <f>'AEO 2022 52 Raw'!G85</f>
        <v>30.520815</v>
      </c>
      <c r="E98" s="52">
        <f>'AEO 2022 52 Raw'!H85</f>
        <v>30.810682</v>
      </c>
      <c r="F98" s="52">
        <f>'AEO 2022 52 Raw'!I85</f>
        <v>31.128998</v>
      </c>
      <c r="G98" s="52">
        <f>'AEO 2022 52 Raw'!J85</f>
        <v>31.31698</v>
      </c>
      <c r="H98" s="52">
        <f>'AEO 2022 52 Raw'!K85</f>
        <v>31.509905</v>
      </c>
      <c r="I98" s="52">
        <f>'AEO 2022 52 Raw'!L85</f>
        <v>31.67857</v>
      </c>
      <c r="J98" s="52">
        <f>'AEO 2022 52 Raw'!M85</f>
        <v>31.853653</v>
      </c>
      <c r="K98" s="52">
        <f>'AEO 2022 52 Raw'!N85</f>
        <v>32.001659</v>
      </c>
      <c r="L98" s="52">
        <f>'AEO 2022 52 Raw'!O85</f>
        <v>32.124275</v>
      </c>
      <c r="M98" s="52">
        <f>'AEO 2022 52 Raw'!P85</f>
        <v>32.236126</v>
      </c>
      <c r="N98" s="52">
        <f>'AEO 2022 52 Raw'!Q85</f>
        <v>32.337589</v>
      </c>
      <c r="O98" s="52">
        <f>'AEO 2022 52 Raw'!R85</f>
        <v>32.438507</v>
      </c>
      <c r="P98" s="52">
        <f>'AEO 2022 52 Raw'!S85</f>
        <v>32.471237</v>
      </c>
      <c r="Q98" s="52">
        <f>'AEO 2022 52 Raw'!T85</f>
        <v>32.491444</v>
      </c>
      <c r="R98" s="52">
        <f>'AEO 2022 52 Raw'!U85</f>
        <v>32.511242</v>
      </c>
      <c r="S98" s="52">
        <f>'AEO 2022 52 Raw'!V85</f>
        <v>32.548965</v>
      </c>
      <c r="T98" s="52">
        <f>'AEO 2022 52 Raw'!W85</f>
        <v>32.563549</v>
      </c>
      <c r="U98" s="52">
        <f>'AEO 2022 52 Raw'!X85</f>
        <v>32.578888</v>
      </c>
      <c r="V98" s="52">
        <f>'AEO 2022 52 Raw'!Y85</f>
        <v>32.592632</v>
      </c>
      <c r="W98" s="52">
        <f>'AEO 2022 52 Raw'!Z85</f>
        <v>32.606445</v>
      </c>
      <c r="X98" s="52">
        <f>'AEO 2022 52 Raw'!AA85</f>
        <v>32.619915</v>
      </c>
      <c r="Y98" s="52">
        <f>'AEO 2022 52 Raw'!AB85</f>
        <v>32.63216</v>
      </c>
      <c r="Z98" s="52">
        <f>'AEO 2022 52 Raw'!AC85</f>
        <v>32.644867</v>
      </c>
      <c r="AA98" s="52">
        <f>'AEO 2022 52 Raw'!AD85</f>
        <v>32.657394</v>
      </c>
      <c r="AB98" s="52">
        <f>'AEO 2022 52 Raw'!AE85</f>
        <v>32.669342</v>
      </c>
      <c r="AC98" s="52">
        <f>'AEO 2022 52 Raw'!AF85</f>
        <v>32.681076</v>
      </c>
      <c r="AD98" s="52">
        <f>'AEO 2022 52 Raw'!AG85</f>
        <v>32.69442</v>
      </c>
      <c r="AE98" s="52">
        <f>'AEO 2022 52 Raw'!AH85</f>
        <v>32.706768</v>
      </c>
      <c r="AF98" s="52">
        <f>'AEO 2022 52 Raw'!AI85</f>
        <v>32.715057</v>
      </c>
      <c r="AG98" s="53">
        <f>'AEO 2022 52 Raw'!AJ85</f>
        <v>0.003</v>
      </c>
    </row>
    <row r="99" ht="15.0" customHeight="1">
      <c r="A99" s="45" t="s">
        <v>2607</v>
      </c>
      <c r="B99" s="51" t="s">
        <v>2539</v>
      </c>
      <c r="C99" s="52">
        <f>'AEO 2022 52 Raw'!F86</f>
        <v>36.579048</v>
      </c>
      <c r="D99" s="52">
        <f>'AEO 2022 52 Raw'!G86</f>
        <v>36.686329</v>
      </c>
      <c r="E99" s="52">
        <f>'AEO 2022 52 Raw'!H86</f>
        <v>36.79874</v>
      </c>
      <c r="F99" s="52">
        <f>'AEO 2022 52 Raw'!I86</f>
        <v>36.902817</v>
      </c>
      <c r="G99" s="52">
        <f>'AEO 2022 52 Raw'!J86</f>
        <v>36.99514</v>
      </c>
      <c r="H99" s="52">
        <f>'AEO 2022 52 Raw'!K86</f>
        <v>37.089001</v>
      </c>
      <c r="I99" s="52">
        <f>'AEO 2022 52 Raw'!L86</f>
        <v>37.183281</v>
      </c>
      <c r="J99" s="52">
        <f>'AEO 2022 52 Raw'!M86</f>
        <v>37.278896</v>
      </c>
      <c r="K99" s="52">
        <f>'AEO 2022 52 Raw'!N86</f>
        <v>37.374493</v>
      </c>
      <c r="L99" s="52">
        <f>'AEO 2022 52 Raw'!O86</f>
        <v>37.469898</v>
      </c>
      <c r="M99" s="52">
        <f>'AEO 2022 52 Raw'!P86</f>
        <v>37.565998</v>
      </c>
      <c r="N99" s="52">
        <f>'AEO 2022 52 Raw'!Q86</f>
        <v>37.661858</v>
      </c>
      <c r="O99" s="52">
        <f>'AEO 2022 52 Raw'!R86</f>
        <v>37.758408</v>
      </c>
      <c r="P99" s="52">
        <f>'AEO 2022 52 Raw'!S86</f>
        <v>37.778164</v>
      </c>
      <c r="Q99" s="52">
        <f>'AEO 2022 52 Raw'!T86</f>
        <v>37.775085</v>
      </c>
      <c r="R99" s="52">
        <f>'AEO 2022 52 Raw'!U86</f>
        <v>37.772373</v>
      </c>
      <c r="S99" s="52">
        <f>'AEO 2022 52 Raw'!V86</f>
        <v>37.761101</v>
      </c>
      <c r="T99" s="52">
        <f>'AEO 2022 52 Raw'!W86</f>
        <v>37.772152</v>
      </c>
      <c r="U99" s="52">
        <f>'AEO 2022 52 Raw'!X86</f>
        <v>37.784607</v>
      </c>
      <c r="V99" s="52">
        <f>'AEO 2022 52 Raw'!Y86</f>
        <v>37.7952</v>
      </c>
      <c r="W99" s="52">
        <f>'AEO 2022 52 Raw'!Z86</f>
        <v>37.80584</v>
      </c>
      <c r="X99" s="52">
        <f>'AEO 2022 52 Raw'!AA86</f>
        <v>37.815422</v>
      </c>
      <c r="Y99" s="52">
        <f>'AEO 2022 52 Raw'!AB86</f>
        <v>37.824738</v>
      </c>
      <c r="Z99" s="52">
        <f>'AEO 2022 52 Raw'!AC86</f>
        <v>37.830368</v>
      </c>
      <c r="AA99" s="52">
        <f>'AEO 2022 52 Raw'!AD86</f>
        <v>37.83419</v>
      </c>
      <c r="AB99" s="52">
        <f>'AEO 2022 52 Raw'!AE86</f>
        <v>37.835308</v>
      </c>
      <c r="AC99" s="52">
        <f>'AEO 2022 52 Raw'!AF86</f>
        <v>37.8372</v>
      </c>
      <c r="AD99" s="52">
        <f>'AEO 2022 52 Raw'!AG86</f>
        <v>37.845146</v>
      </c>
      <c r="AE99" s="52">
        <f>'AEO 2022 52 Raw'!AH86</f>
        <v>37.85387</v>
      </c>
      <c r="AF99" s="52">
        <f>'AEO 2022 52 Raw'!AI86</f>
        <v>37.855824</v>
      </c>
      <c r="AG99" s="53">
        <f>'AEO 2022 52 Raw'!AJ86</f>
        <v>0.001</v>
      </c>
    </row>
    <row r="100" ht="15.0" customHeight="1">
      <c r="A100" s="45" t="s">
        <v>2608</v>
      </c>
      <c r="B100" s="51" t="s">
        <v>2541</v>
      </c>
      <c r="C100" s="52">
        <f>'AEO 2022 52 Raw'!F87</f>
        <v>43.11541</v>
      </c>
      <c r="D100" s="52">
        <f>'AEO 2022 52 Raw'!G87</f>
        <v>43.209747</v>
      </c>
      <c r="E100" s="52">
        <f>'AEO 2022 52 Raw'!H87</f>
        <v>43.3372</v>
      </c>
      <c r="F100" s="52">
        <f>'AEO 2022 52 Raw'!I87</f>
        <v>43.46508</v>
      </c>
      <c r="G100" s="52">
        <f>'AEO 2022 52 Raw'!J87</f>
        <v>43.577793</v>
      </c>
      <c r="H100" s="52">
        <f>'AEO 2022 52 Raw'!K87</f>
        <v>43.677208</v>
      </c>
      <c r="I100" s="52">
        <f>'AEO 2022 52 Raw'!L87</f>
        <v>43.777489</v>
      </c>
      <c r="J100" s="52">
        <f>'AEO 2022 52 Raw'!M87</f>
        <v>43.880569</v>
      </c>
      <c r="K100" s="52">
        <f>'AEO 2022 52 Raw'!N87</f>
        <v>43.980019</v>
      </c>
      <c r="L100" s="52">
        <f>'AEO 2022 52 Raw'!O87</f>
        <v>44.079094</v>
      </c>
      <c r="M100" s="52">
        <f>'AEO 2022 52 Raw'!P87</f>
        <v>44.179562</v>
      </c>
      <c r="N100" s="52">
        <f>'AEO 2022 52 Raw'!Q87</f>
        <v>44.278492</v>
      </c>
      <c r="O100" s="52">
        <f>'AEO 2022 52 Raw'!R87</f>
        <v>44.379509</v>
      </c>
      <c r="P100" s="52">
        <f>'AEO 2022 52 Raw'!S87</f>
        <v>44.412079</v>
      </c>
      <c r="Q100" s="52">
        <f>'AEO 2022 52 Raw'!T87</f>
        <v>44.431114</v>
      </c>
      <c r="R100" s="52">
        <f>'AEO 2022 52 Raw'!U87</f>
        <v>44.448086</v>
      </c>
      <c r="S100" s="52">
        <f>'AEO 2022 52 Raw'!V87</f>
        <v>44.462399</v>
      </c>
      <c r="T100" s="52">
        <f>'AEO 2022 52 Raw'!W87</f>
        <v>44.47699</v>
      </c>
      <c r="U100" s="52">
        <f>'AEO 2022 52 Raw'!X87</f>
        <v>44.491745</v>
      </c>
      <c r="V100" s="52">
        <f>'AEO 2022 52 Raw'!Y87</f>
        <v>44.504345</v>
      </c>
      <c r="W100" s="52">
        <f>'AEO 2022 52 Raw'!Z87</f>
        <v>44.516731</v>
      </c>
      <c r="X100" s="52">
        <f>'AEO 2022 52 Raw'!AA87</f>
        <v>44.528267</v>
      </c>
      <c r="Y100" s="52">
        <f>'AEO 2022 52 Raw'!AB87</f>
        <v>44.539326</v>
      </c>
      <c r="Z100" s="52">
        <f>'AEO 2022 52 Raw'!AC87</f>
        <v>44.550159</v>
      </c>
      <c r="AA100" s="52">
        <f>'AEO 2022 52 Raw'!AD87</f>
        <v>44.560326</v>
      </c>
      <c r="AB100" s="52">
        <f>'AEO 2022 52 Raw'!AE87</f>
        <v>44.570259</v>
      </c>
      <c r="AC100" s="52">
        <f>'AEO 2022 52 Raw'!AF87</f>
        <v>44.580368</v>
      </c>
      <c r="AD100" s="52">
        <f>'AEO 2022 52 Raw'!AG87</f>
        <v>44.590416</v>
      </c>
      <c r="AE100" s="52">
        <f>'AEO 2022 52 Raw'!AH87</f>
        <v>44.600483</v>
      </c>
      <c r="AF100" s="52">
        <f>'AEO 2022 52 Raw'!AI87</f>
        <v>44.604687</v>
      </c>
      <c r="AG100" s="53">
        <f>'AEO 2022 52 Raw'!AJ87</f>
        <v>0.001</v>
      </c>
    </row>
    <row r="101" ht="15.0" customHeight="1">
      <c r="A101" s="45" t="s">
        <v>2609</v>
      </c>
      <c r="B101" s="51" t="s">
        <v>2543</v>
      </c>
      <c r="C101" s="52">
        <f>'AEO 2022 52 Raw'!F88</f>
        <v>62.50399</v>
      </c>
      <c r="D101" s="52">
        <f>'AEO 2022 52 Raw'!G88</f>
        <v>62.643841</v>
      </c>
      <c r="E101" s="52">
        <f>'AEO 2022 52 Raw'!H88</f>
        <v>62.836483</v>
      </c>
      <c r="F101" s="52">
        <f>'AEO 2022 52 Raw'!I88</f>
        <v>63.019539</v>
      </c>
      <c r="G101" s="52">
        <f>'AEO 2022 52 Raw'!J88</f>
        <v>63.11832</v>
      </c>
      <c r="H101" s="52">
        <f>'AEO 2022 52 Raw'!K88</f>
        <v>63.234108</v>
      </c>
      <c r="I101" s="52">
        <f>'AEO 2022 52 Raw'!L88</f>
        <v>63.354008</v>
      </c>
      <c r="J101" s="52">
        <f>'AEO 2022 52 Raw'!M88</f>
        <v>63.479454</v>
      </c>
      <c r="K101" s="52">
        <f>'AEO 2022 52 Raw'!N88</f>
        <v>63.588776</v>
      </c>
      <c r="L101" s="52">
        <f>'AEO 2022 52 Raw'!O88</f>
        <v>63.692028</v>
      </c>
      <c r="M101" s="52">
        <f>'AEO 2022 52 Raw'!P88</f>
        <v>63.795296</v>
      </c>
      <c r="N101" s="52">
        <f>'AEO 2022 52 Raw'!Q88</f>
        <v>63.895679</v>
      </c>
      <c r="O101" s="52">
        <f>'AEO 2022 52 Raw'!R88</f>
        <v>64.000565</v>
      </c>
      <c r="P101" s="52">
        <f>'AEO 2022 52 Raw'!S88</f>
        <v>64.036095</v>
      </c>
      <c r="Q101" s="52">
        <f>'AEO 2022 52 Raw'!T88</f>
        <v>64.057648</v>
      </c>
      <c r="R101" s="52">
        <f>'AEO 2022 52 Raw'!U88</f>
        <v>64.07901</v>
      </c>
      <c r="S101" s="52">
        <f>'AEO 2022 52 Raw'!V88</f>
        <v>64.109558</v>
      </c>
      <c r="T101" s="52">
        <f>'AEO 2022 52 Raw'!W88</f>
        <v>64.127373</v>
      </c>
      <c r="U101" s="52">
        <f>'AEO 2022 52 Raw'!X88</f>
        <v>64.145546</v>
      </c>
      <c r="V101" s="52">
        <f>'AEO 2022 52 Raw'!Y88</f>
        <v>64.159409</v>
      </c>
      <c r="W101" s="52">
        <f>'AEO 2022 52 Raw'!Z88</f>
        <v>64.174019</v>
      </c>
      <c r="X101" s="52">
        <f>'AEO 2022 52 Raw'!AA88</f>
        <v>64.187057</v>
      </c>
      <c r="Y101" s="52">
        <f>'AEO 2022 52 Raw'!AB88</f>
        <v>64.199791</v>
      </c>
      <c r="Z101" s="52">
        <f>'AEO 2022 52 Raw'!AC88</f>
        <v>64.208824</v>
      </c>
      <c r="AA101" s="52">
        <f>'AEO 2022 52 Raw'!AD88</f>
        <v>64.216698</v>
      </c>
      <c r="AB101" s="52">
        <f>'AEO 2022 52 Raw'!AE88</f>
        <v>64.223503</v>
      </c>
      <c r="AC101" s="52">
        <f>'AEO 2022 52 Raw'!AF88</f>
        <v>64.237045</v>
      </c>
      <c r="AD101" s="52">
        <f>'AEO 2022 52 Raw'!AG88</f>
        <v>64.247681</v>
      </c>
      <c r="AE101" s="52">
        <f>'AEO 2022 52 Raw'!AH88</f>
        <v>64.257141</v>
      </c>
      <c r="AF101" s="52">
        <f>'AEO 2022 52 Raw'!AI88</f>
        <v>64.260979</v>
      </c>
      <c r="AG101" s="53">
        <f>'AEO 2022 52 Raw'!AJ88</f>
        <v>0.001</v>
      </c>
    </row>
    <row r="102" ht="15.0" customHeight="1">
      <c r="A102" s="45" t="s">
        <v>2610</v>
      </c>
      <c r="B102" s="51" t="s">
        <v>2545</v>
      </c>
      <c r="C102" s="52">
        <f>'AEO 2022 52 Raw'!F89</f>
        <v>30.965393</v>
      </c>
      <c r="D102" s="52">
        <f>'AEO 2022 52 Raw'!G89</f>
        <v>31.030243</v>
      </c>
      <c r="E102" s="52">
        <f>'AEO 2022 52 Raw'!H89</f>
        <v>31.183413</v>
      </c>
      <c r="F102" s="52">
        <f>'AEO 2022 52 Raw'!I89</f>
        <v>31.346336</v>
      </c>
      <c r="G102" s="52">
        <f>'AEO 2022 52 Raw'!J89</f>
        <v>31.466515</v>
      </c>
      <c r="H102" s="52">
        <f>'AEO 2022 52 Raw'!K89</f>
        <v>31.585629</v>
      </c>
      <c r="I102" s="52">
        <f>'AEO 2022 52 Raw'!L89</f>
        <v>31.704947</v>
      </c>
      <c r="J102" s="52">
        <f>'AEO 2022 52 Raw'!M89</f>
        <v>31.830257</v>
      </c>
      <c r="K102" s="52">
        <f>'AEO 2022 52 Raw'!N89</f>
        <v>31.949467</v>
      </c>
      <c r="L102" s="52">
        <f>'AEO 2022 52 Raw'!O89</f>
        <v>32.062237</v>
      </c>
      <c r="M102" s="52">
        <f>'AEO 2022 52 Raw'!P89</f>
        <v>32.176033</v>
      </c>
      <c r="N102" s="52">
        <f>'AEO 2022 52 Raw'!Q89</f>
        <v>32.282509</v>
      </c>
      <c r="O102" s="52">
        <f>'AEO 2022 52 Raw'!R89</f>
        <v>32.393517</v>
      </c>
      <c r="P102" s="52">
        <f>'AEO 2022 52 Raw'!S89</f>
        <v>32.43602</v>
      </c>
      <c r="Q102" s="52">
        <f>'AEO 2022 52 Raw'!T89</f>
        <v>32.465729</v>
      </c>
      <c r="R102" s="52">
        <f>'AEO 2022 52 Raw'!U89</f>
        <v>32.495064</v>
      </c>
      <c r="S102" s="52">
        <f>'AEO 2022 52 Raw'!V89</f>
        <v>32.525715</v>
      </c>
      <c r="T102" s="52">
        <f>'AEO 2022 52 Raw'!W89</f>
        <v>32.550926</v>
      </c>
      <c r="U102" s="52">
        <f>'AEO 2022 52 Raw'!X89</f>
        <v>32.577209</v>
      </c>
      <c r="V102" s="52">
        <f>'AEO 2022 52 Raw'!Y89</f>
        <v>32.597164</v>
      </c>
      <c r="W102" s="52">
        <f>'AEO 2022 52 Raw'!Z89</f>
        <v>32.617687</v>
      </c>
      <c r="X102" s="52">
        <f>'AEO 2022 52 Raw'!AA89</f>
        <v>32.636906</v>
      </c>
      <c r="Y102" s="52">
        <f>'AEO 2022 52 Raw'!AB89</f>
        <v>32.655506</v>
      </c>
      <c r="Z102" s="52">
        <f>'AEO 2022 52 Raw'!AC89</f>
        <v>32.674187</v>
      </c>
      <c r="AA102" s="52">
        <f>'AEO 2022 52 Raw'!AD89</f>
        <v>32.692902</v>
      </c>
      <c r="AB102" s="52">
        <f>'AEO 2022 52 Raw'!AE89</f>
        <v>32.711311</v>
      </c>
      <c r="AC102" s="52">
        <f>'AEO 2022 52 Raw'!AF89</f>
        <v>32.730591</v>
      </c>
      <c r="AD102" s="52">
        <f>'AEO 2022 52 Raw'!AG89</f>
        <v>32.748692</v>
      </c>
      <c r="AE102" s="52">
        <f>'AEO 2022 52 Raw'!AH89</f>
        <v>32.767574</v>
      </c>
      <c r="AF102" s="52">
        <f>'AEO 2022 52 Raw'!AI89</f>
        <v>32.782261</v>
      </c>
      <c r="AG102" s="53">
        <f>'AEO 2022 52 Raw'!AJ89</f>
        <v>0.002</v>
      </c>
    </row>
    <row r="103" ht="15.0" customHeight="1">
      <c r="A103" s="45" t="s">
        <v>2611</v>
      </c>
      <c r="B103" s="51" t="s">
        <v>2547</v>
      </c>
      <c r="C103" s="52">
        <f>'AEO 2022 52 Raw'!F90</f>
        <v>43.717781</v>
      </c>
      <c r="D103" s="52">
        <f>'AEO 2022 52 Raw'!G90</f>
        <v>43.778522</v>
      </c>
      <c r="E103" s="52">
        <f>'AEO 2022 52 Raw'!H90</f>
        <v>43.900845</v>
      </c>
      <c r="F103" s="52">
        <f>'AEO 2022 52 Raw'!I90</f>
        <v>44.057652</v>
      </c>
      <c r="G103" s="52">
        <f>'AEO 2022 52 Raw'!J90</f>
        <v>44.189175</v>
      </c>
      <c r="H103" s="52">
        <f>'AEO 2022 52 Raw'!K90</f>
        <v>44.318344</v>
      </c>
      <c r="I103" s="52">
        <f>'AEO 2022 52 Raw'!L90</f>
        <v>44.443272</v>
      </c>
      <c r="J103" s="52">
        <f>'AEO 2022 52 Raw'!M90</f>
        <v>44.570427</v>
      </c>
      <c r="K103" s="52">
        <f>'AEO 2022 52 Raw'!N90</f>
        <v>44.686665</v>
      </c>
      <c r="L103" s="52">
        <f>'AEO 2022 52 Raw'!O90</f>
        <v>44.799007</v>
      </c>
      <c r="M103" s="52">
        <f>'AEO 2022 52 Raw'!P90</f>
        <v>44.912235</v>
      </c>
      <c r="N103" s="52">
        <f>'AEO 2022 52 Raw'!Q90</f>
        <v>45.01722</v>
      </c>
      <c r="O103" s="52">
        <f>'AEO 2022 52 Raw'!R90</f>
        <v>45.126068</v>
      </c>
      <c r="P103" s="52">
        <f>'AEO 2022 52 Raw'!S90</f>
        <v>45.167679</v>
      </c>
      <c r="Q103" s="52">
        <f>'AEO 2022 52 Raw'!T90</f>
        <v>45.176174</v>
      </c>
      <c r="R103" s="52">
        <f>'AEO 2022 52 Raw'!U90</f>
        <v>45.194248</v>
      </c>
      <c r="S103" s="52">
        <f>'AEO 2022 52 Raw'!V90</f>
        <v>45.213085</v>
      </c>
      <c r="T103" s="52">
        <f>'AEO 2022 52 Raw'!W90</f>
        <v>45.231319</v>
      </c>
      <c r="U103" s="52">
        <f>'AEO 2022 52 Raw'!X90</f>
        <v>45.252697</v>
      </c>
      <c r="V103" s="52">
        <f>'AEO 2022 52 Raw'!Y90</f>
        <v>45.27417</v>
      </c>
      <c r="W103" s="52">
        <f>'AEO 2022 52 Raw'!Z90</f>
        <v>45.293163</v>
      </c>
      <c r="X103" s="52">
        <f>'AEO 2022 52 Raw'!AA90</f>
        <v>45.312817</v>
      </c>
      <c r="Y103" s="52">
        <f>'AEO 2022 52 Raw'!AB90</f>
        <v>45.32962</v>
      </c>
      <c r="Z103" s="52">
        <f>'AEO 2022 52 Raw'!AC90</f>
        <v>45.347084</v>
      </c>
      <c r="AA103" s="52">
        <f>'AEO 2022 52 Raw'!AD90</f>
        <v>45.364952</v>
      </c>
      <c r="AB103" s="52">
        <f>'AEO 2022 52 Raw'!AE90</f>
        <v>45.382042</v>
      </c>
      <c r="AC103" s="52">
        <f>'AEO 2022 52 Raw'!AF90</f>
        <v>45.399044</v>
      </c>
      <c r="AD103" s="52">
        <f>'AEO 2022 52 Raw'!AG90</f>
        <v>45.418205</v>
      </c>
      <c r="AE103" s="52">
        <f>'AEO 2022 52 Raw'!AH90</f>
        <v>45.436657</v>
      </c>
      <c r="AF103" s="52">
        <f>'AEO 2022 52 Raw'!AI90</f>
        <v>45.452114</v>
      </c>
      <c r="AG103" s="53">
        <f>'AEO 2022 52 Raw'!AJ90</f>
        <v>0.001</v>
      </c>
    </row>
    <row r="104" ht="15.0" customHeight="1">
      <c r="B104" s="50" t="s">
        <v>1094</v>
      </c>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3"/>
    </row>
    <row r="105" ht="15.0" customHeight="1">
      <c r="A105" s="45" t="s">
        <v>2612</v>
      </c>
      <c r="B105" s="51" t="s">
        <v>2517</v>
      </c>
      <c r="C105" s="52">
        <f>'AEO 2022 52 Raw'!F92</f>
        <v>0</v>
      </c>
      <c r="D105" s="52">
        <f>'AEO 2022 52 Raw'!G92</f>
        <v>0</v>
      </c>
      <c r="E105" s="52">
        <f>'AEO 2022 52 Raw'!H92</f>
        <v>0</v>
      </c>
      <c r="F105" s="52">
        <f>'AEO 2022 52 Raw'!I92</f>
        <v>0</v>
      </c>
      <c r="G105" s="52">
        <f>'AEO 2022 52 Raw'!J92</f>
        <v>0</v>
      </c>
      <c r="H105" s="52">
        <f>'AEO 2022 52 Raw'!K92</f>
        <v>0</v>
      </c>
      <c r="I105" s="52">
        <f>'AEO 2022 52 Raw'!L92</f>
        <v>0</v>
      </c>
      <c r="J105" s="52">
        <f>'AEO 2022 52 Raw'!M92</f>
        <v>0</v>
      </c>
      <c r="K105" s="52">
        <f>'AEO 2022 52 Raw'!N92</f>
        <v>0</v>
      </c>
      <c r="L105" s="52">
        <f>'AEO 2022 52 Raw'!O92</f>
        <v>0</v>
      </c>
      <c r="M105" s="52">
        <f>'AEO 2022 52 Raw'!P92</f>
        <v>0</v>
      </c>
      <c r="N105" s="52">
        <f>'AEO 2022 52 Raw'!Q92</f>
        <v>0</v>
      </c>
      <c r="O105" s="52">
        <f>'AEO 2022 52 Raw'!R92</f>
        <v>0</v>
      </c>
      <c r="P105" s="52">
        <f>'AEO 2022 52 Raw'!S92</f>
        <v>0</v>
      </c>
      <c r="Q105" s="52">
        <f>'AEO 2022 52 Raw'!T92</f>
        <v>0</v>
      </c>
      <c r="R105" s="52">
        <f>'AEO 2022 52 Raw'!U92</f>
        <v>0</v>
      </c>
      <c r="S105" s="52">
        <f>'AEO 2022 52 Raw'!V92</f>
        <v>0</v>
      </c>
      <c r="T105" s="52">
        <f>'AEO 2022 52 Raw'!W92</f>
        <v>0</v>
      </c>
      <c r="U105" s="52">
        <f>'AEO 2022 52 Raw'!X92</f>
        <v>0</v>
      </c>
      <c r="V105" s="52">
        <f>'AEO 2022 52 Raw'!Y92</f>
        <v>0</v>
      </c>
      <c r="W105" s="52">
        <f>'AEO 2022 52 Raw'!Z92</f>
        <v>0</v>
      </c>
      <c r="X105" s="52">
        <f>'AEO 2022 52 Raw'!AA92</f>
        <v>0</v>
      </c>
      <c r="Y105" s="52">
        <f>'AEO 2022 52 Raw'!AB92</f>
        <v>0</v>
      </c>
      <c r="Z105" s="52">
        <f>'AEO 2022 52 Raw'!AC92</f>
        <v>0</v>
      </c>
      <c r="AA105" s="52">
        <f>'AEO 2022 52 Raw'!AD92</f>
        <v>0</v>
      </c>
      <c r="AB105" s="52">
        <f>'AEO 2022 52 Raw'!AE92</f>
        <v>0</v>
      </c>
      <c r="AC105" s="52">
        <f>'AEO 2022 52 Raw'!AF92</f>
        <v>0</v>
      </c>
      <c r="AD105" s="52">
        <f>'AEO 2022 52 Raw'!AG92</f>
        <v>0</v>
      </c>
      <c r="AE105" s="52">
        <f>'AEO 2022 52 Raw'!AH92</f>
        <v>0</v>
      </c>
      <c r="AF105" s="52">
        <f>'AEO 2022 52 Raw'!AI92</f>
        <v>0</v>
      </c>
      <c r="AG105" s="53" t="str">
        <f>'AEO 2022 52 Raw'!AJ92</f>
        <v>- -</v>
      </c>
    </row>
    <row r="106" ht="15.0" customHeight="1">
      <c r="A106" s="45" t="s">
        <v>2613</v>
      </c>
      <c r="B106" s="51" t="s">
        <v>2519</v>
      </c>
      <c r="C106" s="52">
        <f>'AEO 2022 52 Raw'!F93</f>
        <v>0</v>
      </c>
      <c r="D106" s="52">
        <f>'AEO 2022 52 Raw'!G93</f>
        <v>0</v>
      </c>
      <c r="E106" s="52">
        <f>'AEO 2022 52 Raw'!H93</f>
        <v>0</v>
      </c>
      <c r="F106" s="52">
        <f>'AEO 2022 52 Raw'!I93</f>
        <v>0</v>
      </c>
      <c r="G106" s="52">
        <f>'AEO 2022 52 Raw'!J93</f>
        <v>0</v>
      </c>
      <c r="H106" s="52">
        <f>'AEO 2022 52 Raw'!K93</f>
        <v>0</v>
      </c>
      <c r="I106" s="52">
        <f>'AEO 2022 52 Raw'!L93</f>
        <v>0</v>
      </c>
      <c r="J106" s="52">
        <f>'AEO 2022 52 Raw'!M93</f>
        <v>0</v>
      </c>
      <c r="K106" s="52">
        <f>'AEO 2022 52 Raw'!N93</f>
        <v>0</v>
      </c>
      <c r="L106" s="52">
        <f>'AEO 2022 52 Raw'!O93</f>
        <v>0</v>
      </c>
      <c r="M106" s="52">
        <f>'AEO 2022 52 Raw'!P93</f>
        <v>0</v>
      </c>
      <c r="N106" s="52">
        <f>'AEO 2022 52 Raw'!Q93</f>
        <v>0</v>
      </c>
      <c r="O106" s="52">
        <f>'AEO 2022 52 Raw'!R93</f>
        <v>0</v>
      </c>
      <c r="P106" s="52">
        <f>'AEO 2022 52 Raw'!S93</f>
        <v>0</v>
      </c>
      <c r="Q106" s="52">
        <f>'AEO 2022 52 Raw'!T93</f>
        <v>0</v>
      </c>
      <c r="R106" s="52">
        <f>'AEO 2022 52 Raw'!U93</f>
        <v>0</v>
      </c>
      <c r="S106" s="52">
        <f>'AEO 2022 52 Raw'!V93</f>
        <v>0</v>
      </c>
      <c r="T106" s="52">
        <f>'AEO 2022 52 Raw'!W93</f>
        <v>0</v>
      </c>
      <c r="U106" s="52">
        <f>'AEO 2022 52 Raw'!X93</f>
        <v>0</v>
      </c>
      <c r="V106" s="52">
        <f>'AEO 2022 52 Raw'!Y93</f>
        <v>0</v>
      </c>
      <c r="W106" s="52">
        <f>'AEO 2022 52 Raw'!Z93</f>
        <v>0</v>
      </c>
      <c r="X106" s="52">
        <f>'AEO 2022 52 Raw'!AA93</f>
        <v>0</v>
      </c>
      <c r="Y106" s="52">
        <f>'AEO 2022 52 Raw'!AB93</f>
        <v>0</v>
      </c>
      <c r="Z106" s="52">
        <f>'AEO 2022 52 Raw'!AC93</f>
        <v>0</v>
      </c>
      <c r="AA106" s="52">
        <f>'AEO 2022 52 Raw'!AD93</f>
        <v>0</v>
      </c>
      <c r="AB106" s="52">
        <f>'AEO 2022 52 Raw'!AE93</f>
        <v>0</v>
      </c>
      <c r="AC106" s="52">
        <f>'AEO 2022 52 Raw'!AF93</f>
        <v>0</v>
      </c>
      <c r="AD106" s="52">
        <f>'AEO 2022 52 Raw'!AG93</f>
        <v>0</v>
      </c>
      <c r="AE106" s="52">
        <f>'AEO 2022 52 Raw'!AH93</f>
        <v>0</v>
      </c>
      <c r="AF106" s="52">
        <f>'AEO 2022 52 Raw'!AI93</f>
        <v>0</v>
      </c>
      <c r="AG106" s="53" t="str">
        <f>'AEO 2022 52 Raw'!AJ93</f>
        <v>- -</v>
      </c>
    </row>
    <row r="107" ht="15.0" customHeight="1">
      <c r="A107" s="45" t="s">
        <v>2614</v>
      </c>
      <c r="B107" s="51" t="s">
        <v>2521</v>
      </c>
      <c r="C107" s="52">
        <f>'AEO 2022 52 Raw'!F94</f>
        <v>39.197941</v>
      </c>
      <c r="D107" s="52">
        <f>'AEO 2022 52 Raw'!G94</f>
        <v>39.13657</v>
      </c>
      <c r="E107" s="52">
        <f>'AEO 2022 52 Raw'!H94</f>
        <v>39.220093</v>
      </c>
      <c r="F107" s="52">
        <f>'AEO 2022 52 Raw'!I94</f>
        <v>39.312115</v>
      </c>
      <c r="G107" s="52">
        <f>'AEO 2022 52 Raw'!J94</f>
        <v>39.495632</v>
      </c>
      <c r="H107" s="52">
        <f>'AEO 2022 52 Raw'!K94</f>
        <v>39.629452</v>
      </c>
      <c r="I107" s="52">
        <f>'AEO 2022 52 Raw'!L94</f>
        <v>39.706207</v>
      </c>
      <c r="J107" s="52">
        <f>'AEO 2022 52 Raw'!M94</f>
        <v>39.789875</v>
      </c>
      <c r="K107" s="52">
        <f>'AEO 2022 52 Raw'!N94</f>
        <v>39.873089</v>
      </c>
      <c r="L107" s="52">
        <f>'AEO 2022 52 Raw'!O94</f>
        <v>39.952419</v>
      </c>
      <c r="M107" s="52">
        <f>'AEO 2022 52 Raw'!P94</f>
        <v>40.034035</v>
      </c>
      <c r="N107" s="52">
        <f>'AEO 2022 52 Raw'!Q94</f>
        <v>40.101501</v>
      </c>
      <c r="O107" s="52">
        <f>'AEO 2022 52 Raw'!R94</f>
        <v>40.182869</v>
      </c>
      <c r="P107" s="52">
        <f>'AEO 2022 52 Raw'!S94</f>
        <v>40.240807</v>
      </c>
      <c r="Q107" s="52">
        <f>'AEO 2022 52 Raw'!T94</f>
        <v>40.294182</v>
      </c>
      <c r="R107" s="52">
        <f>'AEO 2022 52 Raw'!U94</f>
        <v>40.347759</v>
      </c>
      <c r="S107" s="52">
        <f>'AEO 2022 52 Raw'!V94</f>
        <v>40.400444</v>
      </c>
      <c r="T107" s="52">
        <f>'AEO 2022 52 Raw'!W94</f>
        <v>40.450169</v>
      </c>
      <c r="U107" s="52">
        <f>'AEO 2022 52 Raw'!X94</f>
        <v>40.504025</v>
      </c>
      <c r="V107" s="52">
        <f>'AEO 2022 52 Raw'!Y94</f>
        <v>40.548565</v>
      </c>
      <c r="W107" s="52">
        <f>'AEO 2022 52 Raw'!Z94</f>
        <v>40.594364</v>
      </c>
      <c r="X107" s="52">
        <f>'AEO 2022 52 Raw'!AA94</f>
        <v>40.639385</v>
      </c>
      <c r="Y107" s="52">
        <f>'AEO 2022 52 Raw'!AB94</f>
        <v>40.682529</v>
      </c>
      <c r="Z107" s="52">
        <f>'AEO 2022 52 Raw'!AC94</f>
        <v>40.727535</v>
      </c>
      <c r="AA107" s="52">
        <f>'AEO 2022 52 Raw'!AD94</f>
        <v>40.774174</v>
      </c>
      <c r="AB107" s="52">
        <f>'AEO 2022 52 Raw'!AE94</f>
        <v>40.820099</v>
      </c>
      <c r="AC107" s="52">
        <f>'AEO 2022 52 Raw'!AF94</f>
        <v>40.867432</v>
      </c>
      <c r="AD107" s="52">
        <f>'AEO 2022 52 Raw'!AG94</f>
        <v>40.914845</v>
      </c>
      <c r="AE107" s="52">
        <f>'AEO 2022 52 Raw'!AH94</f>
        <v>40.96294</v>
      </c>
      <c r="AF107" s="52">
        <f>'AEO 2022 52 Raw'!AI94</f>
        <v>40.997387</v>
      </c>
      <c r="AG107" s="53">
        <f>'AEO 2022 52 Raw'!AJ94</f>
        <v>0.002</v>
      </c>
    </row>
    <row r="108" ht="15.0" customHeight="1">
      <c r="A108" s="45" t="s">
        <v>2615</v>
      </c>
      <c r="B108" s="51" t="s">
        <v>2523</v>
      </c>
      <c r="C108" s="52">
        <f>'AEO 2022 52 Raw'!F95</f>
        <v>0</v>
      </c>
      <c r="D108" s="52">
        <f>'AEO 2022 52 Raw'!G95</f>
        <v>0</v>
      </c>
      <c r="E108" s="52">
        <f>'AEO 2022 52 Raw'!H95</f>
        <v>0</v>
      </c>
      <c r="F108" s="52">
        <f>'AEO 2022 52 Raw'!I95</f>
        <v>0</v>
      </c>
      <c r="G108" s="52">
        <f>'AEO 2022 52 Raw'!J95</f>
        <v>0</v>
      </c>
      <c r="H108" s="52">
        <f>'AEO 2022 52 Raw'!K95</f>
        <v>0</v>
      </c>
      <c r="I108" s="52">
        <f>'AEO 2022 52 Raw'!L95</f>
        <v>0</v>
      </c>
      <c r="J108" s="52">
        <f>'AEO 2022 52 Raw'!M95</f>
        <v>0</v>
      </c>
      <c r="K108" s="52">
        <f>'AEO 2022 52 Raw'!N95</f>
        <v>0</v>
      </c>
      <c r="L108" s="52">
        <f>'AEO 2022 52 Raw'!O95</f>
        <v>0</v>
      </c>
      <c r="M108" s="52">
        <f>'AEO 2022 52 Raw'!P95</f>
        <v>0</v>
      </c>
      <c r="N108" s="52">
        <f>'AEO 2022 52 Raw'!Q95</f>
        <v>0</v>
      </c>
      <c r="O108" s="52">
        <f>'AEO 2022 52 Raw'!R95</f>
        <v>0</v>
      </c>
      <c r="P108" s="52">
        <f>'AEO 2022 52 Raw'!S95</f>
        <v>0</v>
      </c>
      <c r="Q108" s="52">
        <f>'AEO 2022 52 Raw'!T95</f>
        <v>0</v>
      </c>
      <c r="R108" s="52">
        <f>'AEO 2022 52 Raw'!U95</f>
        <v>0</v>
      </c>
      <c r="S108" s="52">
        <f>'AEO 2022 52 Raw'!V95</f>
        <v>0</v>
      </c>
      <c r="T108" s="52">
        <f>'AEO 2022 52 Raw'!W95</f>
        <v>0</v>
      </c>
      <c r="U108" s="52">
        <f>'AEO 2022 52 Raw'!X95</f>
        <v>0</v>
      </c>
      <c r="V108" s="52">
        <f>'AEO 2022 52 Raw'!Y95</f>
        <v>0</v>
      </c>
      <c r="W108" s="52">
        <f>'AEO 2022 52 Raw'!Z95</f>
        <v>0</v>
      </c>
      <c r="X108" s="52">
        <f>'AEO 2022 52 Raw'!AA95</f>
        <v>0</v>
      </c>
      <c r="Y108" s="52">
        <f>'AEO 2022 52 Raw'!AB95</f>
        <v>0</v>
      </c>
      <c r="Z108" s="52">
        <f>'AEO 2022 52 Raw'!AC95</f>
        <v>0</v>
      </c>
      <c r="AA108" s="52">
        <f>'AEO 2022 52 Raw'!AD95</f>
        <v>0</v>
      </c>
      <c r="AB108" s="52">
        <f>'AEO 2022 52 Raw'!AE95</f>
        <v>0</v>
      </c>
      <c r="AC108" s="52">
        <f>'AEO 2022 52 Raw'!AF95</f>
        <v>0</v>
      </c>
      <c r="AD108" s="52">
        <f>'AEO 2022 52 Raw'!AG95</f>
        <v>0</v>
      </c>
      <c r="AE108" s="52">
        <f>'AEO 2022 52 Raw'!AH95</f>
        <v>0</v>
      </c>
      <c r="AF108" s="52">
        <f>'AEO 2022 52 Raw'!AI95</f>
        <v>0</v>
      </c>
      <c r="AG108" s="53" t="str">
        <f>'AEO 2022 52 Raw'!AJ95</f>
        <v>- -</v>
      </c>
    </row>
    <row r="109" ht="15.0" customHeight="1">
      <c r="A109" s="45" t="s">
        <v>2616</v>
      </c>
      <c r="B109" s="51" t="s">
        <v>2525</v>
      </c>
      <c r="C109" s="52">
        <f>'AEO 2022 52 Raw'!F96</f>
        <v>45.273712</v>
      </c>
      <c r="D109" s="52">
        <f>'AEO 2022 52 Raw'!G96</f>
        <v>45.234097</v>
      </c>
      <c r="E109" s="52">
        <f>'AEO 2022 52 Raw'!H96</f>
        <v>45.310966</v>
      </c>
      <c r="F109" s="52">
        <f>'AEO 2022 52 Raw'!I96</f>
        <v>45.409008</v>
      </c>
      <c r="G109" s="52">
        <f>'AEO 2022 52 Raw'!J96</f>
        <v>45.606712</v>
      </c>
      <c r="H109" s="52">
        <f>'AEO 2022 52 Raw'!K96</f>
        <v>45.763393</v>
      </c>
      <c r="I109" s="52">
        <f>'AEO 2022 52 Raw'!L96</f>
        <v>45.843445</v>
      </c>
      <c r="J109" s="52">
        <f>'AEO 2022 52 Raw'!M96</f>
        <v>45.916969</v>
      </c>
      <c r="K109" s="52">
        <f>'AEO 2022 52 Raw'!N96</f>
        <v>45.995361</v>
      </c>
      <c r="L109" s="52">
        <f>'AEO 2022 52 Raw'!O96</f>
        <v>46.068516</v>
      </c>
      <c r="M109" s="52">
        <f>'AEO 2022 52 Raw'!P96</f>
        <v>46.141598</v>
      </c>
      <c r="N109" s="52">
        <f>'AEO 2022 52 Raw'!Q96</f>
        <v>46.203117</v>
      </c>
      <c r="O109" s="52">
        <f>'AEO 2022 52 Raw'!R96</f>
        <v>46.277092</v>
      </c>
      <c r="P109" s="52">
        <f>'AEO 2022 52 Raw'!S96</f>
        <v>46.328461</v>
      </c>
      <c r="Q109" s="52">
        <f>'AEO 2022 52 Raw'!T96</f>
        <v>46.375076</v>
      </c>
      <c r="R109" s="52">
        <f>'AEO 2022 52 Raw'!U96</f>
        <v>46.42189</v>
      </c>
      <c r="S109" s="52">
        <f>'AEO 2022 52 Raw'!V96</f>
        <v>46.469444</v>
      </c>
      <c r="T109" s="52">
        <f>'AEO 2022 52 Raw'!W96</f>
        <v>46.514545</v>
      </c>
      <c r="U109" s="52">
        <f>'AEO 2022 52 Raw'!X96</f>
        <v>46.562279</v>
      </c>
      <c r="V109" s="52">
        <f>'AEO 2022 52 Raw'!Y96</f>
        <v>46.603127</v>
      </c>
      <c r="W109" s="52">
        <f>'AEO 2022 52 Raw'!Z96</f>
        <v>46.64431</v>
      </c>
      <c r="X109" s="52">
        <f>'AEO 2022 52 Raw'!AA96</f>
        <v>46.684956</v>
      </c>
      <c r="Y109" s="52">
        <f>'AEO 2022 52 Raw'!AB96</f>
        <v>46.723236</v>
      </c>
      <c r="Z109" s="52">
        <f>'AEO 2022 52 Raw'!AC96</f>
        <v>46.76292</v>
      </c>
      <c r="AA109" s="52">
        <f>'AEO 2022 52 Raw'!AD96</f>
        <v>46.804001</v>
      </c>
      <c r="AB109" s="52">
        <f>'AEO 2022 52 Raw'!AE96</f>
        <v>46.844612</v>
      </c>
      <c r="AC109" s="52">
        <f>'AEO 2022 52 Raw'!AF96</f>
        <v>46.886406</v>
      </c>
      <c r="AD109" s="52">
        <f>'AEO 2022 52 Raw'!AG96</f>
        <v>46.9286</v>
      </c>
      <c r="AE109" s="52">
        <f>'AEO 2022 52 Raw'!AH96</f>
        <v>46.97126</v>
      </c>
      <c r="AF109" s="52">
        <f>'AEO 2022 52 Raw'!AI96</f>
        <v>46.998608</v>
      </c>
      <c r="AG109" s="53">
        <f>'AEO 2022 52 Raw'!AJ96</f>
        <v>0.001</v>
      </c>
    </row>
    <row r="110" ht="15.0" customHeight="1">
      <c r="A110" s="45" t="s">
        <v>2617</v>
      </c>
      <c r="B110" s="51" t="s">
        <v>2527</v>
      </c>
      <c r="C110" s="52">
        <f>'AEO 2022 52 Raw'!F97</f>
        <v>0</v>
      </c>
      <c r="D110" s="52">
        <f>'AEO 2022 52 Raw'!G97</f>
        <v>0</v>
      </c>
      <c r="E110" s="52">
        <f>'AEO 2022 52 Raw'!H97</f>
        <v>0</v>
      </c>
      <c r="F110" s="52">
        <f>'AEO 2022 52 Raw'!I97</f>
        <v>0</v>
      </c>
      <c r="G110" s="52">
        <f>'AEO 2022 52 Raw'!J97</f>
        <v>0</v>
      </c>
      <c r="H110" s="52">
        <f>'AEO 2022 52 Raw'!K97</f>
        <v>0</v>
      </c>
      <c r="I110" s="52">
        <f>'AEO 2022 52 Raw'!L97</f>
        <v>0</v>
      </c>
      <c r="J110" s="52">
        <f>'AEO 2022 52 Raw'!M97</f>
        <v>0</v>
      </c>
      <c r="K110" s="52">
        <f>'AEO 2022 52 Raw'!N97</f>
        <v>0</v>
      </c>
      <c r="L110" s="52">
        <f>'AEO 2022 52 Raw'!O97</f>
        <v>0</v>
      </c>
      <c r="M110" s="52">
        <f>'AEO 2022 52 Raw'!P97</f>
        <v>0</v>
      </c>
      <c r="N110" s="52">
        <f>'AEO 2022 52 Raw'!Q97</f>
        <v>0</v>
      </c>
      <c r="O110" s="52">
        <f>'AEO 2022 52 Raw'!R97</f>
        <v>0</v>
      </c>
      <c r="P110" s="52">
        <f>'AEO 2022 52 Raw'!S97</f>
        <v>0</v>
      </c>
      <c r="Q110" s="52">
        <f>'AEO 2022 52 Raw'!T97</f>
        <v>0</v>
      </c>
      <c r="R110" s="52">
        <f>'AEO 2022 52 Raw'!U97</f>
        <v>0</v>
      </c>
      <c r="S110" s="52">
        <f>'AEO 2022 52 Raw'!V97</f>
        <v>0</v>
      </c>
      <c r="T110" s="52">
        <f>'AEO 2022 52 Raw'!W97</f>
        <v>0</v>
      </c>
      <c r="U110" s="52">
        <f>'AEO 2022 52 Raw'!X97</f>
        <v>0</v>
      </c>
      <c r="V110" s="52">
        <f>'AEO 2022 52 Raw'!Y97</f>
        <v>0</v>
      </c>
      <c r="W110" s="52">
        <f>'AEO 2022 52 Raw'!Z97</f>
        <v>0</v>
      </c>
      <c r="X110" s="52">
        <f>'AEO 2022 52 Raw'!AA97</f>
        <v>0</v>
      </c>
      <c r="Y110" s="52">
        <f>'AEO 2022 52 Raw'!AB97</f>
        <v>0</v>
      </c>
      <c r="Z110" s="52">
        <f>'AEO 2022 52 Raw'!AC97</f>
        <v>0</v>
      </c>
      <c r="AA110" s="52">
        <f>'AEO 2022 52 Raw'!AD97</f>
        <v>0</v>
      </c>
      <c r="AB110" s="52">
        <f>'AEO 2022 52 Raw'!AE97</f>
        <v>0</v>
      </c>
      <c r="AC110" s="52">
        <f>'AEO 2022 52 Raw'!AF97</f>
        <v>0</v>
      </c>
      <c r="AD110" s="52">
        <f>'AEO 2022 52 Raw'!AG97</f>
        <v>0</v>
      </c>
      <c r="AE110" s="52">
        <f>'AEO 2022 52 Raw'!AH97</f>
        <v>0</v>
      </c>
      <c r="AF110" s="52">
        <f>'AEO 2022 52 Raw'!AI97</f>
        <v>0</v>
      </c>
      <c r="AG110" s="53" t="str">
        <f>'AEO 2022 52 Raw'!AJ97</f>
        <v>- -</v>
      </c>
    </row>
    <row r="111" ht="15.0" customHeight="1">
      <c r="A111" s="45" t="s">
        <v>2618</v>
      </c>
      <c r="B111" s="51" t="s">
        <v>2529</v>
      </c>
      <c r="C111" s="52">
        <f>'AEO 2022 52 Raw'!F98</f>
        <v>0</v>
      </c>
      <c r="D111" s="52">
        <f>'AEO 2022 52 Raw'!G98</f>
        <v>0</v>
      </c>
      <c r="E111" s="52">
        <f>'AEO 2022 52 Raw'!H98</f>
        <v>0</v>
      </c>
      <c r="F111" s="52">
        <f>'AEO 2022 52 Raw'!I98</f>
        <v>0</v>
      </c>
      <c r="G111" s="52">
        <f>'AEO 2022 52 Raw'!J98</f>
        <v>0</v>
      </c>
      <c r="H111" s="52">
        <f>'AEO 2022 52 Raw'!K98</f>
        <v>0</v>
      </c>
      <c r="I111" s="52">
        <f>'AEO 2022 52 Raw'!L98</f>
        <v>0</v>
      </c>
      <c r="J111" s="52">
        <f>'AEO 2022 52 Raw'!M98</f>
        <v>0</v>
      </c>
      <c r="K111" s="52">
        <f>'AEO 2022 52 Raw'!N98</f>
        <v>0</v>
      </c>
      <c r="L111" s="52">
        <f>'AEO 2022 52 Raw'!O98</f>
        <v>0</v>
      </c>
      <c r="M111" s="52">
        <f>'AEO 2022 52 Raw'!P98</f>
        <v>0</v>
      </c>
      <c r="N111" s="52">
        <f>'AEO 2022 52 Raw'!Q98</f>
        <v>0</v>
      </c>
      <c r="O111" s="52">
        <f>'AEO 2022 52 Raw'!R98</f>
        <v>0</v>
      </c>
      <c r="P111" s="52">
        <f>'AEO 2022 52 Raw'!S98</f>
        <v>0</v>
      </c>
      <c r="Q111" s="52">
        <f>'AEO 2022 52 Raw'!T98</f>
        <v>0</v>
      </c>
      <c r="R111" s="52">
        <f>'AEO 2022 52 Raw'!U98</f>
        <v>0</v>
      </c>
      <c r="S111" s="52">
        <f>'AEO 2022 52 Raw'!V98</f>
        <v>0</v>
      </c>
      <c r="T111" s="52">
        <f>'AEO 2022 52 Raw'!W98</f>
        <v>0</v>
      </c>
      <c r="U111" s="52">
        <f>'AEO 2022 52 Raw'!X98</f>
        <v>0</v>
      </c>
      <c r="V111" s="52">
        <f>'AEO 2022 52 Raw'!Y98</f>
        <v>0</v>
      </c>
      <c r="W111" s="52">
        <f>'AEO 2022 52 Raw'!Z98</f>
        <v>0</v>
      </c>
      <c r="X111" s="52">
        <f>'AEO 2022 52 Raw'!AA98</f>
        <v>0</v>
      </c>
      <c r="Y111" s="52">
        <f>'AEO 2022 52 Raw'!AB98</f>
        <v>0</v>
      </c>
      <c r="Z111" s="52">
        <f>'AEO 2022 52 Raw'!AC98</f>
        <v>0</v>
      </c>
      <c r="AA111" s="52">
        <f>'AEO 2022 52 Raw'!AD98</f>
        <v>0</v>
      </c>
      <c r="AB111" s="52">
        <f>'AEO 2022 52 Raw'!AE98</f>
        <v>0</v>
      </c>
      <c r="AC111" s="52">
        <f>'AEO 2022 52 Raw'!AF98</f>
        <v>0</v>
      </c>
      <c r="AD111" s="52">
        <f>'AEO 2022 52 Raw'!AG98</f>
        <v>0</v>
      </c>
      <c r="AE111" s="52">
        <f>'AEO 2022 52 Raw'!AH98</f>
        <v>0</v>
      </c>
      <c r="AF111" s="52">
        <f>'AEO 2022 52 Raw'!AI98</f>
        <v>0</v>
      </c>
      <c r="AG111" s="53" t="str">
        <f>'AEO 2022 52 Raw'!AJ98</f>
        <v>- -</v>
      </c>
    </row>
    <row r="112" ht="15.0" customHeight="1">
      <c r="A112" s="45" t="s">
        <v>2619</v>
      </c>
      <c r="B112" s="51" t="s">
        <v>2531</v>
      </c>
      <c r="C112" s="52">
        <f>'AEO 2022 52 Raw'!F99</f>
        <v>0</v>
      </c>
      <c r="D112" s="52">
        <f>'AEO 2022 52 Raw'!G99</f>
        <v>0</v>
      </c>
      <c r="E112" s="52">
        <f>'AEO 2022 52 Raw'!H99</f>
        <v>0</v>
      </c>
      <c r="F112" s="52">
        <f>'AEO 2022 52 Raw'!I99</f>
        <v>0</v>
      </c>
      <c r="G112" s="52">
        <f>'AEO 2022 52 Raw'!J99</f>
        <v>0</v>
      </c>
      <c r="H112" s="52">
        <f>'AEO 2022 52 Raw'!K99</f>
        <v>0</v>
      </c>
      <c r="I112" s="52">
        <f>'AEO 2022 52 Raw'!L99</f>
        <v>0</v>
      </c>
      <c r="J112" s="52">
        <f>'AEO 2022 52 Raw'!M99</f>
        <v>0</v>
      </c>
      <c r="K112" s="52">
        <f>'AEO 2022 52 Raw'!N99</f>
        <v>0</v>
      </c>
      <c r="L112" s="52">
        <f>'AEO 2022 52 Raw'!O99</f>
        <v>0</v>
      </c>
      <c r="M112" s="52">
        <f>'AEO 2022 52 Raw'!P99</f>
        <v>0</v>
      </c>
      <c r="N112" s="52">
        <f>'AEO 2022 52 Raw'!Q99</f>
        <v>0</v>
      </c>
      <c r="O112" s="52">
        <f>'AEO 2022 52 Raw'!R99</f>
        <v>0</v>
      </c>
      <c r="P112" s="52">
        <f>'AEO 2022 52 Raw'!S99</f>
        <v>0</v>
      </c>
      <c r="Q112" s="52">
        <f>'AEO 2022 52 Raw'!T99</f>
        <v>0</v>
      </c>
      <c r="R112" s="52">
        <f>'AEO 2022 52 Raw'!U99</f>
        <v>0</v>
      </c>
      <c r="S112" s="52">
        <f>'AEO 2022 52 Raw'!V99</f>
        <v>0</v>
      </c>
      <c r="T112" s="52">
        <f>'AEO 2022 52 Raw'!W99</f>
        <v>0</v>
      </c>
      <c r="U112" s="52">
        <f>'AEO 2022 52 Raw'!X99</f>
        <v>0</v>
      </c>
      <c r="V112" s="52">
        <f>'AEO 2022 52 Raw'!Y99</f>
        <v>0</v>
      </c>
      <c r="W112" s="52">
        <f>'AEO 2022 52 Raw'!Z99</f>
        <v>0</v>
      </c>
      <c r="X112" s="52">
        <f>'AEO 2022 52 Raw'!AA99</f>
        <v>0</v>
      </c>
      <c r="Y112" s="52">
        <f>'AEO 2022 52 Raw'!AB99</f>
        <v>0</v>
      </c>
      <c r="Z112" s="52">
        <f>'AEO 2022 52 Raw'!AC99</f>
        <v>0</v>
      </c>
      <c r="AA112" s="52">
        <f>'AEO 2022 52 Raw'!AD99</f>
        <v>0</v>
      </c>
      <c r="AB112" s="52">
        <f>'AEO 2022 52 Raw'!AE99</f>
        <v>0</v>
      </c>
      <c r="AC112" s="52">
        <f>'AEO 2022 52 Raw'!AF99</f>
        <v>0</v>
      </c>
      <c r="AD112" s="52">
        <f>'AEO 2022 52 Raw'!AG99</f>
        <v>0</v>
      </c>
      <c r="AE112" s="52">
        <f>'AEO 2022 52 Raw'!AH99</f>
        <v>0</v>
      </c>
      <c r="AF112" s="52">
        <f>'AEO 2022 52 Raw'!AI99</f>
        <v>0</v>
      </c>
      <c r="AG112" s="53" t="str">
        <f>'AEO 2022 52 Raw'!AJ99</f>
        <v>- -</v>
      </c>
    </row>
    <row r="113" ht="12.0" customHeight="1">
      <c r="A113" s="45" t="s">
        <v>2620</v>
      </c>
      <c r="B113" s="51" t="s">
        <v>2533</v>
      </c>
      <c r="C113" s="52">
        <f>'AEO 2022 52 Raw'!F100</f>
        <v>0</v>
      </c>
      <c r="D113" s="52">
        <f>'AEO 2022 52 Raw'!G100</f>
        <v>0</v>
      </c>
      <c r="E113" s="52">
        <f>'AEO 2022 52 Raw'!H100</f>
        <v>0</v>
      </c>
      <c r="F113" s="52">
        <f>'AEO 2022 52 Raw'!I100</f>
        <v>0</v>
      </c>
      <c r="G113" s="52">
        <f>'AEO 2022 52 Raw'!J100</f>
        <v>0</v>
      </c>
      <c r="H113" s="52">
        <f>'AEO 2022 52 Raw'!K100</f>
        <v>0</v>
      </c>
      <c r="I113" s="52">
        <f>'AEO 2022 52 Raw'!L100</f>
        <v>0</v>
      </c>
      <c r="J113" s="52">
        <f>'AEO 2022 52 Raw'!M100</f>
        <v>0</v>
      </c>
      <c r="K113" s="52">
        <f>'AEO 2022 52 Raw'!N100</f>
        <v>0</v>
      </c>
      <c r="L113" s="52">
        <f>'AEO 2022 52 Raw'!O100</f>
        <v>0</v>
      </c>
      <c r="M113" s="52">
        <f>'AEO 2022 52 Raw'!P100</f>
        <v>0</v>
      </c>
      <c r="N113" s="52">
        <f>'AEO 2022 52 Raw'!Q100</f>
        <v>0</v>
      </c>
      <c r="O113" s="52">
        <f>'AEO 2022 52 Raw'!R100</f>
        <v>0</v>
      </c>
      <c r="P113" s="52">
        <f>'AEO 2022 52 Raw'!S100</f>
        <v>0</v>
      </c>
      <c r="Q113" s="52">
        <f>'AEO 2022 52 Raw'!T100</f>
        <v>0</v>
      </c>
      <c r="R113" s="52">
        <f>'AEO 2022 52 Raw'!U100</f>
        <v>0</v>
      </c>
      <c r="S113" s="52">
        <f>'AEO 2022 52 Raw'!V100</f>
        <v>0</v>
      </c>
      <c r="T113" s="52">
        <f>'AEO 2022 52 Raw'!W100</f>
        <v>0</v>
      </c>
      <c r="U113" s="52">
        <f>'AEO 2022 52 Raw'!X100</f>
        <v>0</v>
      </c>
      <c r="V113" s="52">
        <f>'AEO 2022 52 Raw'!Y100</f>
        <v>0</v>
      </c>
      <c r="W113" s="52">
        <f>'AEO 2022 52 Raw'!Z100</f>
        <v>0</v>
      </c>
      <c r="X113" s="52">
        <f>'AEO 2022 52 Raw'!AA100</f>
        <v>0</v>
      </c>
      <c r="Y113" s="52">
        <f>'AEO 2022 52 Raw'!AB100</f>
        <v>0</v>
      </c>
      <c r="Z113" s="52">
        <f>'AEO 2022 52 Raw'!AC100</f>
        <v>0</v>
      </c>
      <c r="AA113" s="52">
        <f>'AEO 2022 52 Raw'!AD100</f>
        <v>0</v>
      </c>
      <c r="AB113" s="52">
        <f>'AEO 2022 52 Raw'!AE100</f>
        <v>0</v>
      </c>
      <c r="AC113" s="52">
        <f>'AEO 2022 52 Raw'!AF100</f>
        <v>0</v>
      </c>
      <c r="AD113" s="52">
        <f>'AEO 2022 52 Raw'!AG100</f>
        <v>0</v>
      </c>
      <c r="AE113" s="52">
        <f>'AEO 2022 52 Raw'!AH100</f>
        <v>0</v>
      </c>
      <c r="AF113" s="52">
        <f>'AEO 2022 52 Raw'!AI100</f>
        <v>0</v>
      </c>
      <c r="AG113" s="53" t="str">
        <f>'AEO 2022 52 Raw'!AJ100</f>
        <v>- -</v>
      </c>
    </row>
    <row r="114" ht="15.0" customHeight="1">
      <c r="A114" s="45" t="s">
        <v>2621</v>
      </c>
      <c r="B114" s="51" t="s">
        <v>2535</v>
      </c>
      <c r="C114" s="52">
        <f>'AEO 2022 52 Raw'!F101</f>
        <v>47.43224</v>
      </c>
      <c r="D114" s="52">
        <f>'AEO 2022 52 Raw'!G101</f>
        <v>47.575462</v>
      </c>
      <c r="E114" s="52">
        <f>'AEO 2022 52 Raw'!H101</f>
        <v>47.762505</v>
      </c>
      <c r="F114" s="52">
        <f>'AEO 2022 52 Raw'!I101</f>
        <v>47.992767</v>
      </c>
      <c r="G114" s="52">
        <f>'AEO 2022 52 Raw'!J101</f>
        <v>48.120193</v>
      </c>
      <c r="H114" s="52">
        <f>'AEO 2022 52 Raw'!K101</f>
        <v>48.260551</v>
      </c>
      <c r="I114" s="52">
        <f>'AEO 2022 52 Raw'!L101</f>
        <v>48.405357</v>
      </c>
      <c r="J114" s="52">
        <f>'AEO 2022 52 Raw'!M101</f>
        <v>48.539379</v>
      </c>
      <c r="K114" s="52">
        <f>'AEO 2022 52 Raw'!N101</f>
        <v>48.659657</v>
      </c>
      <c r="L114" s="52">
        <f>'AEO 2022 52 Raw'!O101</f>
        <v>48.77235</v>
      </c>
      <c r="M114" s="52">
        <f>'AEO 2022 52 Raw'!P101</f>
        <v>48.882812</v>
      </c>
      <c r="N114" s="52">
        <f>'AEO 2022 52 Raw'!Q101</f>
        <v>48.988537</v>
      </c>
      <c r="O114" s="52">
        <f>'AEO 2022 52 Raw'!R101</f>
        <v>49.091702</v>
      </c>
      <c r="P114" s="52">
        <f>'AEO 2022 52 Raw'!S101</f>
        <v>49.124935</v>
      </c>
      <c r="Q114" s="52">
        <f>'AEO 2022 52 Raw'!T101</f>
        <v>49.145409</v>
      </c>
      <c r="R114" s="52">
        <f>'AEO 2022 52 Raw'!U101</f>
        <v>49.16404</v>
      </c>
      <c r="S114" s="52">
        <f>'AEO 2022 52 Raw'!V101</f>
        <v>49.177673</v>
      </c>
      <c r="T114" s="52">
        <f>'AEO 2022 52 Raw'!W101</f>
        <v>49.187946</v>
      </c>
      <c r="U114" s="52">
        <f>'AEO 2022 52 Raw'!X101</f>
        <v>49.198345</v>
      </c>
      <c r="V114" s="52">
        <f>'AEO 2022 52 Raw'!Y101</f>
        <v>49.214844</v>
      </c>
      <c r="W114" s="52">
        <f>'AEO 2022 52 Raw'!Z101</f>
        <v>49.230907</v>
      </c>
      <c r="X114" s="52">
        <f>'AEO 2022 52 Raw'!AA101</f>
        <v>49.246727</v>
      </c>
      <c r="Y114" s="52">
        <f>'AEO 2022 52 Raw'!AB101</f>
        <v>49.260361</v>
      </c>
      <c r="Z114" s="52">
        <f>'AEO 2022 52 Raw'!AC101</f>
        <v>49.274601</v>
      </c>
      <c r="AA114" s="52">
        <f>'AEO 2022 52 Raw'!AD101</f>
        <v>49.28933</v>
      </c>
      <c r="AB114" s="52">
        <f>'AEO 2022 52 Raw'!AE101</f>
        <v>49.303711</v>
      </c>
      <c r="AC114" s="52">
        <f>'AEO 2022 52 Raw'!AF101</f>
        <v>49.318096</v>
      </c>
      <c r="AD114" s="52">
        <f>'AEO 2022 52 Raw'!AG101</f>
        <v>49.3335</v>
      </c>
      <c r="AE114" s="52">
        <f>'AEO 2022 52 Raw'!AH101</f>
        <v>49.348251</v>
      </c>
      <c r="AF114" s="52">
        <f>'AEO 2022 52 Raw'!AI101</f>
        <v>49.358917</v>
      </c>
      <c r="AG114" s="53">
        <f>'AEO 2022 52 Raw'!AJ101</f>
        <v>0.001</v>
      </c>
    </row>
    <row r="115" ht="15.0" customHeight="1">
      <c r="A115" s="45" t="s">
        <v>2622</v>
      </c>
      <c r="B115" s="51" t="s">
        <v>2537</v>
      </c>
      <c r="C115" s="52">
        <f>'AEO 2022 52 Raw'!F102</f>
        <v>0</v>
      </c>
      <c r="D115" s="52">
        <f>'AEO 2022 52 Raw'!G102</f>
        <v>0</v>
      </c>
      <c r="E115" s="52">
        <f>'AEO 2022 52 Raw'!H102</f>
        <v>0</v>
      </c>
      <c r="F115" s="52">
        <f>'AEO 2022 52 Raw'!I102</f>
        <v>0</v>
      </c>
      <c r="G115" s="52">
        <f>'AEO 2022 52 Raw'!J102</f>
        <v>0</v>
      </c>
      <c r="H115" s="52">
        <f>'AEO 2022 52 Raw'!K102</f>
        <v>0</v>
      </c>
      <c r="I115" s="52">
        <f>'AEO 2022 52 Raw'!L102</f>
        <v>0</v>
      </c>
      <c r="J115" s="52">
        <f>'AEO 2022 52 Raw'!M102</f>
        <v>0</v>
      </c>
      <c r="K115" s="52">
        <f>'AEO 2022 52 Raw'!N102</f>
        <v>0</v>
      </c>
      <c r="L115" s="52">
        <f>'AEO 2022 52 Raw'!O102</f>
        <v>0</v>
      </c>
      <c r="M115" s="52">
        <f>'AEO 2022 52 Raw'!P102</f>
        <v>0</v>
      </c>
      <c r="N115" s="52">
        <f>'AEO 2022 52 Raw'!Q102</f>
        <v>0</v>
      </c>
      <c r="O115" s="52">
        <f>'AEO 2022 52 Raw'!R102</f>
        <v>0</v>
      </c>
      <c r="P115" s="52">
        <f>'AEO 2022 52 Raw'!S102</f>
        <v>0</v>
      </c>
      <c r="Q115" s="52">
        <f>'AEO 2022 52 Raw'!T102</f>
        <v>0</v>
      </c>
      <c r="R115" s="52">
        <f>'AEO 2022 52 Raw'!U102</f>
        <v>0</v>
      </c>
      <c r="S115" s="52">
        <f>'AEO 2022 52 Raw'!V102</f>
        <v>0</v>
      </c>
      <c r="T115" s="52">
        <f>'AEO 2022 52 Raw'!W102</f>
        <v>0</v>
      </c>
      <c r="U115" s="52">
        <f>'AEO 2022 52 Raw'!X102</f>
        <v>0</v>
      </c>
      <c r="V115" s="52">
        <f>'AEO 2022 52 Raw'!Y102</f>
        <v>0</v>
      </c>
      <c r="W115" s="52">
        <f>'AEO 2022 52 Raw'!Z102</f>
        <v>0</v>
      </c>
      <c r="X115" s="52">
        <f>'AEO 2022 52 Raw'!AA102</f>
        <v>0</v>
      </c>
      <c r="Y115" s="52">
        <f>'AEO 2022 52 Raw'!AB102</f>
        <v>0</v>
      </c>
      <c r="Z115" s="52">
        <f>'AEO 2022 52 Raw'!AC102</f>
        <v>0</v>
      </c>
      <c r="AA115" s="52">
        <f>'AEO 2022 52 Raw'!AD102</f>
        <v>0</v>
      </c>
      <c r="AB115" s="52">
        <f>'AEO 2022 52 Raw'!AE102</f>
        <v>0</v>
      </c>
      <c r="AC115" s="52">
        <f>'AEO 2022 52 Raw'!AF102</f>
        <v>0</v>
      </c>
      <c r="AD115" s="52">
        <f>'AEO 2022 52 Raw'!AG102</f>
        <v>0</v>
      </c>
      <c r="AE115" s="52">
        <f>'AEO 2022 52 Raw'!AH102</f>
        <v>0</v>
      </c>
      <c r="AF115" s="52">
        <f>'AEO 2022 52 Raw'!AI102</f>
        <v>0</v>
      </c>
      <c r="AG115" s="53" t="str">
        <f>'AEO 2022 52 Raw'!AJ102</f>
        <v>- -</v>
      </c>
    </row>
    <row r="116" ht="15.0" customHeight="1">
      <c r="A116" s="45" t="s">
        <v>2623</v>
      </c>
      <c r="B116" s="51" t="s">
        <v>2539</v>
      </c>
      <c r="C116" s="52">
        <f>'AEO 2022 52 Raw'!F103</f>
        <v>46.41061</v>
      </c>
      <c r="D116" s="52">
        <f>'AEO 2022 52 Raw'!G103</f>
        <v>46.515587</v>
      </c>
      <c r="E116" s="52">
        <f>'AEO 2022 52 Raw'!H103</f>
        <v>46.630283</v>
      </c>
      <c r="F116" s="52">
        <f>'AEO 2022 52 Raw'!I103</f>
        <v>46.740608</v>
      </c>
      <c r="G116" s="52">
        <f>'AEO 2022 52 Raw'!J103</f>
        <v>46.835136</v>
      </c>
      <c r="H116" s="52">
        <f>'AEO 2022 52 Raw'!K103</f>
        <v>46.931648</v>
      </c>
      <c r="I116" s="52">
        <f>'AEO 2022 52 Raw'!L103</f>
        <v>47.02758</v>
      </c>
      <c r="J116" s="52">
        <f>'AEO 2022 52 Raw'!M103</f>
        <v>47.125343</v>
      </c>
      <c r="K116" s="52">
        <f>'AEO 2022 52 Raw'!N103</f>
        <v>47.222874</v>
      </c>
      <c r="L116" s="52">
        <f>'AEO 2022 52 Raw'!O103</f>
        <v>47.319988</v>
      </c>
      <c r="M116" s="52">
        <f>'AEO 2022 52 Raw'!P103</f>
        <v>47.417885</v>
      </c>
      <c r="N116" s="52">
        <f>'AEO 2022 52 Raw'!Q103</f>
        <v>47.514996</v>
      </c>
      <c r="O116" s="52">
        <f>'AEO 2022 52 Raw'!R103</f>
        <v>47.613541</v>
      </c>
      <c r="P116" s="52">
        <f>'AEO 2022 52 Raw'!S103</f>
        <v>47.644299</v>
      </c>
      <c r="Q116" s="52">
        <f>'AEO 2022 52 Raw'!T103</f>
        <v>47.659748</v>
      </c>
      <c r="R116" s="52">
        <f>'AEO 2022 52 Raw'!U103</f>
        <v>47.6656</v>
      </c>
      <c r="S116" s="52">
        <f>'AEO 2022 52 Raw'!V103</f>
        <v>47.670269</v>
      </c>
      <c r="T116" s="52">
        <f>'AEO 2022 52 Raw'!W103</f>
        <v>47.676895</v>
      </c>
      <c r="U116" s="52">
        <f>'AEO 2022 52 Raw'!X103</f>
        <v>47.676254</v>
      </c>
      <c r="V116" s="52">
        <f>'AEO 2022 52 Raw'!Y103</f>
        <v>47.687996</v>
      </c>
      <c r="W116" s="52">
        <f>'AEO 2022 52 Raw'!Z103</f>
        <v>47.695774</v>
      </c>
      <c r="X116" s="52">
        <f>'AEO 2022 52 Raw'!AA103</f>
        <v>47.704372</v>
      </c>
      <c r="Y116" s="52">
        <f>'AEO 2022 52 Raw'!AB103</f>
        <v>47.702332</v>
      </c>
      <c r="Z116" s="52">
        <f>'AEO 2022 52 Raw'!AC103</f>
        <v>47.702873</v>
      </c>
      <c r="AA116" s="52">
        <f>'AEO 2022 52 Raw'!AD103</f>
        <v>47.712502</v>
      </c>
      <c r="AB116" s="52">
        <f>'AEO 2022 52 Raw'!AE103</f>
        <v>47.721977</v>
      </c>
      <c r="AC116" s="52">
        <f>'AEO 2022 52 Raw'!AF103</f>
        <v>47.731697</v>
      </c>
      <c r="AD116" s="52">
        <f>'AEO 2022 52 Raw'!AG103</f>
        <v>47.740879</v>
      </c>
      <c r="AE116" s="52">
        <f>'AEO 2022 52 Raw'!AH103</f>
        <v>47.750332</v>
      </c>
      <c r="AF116" s="52">
        <f>'AEO 2022 52 Raw'!AI103</f>
        <v>47.753696</v>
      </c>
      <c r="AG116" s="53">
        <f>'AEO 2022 52 Raw'!AJ103</f>
        <v>0.001</v>
      </c>
    </row>
    <row r="117" ht="15.0" customHeight="1">
      <c r="A117" s="45" t="s">
        <v>2624</v>
      </c>
      <c r="B117" s="51" t="s">
        <v>2541</v>
      </c>
      <c r="C117" s="52">
        <f>'AEO 2022 52 Raw'!F104</f>
        <v>0</v>
      </c>
      <c r="D117" s="52">
        <f>'AEO 2022 52 Raw'!G104</f>
        <v>0</v>
      </c>
      <c r="E117" s="52">
        <f>'AEO 2022 52 Raw'!H104</f>
        <v>0</v>
      </c>
      <c r="F117" s="52">
        <f>'AEO 2022 52 Raw'!I104</f>
        <v>0</v>
      </c>
      <c r="G117" s="52">
        <f>'AEO 2022 52 Raw'!J104</f>
        <v>0</v>
      </c>
      <c r="H117" s="52">
        <f>'AEO 2022 52 Raw'!K104</f>
        <v>0</v>
      </c>
      <c r="I117" s="52">
        <f>'AEO 2022 52 Raw'!L104</f>
        <v>0</v>
      </c>
      <c r="J117" s="52">
        <f>'AEO 2022 52 Raw'!M104</f>
        <v>0</v>
      </c>
      <c r="K117" s="52">
        <f>'AEO 2022 52 Raw'!N104</f>
        <v>0</v>
      </c>
      <c r="L117" s="52">
        <f>'AEO 2022 52 Raw'!O104</f>
        <v>0</v>
      </c>
      <c r="M117" s="52">
        <f>'AEO 2022 52 Raw'!P104</f>
        <v>0</v>
      </c>
      <c r="N117" s="52">
        <f>'AEO 2022 52 Raw'!Q104</f>
        <v>0</v>
      </c>
      <c r="O117" s="52">
        <f>'AEO 2022 52 Raw'!R104</f>
        <v>0</v>
      </c>
      <c r="P117" s="52">
        <f>'AEO 2022 52 Raw'!S104</f>
        <v>0</v>
      </c>
      <c r="Q117" s="52">
        <f>'AEO 2022 52 Raw'!T104</f>
        <v>0</v>
      </c>
      <c r="R117" s="52">
        <f>'AEO 2022 52 Raw'!U104</f>
        <v>0</v>
      </c>
      <c r="S117" s="52">
        <f>'AEO 2022 52 Raw'!V104</f>
        <v>0</v>
      </c>
      <c r="T117" s="52">
        <f>'AEO 2022 52 Raw'!W104</f>
        <v>0</v>
      </c>
      <c r="U117" s="52">
        <f>'AEO 2022 52 Raw'!X104</f>
        <v>0</v>
      </c>
      <c r="V117" s="52">
        <f>'AEO 2022 52 Raw'!Y104</f>
        <v>0</v>
      </c>
      <c r="W117" s="52">
        <f>'AEO 2022 52 Raw'!Z104</f>
        <v>0</v>
      </c>
      <c r="X117" s="52">
        <f>'AEO 2022 52 Raw'!AA104</f>
        <v>0</v>
      </c>
      <c r="Y117" s="52">
        <f>'AEO 2022 52 Raw'!AB104</f>
        <v>0</v>
      </c>
      <c r="Z117" s="52">
        <f>'AEO 2022 52 Raw'!AC104</f>
        <v>0</v>
      </c>
      <c r="AA117" s="52">
        <f>'AEO 2022 52 Raw'!AD104</f>
        <v>0</v>
      </c>
      <c r="AB117" s="52">
        <f>'AEO 2022 52 Raw'!AE104</f>
        <v>0</v>
      </c>
      <c r="AC117" s="52">
        <f>'AEO 2022 52 Raw'!AF104</f>
        <v>0</v>
      </c>
      <c r="AD117" s="52">
        <f>'AEO 2022 52 Raw'!AG104</f>
        <v>0</v>
      </c>
      <c r="AE117" s="52">
        <f>'AEO 2022 52 Raw'!AH104</f>
        <v>0</v>
      </c>
      <c r="AF117" s="52">
        <f>'AEO 2022 52 Raw'!AI104</f>
        <v>0</v>
      </c>
      <c r="AG117" s="53" t="str">
        <f>'AEO 2022 52 Raw'!AJ104</f>
        <v>- -</v>
      </c>
    </row>
    <row r="118" ht="15.0" customHeight="1">
      <c r="A118" s="45" t="s">
        <v>2625</v>
      </c>
      <c r="B118" s="51" t="s">
        <v>2543</v>
      </c>
      <c r="C118" s="52">
        <f>'AEO 2022 52 Raw'!F105</f>
        <v>0</v>
      </c>
      <c r="D118" s="52">
        <f>'AEO 2022 52 Raw'!G105</f>
        <v>0</v>
      </c>
      <c r="E118" s="52">
        <f>'AEO 2022 52 Raw'!H105</f>
        <v>0</v>
      </c>
      <c r="F118" s="52">
        <f>'AEO 2022 52 Raw'!I105</f>
        <v>0</v>
      </c>
      <c r="G118" s="52">
        <f>'AEO 2022 52 Raw'!J105</f>
        <v>0</v>
      </c>
      <c r="H118" s="52">
        <f>'AEO 2022 52 Raw'!K105</f>
        <v>0</v>
      </c>
      <c r="I118" s="52">
        <f>'AEO 2022 52 Raw'!L105</f>
        <v>0</v>
      </c>
      <c r="J118" s="52">
        <f>'AEO 2022 52 Raw'!M105</f>
        <v>0</v>
      </c>
      <c r="K118" s="52">
        <f>'AEO 2022 52 Raw'!N105</f>
        <v>0</v>
      </c>
      <c r="L118" s="52">
        <f>'AEO 2022 52 Raw'!O105</f>
        <v>0</v>
      </c>
      <c r="M118" s="52">
        <f>'AEO 2022 52 Raw'!P105</f>
        <v>0</v>
      </c>
      <c r="N118" s="52">
        <f>'AEO 2022 52 Raw'!Q105</f>
        <v>0</v>
      </c>
      <c r="O118" s="52">
        <f>'AEO 2022 52 Raw'!R105</f>
        <v>0</v>
      </c>
      <c r="P118" s="52">
        <f>'AEO 2022 52 Raw'!S105</f>
        <v>0</v>
      </c>
      <c r="Q118" s="52">
        <f>'AEO 2022 52 Raw'!T105</f>
        <v>0</v>
      </c>
      <c r="R118" s="52">
        <f>'AEO 2022 52 Raw'!U105</f>
        <v>0</v>
      </c>
      <c r="S118" s="52">
        <f>'AEO 2022 52 Raw'!V105</f>
        <v>0</v>
      </c>
      <c r="T118" s="52">
        <f>'AEO 2022 52 Raw'!W105</f>
        <v>0</v>
      </c>
      <c r="U118" s="52">
        <f>'AEO 2022 52 Raw'!X105</f>
        <v>0</v>
      </c>
      <c r="V118" s="52">
        <f>'AEO 2022 52 Raw'!Y105</f>
        <v>0</v>
      </c>
      <c r="W118" s="52">
        <f>'AEO 2022 52 Raw'!Z105</f>
        <v>0</v>
      </c>
      <c r="X118" s="52">
        <f>'AEO 2022 52 Raw'!AA105</f>
        <v>0</v>
      </c>
      <c r="Y118" s="52">
        <f>'AEO 2022 52 Raw'!AB105</f>
        <v>0</v>
      </c>
      <c r="Z118" s="52">
        <f>'AEO 2022 52 Raw'!AC105</f>
        <v>0</v>
      </c>
      <c r="AA118" s="52">
        <f>'AEO 2022 52 Raw'!AD105</f>
        <v>0</v>
      </c>
      <c r="AB118" s="52">
        <f>'AEO 2022 52 Raw'!AE105</f>
        <v>0</v>
      </c>
      <c r="AC118" s="52">
        <f>'AEO 2022 52 Raw'!AF105</f>
        <v>0</v>
      </c>
      <c r="AD118" s="52">
        <f>'AEO 2022 52 Raw'!AG105</f>
        <v>0</v>
      </c>
      <c r="AE118" s="52">
        <f>'AEO 2022 52 Raw'!AH105</f>
        <v>0</v>
      </c>
      <c r="AF118" s="52">
        <f>'AEO 2022 52 Raw'!AI105</f>
        <v>0</v>
      </c>
      <c r="AG118" s="53" t="str">
        <f>'AEO 2022 52 Raw'!AJ105</f>
        <v>- -</v>
      </c>
    </row>
    <row r="119" ht="15.0" customHeight="1">
      <c r="A119" s="45" t="s">
        <v>2626</v>
      </c>
      <c r="B119" s="51" t="s">
        <v>2545</v>
      </c>
      <c r="C119" s="52">
        <f>'AEO 2022 52 Raw'!F106</f>
        <v>0</v>
      </c>
      <c r="D119" s="52">
        <f>'AEO 2022 52 Raw'!G106</f>
        <v>0</v>
      </c>
      <c r="E119" s="52">
        <f>'AEO 2022 52 Raw'!H106</f>
        <v>0</v>
      </c>
      <c r="F119" s="52">
        <f>'AEO 2022 52 Raw'!I106</f>
        <v>0</v>
      </c>
      <c r="G119" s="52">
        <f>'AEO 2022 52 Raw'!J106</f>
        <v>0</v>
      </c>
      <c r="H119" s="52">
        <f>'AEO 2022 52 Raw'!K106</f>
        <v>0</v>
      </c>
      <c r="I119" s="52">
        <f>'AEO 2022 52 Raw'!L106</f>
        <v>0</v>
      </c>
      <c r="J119" s="52">
        <f>'AEO 2022 52 Raw'!M106</f>
        <v>0</v>
      </c>
      <c r="K119" s="52">
        <f>'AEO 2022 52 Raw'!N106</f>
        <v>0</v>
      </c>
      <c r="L119" s="52">
        <f>'AEO 2022 52 Raw'!O106</f>
        <v>0</v>
      </c>
      <c r="M119" s="52">
        <f>'AEO 2022 52 Raw'!P106</f>
        <v>0</v>
      </c>
      <c r="N119" s="52">
        <f>'AEO 2022 52 Raw'!Q106</f>
        <v>0</v>
      </c>
      <c r="O119" s="52">
        <f>'AEO 2022 52 Raw'!R106</f>
        <v>0</v>
      </c>
      <c r="P119" s="52">
        <f>'AEO 2022 52 Raw'!S106</f>
        <v>0</v>
      </c>
      <c r="Q119" s="52">
        <f>'AEO 2022 52 Raw'!T106</f>
        <v>0</v>
      </c>
      <c r="R119" s="52">
        <f>'AEO 2022 52 Raw'!U106</f>
        <v>0</v>
      </c>
      <c r="S119" s="52">
        <f>'AEO 2022 52 Raw'!V106</f>
        <v>0</v>
      </c>
      <c r="T119" s="52">
        <f>'AEO 2022 52 Raw'!W106</f>
        <v>0</v>
      </c>
      <c r="U119" s="52">
        <f>'AEO 2022 52 Raw'!X106</f>
        <v>0</v>
      </c>
      <c r="V119" s="52">
        <f>'AEO 2022 52 Raw'!Y106</f>
        <v>0</v>
      </c>
      <c r="W119" s="52">
        <f>'AEO 2022 52 Raw'!Z106</f>
        <v>0</v>
      </c>
      <c r="X119" s="52">
        <f>'AEO 2022 52 Raw'!AA106</f>
        <v>0</v>
      </c>
      <c r="Y119" s="52">
        <f>'AEO 2022 52 Raw'!AB106</f>
        <v>0</v>
      </c>
      <c r="Z119" s="52">
        <f>'AEO 2022 52 Raw'!AC106</f>
        <v>0</v>
      </c>
      <c r="AA119" s="52">
        <f>'AEO 2022 52 Raw'!AD106</f>
        <v>0</v>
      </c>
      <c r="AB119" s="52">
        <f>'AEO 2022 52 Raw'!AE106</f>
        <v>0</v>
      </c>
      <c r="AC119" s="52">
        <f>'AEO 2022 52 Raw'!AF106</f>
        <v>0</v>
      </c>
      <c r="AD119" s="52">
        <f>'AEO 2022 52 Raw'!AG106</f>
        <v>0</v>
      </c>
      <c r="AE119" s="52">
        <f>'AEO 2022 52 Raw'!AH106</f>
        <v>0</v>
      </c>
      <c r="AF119" s="52">
        <f>'AEO 2022 52 Raw'!AI106</f>
        <v>0</v>
      </c>
      <c r="AG119" s="53" t="str">
        <f>'AEO 2022 52 Raw'!AJ106</f>
        <v>- -</v>
      </c>
    </row>
    <row r="120" ht="15.0" customHeight="1">
      <c r="A120" s="45" t="s">
        <v>2627</v>
      </c>
      <c r="B120" s="51" t="s">
        <v>2547</v>
      </c>
      <c r="C120" s="52">
        <f>'AEO 2022 52 Raw'!F107</f>
        <v>0</v>
      </c>
      <c r="D120" s="52">
        <f>'AEO 2022 52 Raw'!G107</f>
        <v>0</v>
      </c>
      <c r="E120" s="52">
        <f>'AEO 2022 52 Raw'!H107</f>
        <v>0</v>
      </c>
      <c r="F120" s="52">
        <f>'AEO 2022 52 Raw'!I107</f>
        <v>0</v>
      </c>
      <c r="G120" s="52">
        <f>'AEO 2022 52 Raw'!J107</f>
        <v>0</v>
      </c>
      <c r="H120" s="52">
        <f>'AEO 2022 52 Raw'!K107</f>
        <v>0</v>
      </c>
      <c r="I120" s="52">
        <f>'AEO 2022 52 Raw'!L107</f>
        <v>0</v>
      </c>
      <c r="J120" s="52">
        <f>'AEO 2022 52 Raw'!M107</f>
        <v>0</v>
      </c>
      <c r="K120" s="52">
        <f>'AEO 2022 52 Raw'!N107</f>
        <v>0</v>
      </c>
      <c r="L120" s="52">
        <f>'AEO 2022 52 Raw'!O107</f>
        <v>0</v>
      </c>
      <c r="M120" s="52">
        <f>'AEO 2022 52 Raw'!P107</f>
        <v>0</v>
      </c>
      <c r="N120" s="52">
        <f>'AEO 2022 52 Raw'!Q107</f>
        <v>0</v>
      </c>
      <c r="O120" s="52">
        <f>'AEO 2022 52 Raw'!R107</f>
        <v>0</v>
      </c>
      <c r="P120" s="52">
        <f>'AEO 2022 52 Raw'!S107</f>
        <v>0</v>
      </c>
      <c r="Q120" s="52">
        <f>'AEO 2022 52 Raw'!T107</f>
        <v>0</v>
      </c>
      <c r="R120" s="52">
        <f>'AEO 2022 52 Raw'!U107</f>
        <v>0</v>
      </c>
      <c r="S120" s="52">
        <f>'AEO 2022 52 Raw'!V107</f>
        <v>0</v>
      </c>
      <c r="T120" s="52">
        <f>'AEO 2022 52 Raw'!W107</f>
        <v>0</v>
      </c>
      <c r="U120" s="52">
        <f>'AEO 2022 52 Raw'!X107</f>
        <v>0</v>
      </c>
      <c r="V120" s="52">
        <f>'AEO 2022 52 Raw'!Y107</f>
        <v>0</v>
      </c>
      <c r="W120" s="52">
        <f>'AEO 2022 52 Raw'!Z107</f>
        <v>0</v>
      </c>
      <c r="X120" s="52">
        <f>'AEO 2022 52 Raw'!AA107</f>
        <v>0</v>
      </c>
      <c r="Y120" s="52">
        <f>'AEO 2022 52 Raw'!AB107</f>
        <v>0</v>
      </c>
      <c r="Z120" s="52">
        <f>'AEO 2022 52 Raw'!AC107</f>
        <v>0</v>
      </c>
      <c r="AA120" s="52">
        <f>'AEO 2022 52 Raw'!AD107</f>
        <v>0</v>
      </c>
      <c r="AB120" s="52">
        <f>'AEO 2022 52 Raw'!AE107</f>
        <v>0</v>
      </c>
      <c r="AC120" s="52">
        <f>'AEO 2022 52 Raw'!AF107</f>
        <v>0</v>
      </c>
      <c r="AD120" s="52">
        <f>'AEO 2022 52 Raw'!AG107</f>
        <v>0</v>
      </c>
      <c r="AE120" s="52">
        <f>'AEO 2022 52 Raw'!AH107</f>
        <v>0</v>
      </c>
      <c r="AF120" s="52">
        <f>'AEO 2022 52 Raw'!AI107</f>
        <v>0</v>
      </c>
      <c r="AG120" s="53" t="str">
        <f>'AEO 2022 52 Raw'!AJ107</f>
        <v>- -</v>
      </c>
    </row>
    <row r="121" ht="15.0" customHeight="1">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3"/>
    </row>
    <row r="122" ht="15.0" customHeight="1">
      <c r="B122" s="50" t="s">
        <v>2169</v>
      </c>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3"/>
    </row>
    <row r="123" ht="15.0" customHeight="1">
      <c r="A123" s="45" t="s">
        <v>2628</v>
      </c>
      <c r="B123" s="51" t="s">
        <v>2517</v>
      </c>
      <c r="C123" s="52">
        <f>'AEO 2022 52 Raw'!F109</f>
        <v>0</v>
      </c>
      <c r="D123" s="52">
        <f>'AEO 2022 52 Raw'!G109</f>
        <v>0</v>
      </c>
      <c r="E123" s="52">
        <f>'AEO 2022 52 Raw'!H109</f>
        <v>0</v>
      </c>
      <c r="F123" s="52">
        <f>'AEO 2022 52 Raw'!I109</f>
        <v>0</v>
      </c>
      <c r="G123" s="52">
        <f>'AEO 2022 52 Raw'!J109</f>
        <v>0</v>
      </c>
      <c r="H123" s="52">
        <f>'AEO 2022 52 Raw'!K109</f>
        <v>0</v>
      </c>
      <c r="I123" s="52">
        <f>'AEO 2022 52 Raw'!L109</f>
        <v>0</v>
      </c>
      <c r="J123" s="52">
        <f>'AEO 2022 52 Raw'!M109</f>
        <v>0</v>
      </c>
      <c r="K123" s="52">
        <f>'AEO 2022 52 Raw'!N109</f>
        <v>0</v>
      </c>
      <c r="L123" s="52">
        <f>'AEO 2022 52 Raw'!O109</f>
        <v>0</v>
      </c>
      <c r="M123" s="52">
        <f>'AEO 2022 52 Raw'!P109</f>
        <v>0</v>
      </c>
      <c r="N123" s="52">
        <f>'AEO 2022 52 Raw'!Q109</f>
        <v>0</v>
      </c>
      <c r="O123" s="52">
        <f>'AEO 2022 52 Raw'!R109</f>
        <v>0</v>
      </c>
      <c r="P123" s="52">
        <f>'AEO 2022 52 Raw'!S109</f>
        <v>0</v>
      </c>
      <c r="Q123" s="52">
        <f>'AEO 2022 52 Raw'!T109</f>
        <v>0</v>
      </c>
      <c r="R123" s="52">
        <f>'AEO 2022 52 Raw'!U109</f>
        <v>0</v>
      </c>
      <c r="S123" s="52">
        <f>'AEO 2022 52 Raw'!V109</f>
        <v>0</v>
      </c>
      <c r="T123" s="52">
        <f>'AEO 2022 52 Raw'!W109</f>
        <v>0</v>
      </c>
      <c r="U123" s="52">
        <f>'AEO 2022 52 Raw'!X109</f>
        <v>0</v>
      </c>
      <c r="V123" s="52">
        <f>'AEO 2022 52 Raw'!Y109</f>
        <v>0</v>
      </c>
      <c r="W123" s="52">
        <f>'AEO 2022 52 Raw'!Z109</f>
        <v>0</v>
      </c>
      <c r="X123" s="52">
        <f>'AEO 2022 52 Raw'!AA109</f>
        <v>0</v>
      </c>
      <c r="Y123" s="52">
        <f>'AEO 2022 52 Raw'!AB109</f>
        <v>0</v>
      </c>
      <c r="Z123" s="52">
        <f>'AEO 2022 52 Raw'!AC109</f>
        <v>0</v>
      </c>
      <c r="AA123" s="52">
        <f>'AEO 2022 52 Raw'!AD109</f>
        <v>0</v>
      </c>
      <c r="AB123" s="52">
        <f>'AEO 2022 52 Raw'!AE109</f>
        <v>0</v>
      </c>
      <c r="AC123" s="52">
        <f>'AEO 2022 52 Raw'!AF109</f>
        <v>0</v>
      </c>
      <c r="AD123" s="52">
        <f>'AEO 2022 52 Raw'!AG109</f>
        <v>0</v>
      </c>
      <c r="AE123" s="52">
        <f>'AEO 2022 52 Raw'!AH109</f>
        <v>0</v>
      </c>
      <c r="AF123" s="52">
        <f>'AEO 2022 52 Raw'!AI109</f>
        <v>0</v>
      </c>
      <c r="AG123" s="53" t="str">
        <f>'AEO 2022 52 Raw'!AJ109</f>
        <v>- -</v>
      </c>
    </row>
    <row r="124" ht="15.0" customHeight="1">
      <c r="A124" s="45" t="s">
        <v>2629</v>
      </c>
      <c r="B124" s="51" t="s">
        <v>2519</v>
      </c>
      <c r="C124" s="52">
        <f>'AEO 2022 52 Raw'!F110</f>
        <v>0</v>
      </c>
      <c r="D124" s="52">
        <f>'AEO 2022 52 Raw'!G110</f>
        <v>0</v>
      </c>
      <c r="E124" s="52">
        <f>'AEO 2022 52 Raw'!H110</f>
        <v>0</v>
      </c>
      <c r="F124" s="52">
        <f>'AEO 2022 52 Raw'!I110</f>
        <v>0</v>
      </c>
      <c r="G124" s="52">
        <f>'AEO 2022 52 Raw'!J110</f>
        <v>0</v>
      </c>
      <c r="H124" s="52">
        <f>'AEO 2022 52 Raw'!K110</f>
        <v>0</v>
      </c>
      <c r="I124" s="52">
        <f>'AEO 2022 52 Raw'!L110</f>
        <v>0</v>
      </c>
      <c r="J124" s="52">
        <f>'AEO 2022 52 Raw'!M110</f>
        <v>0</v>
      </c>
      <c r="K124" s="52">
        <f>'AEO 2022 52 Raw'!N110</f>
        <v>0</v>
      </c>
      <c r="L124" s="52">
        <f>'AEO 2022 52 Raw'!O110</f>
        <v>0</v>
      </c>
      <c r="M124" s="52">
        <f>'AEO 2022 52 Raw'!P110</f>
        <v>0</v>
      </c>
      <c r="N124" s="52">
        <f>'AEO 2022 52 Raw'!Q110</f>
        <v>0</v>
      </c>
      <c r="O124" s="52">
        <f>'AEO 2022 52 Raw'!R110</f>
        <v>0</v>
      </c>
      <c r="P124" s="52">
        <f>'AEO 2022 52 Raw'!S110</f>
        <v>0</v>
      </c>
      <c r="Q124" s="52">
        <f>'AEO 2022 52 Raw'!T110</f>
        <v>0</v>
      </c>
      <c r="R124" s="52">
        <f>'AEO 2022 52 Raw'!U110</f>
        <v>0</v>
      </c>
      <c r="S124" s="52">
        <f>'AEO 2022 52 Raw'!V110</f>
        <v>0</v>
      </c>
      <c r="T124" s="52">
        <f>'AEO 2022 52 Raw'!W110</f>
        <v>0</v>
      </c>
      <c r="U124" s="52">
        <f>'AEO 2022 52 Raw'!X110</f>
        <v>0</v>
      </c>
      <c r="V124" s="52">
        <f>'AEO 2022 52 Raw'!Y110</f>
        <v>0</v>
      </c>
      <c r="W124" s="52">
        <f>'AEO 2022 52 Raw'!Z110</f>
        <v>0</v>
      </c>
      <c r="X124" s="52">
        <f>'AEO 2022 52 Raw'!AA110</f>
        <v>0</v>
      </c>
      <c r="Y124" s="52">
        <f>'AEO 2022 52 Raw'!AB110</f>
        <v>0</v>
      </c>
      <c r="Z124" s="52">
        <f>'AEO 2022 52 Raw'!AC110</f>
        <v>0</v>
      </c>
      <c r="AA124" s="52">
        <f>'AEO 2022 52 Raw'!AD110</f>
        <v>0</v>
      </c>
      <c r="AB124" s="52">
        <f>'AEO 2022 52 Raw'!AE110</f>
        <v>0</v>
      </c>
      <c r="AC124" s="52">
        <f>'AEO 2022 52 Raw'!AF110</f>
        <v>0</v>
      </c>
      <c r="AD124" s="52">
        <f>'AEO 2022 52 Raw'!AG110</f>
        <v>0</v>
      </c>
      <c r="AE124" s="52">
        <f>'AEO 2022 52 Raw'!AH110</f>
        <v>0</v>
      </c>
      <c r="AF124" s="52">
        <f>'AEO 2022 52 Raw'!AI110</f>
        <v>0</v>
      </c>
      <c r="AG124" s="53" t="str">
        <f>'AEO 2022 52 Raw'!AJ110</f>
        <v>- -</v>
      </c>
    </row>
    <row r="125" ht="15.0" customHeight="1">
      <c r="A125" s="45" t="s">
        <v>2630</v>
      </c>
      <c r="B125" s="51" t="s">
        <v>2521</v>
      </c>
      <c r="C125" s="52">
        <f>'AEO 2022 52 Raw'!F111</f>
        <v>37.539272</v>
      </c>
      <c r="D125" s="52">
        <f>'AEO 2022 52 Raw'!G111</f>
        <v>37.474941</v>
      </c>
      <c r="E125" s="52">
        <f>'AEO 2022 52 Raw'!H111</f>
        <v>37.559578</v>
      </c>
      <c r="F125" s="52">
        <f>'AEO 2022 52 Raw'!I111</f>
        <v>37.648029</v>
      </c>
      <c r="G125" s="52">
        <f>'AEO 2022 52 Raw'!J111</f>
        <v>37.813183</v>
      </c>
      <c r="H125" s="52">
        <f>'AEO 2022 52 Raw'!K111</f>
        <v>37.937782</v>
      </c>
      <c r="I125" s="52">
        <f>'AEO 2022 52 Raw'!L111</f>
        <v>38.014969</v>
      </c>
      <c r="J125" s="52">
        <f>'AEO 2022 52 Raw'!M111</f>
        <v>38.098698</v>
      </c>
      <c r="K125" s="52">
        <f>'AEO 2022 52 Raw'!N111</f>
        <v>38.182026</v>
      </c>
      <c r="L125" s="52">
        <f>'AEO 2022 52 Raw'!O111</f>
        <v>38.261066</v>
      </c>
      <c r="M125" s="52">
        <f>'AEO 2022 52 Raw'!P111</f>
        <v>38.342346</v>
      </c>
      <c r="N125" s="52">
        <f>'AEO 2022 52 Raw'!Q111</f>
        <v>38.40966</v>
      </c>
      <c r="O125" s="52">
        <f>'AEO 2022 52 Raw'!R111</f>
        <v>38.490616</v>
      </c>
      <c r="P125" s="52">
        <f>'AEO 2022 52 Raw'!S111</f>
        <v>38.547634</v>
      </c>
      <c r="Q125" s="52">
        <f>'AEO 2022 52 Raw'!T111</f>
        <v>38.600185</v>
      </c>
      <c r="R125" s="52">
        <f>'AEO 2022 52 Raw'!U111</f>
        <v>38.653442</v>
      </c>
      <c r="S125" s="52">
        <f>'AEO 2022 52 Raw'!V111</f>
        <v>38.70631</v>
      </c>
      <c r="T125" s="52">
        <f>'AEO 2022 52 Raw'!W111</f>
        <v>38.756115</v>
      </c>
      <c r="U125" s="52">
        <f>'AEO 2022 52 Raw'!X111</f>
        <v>38.810043</v>
      </c>
      <c r="V125" s="52">
        <f>'AEO 2022 52 Raw'!Y111</f>
        <v>38.854568</v>
      </c>
      <c r="W125" s="52">
        <f>'AEO 2022 52 Raw'!Z111</f>
        <v>38.900532</v>
      </c>
      <c r="X125" s="52">
        <f>'AEO 2022 52 Raw'!AA111</f>
        <v>38.945671</v>
      </c>
      <c r="Y125" s="52">
        <f>'AEO 2022 52 Raw'!AB111</f>
        <v>38.988949</v>
      </c>
      <c r="Z125" s="52">
        <f>'AEO 2022 52 Raw'!AC111</f>
        <v>39.033985</v>
      </c>
      <c r="AA125" s="52">
        <f>'AEO 2022 52 Raw'!AD111</f>
        <v>39.080643</v>
      </c>
      <c r="AB125" s="52">
        <f>'AEO 2022 52 Raw'!AE111</f>
        <v>39.126579</v>
      </c>
      <c r="AC125" s="52">
        <f>'AEO 2022 52 Raw'!AF111</f>
        <v>39.174</v>
      </c>
      <c r="AD125" s="52">
        <f>'AEO 2022 52 Raw'!AG111</f>
        <v>39.221401</v>
      </c>
      <c r="AE125" s="52">
        <f>'AEO 2022 52 Raw'!AH111</f>
        <v>39.269554</v>
      </c>
      <c r="AF125" s="52">
        <f>'AEO 2022 52 Raw'!AI111</f>
        <v>39.30405</v>
      </c>
      <c r="AG125" s="53">
        <f>'AEO 2022 52 Raw'!AJ111</f>
        <v>0.002</v>
      </c>
    </row>
    <row r="126" ht="15.0" customHeight="1">
      <c r="A126" s="45" t="s">
        <v>2631</v>
      </c>
      <c r="B126" s="51" t="s">
        <v>2523</v>
      </c>
      <c r="C126" s="52">
        <f>'AEO 2022 52 Raw'!F112</f>
        <v>0</v>
      </c>
      <c r="D126" s="52">
        <f>'AEO 2022 52 Raw'!G112</f>
        <v>0</v>
      </c>
      <c r="E126" s="52">
        <f>'AEO 2022 52 Raw'!H112</f>
        <v>0</v>
      </c>
      <c r="F126" s="52">
        <f>'AEO 2022 52 Raw'!I112</f>
        <v>0</v>
      </c>
      <c r="G126" s="52">
        <f>'AEO 2022 52 Raw'!J112</f>
        <v>0</v>
      </c>
      <c r="H126" s="52">
        <f>'AEO 2022 52 Raw'!K112</f>
        <v>0</v>
      </c>
      <c r="I126" s="52">
        <f>'AEO 2022 52 Raw'!L112</f>
        <v>0</v>
      </c>
      <c r="J126" s="52">
        <f>'AEO 2022 52 Raw'!M112</f>
        <v>0</v>
      </c>
      <c r="K126" s="52">
        <f>'AEO 2022 52 Raw'!N112</f>
        <v>0</v>
      </c>
      <c r="L126" s="52">
        <f>'AEO 2022 52 Raw'!O112</f>
        <v>0</v>
      </c>
      <c r="M126" s="52">
        <f>'AEO 2022 52 Raw'!P112</f>
        <v>0</v>
      </c>
      <c r="N126" s="52">
        <f>'AEO 2022 52 Raw'!Q112</f>
        <v>0</v>
      </c>
      <c r="O126" s="52">
        <f>'AEO 2022 52 Raw'!R112</f>
        <v>0</v>
      </c>
      <c r="P126" s="52">
        <f>'AEO 2022 52 Raw'!S112</f>
        <v>0</v>
      </c>
      <c r="Q126" s="52">
        <f>'AEO 2022 52 Raw'!T112</f>
        <v>0</v>
      </c>
      <c r="R126" s="52">
        <f>'AEO 2022 52 Raw'!U112</f>
        <v>0</v>
      </c>
      <c r="S126" s="52">
        <f>'AEO 2022 52 Raw'!V112</f>
        <v>0</v>
      </c>
      <c r="T126" s="52">
        <f>'AEO 2022 52 Raw'!W112</f>
        <v>0</v>
      </c>
      <c r="U126" s="52">
        <f>'AEO 2022 52 Raw'!X112</f>
        <v>0</v>
      </c>
      <c r="V126" s="52">
        <f>'AEO 2022 52 Raw'!Y112</f>
        <v>0</v>
      </c>
      <c r="W126" s="52">
        <f>'AEO 2022 52 Raw'!Z112</f>
        <v>0</v>
      </c>
      <c r="X126" s="52">
        <f>'AEO 2022 52 Raw'!AA112</f>
        <v>0</v>
      </c>
      <c r="Y126" s="52">
        <f>'AEO 2022 52 Raw'!AB112</f>
        <v>0</v>
      </c>
      <c r="Z126" s="52">
        <f>'AEO 2022 52 Raw'!AC112</f>
        <v>0</v>
      </c>
      <c r="AA126" s="52">
        <f>'AEO 2022 52 Raw'!AD112</f>
        <v>0</v>
      </c>
      <c r="AB126" s="52">
        <f>'AEO 2022 52 Raw'!AE112</f>
        <v>0</v>
      </c>
      <c r="AC126" s="52">
        <f>'AEO 2022 52 Raw'!AF112</f>
        <v>0</v>
      </c>
      <c r="AD126" s="52">
        <f>'AEO 2022 52 Raw'!AG112</f>
        <v>0</v>
      </c>
      <c r="AE126" s="52">
        <f>'AEO 2022 52 Raw'!AH112</f>
        <v>0</v>
      </c>
      <c r="AF126" s="52">
        <f>'AEO 2022 52 Raw'!AI112</f>
        <v>0</v>
      </c>
      <c r="AG126" s="53" t="str">
        <f>'AEO 2022 52 Raw'!AJ112</f>
        <v>- -</v>
      </c>
    </row>
    <row r="127" ht="15.0" customHeight="1">
      <c r="A127" s="45" t="s">
        <v>2632</v>
      </c>
      <c r="B127" s="51" t="s">
        <v>2525</v>
      </c>
      <c r="C127" s="52">
        <f>'AEO 2022 52 Raw'!F113</f>
        <v>43.611374</v>
      </c>
      <c r="D127" s="52">
        <f>'AEO 2022 52 Raw'!G113</f>
        <v>43.572041</v>
      </c>
      <c r="E127" s="52">
        <f>'AEO 2022 52 Raw'!H113</f>
        <v>43.646374</v>
      </c>
      <c r="F127" s="52">
        <f>'AEO 2022 52 Raw'!I113</f>
        <v>43.75</v>
      </c>
      <c r="G127" s="52">
        <f>'AEO 2022 52 Raw'!J113</f>
        <v>43.931175</v>
      </c>
      <c r="H127" s="52">
        <f>'AEO 2022 52 Raw'!K113</f>
        <v>44.081924</v>
      </c>
      <c r="I127" s="52">
        <f>'AEO 2022 52 Raw'!L113</f>
        <v>44.164791</v>
      </c>
      <c r="J127" s="52">
        <f>'AEO 2022 52 Raw'!M113</f>
        <v>44.235752</v>
      </c>
      <c r="K127" s="52">
        <f>'AEO 2022 52 Raw'!N113</f>
        <v>44.313858</v>
      </c>
      <c r="L127" s="52">
        <f>'AEO 2022 52 Raw'!O113</f>
        <v>44.387142</v>
      </c>
      <c r="M127" s="52">
        <f>'AEO 2022 52 Raw'!P113</f>
        <v>44.460278</v>
      </c>
      <c r="N127" s="52">
        <f>'AEO 2022 52 Raw'!Q113</f>
        <v>44.522854</v>
      </c>
      <c r="O127" s="52">
        <f>'AEO 2022 52 Raw'!R113</f>
        <v>44.596809</v>
      </c>
      <c r="P127" s="52">
        <f>'AEO 2022 52 Raw'!S113</f>
        <v>44.648273</v>
      </c>
      <c r="Q127" s="52">
        <f>'AEO 2022 52 Raw'!T113</f>
        <v>44.695019</v>
      </c>
      <c r="R127" s="52">
        <f>'AEO 2022 52 Raw'!U113</f>
        <v>44.743507</v>
      </c>
      <c r="S127" s="52">
        <f>'AEO 2022 52 Raw'!V113</f>
        <v>44.791092</v>
      </c>
      <c r="T127" s="52">
        <f>'AEO 2022 52 Raw'!W113</f>
        <v>44.835384</v>
      </c>
      <c r="U127" s="52">
        <f>'AEO 2022 52 Raw'!X113</f>
        <v>44.882355</v>
      </c>
      <c r="V127" s="52">
        <f>'AEO 2022 52 Raw'!Y113</f>
        <v>44.923271</v>
      </c>
      <c r="W127" s="52">
        <f>'AEO 2022 52 Raw'!Z113</f>
        <v>44.964684</v>
      </c>
      <c r="X127" s="52">
        <f>'AEO 2022 52 Raw'!AA113</f>
        <v>45.005405</v>
      </c>
      <c r="Y127" s="52">
        <f>'AEO 2022 52 Raw'!AB113</f>
        <v>45.044014</v>
      </c>
      <c r="Z127" s="52">
        <f>'AEO 2022 52 Raw'!AC113</f>
        <v>45.083935</v>
      </c>
      <c r="AA127" s="52">
        <f>'AEO 2022 52 Raw'!AD113</f>
        <v>45.125629</v>
      </c>
      <c r="AB127" s="52">
        <f>'AEO 2022 52 Raw'!AE113</f>
        <v>45.167011</v>
      </c>
      <c r="AC127" s="52">
        <f>'AEO 2022 52 Raw'!AF113</f>
        <v>45.209492</v>
      </c>
      <c r="AD127" s="52">
        <f>'AEO 2022 52 Raw'!AG113</f>
        <v>45.251793</v>
      </c>
      <c r="AE127" s="52">
        <f>'AEO 2022 52 Raw'!AH113</f>
        <v>45.294674</v>
      </c>
      <c r="AF127" s="52">
        <f>'AEO 2022 52 Raw'!AI113</f>
        <v>45.322266</v>
      </c>
      <c r="AG127" s="53">
        <f>'AEO 2022 52 Raw'!AJ113</f>
        <v>0.001</v>
      </c>
    </row>
    <row r="128" ht="12.0" customHeight="1">
      <c r="A128" s="45" t="s">
        <v>2633</v>
      </c>
      <c r="B128" s="51" t="s">
        <v>2527</v>
      </c>
      <c r="C128" s="52">
        <f>'AEO 2022 52 Raw'!F114</f>
        <v>0</v>
      </c>
      <c r="D128" s="52">
        <f>'AEO 2022 52 Raw'!G114</f>
        <v>0</v>
      </c>
      <c r="E128" s="52">
        <f>'AEO 2022 52 Raw'!H114</f>
        <v>0</v>
      </c>
      <c r="F128" s="52">
        <f>'AEO 2022 52 Raw'!I114</f>
        <v>0</v>
      </c>
      <c r="G128" s="52">
        <f>'AEO 2022 52 Raw'!J114</f>
        <v>0</v>
      </c>
      <c r="H128" s="52">
        <f>'AEO 2022 52 Raw'!K114</f>
        <v>0</v>
      </c>
      <c r="I128" s="52">
        <f>'AEO 2022 52 Raw'!L114</f>
        <v>0</v>
      </c>
      <c r="J128" s="52">
        <f>'AEO 2022 52 Raw'!M114</f>
        <v>0</v>
      </c>
      <c r="K128" s="52">
        <f>'AEO 2022 52 Raw'!N114</f>
        <v>0</v>
      </c>
      <c r="L128" s="52">
        <f>'AEO 2022 52 Raw'!O114</f>
        <v>0</v>
      </c>
      <c r="M128" s="52">
        <f>'AEO 2022 52 Raw'!P114</f>
        <v>0</v>
      </c>
      <c r="N128" s="52">
        <f>'AEO 2022 52 Raw'!Q114</f>
        <v>0</v>
      </c>
      <c r="O128" s="52">
        <f>'AEO 2022 52 Raw'!R114</f>
        <v>0</v>
      </c>
      <c r="P128" s="52">
        <f>'AEO 2022 52 Raw'!S114</f>
        <v>0</v>
      </c>
      <c r="Q128" s="52">
        <f>'AEO 2022 52 Raw'!T114</f>
        <v>0</v>
      </c>
      <c r="R128" s="52">
        <f>'AEO 2022 52 Raw'!U114</f>
        <v>0</v>
      </c>
      <c r="S128" s="52">
        <f>'AEO 2022 52 Raw'!V114</f>
        <v>0</v>
      </c>
      <c r="T128" s="52">
        <f>'AEO 2022 52 Raw'!W114</f>
        <v>0</v>
      </c>
      <c r="U128" s="52">
        <f>'AEO 2022 52 Raw'!X114</f>
        <v>0</v>
      </c>
      <c r="V128" s="52">
        <f>'AEO 2022 52 Raw'!Y114</f>
        <v>0</v>
      </c>
      <c r="W128" s="52">
        <f>'AEO 2022 52 Raw'!Z114</f>
        <v>0</v>
      </c>
      <c r="X128" s="52">
        <f>'AEO 2022 52 Raw'!AA114</f>
        <v>0</v>
      </c>
      <c r="Y128" s="52">
        <f>'AEO 2022 52 Raw'!AB114</f>
        <v>0</v>
      </c>
      <c r="Z128" s="52">
        <f>'AEO 2022 52 Raw'!AC114</f>
        <v>0</v>
      </c>
      <c r="AA128" s="52">
        <f>'AEO 2022 52 Raw'!AD114</f>
        <v>0</v>
      </c>
      <c r="AB128" s="52">
        <f>'AEO 2022 52 Raw'!AE114</f>
        <v>0</v>
      </c>
      <c r="AC128" s="52">
        <f>'AEO 2022 52 Raw'!AF114</f>
        <v>0</v>
      </c>
      <c r="AD128" s="52">
        <f>'AEO 2022 52 Raw'!AG114</f>
        <v>0</v>
      </c>
      <c r="AE128" s="52">
        <f>'AEO 2022 52 Raw'!AH114</f>
        <v>0</v>
      </c>
      <c r="AF128" s="52">
        <f>'AEO 2022 52 Raw'!AI114</f>
        <v>0</v>
      </c>
      <c r="AG128" s="53" t="str">
        <f>'AEO 2022 52 Raw'!AJ114</f>
        <v>- -</v>
      </c>
    </row>
    <row r="129" ht="12.0" customHeight="1">
      <c r="A129" s="45" t="s">
        <v>2634</v>
      </c>
      <c r="B129" s="51" t="s">
        <v>2529</v>
      </c>
      <c r="C129" s="52">
        <f>'AEO 2022 52 Raw'!F115</f>
        <v>0</v>
      </c>
      <c r="D129" s="52">
        <f>'AEO 2022 52 Raw'!G115</f>
        <v>0</v>
      </c>
      <c r="E129" s="52">
        <f>'AEO 2022 52 Raw'!H115</f>
        <v>0</v>
      </c>
      <c r="F129" s="52">
        <f>'AEO 2022 52 Raw'!I115</f>
        <v>0</v>
      </c>
      <c r="G129" s="52">
        <f>'AEO 2022 52 Raw'!J115</f>
        <v>0</v>
      </c>
      <c r="H129" s="52">
        <f>'AEO 2022 52 Raw'!K115</f>
        <v>0</v>
      </c>
      <c r="I129" s="52">
        <f>'AEO 2022 52 Raw'!L115</f>
        <v>0</v>
      </c>
      <c r="J129" s="52">
        <f>'AEO 2022 52 Raw'!M115</f>
        <v>0</v>
      </c>
      <c r="K129" s="52">
        <f>'AEO 2022 52 Raw'!N115</f>
        <v>0</v>
      </c>
      <c r="L129" s="52">
        <f>'AEO 2022 52 Raw'!O115</f>
        <v>0</v>
      </c>
      <c r="M129" s="52">
        <f>'AEO 2022 52 Raw'!P115</f>
        <v>0</v>
      </c>
      <c r="N129" s="52">
        <f>'AEO 2022 52 Raw'!Q115</f>
        <v>0</v>
      </c>
      <c r="O129" s="52">
        <f>'AEO 2022 52 Raw'!R115</f>
        <v>0</v>
      </c>
      <c r="P129" s="52">
        <f>'AEO 2022 52 Raw'!S115</f>
        <v>0</v>
      </c>
      <c r="Q129" s="52">
        <f>'AEO 2022 52 Raw'!T115</f>
        <v>0</v>
      </c>
      <c r="R129" s="52">
        <f>'AEO 2022 52 Raw'!U115</f>
        <v>0</v>
      </c>
      <c r="S129" s="52">
        <f>'AEO 2022 52 Raw'!V115</f>
        <v>0</v>
      </c>
      <c r="T129" s="52">
        <f>'AEO 2022 52 Raw'!W115</f>
        <v>0</v>
      </c>
      <c r="U129" s="52">
        <f>'AEO 2022 52 Raw'!X115</f>
        <v>0</v>
      </c>
      <c r="V129" s="52">
        <f>'AEO 2022 52 Raw'!Y115</f>
        <v>0</v>
      </c>
      <c r="W129" s="52">
        <f>'AEO 2022 52 Raw'!Z115</f>
        <v>0</v>
      </c>
      <c r="X129" s="52">
        <f>'AEO 2022 52 Raw'!AA115</f>
        <v>0</v>
      </c>
      <c r="Y129" s="52">
        <f>'AEO 2022 52 Raw'!AB115</f>
        <v>0</v>
      </c>
      <c r="Z129" s="52">
        <f>'AEO 2022 52 Raw'!AC115</f>
        <v>0</v>
      </c>
      <c r="AA129" s="52">
        <f>'AEO 2022 52 Raw'!AD115</f>
        <v>0</v>
      </c>
      <c r="AB129" s="52">
        <f>'AEO 2022 52 Raw'!AE115</f>
        <v>0</v>
      </c>
      <c r="AC129" s="52">
        <f>'AEO 2022 52 Raw'!AF115</f>
        <v>0</v>
      </c>
      <c r="AD129" s="52">
        <f>'AEO 2022 52 Raw'!AG115</f>
        <v>0</v>
      </c>
      <c r="AE129" s="52">
        <f>'AEO 2022 52 Raw'!AH115</f>
        <v>0</v>
      </c>
      <c r="AF129" s="52">
        <f>'AEO 2022 52 Raw'!AI115</f>
        <v>0</v>
      </c>
      <c r="AG129" s="53" t="str">
        <f>'AEO 2022 52 Raw'!AJ115</f>
        <v>- -</v>
      </c>
    </row>
    <row r="130" ht="12.0" customHeight="1">
      <c r="A130" s="45" t="s">
        <v>2635</v>
      </c>
      <c r="B130" s="51" t="s">
        <v>2531</v>
      </c>
      <c r="C130" s="52">
        <f>'AEO 2022 52 Raw'!F116</f>
        <v>0</v>
      </c>
      <c r="D130" s="52">
        <f>'AEO 2022 52 Raw'!G116</f>
        <v>0</v>
      </c>
      <c r="E130" s="52">
        <f>'AEO 2022 52 Raw'!H116</f>
        <v>0</v>
      </c>
      <c r="F130" s="52">
        <f>'AEO 2022 52 Raw'!I116</f>
        <v>0</v>
      </c>
      <c r="G130" s="52">
        <f>'AEO 2022 52 Raw'!J116</f>
        <v>0</v>
      </c>
      <c r="H130" s="52">
        <f>'AEO 2022 52 Raw'!K116</f>
        <v>0</v>
      </c>
      <c r="I130" s="52">
        <f>'AEO 2022 52 Raw'!L116</f>
        <v>0</v>
      </c>
      <c r="J130" s="52">
        <f>'AEO 2022 52 Raw'!M116</f>
        <v>0</v>
      </c>
      <c r="K130" s="52">
        <f>'AEO 2022 52 Raw'!N116</f>
        <v>0</v>
      </c>
      <c r="L130" s="52">
        <f>'AEO 2022 52 Raw'!O116</f>
        <v>0</v>
      </c>
      <c r="M130" s="52">
        <f>'AEO 2022 52 Raw'!P116</f>
        <v>0</v>
      </c>
      <c r="N130" s="52">
        <f>'AEO 2022 52 Raw'!Q116</f>
        <v>0</v>
      </c>
      <c r="O130" s="52">
        <f>'AEO 2022 52 Raw'!R116</f>
        <v>0</v>
      </c>
      <c r="P130" s="52">
        <f>'AEO 2022 52 Raw'!S116</f>
        <v>0</v>
      </c>
      <c r="Q130" s="52">
        <f>'AEO 2022 52 Raw'!T116</f>
        <v>0</v>
      </c>
      <c r="R130" s="52">
        <f>'AEO 2022 52 Raw'!U116</f>
        <v>0</v>
      </c>
      <c r="S130" s="52">
        <f>'AEO 2022 52 Raw'!V116</f>
        <v>0</v>
      </c>
      <c r="T130" s="52">
        <f>'AEO 2022 52 Raw'!W116</f>
        <v>0</v>
      </c>
      <c r="U130" s="52">
        <f>'AEO 2022 52 Raw'!X116</f>
        <v>0</v>
      </c>
      <c r="V130" s="52">
        <f>'AEO 2022 52 Raw'!Y116</f>
        <v>0</v>
      </c>
      <c r="W130" s="52">
        <f>'AEO 2022 52 Raw'!Z116</f>
        <v>0</v>
      </c>
      <c r="X130" s="52">
        <f>'AEO 2022 52 Raw'!AA116</f>
        <v>0</v>
      </c>
      <c r="Y130" s="52">
        <f>'AEO 2022 52 Raw'!AB116</f>
        <v>0</v>
      </c>
      <c r="Z130" s="52">
        <f>'AEO 2022 52 Raw'!AC116</f>
        <v>0</v>
      </c>
      <c r="AA130" s="52">
        <f>'AEO 2022 52 Raw'!AD116</f>
        <v>0</v>
      </c>
      <c r="AB130" s="52">
        <f>'AEO 2022 52 Raw'!AE116</f>
        <v>0</v>
      </c>
      <c r="AC130" s="52">
        <f>'AEO 2022 52 Raw'!AF116</f>
        <v>0</v>
      </c>
      <c r="AD130" s="52">
        <f>'AEO 2022 52 Raw'!AG116</f>
        <v>0</v>
      </c>
      <c r="AE130" s="52">
        <f>'AEO 2022 52 Raw'!AH116</f>
        <v>0</v>
      </c>
      <c r="AF130" s="52">
        <f>'AEO 2022 52 Raw'!AI116</f>
        <v>0</v>
      </c>
      <c r="AG130" s="53" t="str">
        <f>'AEO 2022 52 Raw'!AJ116</f>
        <v>- -</v>
      </c>
    </row>
    <row r="131" ht="12.0" customHeight="1">
      <c r="A131" s="45" t="s">
        <v>2636</v>
      </c>
      <c r="B131" s="51" t="s">
        <v>2533</v>
      </c>
      <c r="C131" s="52">
        <f>'AEO 2022 52 Raw'!F117</f>
        <v>0</v>
      </c>
      <c r="D131" s="52">
        <f>'AEO 2022 52 Raw'!G117</f>
        <v>0</v>
      </c>
      <c r="E131" s="52">
        <f>'AEO 2022 52 Raw'!H117</f>
        <v>0</v>
      </c>
      <c r="F131" s="52">
        <f>'AEO 2022 52 Raw'!I117</f>
        <v>0</v>
      </c>
      <c r="G131" s="52">
        <f>'AEO 2022 52 Raw'!J117</f>
        <v>0</v>
      </c>
      <c r="H131" s="52">
        <f>'AEO 2022 52 Raw'!K117</f>
        <v>0</v>
      </c>
      <c r="I131" s="52">
        <f>'AEO 2022 52 Raw'!L117</f>
        <v>0</v>
      </c>
      <c r="J131" s="52">
        <f>'AEO 2022 52 Raw'!M117</f>
        <v>0</v>
      </c>
      <c r="K131" s="52">
        <f>'AEO 2022 52 Raw'!N117</f>
        <v>0</v>
      </c>
      <c r="L131" s="52">
        <f>'AEO 2022 52 Raw'!O117</f>
        <v>0</v>
      </c>
      <c r="M131" s="52">
        <f>'AEO 2022 52 Raw'!P117</f>
        <v>0</v>
      </c>
      <c r="N131" s="52">
        <f>'AEO 2022 52 Raw'!Q117</f>
        <v>0</v>
      </c>
      <c r="O131" s="52">
        <f>'AEO 2022 52 Raw'!R117</f>
        <v>0</v>
      </c>
      <c r="P131" s="52">
        <f>'AEO 2022 52 Raw'!S117</f>
        <v>0</v>
      </c>
      <c r="Q131" s="52">
        <f>'AEO 2022 52 Raw'!T117</f>
        <v>0</v>
      </c>
      <c r="R131" s="52">
        <f>'AEO 2022 52 Raw'!U117</f>
        <v>0</v>
      </c>
      <c r="S131" s="52">
        <f>'AEO 2022 52 Raw'!V117</f>
        <v>0</v>
      </c>
      <c r="T131" s="52">
        <f>'AEO 2022 52 Raw'!W117</f>
        <v>0</v>
      </c>
      <c r="U131" s="52">
        <f>'AEO 2022 52 Raw'!X117</f>
        <v>0</v>
      </c>
      <c r="V131" s="52">
        <f>'AEO 2022 52 Raw'!Y117</f>
        <v>0</v>
      </c>
      <c r="W131" s="52">
        <f>'AEO 2022 52 Raw'!Z117</f>
        <v>0</v>
      </c>
      <c r="X131" s="52">
        <f>'AEO 2022 52 Raw'!AA117</f>
        <v>0</v>
      </c>
      <c r="Y131" s="52">
        <f>'AEO 2022 52 Raw'!AB117</f>
        <v>0</v>
      </c>
      <c r="Z131" s="52">
        <f>'AEO 2022 52 Raw'!AC117</f>
        <v>0</v>
      </c>
      <c r="AA131" s="52">
        <f>'AEO 2022 52 Raw'!AD117</f>
        <v>0</v>
      </c>
      <c r="AB131" s="52">
        <f>'AEO 2022 52 Raw'!AE117</f>
        <v>0</v>
      </c>
      <c r="AC131" s="52">
        <f>'AEO 2022 52 Raw'!AF117</f>
        <v>0</v>
      </c>
      <c r="AD131" s="52">
        <f>'AEO 2022 52 Raw'!AG117</f>
        <v>0</v>
      </c>
      <c r="AE131" s="52">
        <f>'AEO 2022 52 Raw'!AH117</f>
        <v>0</v>
      </c>
      <c r="AF131" s="52">
        <f>'AEO 2022 52 Raw'!AI117</f>
        <v>0</v>
      </c>
      <c r="AG131" s="53" t="str">
        <f>'AEO 2022 52 Raw'!AJ117</f>
        <v>- -</v>
      </c>
    </row>
    <row r="132" ht="12.0" customHeight="1">
      <c r="A132" s="45" t="s">
        <v>2637</v>
      </c>
      <c r="B132" s="51" t="s">
        <v>2535</v>
      </c>
      <c r="C132" s="52">
        <f>'AEO 2022 52 Raw'!F118</f>
        <v>46.327869</v>
      </c>
      <c r="D132" s="52">
        <f>'AEO 2022 52 Raw'!G118</f>
        <v>46.472698</v>
      </c>
      <c r="E132" s="52">
        <f>'AEO 2022 52 Raw'!H118</f>
        <v>46.66024</v>
      </c>
      <c r="F132" s="52">
        <f>'AEO 2022 52 Raw'!I118</f>
        <v>46.885162</v>
      </c>
      <c r="G132" s="52">
        <f>'AEO 2022 52 Raw'!J118</f>
        <v>47.008831</v>
      </c>
      <c r="H132" s="52">
        <f>'AEO 2022 52 Raw'!K118</f>
        <v>47.146847</v>
      </c>
      <c r="I132" s="52">
        <f>'AEO 2022 52 Raw'!L118</f>
        <v>47.285515</v>
      </c>
      <c r="J132" s="52">
        <f>'AEO 2022 52 Raw'!M118</f>
        <v>47.426163</v>
      </c>
      <c r="K132" s="52">
        <f>'AEO 2022 52 Raw'!N118</f>
        <v>47.544605</v>
      </c>
      <c r="L132" s="52">
        <f>'AEO 2022 52 Raw'!O118</f>
        <v>47.656395</v>
      </c>
      <c r="M132" s="52">
        <f>'AEO 2022 52 Raw'!P118</f>
        <v>47.766129</v>
      </c>
      <c r="N132" s="52">
        <f>'AEO 2022 52 Raw'!Q118</f>
        <v>47.870766</v>
      </c>
      <c r="O132" s="52">
        <f>'AEO 2022 52 Raw'!R118</f>
        <v>47.974205</v>
      </c>
      <c r="P132" s="52">
        <f>'AEO 2022 52 Raw'!S118</f>
        <v>48.007595</v>
      </c>
      <c r="Q132" s="52">
        <f>'AEO 2022 52 Raw'!T118</f>
        <v>48.022877</v>
      </c>
      <c r="R132" s="52">
        <f>'AEO 2022 52 Raw'!U118</f>
        <v>48.02459</v>
      </c>
      <c r="S132" s="52">
        <f>'AEO 2022 52 Raw'!V118</f>
        <v>48.041523</v>
      </c>
      <c r="T132" s="52">
        <f>'AEO 2022 52 Raw'!W118</f>
        <v>48.058308</v>
      </c>
      <c r="U132" s="52">
        <f>'AEO 2022 52 Raw'!X118</f>
        <v>48.075348</v>
      </c>
      <c r="V132" s="52">
        <f>'AEO 2022 52 Raw'!Y118</f>
        <v>48.09251</v>
      </c>
      <c r="W132" s="52">
        <f>'AEO 2022 52 Raw'!Z118</f>
        <v>48.107548</v>
      </c>
      <c r="X132" s="52">
        <f>'AEO 2022 52 Raw'!AA118</f>
        <v>48.123013</v>
      </c>
      <c r="Y132" s="52">
        <f>'AEO 2022 52 Raw'!AB118</f>
        <v>48.133678</v>
      </c>
      <c r="Z132" s="52">
        <f>'AEO 2022 52 Raw'!AC118</f>
        <v>48.14352</v>
      </c>
      <c r="AA132" s="52">
        <f>'AEO 2022 52 Raw'!AD118</f>
        <v>48.155651</v>
      </c>
      <c r="AB132" s="52">
        <f>'AEO 2022 52 Raw'!AE118</f>
        <v>48.1674</v>
      </c>
      <c r="AC132" s="52">
        <f>'AEO 2022 52 Raw'!AF118</f>
        <v>48.178391</v>
      </c>
      <c r="AD132" s="52">
        <f>'AEO 2022 52 Raw'!AG118</f>
        <v>48.193626</v>
      </c>
      <c r="AE132" s="52">
        <f>'AEO 2022 52 Raw'!AH118</f>
        <v>48.204277</v>
      </c>
      <c r="AF132" s="52">
        <f>'AEO 2022 52 Raw'!AI118</f>
        <v>48.2131</v>
      </c>
      <c r="AG132" s="53">
        <f>'AEO 2022 52 Raw'!AJ118</f>
        <v>0.001</v>
      </c>
    </row>
    <row r="133" ht="12.0" customHeight="1">
      <c r="A133" s="45" t="s">
        <v>2638</v>
      </c>
      <c r="B133" s="51" t="s">
        <v>2537</v>
      </c>
      <c r="C133" s="52">
        <f>'AEO 2022 52 Raw'!F119</f>
        <v>0</v>
      </c>
      <c r="D133" s="52">
        <f>'AEO 2022 52 Raw'!G119</f>
        <v>0</v>
      </c>
      <c r="E133" s="52">
        <f>'AEO 2022 52 Raw'!H119</f>
        <v>0</v>
      </c>
      <c r="F133" s="52">
        <f>'AEO 2022 52 Raw'!I119</f>
        <v>0</v>
      </c>
      <c r="G133" s="52">
        <f>'AEO 2022 52 Raw'!J119</f>
        <v>0</v>
      </c>
      <c r="H133" s="52">
        <f>'AEO 2022 52 Raw'!K119</f>
        <v>0</v>
      </c>
      <c r="I133" s="52">
        <f>'AEO 2022 52 Raw'!L119</f>
        <v>0</v>
      </c>
      <c r="J133" s="52">
        <f>'AEO 2022 52 Raw'!M119</f>
        <v>0</v>
      </c>
      <c r="K133" s="52">
        <f>'AEO 2022 52 Raw'!N119</f>
        <v>0</v>
      </c>
      <c r="L133" s="52">
        <f>'AEO 2022 52 Raw'!O119</f>
        <v>0</v>
      </c>
      <c r="M133" s="52">
        <f>'AEO 2022 52 Raw'!P119</f>
        <v>0</v>
      </c>
      <c r="N133" s="52">
        <f>'AEO 2022 52 Raw'!Q119</f>
        <v>0</v>
      </c>
      <c r="O133" s="52">
        <f>'AEO 2022 52 Raw'!R119</f>
        <v>0</v>
      </c>
      <c r="P133" s="52">
        <f>'AEO 2022 52 Raw'!S119</f>
        <v>0</v>
      </c>
      <c r="Q133" s="52">
        <f>'AEO 2022 52 Raw'!T119</f>
        <v>0</v>
      </c>
      <c r="R133" s="52">
        <f>'AEO 2022 52 Raw'!U119</f>
        <v>0</v>
      </c>
      <c r="S133" s="52">
        <f>'AEO 2022 52 Raw'!V119</f>
        <v>0</v>
      </c>
      <c r="T133" s="52">
        <f>'AEO 2022 52 Raw'!W119</f>
        <v>0</v>
      </c>
      <c r="U133" s="52">
        <f>'AEO 2022 52 Raw'!X119</f>
        <v>0</v>
      </c>
      <c r="V133" s="52">
        <f>'AEO 2022 52 Raw'!Y119</f>
        <v>0</v>
      </c>
      <c r="W133" s="52">
        <f>'AEO 2022 52 Raw'!Z119</f>
        <v>0</v>
      </c>
      <c r="X133" s="52">
        <f>'AEO 2022 52 Raw'!AA119</f>
        <v>0</v>
      </c>
      <c r="Y133" s="52">
        <f>'AEO 2022 52 Raw'!AB119</f>
        <v>0</v>
      </c>
      <c r="Z133" s="52">
        <f>'AEO 2022 52 Raw'!AC119</f>
        <v>0</v>
      </c>
      <c r="AA133" s="52">
        <f>'AEO 2022 52 Raw'!AD119</f>
        <v>0</v>
      </c>
      <c r="AB133" s="52">
        <f>'AEO 2022 52 Raw'!AE119</f>
        <v>0</v>
      </c>
      <c r="AC133" s="52">
        <f>'AEO 2022 52 Raw'!AF119</f>
        <v>0</v>
      </c>
      <c r="AD133" s="52">
        <f>'AEO 2022 52 Raw'!AG119</f>
        <v>0</v>
      </c>
      <c r="AE133" s="52">
        <f>'AEO 2022 52 Raw'!AH119</f>
        <v>0</v>
      </c>
      <c r="AF133" s="52">
        <f>'AEO 2022 52 Raw'!AI119</f>
        <v>0</v>
      </c>
      <c r="AG133" s="53" t="str">
        <f>'AEO 2022 52 Raw'!AJ119</f>
        <v>- -</v>
      </c>
    </row>
    <row r="134" ht="12.0" customHeight="1">
      <c r="A134" s="45" t="s">
        <v>2639</v>
      </c>
      <c r="B134" s="51" t="s">
        <v>2539</v>
      </c>
      <c r="C134" s="52">
        <f>'AEO 2022 52 Raw'!F120</f>
        <v>45.306095</v>
      </c>
      <c r="D134" s="52">
        <f>'AEO 2022 52 Raw'!G120</f>
        <v>45.414303</v>
      </c>
      <c r="E134" s="52">
        <f>'AEO 2022 52 Raw'!H120</f>
        <v>45.536041</v>
      </c>
      <c r="F134" s="52">
        <f>'AEO 2022 52 Raw'!I120</f>
        <v>45.6441</v>
      </c>
      <c r="G134" s="52">
        <f>'AEO 2022 52 Raw'!J120</f>
        <v>45.738712</v>
      </c>
      <c r="H134" s="52">
        <f>'AEO 2022 52 Raw'!K120</f>
        <v>45.835308</v>
      </c>
      <c r="I134" s="52">
        <f>'AEO 2022 52 Raw'!L120</f>
        <v>45.931374</v>
      </c>
      <c r="J134" s="52">
        <f>'AEO 2022 52 Raw'!M120</f>
        <v>46.029045</v>
      </c>
      <c r="K134" s="52">
        <f>'AEO 2022 52 Raw'!N120</f>
        <v>46.126698</v>
      </c>
      <c r="L134" s="52">
        <f>'AEO 2022 52 Raw'!O120</f>
        <v>46.223949</v>
      </c>
      <c r="M134" s="52">
        <f>'AEO 2022 52 Raw'!P120</f>
        <v>46.322021</v>
      </c>
      <c r="N134" s="52">
        <f>'AEO 2022 52 Raw'!Q120</f>
        <v>46.419098</v>
      </c>
      <c r="O134" s="52">
        <f>'AEO 2022 52 Raw'!R120</f>
        <v>46.515518</v>
      </c>
      <c r="P134" s="52">
        <f>'AEO 2022 52 Raw'!S120</f>
        <v>46.534721</v>
      </c>
      <c r="Q134" s="52">
        <f>'AEO 2022 52 Raw'!T120</f>
        <v>46.532829</v>
      </c>
      <c r="R134" s="52">
        <f>'AEO 2022 52 Raw'!U120</f>
        <v>46.528816</v>
      </c>
      <c r="S134" s="52">
        <f>'AEO 2022 52 Raw'!V120</f>
        <v>46.524853</v>
      </c>
      <c r="T134" s="52">
        <f>'AEO 2022 52 Raw'!W120</f>
        <v>46.539555</v>
      </c>
      <c r="U134" s="52">
        <f>'AEO 2022 52 Raw'!X120</f>
        <v>46.553833</v>
      </c>
      <c r="V134" s="52">
        <f>'AEO 2022 52 Raw'!Y120</f>
        <v>46.565765</v>
      </c>
      <c r="W134" s="52">
        <f>'AEO 2022 52 Raw'!Z120</f>
        <v>46.577759</v>
      </c>
      <c r="X134" s="52">
        <f>'AEO 2022 52 Raw'!AA120</f>
        <v>46.587658</v>
      </c>
      <c r="Y134" s="52">
        <f>'AEO 2022 52 Raw'!AB120</f>
        <v>46.592346</v>
      </c>
      <c r="Z134" s="52">
        <f>'AEO 2022 52 Raw'!AC120</f>
        <v>46.595951</v>
      </c>
      <c r="AA134" s="52">
        <f>'AEO 2022 52 Raw'!AD120</f>
        <v>46.597637</v>
      </c>
      <c r="AB134" s="52">
        <f>'AEO 2022 52 Raw'!AE120</f>
        <v>46.607426</v>
      </c>
      <c r="AC134" s="52">
        <f>'AEO 2022 52 Raw'!AF120</f>
        <v>46.618462</v>
      </c>
      <c r="AD134" s="52">
        <f>'AEO 2022 52 Raw'!AG120</f>
        <v>46.627769</v>
      </c>
      <c r="AE134" s="52">
        <f>'AEO 2022 52 Raw'!AH120</f>
        <v>46.637917</v>
      </c>
      <c r="AF134" s="52">
        <f>'AEO 2022 52 Raw'!AI120</f>
        <v>46.641636</v>
      </c>
      <c r="AG134" s="53">
        <f>'AEO 2022 52 Raw'!AJ120</f>
        <v>0.001</v>
      </c>
    </row>
    <row r="135" ht="12.0" customHeight="1">
      <c r="A135" s="45" t="s">
        <v>2640</v>
      </c>
      <c r="B135" s="51" t="s">
        <v>2541</v>
      </c>
      <c r="C135" s="52">
        <f>'AEO 2022 52 Raw'!F121</f>
        <v>0</v>
      </c>
      <c r="D135" s="52">
        <f>'AEO 2022 52 Raw'!G121</f>
        <v>0</v>
      </c>
      <c r="E135" s="52">
        <f>'AEO 2022 52 Raw'!H121</f>
        <v>0</v>
      </c>
      <c r="F135" s="52">
        <f>'AEO 2022 52 Raw'!I121</f>
        <v>0</v>
      </c>
      <c r="G135" s="52">
        <f>'AEO 2022 52 Raw'!J121</f>
        <v>0</v>
      </c>
      <c r="H135" s="52">
        <f>'AEO 2022 52 Raw'!K121</f>
        <v>0</v>
      </c>
      <c r="I135" s="52">
        <f>'AEO 2022 52 Raw'!L121</f>
        <v>0</v>
      </c>
      <c r="J135" s="52">
        <f>'AEO 2022 52 Raw'!M121</f>
        <v>0</v>
      </c>
      <c r="K135" s="52">
        <f>'AEO 2022 52 Raw'!N121</f>
        <v>0</v>
      </c>
      <c r="L135" s="52">
        <f>'AEO 2022 52 Raw'!O121</f>
        <v>0</v>
      </c>
      <c r="M135" s="52">
        <f>'AEO 2022 52 Raw'!P121</f>
        <v>0</v>
      </c>
      <c r="N135" s="52">
        <f>'AEO 2022 52 Raw'!Q121</f>
        <v>0</v>
      </c>
      <c r="O135" s="52">
        <f>'AEO 2022 52 Raw'!R121</f>
        <v>0</v>
      </c>
      <c r="P135" s="52">
        <f>'AEO 2022 52 Raw'!S121</f>
        <v>0</v>
      </c>
      <c r="Q135" s="52">
        <f>'AEO 2022 52 Raw'!T121</f>
        <v>0</v>
      </c>
      <c r="R135" s="52">
        <f>'AEO 2022 52 Raw'!U121</f>
        <v>0</v>
      </c>
      <c r="S135" s="52">
        <f>'AEO 2022 52 Raw'!V121</f>
        <v>0</v>
      </c>
      <c r="T135" s="52">
        <f>'AEO 2022 52 Raw'!W121</f>
        <v>0</v>
      </c>
      <c r="U135" s="52">
        <f>'AEO 2022 52 Raw'!X121</f>
        <v>0</v>
      </c>
      <c r="V135" s="52">
        <f>'AEO 2022 52 Raw'!Y121</f>
        <v>0</v>
      </c>
      <c r="W135" s="52">
        <f>'AEO 2022 52 Raw'!Z121</f>
        <v>0</v>
      </c>
      <c r="X135" s="52">
        <f>'AEO 2022 52 Raw'!AA121</f>
        <v>0</v>
      </c>
      <c r="Y135" s="52">
        <f>'AEO 2022 52 Raw'!AB121</f>
        <v>0</v>
      </c>
      <c r="Z135" s="52">
        <f>'AEO 2022 52 Raw'!AC121</f>
        <v>0</v>
      </c>
      <c r="AA135" s="52">
        <f>'AEO 2022 52 Raw'!AD121</f>
        <v>0</v>
      </c>
      <c r="AB135" s="52">
        <f>'AEO 2022 52 Raw'!AE121</f>
        <v>0</v>
      </c>
      <c r="AC135" s="52">
        <f>'AEO 2022 52 Raw'!AF121</f>
        <v>0</v>
      </c>
      <c r="AD135" s="52">
        <f>'AEO 2022 52 Raw'!AG121</f>
        <v>0</v>
      </c>
      <c r="AE135" s="52">
        <f>'AEO 2022 52 Raw'!AH121</f>
        <v>0</v>
      </c>
      <c r="AF135" s="52">
        <f>'AEO 2022 52 Raw'!AI121</f>
        <v>0</v>
      </c>
      <c r="AG135" s="53" t="str">
        <f>'AEO 2022 52 Raw'!AJ121</f>
        <v>- -</v>
      </c>
    </row>
    <row r="136" ht="12.0" customHeight="1">
      <c r="A136" s="45" t="s">
        <v>2641</v>
      </c>
      <c r="B136" s="51" t="s">
        <v>2543</v>
      </c>
      <c r="C136" s="52">
        <f>'AEO 2022 52 Raw'!F122</f>
        <v>0</v>
      </c>
      <c r="D136" s="52">
        <f>'AEO 2022 52 Raw'!G122</f>
        <v>0</v>
      </c>
      <c r="E136" s="52">
        <f>'AEO 2022 52 Raw'!H122</f>
        <v>0</v>
      </c>
      <c r="F136" s="52">
        <f>'AEO 2022 52 Raw'!I122</f>
        <v>0</v>
      </c>
      <c r="G136" s="52">
        <f>'AEO 2022 52 Raw'!J122</f>
        <v>0</v>
      </c>
      <c r="H136" s="52">
        <f>'AEO 2022 52 Raw'!K122</f>
        <v>0</v>
      </c>
      <c r="I136" s="52">
        <f>'AEO 2022 52 Raw'!L122</f>
        <v>0</v>
      </c>
      <c r="J136" s="52">
        <f>'AEO 2022 52 Raw'!M122</f>
        <v>0</v>
      </c>
      <c r="K136" s="52">
        <f>'AEO 2022 52 Raw'!N122</f>
        <v>0</v>
      </c>
      <c r="L136" s="52">
        <f>'AEO 2022 52 Raw'!O122</f>
        <v>0</v>
      </c>
      <c r="M136" s="52">
        <f>'AEO 2022 52 Raw'!P122</f>
        <v>0</v>
      </c>
      <c r="N136" s="52">
        <f>'AEO 2022 52 Raw'!Q122</f>
        <v>0</v>
      </c>
      <c r="O136" s="52">
        <f>'AEO 2022 52 Raw'!R122</f>
        <v>0</v>
      </c>
      <c r="P136" s="52">
        <f>'AEO 2022 52 Raw'!S122</f>
        <v>0</v>
      </c>
      <c r="Q136" s="52">
        <f>'AEO 2022 52 Raw'!T122</f>
        <v>0</v>
      </c>
      <c r="R136" s="52">
        <f>'AEO 2022 52 Raw'!U122</f>
        <v>0</v>
      </c>
      <c r="S136" s="52">
        <f>'AEO 2022 52 Raw'!V122</f>
        <v>0</v>
      </c>
      <c r="T136" s="52">
        <f>'AEO 2022 52 Raw'!W122</f>
        <v>0</v>
      </c>
      <c r="U136" s="52">
        <f>'AEO 2022 52 Raw'!X122</f>
        <v>0</v>
      </c>
      <c r="V136" s="52">
        <f>'AEO 2022 52 Raw'!Y122</f>
        <v>0</v>
      </c>
      <c r="W136" s="52">
        <f>'AEO 2022 52 Raw'!Z122</f>
        <v>0</v>
      </c>
      <c r="X136" s="52">
        <f>'AEO 2022 52 Raw'!AA122</f>
        <v>0</v>
      </c>
      <c r="Y136" s="52">
        <f>'AEO 2022 52 Raw'!AB122</f>
        <v>0</v>
      </c>
      <c r="Z136" s="52">
        <f>'AEO 2022 52 Raw'!AC122</f>
        <v>0</v>
      </c>
      <c r="AA136" s="52">
        <f>'AEO 2022 52 Raw'!AD122</f>
        <v>0</v>
      </c>
      <c r="AB136" s="52">
        <f>'AEO 2022 52 Raw'!AE122</f>
        <v>0</v>
      </c>
      <c r="AC136" s="52">
        <f>'AEO 2022 52 Raw'!AF122</f>
        <v>0</v>
      </c>
      <c r="AD136" s="52">
        <f>'AEO 2022 52 Raw'!AG122</f>
        <v>0</v>
      </c>
      <c r="AE136" s="52">
        <f>'AEO 2022 52 Raw'!AH122</f>
        <v>0</v>
      </c>
      <c r="AF136" s="52">
        <f>'AEO 2022 52 Raw'!AI122</f>
        <v>0</v>
      </c>
      <c r="AG136" s="53" t="str">
        <f>'AEO 2022 52 Raw'!AJ122</f>
        <v>- -</v>
      </c>
    </row>
    <row r="137" ht="12.0" customHeight="1">
      <c r="A137" s="45" t="s">
        <v>2642</v>
      </c>
      <c r="B137" s="51" t="s">
        <v>2545</v>
      </c>
      <c r="C137" s="52">
        <f>'AEO 2022 52 Raw'!F123</f>
        <v>0</v>
      </c>
      <c r="D137" s="52">
        <f>'AEO 2022 52 Raw'!G123</f>
        <v>0</v>
      </c>
      <c r="E137" s="52">
        <f>'AEO 2022 52 Raw'!H123</f>
        <v>0</v>
      </c>
      <c r="F137" s="52">
        <f>'AEO 2022 52 Raw'!I123</f>
        <v>0</v>
      </c>
      <c r="G137" s="52">
        <f>'AEO 2022 52 Raw'!J123</f>
        <v>0</v>
      </c>
      <c r="H137" s="52">
        <f>'AEO 2022 52 Raw'!K123</f>
        <v>0</v>
      </c>
      <c r="I137" s="52">
        <f>'AEO 2022 52 Raw'!L123</f>
        <v>0</v>
      </c>
      <c r="J137" s="52">
        <f>'AEO 2022 52 Raw'!M123</f>
        <v>0</v>
      </c>
      <c r="K137" s="52">
        <f>'AEO 2022 52 Raw'!N123</f>
        <v>0</v>
      </c>
      <c r="L137" s="52">
        <f>'AEO 2022 52 Raw'!O123</f>
        <v>0</v>
      </c>
      <c r="M137" s="52">
        <f>'AEO 2022 52 Raw'!P123</f>
        <v>0</v>
      </c>
      <c r="N137" s="52">
        <f>'AEO 2022 52 Raw'!Q123</f>
        <v>0</v>
      </c>
      <c r="O137" s="52">
        <f>'AEO 2022 52 Raw'!R123</f>
        <v>0</v>
      </c>
      <c r="P137" s="52">
        <f>'AEO 2022 52 Raw'!S123</f>
        <v>0</v>
      </c>
      <c r="Q137" s="52">
        <f>'AEO 2022 52 Raw'!T123</f>
        <v>0</v>
      </c>
      <c r="R137" s="52">
        <f>'AEO 2022 52 Raw'!U123</f>
        <v>0</v>
      </c>
      <c r="S137" s="52">
        <f>'AEO 2022 52 Raw'!V123</f>
        <v>0</v>
      </c>
      <c r="T137" s="52">
        <f>'AEO 2022 52 Raw'!W123</f>
        <v>0</v>
      </c>
      <c r="U137" s="52">
        <f>'AEO 2022 52 Raw'!X123</f>
        <v>0</v>
      </c>
      <c r="V137" s="52">
        <f>'AEO 2022 52 Raw'!Y123</f>
        <v>0</v>
      </c>
      <c r="W137" s="52">
        <f>'AEO 2022 52 Raw'!Z123</f>
        <v>0</v>
      </c>
      <c r="X137" s="52">
        <f>'AEO 2022 52 Raw'!AA123</f>
        <v>0</v>
      </c>
      <c r="Y137" s="52">
        <f>'AEO 2022 52 Raw'!AB123</f>
        <v>0</v>
      </c>
      <c r="Z137" s="52">
        <f>'AEO 2022 52 Raw'!AC123</f>
        <v>0</v>
      </c>
      <c r="AA137" s="52">
        <f>'AEO 2022 52 Raw'!AD123</f>
        <v>0</v>
      </c>
      <c r="AB137" s="52">
        <f>'AEO 2022 52 Raw'!AE123</f>
        <v>0</v>
      </c>
      <c r="AC137" s="52">
        <f>'AEO 2022 52 Raw'!AF123</f>
        <v>0</v>
      </c>
      <c r="AD137" s="52">
        <f>'AEO 2022 52 Raw'!AG123</f>
        <v>0</v>
      </c>
      <c r="AE137" s="52">
        <f>'AEO 2022 52 Raw'!AH123</f>
        <v>0</v>
      </c>
      <c r="AF137" s="52">
        <f>'AEO 2022 52 Raw'!AI123</f>
        <v>0</v>
      </c>
      <c r="AG137" s="53" t="str">
        <f>'AEO 2022 52 Raw'!AJ123</f>
        <v>- -</v>
      </c>
    </row>
    <row r="138" ht="12.0" customHeight="1">
      <c r="A138" s="45" t="s">
        <v>2643</v>
      </c>
      <c r="B138" s="51" t="s">
        <v>2547</v>
      </c>
      <c r="C138" s="52">
        <f>'AEO 2022 52 Raw'!F124</f>
        <v>0</v>
      </c>
      <c r="D138" s="52">
        <f>'AEO 2022 52 Raw'!G124</f>
        <v>0</v>
      </c>
      <c r="E138" s="52">
        <f>'AEO 2022 52 Raw'!H124</f>
        <v>0</v>
      </c>
      <c r="F138" s="52">
        <f>'AEO 2022 52 Raw'!I124</f>
        <v>0</v>
      </c>
      <c r="G138" s="52">
        <f>'AEO 2022 52 Raw'!J124</f>
        <v>0</v>
      </c>
      <c r="H138" s="52">
        <f>'AEO 2022 52 Raw'!K124</f>
        <v>0</v>
      </c>
      <c r="I138" s="52">
        <f>'AEO 2022 52 Raw'!L124</f>
        <v>0</v>
      </c>
      <c r="J138" s="52">
        <f>'AEO 2022 52 Raw'!M124</f>
        <v>0</v>
      </c>
      <c r="K138" s="52">
        <f>'AEO 2022 52 Raw'!N124</f>
        <v>0</v>
      </c>
      <c r="L138" s="52">
        <f>'AEO 2022 52 Raw'!O124</f>
        <v>0</v>
      </c>
      <c r="M138" s="52">
        <f>'AEO 2022 52 Raw'!P124</f>
        <v>0</v>
      </c>
      <c r="N138" s="52">
        <f>'AEO 2022 52 Raw'!Q124</f>
        <v>0</v>
      </c>
      <c r="O138" s="52">
        <f>'AEO 2022 52 Raw'!R124</f>
        <v>0</v>
      </c>
      <c r="P138" s="52">
        <f>'AEO 2022 52 Raw'!S124</f>
        <v>0</v>
      </c>
      <c r="Q138" s="52">
        <f>'AEO 2022 52 Raw'!T124</f>
        <v>0</v>
      </c>
      <c r="R138" s="52">
        <f>'AEO 2022 52 Raw'!U124</f>
        <v>0</v>
      </c>
      <c r="S138" s="52">
        <f>'AEO 2022 52 Raw'!V124</f>
        <v>0</v>
      </c>
      <c r="T138" s="52">
        <f>'AEO 2022 52 Raw'!W124</f>
        <v>0</v>
      </c>
      <c r="U138" s="52">
        <f>'AEO 2022 52 Raw'!X124</f>
        <v>0</v>
      </c>
      <c r="V138" s="52">
        <f>'AEO 2022 52 Raw'!Y124</f>
        <v>0</v>
      </c>
      <c r="W138" s="52">
        <f>'AEO 2022 52 Raw'!Z124</f>
        <v>0</v>
      </c>
      <c r="X138" s="52">
        <f>'AEO 2022 52 Raw'!AA124</f>
        <v>0</v>
      </c>
      <c r="Y138" s="52">
        <f>'AEO 2022 52 Raw'!AB124</f>
        <v>0</v>
      </c>
      <c r="Z138" s="52">
        <f>'AEO 2022 52 Raw'!AC124</f>
        <v>0</v>
      </c>
      <c r="AA138" s="52">
        <f>'AEO 2022 52 Raw'!AD124</f>
        <v>0</v>
      </c>
      <c r="AB138" s="52">
        <f>'AEO 2022 52 Raw'!AE124</f>
        <v>0</v>
      </c>
      <c r="AC138" s="52">
        <f>'AEO 2022 52 Raw'!AF124</f>
        <v>0</v>
      </c>
      <c r="AD138" s="52">
        <f>'AEO 2022 52 Raw'!AG124</f>
        <v>0</v>
      </c>
      <c r="AE138" s="52">
        <f>'AEO 2022 52 Raw'!AH124</f>
        <v>0</v>
      </c>
      <c r="AF138" s="52">
        <f>'AEO 2022 52 Raw'!AI124</f>
        <v>0</v>
      </c>
      <c r="AG138" s="53" t="str">
        <f>'AEO 2022 52 Raw'!AJ124</f>
        <v>- -</v>
      </c>
    </row>
    <row r="139" ht="12.0" customHeight="1">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3"/>
    </row>
    <row r="140" ht="12.0" customHeight="1">
      <c r="B140" s="50" t="s">
        <v>1091</v>
      </c>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3"/>
    </row>
    <row r="141" ht="12.0" customHeight="1">
      <c r="A141" s="45" t="s">
        <v>2644</v>
      </c>
      <c r="B141" s="51" t="s">
        <v>2517</v>
      </c>
      <c r="C141" s="52">
        <f>'AEO 2022 52 Raw'!F126</f>
        <v>0</v>
      </c>
      <c r="D141" s="52">
        <f>'AEO 2022 52 Raw'!G126</f>
        <v>0</v>
      </c>
      <c r="E141" s="52">
        <f>'AEO 2022 52 Raw'!H126</f>
        <v>0</v>
      </c>
      <c r="F141" s="52">
        <f>'AEO 2022 52 Raw'!I126</f>
        <v>0</v>
      </c>
      <c r="G141" s="52">
        <f>'AEO 2022 52 Raw'!J126</f>
        <v>0</v>
      </c>
      <c r="H141" s="52">
        <f>'AEO 2022 52 Raw'!K126</f>
        <v>0</v>
      </c>
      <c r="I141" s="52">
        <f>'AEO 2022 52 Raw'!L126</f>
        <v>0</v>
      </c>
      <c r="J141" s="52">
        <f>'AEO 2022 52 Raw'!M126</f>
        <v>0</v>
      </c>
      <c r="K141" s="52">
        <f>'AEO 2022 52 Raw'!N126</f>
        <v>0</v>
      </c>
      <c r="L141" s="52">
        <f>'AEO 2022 52 Raw'!O126</f>
        <v>0</v>
      </c>
      <c r="M141" s="52">
        <f>'AEO 2022 52 Raw'!P126</f>
        <v>0</v>
      </c>
      <c r="N141" s="52">
        <f>'AEO 2022 52 Raw'!Q126</f>
        <v>0</v>
      </c>
      <c r="O141" s="52">
        <f>'AEO 2022 52 Raw'!R126</f>
        <v>0</v>
      </c>
      <c r="P141" s="52">
        <f>'AEO 2022 52 Raw'!S126</f>
        <v>0</v>
      </c>
      <c r="Q141" s="52">
        <f>'AEO 2022 52 Raw'!T126</f>
        <v>0</v>
      </c>
      <c r="R141" s="52">
        <f>'AEO 2022 52 Raw'!U126</f>
        <v>0</v>
      </c>
      <c r="S141" s="52">
        <f>'AEO 2022 52 Raw'!V126</f>
        <v>0</v>
      </c>
      <c r="T141" s="52">
        <f>'AEO 2022 52 Raw'!W126</f>
        <v>0</v>
      </c>
      <c r="U141" s="52">
        <f>'AEO 2022 52 Raw'!X126</f>
        <v>0</v>
      </c>
      <c r="V141" s="52">
        <f>'AEO 2022 52 Raw'!Y126</f>
        <v>0</v>
      </c>
      <c r="W141" s="52">
        <f>'AEO 2022 52 Raw'!Z126</f>
        <v>0</v>
      </c>
      <c r="X141" s="52">
        <f>'AEO 2022 52 Raw'!AA126</f>
        <v>0</v>
      </c>
      <c r="Y141" s="52">
        <f>'AEO 2022 52 Raw'!AB126</f>
        <v>0</v>
      </c>
      <c r="Z141" s="52">
        <f>'AEO 2022 52 Raw'!AC126</f>
        <v>0</v>
      </c>
      <c r="AA141" s="52">
        <f>'AEO 2022 52 Raw'!AD126</f>
        <v>0</v>
      </c>
      <c r="AB141" s="52">
        <f>'AEO 2022 52 Raw'!AE126</f>
        <v>0</v>
      </c>
      <c r="AC141" s="52">
        <f>'AEO 2022 52 Raw'!AF126</f>
        <v>0</v>
      </c>
      <c r="AD141" s="52">
        <f>'AEO 2022 52 Raw'!AG126</f>
        <v>0</v>
      </c>
      <c r="AE141" s="52">
        <f>'AEO 2022 52 Raw'!AH126</f>
        <v>0</v>
      </c>
      <c r="AF141" s="52">
        <f>'AEO 2022 52 Raw'!AI126</f>
        <v>0</v>
      </c>
      <c r="AG141" s="53" t="str">
        <f>'AEO 2022 52 Raw'!AJ126</f>
        <v>- -</v>
      </c>
    </row>
    <row r="142" ht="12.0" customHeight="1">
      <c r="A142" s="45" t="s">
        <v>2645</v>
      </c>
      <c r="B142" s="51" t="s">
        <v>2519</v>
      </c>
      <c r="C142" s="52">
        <f>'AEO 2022 52 Raw'!F127</f>
        <v>0</v>
      </c>
      <c r="D142" s="52">
        <f>'AEO 2022 52 Raw'!G127</f>
        <v>0</v>
      </c>
      <c r="E142" s="52">
        <f>'AEO 2022 52 Raw'!H127</f>
        <v>0</v>
      </c>
      <c r="F142" s="52">
        <f>'AEO 2022 52 Raw'!I127</f>
        <v>0</v>
      </c>
      <c r="G142" s="52">
        <f>'AEO 2022 52 Raw'!J127</f>
        <v>0</v>
      </c>
      <c r="H142" s="52">
        <f>'AEO 2022 52 Raw'!K127</f>
        <v>0</v>
      </c>
      <c r="I142" s="52">
        <f>'AEO 2022 52 Raw'!L127</f>
        <v>0</v>
      </c>
      <c r="J142" s="52">
        <f>'AEO 2022 52 Raw'!M127</f>
        <v>0</v>
      </c>
      <c r="K142" s="52">
        <f>'AEO 2022 52 Raw'!N127</f>
        <v>0</v>
      </c>
      <c r="L142" s="52">
        <f>'AEO 2022 52 Raw'!O127</f>
        <v>0</v>
      </c>
      <c r="M142" s="52">
        <f>'AEO 2022 52 Raw'!P127</f>
        <v>0</v>
      </c>
      <c r="N142" s="52">
        <f>'AEO 2022 52 Raw'!Q127</f>
        <v>0</v>
      </c>
      <c r="O142" s="52">
        <f>'AEO 2022 52 Raw'!R127</f>
        <v>0</v>
      </c>
      <c r="P142" s="52">
        <f>'AEO 2022 52 Raw'!S127</f>
        <v>0</v>
      </c>
      <c r="Q142" s="52">
        <f>'AEO 2022 52 Raw'!T127</f>
        <v>0</v>
      </c>
      <c r="R142" s="52">
        <f>'AEO 2022 52 Raw'!U127</f>
        <v>0</v>
      </c>
      <c r="S142" s="52">
        <f>'AEO 2022 52 Raw'!V127</f>
        <v>0</v>
      </c>
      <c r="T142" s="52">
        <f>'AEO 2022 52 Raw'!W127</f>
        <v>0</v>
      </c>
      <c r="U142" s="52">
        <f>'AEO 2022 52 Raw'!X127</f>
        <v>0</v>
      </c>
      <c r="V142" s="52">
        <f>'AEO 2022 52 Raw'!Y127</f>
        <v>0</v>
      </c>
      <c r="W142" s="52">
        <f>'AEO 2022 52 Raw'!Z127</f>
        <v>0</v>
      </c>
      <c r="X142" s="52">
        <f>'AEO 2022 52 Raw'!AA127</f>
        <v>0</v>
      </c>
      <c r="Y142" s="52">
        <f>'AEO 2022 52 Raw'!AB127</f>
        <v>0</v>
      </c>
      <c r="Z142" s="52">
        <f>'AEO 2022 52 Raw'!AC127</f>
        <v>0</v>
      </c>
      <c r="AA142" s="52">
        <f>'AEO 2022 52 Raw'!AD127</f>
        <v>0</v>
      </c>
      <c r="AB142" s="52">
        <f>'AEO 2022 52 Raw'!AE127</f>
        <v>0</v>
      </c>
      <c r="AC142" s="52">
        <f>'AEO 2022 52 Raw'!AF127</f>
        <v>0</v>
      </c>
      <c r="AD142" s="52">
        <f>'AEO 2022 52 Raw'!AG127</f>
        <v>0</v>
      </c>
      <c r="AE142" s="52">
        <f>'AEO 2022 52 Raw'!AH127</f>
        <v>0</v>
      </c>
      <c r="AF142" s="52">
        <f>'AEO 2022 52 Raw'!AI127</f>
        <v>0</v>
      </c>
      <c r="AG142" s="53" t="str">
        <f>'AEO 2022 52 Raw'!AJ127</f>
        <v>- -</v>
      </c>
    </row>
    <row r="143" ht="12.0" customHeight="1">
      <c r="A143" s="45" t="s">
        <v>2646</v>
      </c>
      <c r="B143" s="51" t="s">
        <v>2521</v>
      </c>
      <c r="C143" s="52">
        <f>'AEO 2022 52 Raw'!F128</f>
        <v>0</v>
      </c>
      <c r="D143" s="52">
        <f>'AEO 2022 52 Raw'!G128</f>
        <v>0</v>
      </c>
      <c r="E143" s="52">
        <f>'AEO 2022 52 Raw'!H128</f>
        <v>0</v>
      </c>
      <c r="F143" s="52">
        <f>'AEO 2022 52 Raw'!I128</f>
        <v>0</v>
      </c>
      <c r="G143" s="52">
        <f>'AEO 2022 52 Raw'!J128</f>
        <v>0</v>
      </c>
      <c r="H143" s="52">
        <f>'AEO 2022 52 Raw'!K128</f>
        <v>0</v>
      </c>
      <c r="I143" s="52">
        <f>'AEO 2022 52 Raw'!L128</f>
        <v>0</v>
      </c>
      <c r="J143" s="52">
        <f>'AEO 2022 52 Raw'!M128</f>
        <v>0</v>
      </c>
      <c r="K143" s="52">
        <f>'AEO 2022 52 Raw'!N128</f>
        <v>0</v>
      </c>
      <c r="L143" s="52">
        <f>'AEO 2022 52 Raw'!O128</f>
        <v>0</v>
      </c>
      <c r="M143" s="52">
        <f>'AEO 2022 52 Raw'!P128</f>
        <v>0</v>
      </c>
      <c r="N143" s="52">
        <f>'AEO 2022 52 Raw'!Q128</f>
        <v>0</v>
      </c>
      <c r="O143" s="52">
        <f>'AEO 2022 52 Raw'!R128</f>
        <v>0</v>
      </c>
      <c r="P143" s="52">
        <f>'AEO 2022 52 Raw'!S128</f>
        <v>0</v>
      </c>
      <c r="Q143" s="52">
        <f>'AEO 2022 52 Raw'!T128</f>
        <v>0</v>
      </c>
      <c r="R143" s="52">
        <f>'AEO 2022 52 Raw'!U128</f>
        <v>0</v>
      </c>
      <c r="S143" s="52">
        <f>'AEO 2022 52 Raw'!V128</f>
        <v>0</v>
      </c>
      <c r="T143" s="52">
        <f>'AEO 2022 52 Raw'!W128</f>
        <v>0</v>
      </c>
      <c r="U143" s="52">
        <f>'AEO 2022 52 Raw'!X128</f>
        <v>0</v>
      </c>
      <c r="V143" s="52">
        <f>'AEO 2022 52 Raw'!Y128</f>
        <v>0</v>
      </c>
      <c r="W143" s="52">
        <f>'AEO 2022 52 Raw'!Z128</f>
        <v>0</v>
      </c>
      <c r="X143" s="52">
        <f>'AEO 2022 52 Raw'!AA128</f>
        <v>0</v>
      </c>
      <c r="Y143" s="52">
        <f>'AEO 2022 52 Raw'!AB128</f>
        <v>0</v>
      </c>
      <c r="Z143" s="52">
        <f>'AEO 2022 52 Raw'!AC128</f>
        <v>0</v>
      </c>
      <c r="AA143" s="52">
        <f>'AEO 2022 52 Raw'!AD128</f>
        <v>0</v>
      </c>
      <c r="AB143" s="52">
        <f>'AEO 2022 52 Raw'!AE128</f>
        <v>0</v>
      </c>
      <c r="AC143" s="52">
        <f>'AEO 2022 52 Raw'!AF128</f>
        <v>0</v>
      </c>
      <c r="AD143" s="52">
        <f>'AEO 2022 52 Raw'!AG128</f>
        <v>0</v>
      </c>
      <c r="AE143" s="52">
        <f>'AEO 2022 52 Raw'!AH128</f>
        <v>0</v>
      </c>
      <c r="AF143" s="52">
        <f>'AEO 2022 52 Raw'!AI128</f>
        <v>0</v>
      </c>
      <c r="AG143" s="53" t="str">
        <f>'AEO 2022 52 Raw'!AJ128</f>
        <v>- -</v>
      </c>
    </row>
    <row r="144" ht="12.0" customHeight="1">
      <c r="A144" s="45" t="s">
        <v>2647</v>
      </c>
      <c r="B144" s="51" t="s">
        <v>2523</v>
      </c>
      <c r="C144" s="52">
        <f>'AEO 2022 52 Raw'!F129</f>
        <v>0</v>
      </c>
      <c r="D144" s="52">
        <f>'AEO 2022 52 Raw'!G129</f>
        <v>0</v>
      </c>
      <c r="E144" s="52">
        <f>'AEO 2022 52 Raw'!H129</f>
        <v>0</v>
      </c>
      <c r="F144" s="52">
        <f>'AEO 2022 52 Raw'!I129</f>
        <v>0</v>
      </c>
      <c r="G144" s="52">
        <f>'AEO 2022 52 Raw'!J129</f>
        <v>0</v>
      </c>
      <c r="H144" s="52">
        <f>'AEO 2022 52 Raw'!K129</f>
        <v>0</v>
      </c>
      <c r="I144" s="52">
        <f>'AEO 2022 52 Raw'!L129</f>
        <v>0</v>
      </c>
      <c r="J144" s="52">
        <f>'AEO 2022 52 Raw'!M129</f>
        <v>0</v>
      </c>
      <c r="K144" s="52">
        <f>'AEO 2022 52 Raw'!N129</f>
        <v>0</v>
      </c>
      <c r="L144" s="52">
        <f>'AEO 2022 52 Raw'!O129</f>
        <v>0</v>
      </c>
      <c r="M144" s="52">
        <f>'AEO 2022 52 Raw'!P129</f>
        <v>0</v>
      </c>
      <c r="N144" s="52">
        <f>'AEO 2022 52 Raw'!Q129</f>
        <v>0</v>
      </c>
      <c r="O144" s="52">
        <f>'AEO 2022 52 Raw'!R129</f>
        <v>0</v>
      </c>
      <c r="P144" s="52">
        <f>'AEO 2022 52 Raw'!S129</f>
        <v>0</v>
      </c>
      <c r="Q144" s="52">
        <f>'AEO 2022 52 Raw'!T129</f>
        <v>0</v>
      </c>
      <c r="R144" s="52">
        <f>'AEO 2022 52 Raw'!U129</f>
        <v>0</v>
      </c>
      <c r="S144" s="52">
        <f>'AEO 2022 52 Raw'!V129</f>
        <v>0</v>
      </c>
      <c r="T144" s="52">
        <f>'AEO 2022 52 Raw'!W129</f>
        <v>0</v>
      </c>
      <c r="U144" s="52">
        <f>'AEO 2022 52 Raw'!X129</f>
        <v>0</v>
      </c>
      <c r="V144" s="52">
        <f>'AEO 2022 52 Raw'!Y129</f>
        <v>0</v>
      </c>
      <c r="W144" s="52">
        <f>'AEO 2022 52 Raw'!Z129</f>
        <v>0</v>
      </c>
      <c r="X144" s="52">
        <f>'AEO 2022 52 Raw'!AA129</f>
        <v>0</v>
      </c>
      <c r="Y144" s="52">
        <f>'AEO 2022 52 Raw'!AB129</f>
        <v>0</v>
      </c>
      <c r="Z144" s="52">
        <f>'AEO 2022 52 Raw'!AC129</f>
        <v>0</v>
      </c>
      <c r="AA144" s="52">
        <f>'AEO 2022 52 Raw'!AD129</f>
        <v>0</v>
      </c>
      <c r="AB144" s="52">
        <f>'AEO 2022 52 Raw'!AE129</f>
        <v>0</v>
      </c>
      <c r="AC144" s="52">
        <f>'AEO 2022 52 Raw'!AF129</f>
        <v>0</v>
      </c>
      <c r="AD144" s="52">
        <f>'AEO 2022 52 Raw'!AG129</f>
        <v>0</v>
      </c>
      <c r="AE144" s="52">
        <f>'AEO 2022 52 Raw'!AH129</f>
        <v>0</v>
      </c>
      <c r="AF144" s="52">
        <f>'AEO 2022 52 Raw'!AI129</f>
        <v>0</v>
      </c>
      <c r="AG144" s="53" t="str">
        <f>'AEO 2022 52 Raw'!AJ129</f>
        <v>- -</v>
      </c>
    </row>
    <row r="145" ht="12.0" customHeight="1">
      <c r="A145" s="45" t="s">
        <v>2648</v>
      </c>
      <c r="B145" s="51" t="s">
        <v>2525</v>
      </c>
      <c r="C145" s="52">
        <f>'AEO 2022 52 Raw'!F130</f>
        <v>43.098789</v>
      </c>
      <c r="D145" s="52">
        <f>'AEO 2022 52 Raw'!G130</f>
        <v>43.058884</v>
      </c>
      <c r="E145" s="52">
        <f>'AEO 2022 52 Raw'!H130</f>
        <v>43.1339</v>
      </c>
      <c r="F145" s="52">
        <f>'AEO 2022 52 Raw'!I130</f>
        <v>43.235622</v>
      </c>
      <c r="G145" s="52">
        <f>'AEO 2022 52 Raw'!J130</f>
        <v>43.42514</v>
      </c>
      <c r="H145" s="52">
        <f>'AEO 2022 52 Raw'!K130</f>
        <v>43.583477</v>
      </c>
      <c r="I145" s="52">
        <f>'AEO 2022 52 Raw'!L130</f>
        <v>43.664742</v>
      </c>
      <c r="J145" s="52">
        <f>'AEO 2022 52 Raw'!M130</f>
        <v>43.736687</v>
      </c>
      <c r="K145" s="52">
        <f>'AEO 2022 52 Raw'!N130</f>
        <v>43.814579</v>
      </c>
      <c r="L145" s="52">
        <f>'AEO 2022 52 Raw'!O130</f>
        <v>43.887604</v>
      </c>
      <c r="M145" s="52">
        <f>'AEO 2022 52 Raw'!P130</f>
        <v>43.960213</v>
      </c>
      <c r="N145" s="52">
        <f>'AEO 2022 52 Raw'!Q130</f>
        <v>44.022144</v>
      </c>
      <c r="O145" s="52">
        <f>'AEO 2022 52 Raw'!R130</f>
        <v>44.096462</v>
      </c>
      <c r="P145" s="52">
        <f>'AEO 2022 52 Raw'!S130</f>
        <v>44.146759</v>
      </c>
      <c r="Q145" s="52">
        <f>'AEO 2022 52 Raw'!T130</f>
        <v>44.192173</v>
      </c>
      <c r="R145" s="52">
        <f>'AEO 2022 52 Raw'!U130</f>
        <v>44.239113</v>
      </c>
      <c r="S145" s="52">
        <f>'AEO 2022 52 Raw'!V130</f>
        <v>44.286423</v>
      </c>
      <c r="T145" s="52">
        <f>'AEO 2022 52 Raw'!W130</f>
        <v>44.330757</v>
      </c>
      <c r="U145" s="52">
        <f>'AEO 2022 52 Raw'!X130</f>
        <v>44.377739</v>
      </c>
      <c r="V145" s="52">
        <f>'AEO 2022 52 Raw'!Y130</f>
        <v>44.418152</v>
      </c>
      <c r="W145" s="52">
        <f>'AEO 2022 52 Raw'!Z130</f>
        <v>44.458656</v>
      </c>
      <c r="X145" s="52">
        <f>'AEO 2022 52 Raw'!AA130</f>
        <v>44.498829</v>
      </c>
      <c r="Y145" s="52">
        <f>'AEO 2022 52 Raw'!AB130</f>
        <v>44.536915</v>
      </c>
      <c r="Z145" s="52">
        <f>'AEO 2022 52 Raw'!AC130</f>
        <v>44.576324</v>
      </c>
      <c r="AA145" s="52">
        <f>'AEO 2022 52 Raw'!AD130</f>
        <v>44.616928</v>
      </c>
      <c r="AB145" s="52">
        <f>'AEO 2022 52 Raw'!AE130</f>
        <v>44.657192</v>
      </c>
      <c r="AC145" s="52">
        <f>'AEO 2022 52 Raw'!AF130</f>
        <v>44.69883</v>
      </c>
      <c r="AD145" s="52">
        <f>'AEO 2022 52 Raw'!AG130</f>
        <v>44.740406</v>
      </c>
      <c r="AE145" s="52">
        <f>'AEO 2022 52 Raw'!AH130</f>
        <v>44.78249</v>
      </c>
      <c r="AF145" s="52">
        <f>'AEO 2022 52 Raw'!AI130</f>
        <v>44.809025</v>
      </c>
      <c r="AG145" s="53">
        <f>'AEO 2022 52 Raw'!AJ130</f>
        <v>0.001</v>
      </c>
    </row>
    <row r="146" ht="12.0" customHeight="1">
      <c r="A146" s="45" t="s">
        <v>2649</v>
      </c>
      <c r="B146" s="51" t="s">
        <v>2527</v>
      </c>
      <c r="C146" s="52">
        <f>'AEO 2022 52 Raw'!F131</f>
        <v>0</v>
      </c>
      <c r="D146" s="52">
        <f>'AEO 2022 52 Raw'!G131</f>
        <v>0</v>
      </c>
      <c r="E146" s="52">
        <f>'AEO 2022 52 Raw'!H131</f>
        <v>0</v>
      </c>
      <c r="F146" s="52">
        <f>'AEO 2022 52 Raw'!I131</f>
        <v>0</v>
      </c>
      <c r="G146" s="52">
        <f>'AEO 2022 52 Raw'!J131</f>
        <v>0</v>
      </c>
      <c r="H146" s="52">
        <f>'AEO 2022 52 Raw'!K131</f>
        <v>0</v>
      </c>
      <c r="I146" s="52">
        <f>'AEO 2022 52 Raw'!L131</f>
        <v>0</v>
      </c>
      <c r="J146" s="52">
        <f>'AEO 2022 52 Raw'!M131</f>
        <v>0</v>
      </c>
      <c r="K146" s="52">
        <f>'AEO 2022 52 Raw'!N131</f>
        <v>0</v>
      </c>
      <c r="L146" s="52">
        <f>'AEO 2022 52 Raw'!O131</f>
        <v>0</v>
      </c>
      <c r="M146" s="52">
        <f>'AEO 2022 52 Raw'!P131</f>
        <v>0</v>
      </c>
      <c r="N146" s="52">
        <f>'AEO 2022 52 Raw'!Q131</f>
        <v>0</v>
      </c>
      <c r="O146" s="52">
        <f>'AEO 2022 52 Raw'!R131</f>
        <v>0</v>
      </c>
      <c r="P146" s="52">
        <f>'AEO 2022 52 Raw'!S131</f>
        <v>0</v>
      </c>
      <c r="Q146" s="52">
        <f>'AEO 2022 52 Raw'!T131</f>
        <v>0</v>
      </c>
      <c r="R146" s="52">
        <f>'AEO 2022 52 Raw'!U131</f>
        <v>0</v>
      </c>
      <c r="S146" s="52">
        <f>'AEO 2022 52 Raw'!V131</f>
        <v>0</v>
      </c>
      <c r="T146" s="52">
        <f>'AEO 2022 52 Raw'!W131</f>
        <v>0</v>
      </c>
      <c r="U146" s="52">
        <f>'AEO 2022 52 Raw'!X131</f>
        <v>0</v>
      </c>
      <c r="V146" s="52">
        <f>'AEO 2022 52 Raw'!Y131</f>
        <v>0</v>
      </c>
      <c r="W146" s="52">
        <f>'AEO 2022 52 Raw'!Z131</f>
        <v>0</v>
      </c>
      <c r="X146" s="52">
        <f>'AEO 2022 52 Raw'!AA131</f>
        <v>0</v>
      </c>
      <c r="Y146" s="52">
        <f>'AEO 2022 52 Raw'!AB131</f>
        <v>0</v>
      </c>
      <c r="Z146" s="52">
        <f>'AEO 2022 52 Raw'!AC131</f>
        <v>0</v>
      </c>
      <c r="AA146" s="52">
        <f>'AEO 2022 52 Raw'!AD131</f>
        <v>0</v>
      </c>
      <c r="AB146" s="52">
        <f>'AEO 2022 52 Raw'!AE131</f>
        <v>0</v>
      </c>
      <c r="AC146" s="52">
        <f>'AEO 2022 52 Raw'!AF131</f>
        <v>0</v>
      </c>
      <c r="AD146" s="52">
        <f>'AEO 2022 52 Raw'!AG131</f>
        <v>0</v>
      </c>
      <c r="AE146" s="52">
        <f>'AEO 2022 52 Raw'!AH131</f>
        <v>0</v>
      </c>
      <c r="AF146" s="52">
        <f>'AEO 2022 52 Raw'!AI131</f>
        <v>0</v>
      </c>
      <c r="AG146" s="53" t="str">
        <f>'AEO 2022 52 Raw'!AJ131</f>
        <v>- -</v>
      </c>
    </row>
    <row r="147" ht="12.0" customHeight="1">
      <c r="A147" s="45" t="s">
        <v>2650</v>
      </c>
      <c r="B147" s="51" t="s">
        <v>2529</v>
      </c>
      <c r="C147" s="52">
        <f>'AEO 2022 52 Raw'!F132</f>
        <v>0</v>
      </c>
      <c r="D147" s="52">
        <f>'AEO 2022 52 Raw'!G132</f>
        <v>0</v>
      </c>
      <c r="E147" s="52">
        <f>'AEO 2022 52 Raw'!H132</f>
        <v>0</v>
      </c>
      <c r="F147" s="52">
        <f>'AEO 2022 52 Raw'!I132</f>
        <v>0</v>
      </c>
      <c r="G147" s="52">
        <f>'AEO 2022 52 Raw'!J132</f>
        <v>0</v>
      </c>
      <c r="H147" s="52">
        <f>'AEO 2022 52 Raw'!K132</f>
        <v>0</v>
      </c>
      <c r="I147" s="52">
        <f>'AEO 2022 52 Raw'!L132</f>
        <v>0</v>
      </c>
      <c r="J147" s="52">
        <f>'AEO 2022 52 Raw'!M132</f>
        <v>0</v>
      </c>
      <c r="K147" s="52">
        <f>'AEO 2022 52 Raw'!N132</f>
        <v>0</v>
      </c>
      <c r="L147" s="52">
        <f>'AEO 2022 52 Raw'!O132</f>
        <v>0</v>
      </c>
      <c r="M147" s="52">
        <f>'AEO 2022 52 Raw'!P132</f>
        <v>0</v>
      </c>
      <c r="N147" s="52">
        <f>'AEO 2022 52 Raw'!Q132</f>
        <v>0</v>
      </c>
      <c r="O147" s="52">
        <f>'AEO 2022 52 Raw'!R132</f>
        <v>0</v>
      </c>
      <c r="P147" s="52">
        <f>'AEO 2022 52 Raw'!S132</f>
        <v>0</v>
      </c>
      <c r="Q147" s="52">
        <f>'AEO 2022 52 Raw'!T132</f>
        <v>0</v>
      </c>
      <c r="R147" s="52">
        <f>'AEO 2022 52 Raw'!U132</f>
        <v>0</v>
      </c>
      <c r="S147" s="52">
        <f>'AEO 2022 52 Raw'!V132</f>
        <v>0</v>
      </c>
      <c r="T147" s="52">
        <f>'AEO 2022 52 Raw'!W132</f>
        <v>0</v>
      </c>
      <c r="U147" s="52">
        <f>'AEO 2022 52 Raw'!X132</f>
        <v>0</v>
      </c>
      <c r="V147" s="52">
        <f>'AEO 2022 52 Raw'!Y132</f>
        <v>0</v>
      </c>
      <c r="W147" s="52">
        <f>'AEO 2022 52 Raw'!Z132</f>
        <v>0</v>
      </c>
      <c r="X147" s="52">
        <f>'AEO 2022 52 Raw'!AA132</f>
        <v>0</v>
      </c>
      <c r="Y147" s="52">
        <f>'AEO 2022 52 Raw'!AB132</f>
        <v>0</v>
      </c>
      <c r="Z147" s="52">
        <f>'AEO 2022 52 Raw'!AC132</f>
        <v>0</v>
      </c>
      <c r="AA147" s="52">
        <f>'AEO 2022 52 Raw'!AD132</f>
        <v>0</v>
      </c>
      <c r="AB147" s="52">
        <f>'AEO 2022 52 Raw'!AE132</f>
        <v>0</v>
      </c>
      <c r="AC147" s="52">
        <f>'AEO 2022 52 Raw'!AF132</f>
        <v>0</v>
      </c>
      <c r="AD147" s="52">
        <f>'AEO 2022 52 Raw'!AG132</f>
        <v>0</v>
      </c>
      <c r="AE147" s="52">
        <f>'AEO 2022 52 Raw'!AH132</f>
        <v>0</v>
      </c>
      <c r="AF147" s="52">
        <f>'AEO 2022 52 Raw'!AI132</f>
        <v>0</v>
      </c>
      <c r="AG147" s="53" t="str">
        <f>'AEO 2022 52 Raw'!AJ132</f>
        <v>- -</v>
      </c>
    </row>
    <row r="148" ht="12.0" customHeight="1">
      <c r="A148" s="45" t="s">
        <v>2651</v>
      </c>
      <c r="B148" s="51" t="s">
        <v>2531</v>
      </c>
      <c r="C148" s="52">
        <f>'AEO 2022 52 Raw'!F133</f>
        <v>0</v>
      </c>
      <c r="D148" s="52">
        <f>'AEO 2022 52 Raw'!G133</f>
        <v>0</v>
      </c>
      <c r="E148" s="52">
        <f>'AEO 2022 52 Raw'!H133</f>
        <v>0</v>
      </c>
      <c r="F148" s="52">
        <f>'AEO 2022 52 Raw'!I133</f>
        <v>0</v>
      </c>
      <c r="G148" s="52">
        <f>'AEO 2022 52 Raw'!J133</f>
        <v>0</v>
      </c>
      <c r="H148" s="52">
        <f>'AEO 2022 52 Raw'!K133</f>
        <v>0</v>
      </c>
      <c r="I148" s="52">
        <f>'AEO 2022 52 Raw'!L133</f>
        <v>0</v>
      </c>
      <c r="J148" s="52">
        <f>'AEO 2022 52 Raw'!M133</f>
        <v>0</v>
      </c>
      <c r="K148" s="52">
        <f>'AEO 2022 52 Raw'!N133</f>
        <v>0</v>
      </c>
      <c r="L148" s="52">
        <f>'AEO 2022 52 Raw'!O133</f>
        <v>0</v>
      </c>
      <c r="M148" s="52">
        <f>'AEO 2022 52 Raw'!P133</f>
        <v>0</v>
      </c>
      <c r="N148" s="52">
        <f>'AEO 2022 52 Raw'!Q133</f>
        <v>0</v>
      </c>
      <c r="O148" s="52">
        <f>'AEO 2022 52 Raw'!R133</f>
        <v>0</v>
      </c>
      <c r="P148" s="52">
        <f>'AEO 2022 52 Raw'!S133</f>
        <v>0</v>
      </c>
      <c r="Q148" s="52">
        <f>'AEO 2022 52 Raw'!T133</f>
        <v>0</v>
      </c>
      <c r="R148" s="52">
        <f>'AEO 2022 52 Raw'!U133</f>
        <v>0</v>
      </c>
      <c r="S148" s="52">
        <f>'AEO 2022 52 Raw'!V133</f>
        <v>0</v>
      </c>
      <c r="T148" s="52">
        <f>'AEO 2022 52 Raw'!W133</f>
        <v>0</v>
      </c>
      <c r="U148" s="52">
        <f>'AEO 2022 52 Raw'!X133</f>
        <v>0</v>
      </c>
      <c r="V148" s="52">
        <f>'AEO 2022 52 Raw'!Y133</f>
        <v>0</v>
      </c>
      <c r="W148" s="52">
        <f>'AEO 2022 52 Raw'!Z133</f>
        <v>0</v>
      </c>
      <c r="X148" s="52">
        <f>'AEO 2022 52 Raw'!AA133</f>
        <v>0</v>
      </c>
      <c r="Y148" s="52">
        <f>'AEO 2022 52 Raw'!AB133</f>
        <v>0</v>
      </c>
      <c r="Z148" s="52">
        <f>'AEO 2022 52 Raw'!AC133</f>
        <v>0</v>
      </c>
      <c r="AA148" s="52">
        <f>'AEO 2022 52 Raw'!AD133</f>
        <v>0</v>
      </c>
      <c r="AB148" s="52">
        <f>'AEO 2022 52 Raw'!AE133</f>
        <v>0</v>
      </c>
      <c r="AC148" s="52">
        <f>'AEO 2022 52 Raw'!AF133</f>
        <v>0</v>
      </c>
      <c r="AD148" s="52">
        <f>'AEO 2022 52 Raw'!AG133</f>
        <v>0</v>
      </c>
      <c r="AE148" s="52">
        <f>'AEO 2022 52 Raw'!AH133</f>
        <v>0</v>
      </c>
      <c r="AF148" s="52">
        <f>'AEO 2022 52 Raw'!AI133</f>
        <v>0</v>
      </c>
      <c r="AG148" s="53" t="str">
        <f>'AEO 2022 52 Raw'!AJ133</f>
        <v>- -</v>
      </c>
    </row>
    <row r="149" ht="12.0" customHeight="1">
      <c r="A149" s="45" t="s">
        <v>2652</v>
      </c>
      <c r="B149" s="51" t="s">
        <v>2533</v>
      </c>
      <c r="C149" s="52">
        <f>'AEO 2022 52 Raw'!F134</f>
        <v>0</v>
      </c>
      <c r="D149" s="52">
        <f>'AEO 2022 52 Raw'!G134</f>
        <v>0</v>
      </c>
      <c r="E149" s="52">
        <f>'AEO 2022 52 Raw'!H134</f>
        <v>0</v>
      </c>
      <c r="F149" s="52">
        <f>'AEO 2022 52 Raw'!I134</f>
        <v>0</v>
      </c>
      <c r="G149" s="52">
        <f>'AEO 2022 52 Raw'!J134</f>
        <v>0</v>
      </c>
      <c r="H149" s="52">
        <f>'AEO 2022 52 Raw'!K134</f>
        <v>0</v>
      </c>
      <c r="I149" s="52">
        <f>'AEO 2022 52 Raw'!L134</f>
        <v>0</v>
      </c>
      <c r="J149" s="52">
        <f>'AEO 2022 52 Raw'!M134</f>
        <v>0</v>
      </c>
      <c r="K149" s="52">
        <f>'AEO 2022 52 Raw'!N134</f>
        <v>0</v>
      </c>
      <c r="L149" s="52">
        <f>'AEO 2022 52 Raw'!O134</f>
        <v>0</v>
      </c>
      <c r="M149" s="52">
        <f>'AEO 2022 52 Raw'!P134</f>
        <v>0</v>
      </c>
      <c r="N149" s="52">
        <f>'AEO 2022 52 Raw'!Q134</f>
        <v>0</v>
      </c>
      <c r="O149" s="52">
        <f>'AEO 2022 52 Raw'!R134</f>
        <v>0</v>
      </c>
      <c r="P149" s="52">
        <f>'AEO 2022 52 Raw'!S134</f>
        <v>0</v>
      </c>
      <c r="Q149" s="52">
        <f>'AEO 2022 52 Raw'!T134</f>
        <v>0</v>
      </c>
      <c r="R149" s="52">
        <f>'AEO 2022 52 Raw'!U134</f>
        <v>0</v>
      </c>
      <c r="S149" s="52">
        <f>'AEO 2022 52 Raw'!V134</f>
        <v>0</v>
      </c>
      <c r="T149" s="52">
        <f>'AEO 2022 52 Raw'!W134</f>
        <v>0</v>
      </c>
      <c r="U149" s="52">
        <f>'AEO 2022 52 Raw'!X134</f>
        <v>0</v>
      </c>
      <c r="V149" s="52">
        <f>'AEO 2022 52 Raw'!Y134</f>
        <v>0</v>
      </c>
      <c r="W149" s="52">
        <f>'AEO 2022 52 Raw'!Z134</f>
        <v>0</v>
      </c>
      <c r="X149" s="52">
        <f>'AEO 2022 52 Raw'!AA134</f>
        <v>0</v>
      </c>
      <c r="Y149" s="52">
        <f>'AEO 2022 52 Raw'!AB134</f>
        <v>0</v>
      </c>
      <c r="Z149" s="52">
        <f>'AEO 2022 52 Raw'!AC134</f>
        <v>0</v>
      </c>
      <c r="AA149" s="52">
        <f>'AEO 2022 52 Raw'!AD134</f>
        <v>0</v>
      </c>
      <c r="AB149" s="52">
        <f>'AEO 2022 52 Raw'!AE134</f>
        <v>0</v>
      </c>
      <c r="AC149" s="52">
        <f>'AEO 2022 52 Raw'!AF134</f>
        <v>0</v>
      </c>
      <c r="AD149" s="52">
        <f>'AEO 2022 52 Raw'!AG134</f>
        <v>0</v>
      </c>
      <c r="AE149" s="52">
        <f>'AEO 2022 52 Raw'!AH134</f>
        <v>0</v>
      </c>
      <c r="AF149" s="52">
        <f>'AEO 2022 52 Raw'!AI134</f>
        <v>0</v>
      </c>
      <c r="AG149" s="53" t="str">
        <f>'AEO 2022 52 Raw'!AJ134</f>
        <v>- -</v>
      </c>
    </row>
    <row r="150" ht="15.0" customHeight="1">
      <c r="A150" s="45" t="s">
        <v>2653</v>
      </c>
      <c r="B150" s="51" t="s">
        <v>2535</v>
      </c>
      <c r="C150" s="52">
        <f>'AEO 2022 52 Raw'!F135</f>
        <v>47.604668</v>
      </c>
      <c r="D150" s="52">
        <f>'AEO 2022 52 Raw'!G135</f>
        <v>47.748806</v>
      </c>
      <c r="E150" s="52">
        <f>'AEO 2022 52 Raw'!H135</f>
        <v>47.93552</v>
      </c>
      <c r="F150" s="52">
        <f>'AEO 2022 52 Raw'!I135</f>
        <v>48.164536</v>
      </c>
      <c r="G150" s="52">
        <f>'AEO 2022 52 Raw'!J135</f>
        <v>48.290905</v>
      </c>
      <c r="H150" s="52">
        <f>'AEO 2022 52 Raw'!K135</f>
        <v>48.428303</v>
      </c>
      <c r="I150" s="52">
        <f>'AEO 2022 52 Raw'!L135</f>
        <v>48.570396</v>
      </c>
      <c r="J150" s="52">
        <f>'AEO 2022 52 Raw'!M135</f>
        <v>48.706699</v>
      </c>
      <c r="K150" s="52">
        <f>'AEO 2022 52 Raw'!N135</f>
        <v>48.825768</v>
      </c>
      <c r="L150" s="52">
        <f>'AEO 2022 52 Raw'!O135</f>
        <v>48.937653</v>
      </c>
      <c r="M150" s="52">
        <f>'AEO 2022 52 Raw'!P135</f>
        <v>49.047497</v>
      </c>
      <c r="N150" s="52">
        <f>'AEO 2022 52 Raw'!Q135</f>
        <v>49.152546</v>
      </c>
      <c r="O150" s="52">
        <f>'AEO 2022 52 Raw'!R135</f>
        <v>49.255547</v>
      </c>
      <c r="P150" s="52">
        <f>'AEO 2022 52 Raw'!S135</f>
        <v>49.28841</v>
      </c>
      <c r="Q150" s="52">
        <f>'AEO 2022 52 Raw'!T135</f>
        <v>49.307945</v>
      </c>
      <c r="R150" s="52">
        <f>'AEO 2022 52 Raw'!U135</f>
        <v>49.319504</v>
      </c>
      <c r="S150" s="52">
        <f>'AEO 2022 52 Raw'!V135</f>
        <v>49.325836</v>
      </c>
      <c r="T150" s="52">
        <f>'AEO 2022 52 Raw'!W135</f>
        <v>49.339928</v>
      </c>
      <c r="U150" s="52">
        <f>'AEO 2022 52 Raw'!X135</f>
        <v>49.356995</v>
      </c>
      <c r="V150" s="52">
        <f>'AEO 2022 52 Raw'!Y135</f>
        <v>49.373936</v>
      </c>
      <c r="W150" s="52">
        <f>'AEO 2022 52 Raw'!Z135</f>
        <v>49.389423</v>
      </c>
      <c r="X150" s="52">
        <f>'AEO 2022 52 Raw'!AA135</f>
        <v>49.405037</v>
      </c>
      <c r="Y150" s="52">
        <f>'AEO 2022 52 Raw'!AB135</f>
        <v>49.418915</v>
      </c>
      <c r="Z150" s="52">
        <f>'AEO 2022 52 Raw'!AC135</f>
        <v>49.432888</v>
      </c>
      <c r="AA150" s="52">
        <f>'AEO 2022 52 Raw'!AD135</f>
        <v>49.446312</v>
      </c>
      <c r="AB150" s="52">
        <f>'AEO 2022 52 Raw'!AE135</f>
        <v>49.45866</v>
      </c>
      <c r="AC150" s="52">
        <f>'AEO 2022 52 Raw'!AF135</f>
        <v>49.469128</v>
      </c>
      <c r="AD150" s="52">
        <f>'AEO 2022 52 Raw'!AG135</f>
        <v>49.483902</v>
      </c>
      <c r="AE150" s="52">
        <f>'AEO 2022 52 Raw'!AH135</f>
        <v>49.495937</v>
      </c>
      <c r="AF150" s="52">
        <f>'AEO 2022 52 Raw'!AI135</f>
        <v>49.505806</v>
      </c>
      <c r="AG150" s="53">
        <f>'AEO 2022 52 Raw'!AJ135</f>
        <v>0.001</v>
      </c>
    </row>
    <row r="151" ht="15.0" customHeight="1">
      <c r="A151" s="45" t="s">
        <v>2654</v>
      </c>
      <c r="B151" s="51" t="s">
        <v>2537</v>
      </c>
      <c r="C151" s="52">
        <f>'AEO 2022 52 Raw'!F136</f>
        <v>0</v>
      </c>
      <c r="D151" s="52">
        <f>'AEO 2022 52 Raw'!G136</f>
        <v>0</v>
      </c>
      <c r="E151" s="52">
        <f>'AEO 2022 52 Raw'!H136</f>
        <v>0</v>
      </c>
      <c r="F151" s="52">
        <f>'AEO 2022 52 Raw'!I136</f>
        <v>0</v>
      </c>
      <c r="G151" s="52">
        <f>'AEO 2022 52 Raw'!J136</f>
        <v>0</v>
      </c>
      <c r="H151" s="52">
        <f>'AEO 2022 52 Raw'!K136</f>
        <v>0</v>
      </c>
      <c r="I151" s="52">
        <f>'AEO 2022 52 Raw'!L136</f>
        <v>0</v>
      </c>
      <c r="J151" s="52">
        <f>'AEO 2022 52 Raw'!M136</f>
        <v>0</v>
      </c>
      <c r="K151" s="52">
        <f>'AEO 2022 52 Raw'!N136</f>
        <v>0</v>
      </c>
      <c r="L151" s="52">
        <f>'AEO 2022 52 Raw'!O136</f>
        <v>0</v>
      </c>
      <c r="M151" s="52">
        <f>'AEO 2022 52 Raw'!P136</f>
        <v>0</v>
      </c>
      <c r="N151" s="52">
        <f>'AEO 2022 52 Raw'!Q136</f>
        <v>0</v>
      </c>
      <c r="O151" s="52">
        <f>'AEO 2022 52 Raw'!R136</f>
        <v>0</v>
      </c>
      <c r="P151" s="52">
        <f>'AEO 2022 52 Raw'!S136</f>
        <v>0</v>
      </c>
      <c r="Q151" s="52">
        <f>'AEO 2022 52 Raw'!T136</f>
        <v>0</v>
      </c>
      <c r="R151" s="52">
        <f>'AEO 2022 52 Raw'!U136</f>
        <v>0</v>
      </c>
      <c r="S151" s="52">
        <f>'AEO 2022 52 Raw'!V136</f>
        <v>0</v>
      </c>
      <c r="T151" s="52">
        <f>'AEO 2022 52 Raw'!W136</f>
        <v>0</v>
      </c>
      <c r="U151" s="52">
        <f>'AEO 2022 52 Raw'!X136</f>
        <v>0</v>
      </c>
      <c r="V151" s="52">
        <f>'AEO 2022 52 Raw'!Y136</f>
        <v>0</v>
      </c>
      <c r="W151" s="52">
        <f>'AEO 2022 52 Raw'!Z136</f>
        <v>0</v>
      </c>
      <c r="X151" s="52">
        <f>'AEO 2022 52 Raw'!AA136</f>
        <v>0</v>
      </c>
      <c r="Y151" s="52">
        <f>'AEO 2022 52 Raw'!AB136</f>
        <v>0</v>
      </c>
      <c r="Z151" s="52">
        <f>'AEO 2022 52 Raw'!AC136</f>
        <v>0</v>
      </c>
      <c r="AA151" s="52">
        <f>'AEO 2022 52 Raw'!AD136</f>
        <v>0</v>
      </c>
      <c r="AB151" s="52">
        <f>'AEO 2022 52 Raw'!AE136</f>
        <v>0</v>
      </c>
      <c r="AC151" s="52">
        <f>'AEO 2022 52 Raw'!AF136</f>
        <v>0</v>
      </c>
      <c r="AD151" s="52">
        <f>'AEO 2022 52 Raw'!AG136</f>
        <v>0</v>
      </c>
      <c r="AE151" s="52">
        <f>'AEO 2022 52 Raw'!AH136</f>
        <v>0</v>
      </c>
      <c r="AF151" s="52">
        <f>'AEO 2022 52 Raw'!AI136</f>
        <v>0</v>
      </c>
      <c r="AG151" s="53" t="str">
        <f>'AEO 2022 52 Raw'!AJ136</f>
        <v>- -</v>
      </c>
    </row>
    <row r="152" ht="15.0" customHeight="1">
      <c r="A152" s="45" t="s">
        <v>2655</v>
      </c>
      <c r="B152" s="51" t="s">
        <v>2539</v>
      </c>
      <c r="C152" s="52">
        <f>'AEO 2022 52 Raw'!F137</f>
        <v>46.584538</v>
      </c>
      <c r="D152" s="52">
        <f>'AEO 2022 52 Raw'!G137</f>
        <v>46.693996</v>
      </c>
      <c r="E152" s="52">
        <f>'AEO 2022 52 Raw'!H137</f>
        <v>46.80928</v>
      </c>
      <c r="F152" s="52">
        <f>'AEO 2022 52 Raw'!I137</f>
        <v>46.916851</v>
      </c>
      <c r="G152" s="52">
        <f>'AEO 2022 52 Raw'!J137</f>
        <v>47.009846</v>
      </c>
      <c r="H152" s="52">
        <f>'AEO 2022 52 Raw'!K137</f>
        <v>47.104317</v>
      </c>
      <c r="I152" s="52">
        <f>'AEO 2022 52 Raw'!L137</f>
        <v>47.19899</v>
      </c>
      <c r="J152" s="52">
        <f>'AEO 2022 52 Raw'!M137</f>
        <v>47.295132</v>
      </c>
      <c r="K152" s="52">
        <f>'AEO 2022 52 Raw'!N137</f>
        <v>47.391193</v>
      </c>
      <c r="L152" s="52">
        <f>'AEO 2022 52 Raw'!O137</f>
        <v>47.486969</v>
      </c>
      <c r="M152" s="52">
        <f>'AEO 2022 52 Raw'!P137</f>
        <v>47.583401</v>
      </c>
      <c r="N152" s="52">
        <f>'AEO 2022 52 Raw'!Q137</f>
        <v>47.679565</v>
      </c>
      <c r="O152" s="52">
        <f>'AEO 2022 52 Raw'!R137</f>
        <v>47.776752</v>
      </c>
      <c r="P152" s="52">
        <f>'AEO 2022 52 Raw'!S137</f>
        <v>47.805225</v>
      </c>
      <c r="Q152" s="52">
        <f>'AEO 2022 52 Raw'!T137</f>
        <v>47.805996</v>
      </c>
      <c r="R152" s="52">
        <f>'AEO 2022 52 Raw'!U137</f>
        <v>47.80843</v>
      </c>
      <c r="S152" s="52">
        <f>'AEO 2022 52 Raw'!V137</f>
        <v>47.807636</v>
      </c>
      <c r="T152" s="52">
        <f>'AEO 2022 52 Raw'!W137</f>
        <v>47.802124</v>
      </c>
      <c r="U152" s="52">
        <f>'AEO 2022 52 Raw'!X137</f>
        <v>47.804016</v>
      </c>
      <c r="V152" s="52">
        <f>'AEO 2022 52 Raw'!Y137</f>
        <v>47.814865</v>
      </c>
      <c r="W152" s="52">
        <f>'AEO 2022 52 Raw'!Z137</f>
        <v>47.825741</v>
      </c>
      <c r="X152" s="52">
        <f>'AEO 2022 52 Raw'!AA137</f>
        <v>47.835552</v>
      </c>
      <c r="Y152" s="52">
        <f>'AEO 2022 52 Raw'!AB137</f>
        <v>47.845036</v>
      </c>
      <c r="Z152" s="52">
        <f>'AEO 2022 52 Raw'!AC137</f>
        <v>47.854115</v>
      </c>
      <c r="AA152" s="52">
        <f>'AEO 2022 52 Raw'!AD137</f>
        <v>47.862812</v>
      </c>
      <c r="AB152" s="52">
        <f>'AEO 2022 52 Raw'!AE137</f>
        <v>47.869976</v>
      </c>
      <c r="AC152" s="52">
        <f>'AEO 2022 52 Raw'!AF137</f>
        <v>47.872429</v>
      </c>
      <c r="AD152" s="52">
        <f>'AEO 2022 52 Raw'!AG137</f>
        <v>47.880135</v>
      </c>
      <c r="AE152" s="52">
        <f>'AEO 2022 52 Raw'!AH137</f>
        <v>47.884247</v>
      </c>
      <c r="AF152" s="52">
        <f>'AEO 2022 52 Raw'!AI137</f>
        <v>47.884022</v>
      </c>
      <c r="AG152" s="53">
        <f>'AEO 2022 52 Raw'!AJ137</f>
        <v>0.001</v>
      </c>
    </row>
    <row r="153" ht="15.0" customHeight="1">
      <c r="A153" s="45" t="s">
        <v>2656</v>
      </c>
      <c r="B153" s="51" t="s">
        <v>2541</v>
      </c>
      <c r="C153" s="52">
        <f>'AEO 2022 52 Raw'!F138</f>
        <v>0</v>
      </c>
      <c r="D153" s="52">
        <f>'AEO 2022 52 Raw'!G138</f>
        <v>0</v>
      </c>
      <c r="E153" s="52">
        <f>'AEO 2022 52 Raw'!H138</f>
        <v>0</v>
      </c>
      <c r="F153" s="52">
        <f>'AEO 2022 52 Raw'!I138</f>
        <v>0</v>
      </c>
      <c r="G153" s="52">
        <f>'AEO 2022 52 Raw'!J138</f>
        <v>0</v>
      </c>
      <c r="H153" s="52">
        <f>'AEO 2022 52 Raw'!K138</f>
        <v>0</v>
      </c>
      <c r="I153" s="52">
        <f>'AEO 2022 52 Raw'!L138</f>
        <v>0</v>
      </c>
      <c r="J153" s="52">
        <f>'AEO 2022 52 Raw'!M138</f>
        <v>0</v>
      </c>
      <c r="K153" s="52">
        <f>'AEO 2022 52 Raw'!N138</f>
        <v>0</v>
      </c>
      <c r="L153" s="52">
        <f>'AEO 2022 52 Raw'!O138</f>
        <v>0</v>
      </c>
      <c r="M153" s="52">
        <f>'AEO 2022 52 Raw'!P138</f>
        <v>0</v>
      </c>
      <c r="N153" s="52">
        <f>'AEO 2022 52 Raw'!Q138</f>
        <v>0</v>
      </c>
      <c r="O153" s="52">
        <f>'AEO 2022 52 Raw'!R138</f>
        <v>0</v>
      </c>
      <c r="P153" s="52">
        <f>'AEO 2022 52 Raw'!S138</f>
        <v>0</v>
      </c>
      <c r="Q153" s="52">
        <f>'AEO 2022 52 Raw'!T138</f>
        <v>0</v>
      </c>
      <c r="R153" s="52">
        <f>'AEO 2022 52 Raw'!U138</f>
        <v>0</v>
      </c>
      <c r="S153" s="52">
        <f>'AEO 2022 52 Raw'!V138</f>
        <v>0</v>
      </c>
      <c r="T153" s="52">
        <f>'AEO 2022 52 Raw'!W138</f>
        <v>0</v>
      </c>
      <c r="U153" s="52">
        <f>'AEO 2022 52 Raw'!X138</f>
        <v>0</v>
      </c>
      <c r="V153" s="52">
        <f>'AEO 2022 52 Raw'!Y138</f>
        <v>0</v>
      </c>
      <c r="W153" s="52">
        <f>'AEO 2022 52 Raw'!Z138</f>
        <v>0</v>
      </c>
      <c r="X153" s="52">
        <f>'AEO 2022 52 Raw'!AA138</f>
        <v>0</v>
      </c>
      <c r="Y153" s="52">
        <f>'AEO 2022 52 Raw'!AB138</f>
        <v>0</v>
      </c>
      <c r="Z153" s="52">
        <f>'AEO 2022 52 Raw'!AC138</f>
        <v>0</v>
      </c>
      <c r="AA153" s="52">
        <f>'AEO 2022 52 Raw'!AD138</f>
        <v>0</v>
      </c>
      <c r="AB153" s="52">
        <f>'AEO 2022 52 Raw'!AE138</f>
        <v>0</v>
      </c>
      <c r="AC153" s="52">
        <f>'AEO 2022 52 Raw'!AF138</f>
        <v>0</v>
      </c>
      <c r="AD153" s="52">
        <f>'AEO 2022 52 Raw'!AG138</f>
        <v>0</v>
      </c>
      <c r="AE153" s="52">
        <f>'AEO 2022 52 Raw'!AH138</f>
        <v>0</v>
      </c>
      <c r="AF153" s="52">
        <f>'AEO 2022 52 Raw'!AI138</f>
        <v>0</v>
      </c>
      <c r="AG153" s="53" t="str">
        <f>'AEO 2022 52 Raw'!AJ138</f>
        <v>- -</v>
      </c>
    </row>
    <row r="154" ht="15.0" customHeight="1">
      <c r="A154" s="45" t="s">
        <v>2657</v>
      </c>
      <c r="B154" s="51" t="s">
        <v>2543</v>
      </c>
      <c r="C154" s="52">
        <f>'AEO 2022 52 Raw'!F139</f>
        <v>0</v>
      </c>
      <c r="D154" s="52">
        <f>'AEO 2022 52 Raw'!G139</f>
        <v>0</v>
      </c>
      <c r="E154" s="52">
        <f>'AEO 2022 52 Raw'!H139</f>
        <v>0</v>
      </c>
      <c r="F154" s="52">
        <f>'AEO 2022 52 Raw'!I139</f>
        <v>0</v>
      </c>
      <c r="G154" s="52">
        <f>'AEO 2022 52 Raw'!J139</f>
        <v>0</v>
      </c>
      <c r="H154" s="52">
        <f>'AEO 2022 52 Raw'!K139</f>
        <v>0</v>
      </c>
      <c r="I154" s="52">
        <f>'AEO 2022 52 Raw'!L139</f>
        <v>0</v>
      </c>
      <c r="J154" s="52">
        <f>'AEO 2022 52 Raw'!M139</f>
        <v>0</v>
      </c>
      <c r="K154" s="52">
        <f>'AEO 2022 52 Raw'!N139</f>
        <v>0</v>
      </c>
      <c r="L154" s="52">
        <f>'AEO 2022 52 Raw'!O139</f>
        <v>0</v>
      </c>
      <c r="M154" s="52">
        <f>'AEO 2022 52 Raw'!P139</f>
        <v>0</v>
      </c>
      <c r="N154" s="52">
        <f>'AEO 2022 52 Raw'!Q139</f>
        <v>0</v>
      </c>
      <c r="O154" s="52">
        <f>'AEO 2022 52 Raw'!R139</f>
        <v>0</v>
      </c>
      <c r="P154" s="52">
        <f>'AEO 2022 52 Raw'!S139</f>
        <v>0</v>
      </c>
      <c r="Q154" s="52">
        <f>'AEO 2022 52 Raw'!T139</f>
        <v>0</v>
      </c>
      <c r="R154" s="52">
        <f>'AEO 2022 52 Raw'!U139</f>
        <v>0</v>
      </c>
      <c r="S154" s="52">
        <f>'AEO 2022 52 Raw'!V139</f>
        <v>0</v>
      </c>
      <c r="T154" s="52">
        <f>'AEO 2022 52 Raw'!W139</f>
        <v>0</v>
      </c>
      <c r="U154" s="52">
        <f>'AEO 2022 52 Raw'!X139</f>
        <v>0</v>
      </c>
      <c r="V154" s="52">
        <f>'AEO 2022 52 Raw'!Y139</f>
        <v>0</v>
      </c>
      <c r="W154" s="52">
        <f>'AEO 2022 52 Raw'!Z139</f>
        <v>0</v>
      </c>
      <c r="X154" s="52">
        <f>'AEO 2022 52 Raw'!AA139</f>
        <v>0</v>
      </c>
      <c r="Y154" s="52">
        <f>'AEO 2022 52 Raw'!AB139</f>
        <v>0</v>
      </c>
      <c r="Z154" s="52">
        <f>'AEO 2022 52 Raw'!AC139</f>
        <v>0</v>
      </c>
      <c r="AA154" s="52">
        <f>'AEO 2022 52 Raw'!AD139</f>
        <v>0</v>
      </c>
      <c r="AB154" s="52">
        <f>'AEO 2022 52 Raw'!AE139</f>
        <v>0</v>
      </c>
      <c r="AC154" s="52">
        <f>'AEO 2022 52 Raw'!AF139</f>
        <v>0</v>
      </c>
      <c r="AD154" s="52">
        <f>'AEO 2022 52 Raw'!AG139</f>
        <v>0</v>
      </c>
      <c r="AE154" s="52">
        <f>'AEO 2022 52 Raw'!AH139</f>
        <v>0</v>
      </c>
      <c r="AF154" s="52">
        <f>'AEO 2022 52 Raw'!AI139</f>
        <v>0</v>
      </c>
      <c r="AG154" s="53" t="str">
        <f>'AEO 2022 52 Raw'!AJ139</f>
        <v>- -</v>
      </c>
    </row>
    <row r="155" ht="15.0" customHeight="1">
      <c r="A155" s="45" t="s">
        <v>2658</v>
      </c>
      <c r="B155" s="51" t="s">
        <v>2545</v>
      </c>
      <c r="C155" s="52">
        <f>'AEO 2022 52 Raw'!F140</f>
        <v>0</v>
      </c>
      <c r="D155" s="52">
        <f>'AEO 2022 52 Raw'!G140</f>
        <v>0</v>
      </c>
      <c r="E155" s="52">
        <f>'AEO 2022 52 Raw'!H140</f>
        <v>0</v>
      </c>
      <c r="F155" s="52">
        <f>'AEO 2022 52 Raw'!I140</f>
        <v>0</v>
      </c>
      <c r="G155" s="52">
        <f>'AEO 2022 52 Raw'!J140</f>
        <v>0</v>
      </c>
      <c r="H155" s="52">
        <f>'AEO 2022 52 Raw'!K140</f>
        <v>0</v>
      </c>
      <c r="I155" s="52">
        <f>'AEO 2022 52 Raw'!L140</f>
        <v>0</v>
      </c>
      <c r="J155" s="52">
        <f>'AEO 2022 52 Raw'!M140</f>
        <v>0</v>
      </c>
      <c r="K155" s="52">
        <f>'AEO 2022 52 Raw'!N140</f>
        <v>0</v>
      </c>
      <c r="L155" s="52">
        <f>'AEO 2022 52 Raw'!O140</f>
        <v>0</v>
      </c>
      <c r="M155" s="52">
        <f>'AEO 2022 52 Raw'!P140</f>
        <v>0</v>
      </c>
      <c r="N155" s="52">
        <f>'AEO 2022 52 Raw'!Q140</f>
        <v>0</v>
      </c>
      <c r="O155" s="52">
        <f>'AEO 2022 52 Raw'!R140</f>
        <v>0</v>
      </c>
      <c r="P155" s="52">
        <f>'AEO 2022 52 Raw'!S140</f>
        <v>0</v>
      </c>
      <c r="Q155" s="52">
        <f>'AEO 2022 52 Raw'!T140</f>
        <v>0</v>
      </c>
      <c r="R155" s="52">
        <f>'AEO 2022 52 Raw'!U140</f>
        <v>0</v>
      </c>
      <c r="S155" s="52">
        <f>'AEO 2022 52 Raw'!V140</f>
        <v>0</v>
      </c>
      <c r="T155" s="52">
        <f>'AEO 2022 52 Raw'!W140</f>
        <v>0</v>
      </c>
      <c r="U155" s="52">
        <f>'AEO 2022 52 Raw'!X140</f>
        <v>0</v>
      </c>
      <c r="V155" s="52">
        <f>'AEO 2022 52 Raw'!Y140</f>
        <v>0</v>
      </c>
      <c r="W155" s="52">
        <f>'AEO 2022 52 Raw'!Z140</f>
        <v>0</v>
      </c>
      <c r="X155" s="52">
        <f>'AEO 2022 52 Raw'!AA140</f>
        <v>0</v>
      </c>
      <c r="Y155" s="52">
        <f>'AEO 2022 52 Raw'!AB140</f>
        <v>0</v>
      </c>
      <c r="Z155" s="52">
        <f>'AEO 2022 52 Raw'!AC140</f>
        <v>0</v>
      </c>
      <c r="AA155" s="52">
        <f>'AEO 2022 52 Raw'!AD140</f>
        <v>0</v>
      </c>
      <c r="AB155" s="52">
        <f>'AEO 2022 52 Raw'!AE140</f>
        <v>0</v>
      </c>
      <c r="AC155" s="52">
        <f>'AEO 2022 52 Raw'!AF140</f>
        <v>0</v>
      </c>
      <c r="AD155" s="52">
        <f>'AEO 2022 52 Raw'!AG140</f>
        <v>0</v>
      </c>
      <c r="AE155" s="52">
        <f>'AEO 2022 52 Raw'!AH140</f>
        <v>0</v>
      </c>
      <c r="AF155" s="52">
        <f>'AEO 2022 52 Raw'!AI140</f>
        <v>0</v>
      </c>
      <c r="AG155" s="53" t="str">
        <f>'AEO 2022 52 Raw'!AJ140</f>
        <v>- -</v>
      </c>
    </row>
    <row r="156" ht="15.0" customHeight="1">
      <c r="A156" s="45" t="s">
        <v>2659</v>
      </c>
      <c r="B156" s="51" t="s">
        <v>2547</v>
      </c>
      <c r="C156" s="52">
        <f>'AEO 2022 52 Raw'!F141</f>
        <v>0</v>
      </c>
      <c r="D156" s="52">
        <f>'AEO 2022 52 Raw'!G141</f>
        <v>0</v>
      </c>
      <c r="E156" s="52">
        <f>'AEO 2022 52 Raw'!H141</f>
        <v>0</v>
      </c>
      <c r="F156" s="52">
        <f>'AEO 2022 52 Raw'!I141</f>
        <v>0</v>
      </c>
      <c r="G156" s="52">
        <f>'AEO 2022 52 Raw'!J141</f>
        <v>0</v>
      </c>
      <c r="H156" s="52">
        <f>'AEO 2022 52 Raw'!K141</f>
        <v>0</v>
      </c>
      <c r="I156" s="52">
        <f>'AEO 2022 52 Raw'!L141</f>
        <v>0</v>
      </c>
      <c r="J156" s="52">
        <f>'AEO 2022 52 Raw'!M141</f>
        <v>0</v>
      </c>
      <c r="K156" s="52">
        <f>'AEO 2022 52 Raw'!N141</f>
        <v>0</v>
      </c>
      <c r="L156" s="52">
        <f>'AEO 2022 52 Raw'!O141</f>
        <v>0</v>
      </c>
      <c r="M156" s="52">
        <f>'AEO 2022 52 Raw'!P141</f>
        <v>0</v>
      </c>
      <c r="N156" s="52">
        <f>'AEO 2022 52 Raw'!Q141</f>
        <v>0</v>
      </c>
      <c r="O156" s="52">
        <f>'AEO 2022 52 Raw'!R141</f>
        <v>0</v>
      </c>
      <c r="P156" s="52">
        <f>'AEO 2022 52 Raw'!S141</f>
        <v>0</v>
      </c>
      <c r="Q156" s="52">
        <f>'AEO 2022 52 Raw'!T141</f>
        <v>0</v>
      </c>
      <c r="R156" s="52">
        <f>'AEO 2022 52 Raw'!U141</f>
        <v>0</v>
      </c>
      <c r="S156" s="52">
        <f>'AEO 2022 52 Raw'!V141</f>
        <v>0</v>
      </c>
      <c r="T156" s="52">
        <f>'AEO 2022 52 Raw'!W141</f>
        <v>0</v>
      </c>
      <c r="U156" s="52">
        <f>'AEO 2022 52 Raw'!X141</f>
        <v>0</v>
      </c>
      <c r="V156" s="52">
        <f>'AEO 2022 52 Raw'!Y141</f>
        <v>0</v>
      </c>
      <c r="W156" s="52">
        <f>'AEO 2022 52 Raw'!Z141</f>
        <v>0</v>
      </c>
      <c r="X156" s="52">
        <f>'AEO 2022 52 Raw'!AA141</f>
        <v>0</v>
      </c>
      <c r="Y156" s="52">
        <f>'AEO 2022 52 Raw'!AB141</f>
        <v>0</v>
      </c>
      <c r="Z156" s="52">
        <f>'AEO 2022 52 Raw'!AC141</f>
        <v>0</v>
      </c>
      <c r="AA156" s="52">
        <f>'AEO 2022 52 Raw'!AD141</f>
        <v>0</v>
      </c>
      <c r="AB156" s="52">
        <f>'AEO 2022 52 Raw'!AE141</f>
        <v>0</v>
      </c>
      <c r="AC156" s="52">
        <f>'AEO 2022 52 Raw'!AF141</f>
        <v>0</v>
      </c>
      <c r="AD156" s="52">
        <f>'AEO 2022 52 Raw'!AG141</f>
        <v>0</v>
      </c>
      <c r="AE156" s="52">
        <f>'AEO 2022 52 Raw'!AH141</f>
        <v>0</v>
      </c>
      <c r="AF156" s="52">
        <f>'AEO 2022 52 Raw'!AI141</f>
        <v>0</v>
      </c>
      <c r="AG156" s="53" t="str">
        <f>'AEO 2022 52 Raw'!AJ141</f>
        <v>- -</v>
      </c>
    </row>
    <row r="157" ht="15.0" customHeight="1">
      <c r="B157" s="50" t="s">
        <v>2236</v>
      </c>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3"/>
    </row>
    <row r="158" ht="15.0" customHeight="1">
      <c r="A158" s="45" t="s">
        <v>2660</v>
      </c>
      <c r="B158" s="51" t="s">
        <v>2517</v>
      </c>
      <c r="C158" s="52">
        <f>'AEO 2022 52 Raw'!F143</f>
        <v>0</v>
      </c>
      <c r="D158" s="52">
        <f>'AEO 2022 52 Raw'!G143</f>
        <v>0</v>
      </c>
      <c r="E158" s="52">
        <f>'AEO 2022 52 Raw'!H143</f>
        <v>0</v>
      </c>
      <c r="F158" s="52">
        <f>'AEO 2022 52 Raw'!I143</f>
        <v>0</v>
      </c>
      <c r="G158" s="52">
        <f>'AEO 2022 52 Raw'!J143</f>
        <v>0</v>
      </c>
      <c r="H158" s="52">
        <f>'AEO 2022 52 Raw'!K143</f>
        <v>0</v>
      </c>
      <c r="I158" s="52">
        <f>'AEO 2022 52 Raw'!L143</f>
        <v>0</v>
      </c>
      <c r="J158" s="52">
        <f>'AEO 2022 52 Raw'!M143</f>
        <v>0</v>
      </c>
      <c r="K158" s="52">
        <f>'AEO 2022 52 Raw'!N143</f>
        <v>0</v>
      </c>
      <c r="L158" s="52">
        <f>'AEO 2022 52 Raw'!O143</f>
        <v>0</v>
      </c>
      <c r="M158" s="52">
        <f>'AEO 2022 52 Raw'!P143</f>
        <v>0</v>
      </c>
      <c r="N158" s="52">
        <f>'AEO 2022 52 Raw'!Q143</f>
        <v>0</v>
      </c>
      <c r="O158" s="52">
        <f>'AEO 2022 52 Raw'!R143</f>
        <v>0</v>
      </c>
      <c r="P158" s="52">
        <f>'AEO 2022 52 Raw'!S143</f>
        <v>0</v>
      </c>
      <c r="Q158" s="52">
        <f>'AEO 2022 52 Raw'!T143</f>
        <v>0</v>
      </c>
      <c r="R158" s="52">
        <f>'AEO 2022 52 Raw'!U143</f>
        <v>0</v>
      </c>
      <c r="S158" s="52">
        <f>'AEO 2022 52 Raw'!V143</f>
        <v>0</v>
      </c>
      <c r="T158" s="52">
        <f>'AEO 2022 52 Raw'!W143</f>
        <v>0</v>
      </c>
      <c r="U158" s="52">
        <f>'AEO 2022 52 Raw'!X143</f>
        <v>0</v>
      </c>
      <c r="V158" s="52">
        <f>'AEO 2022 52 Raw'!Y143</f>
        <v>0</v>
      </c>
      <c r="W158" s="52">
        <f>'AEO 2022 52 Raw'!Z143</f>
        <v>0</v>
      </c>
      <c r="X158" s="52">
        <f>'AEO 2022 52 Raw'!AA143</f>
        <v>0</v>
      </c>
      <c r="Y158" s="52">
        <f>'AEO 2022 52 Raw'!AB143</f>
        <v>0</v>
      </c>
      <c r="Z158" s="52">
        <f>'AEO 2022 52 Raw'!AC143</f>
        <v>0</v>
      </c>
      <c r="AA158" s="52">
        <f>'AEO 2022 52 Raw'!AD143</f>
        <v>0</v>
      </c>
      <c r="AB158" s="52">
        <f>'AEO 2022 52 Raw'!AE143</f>
        <v>0</v>
      </c>
      <c r="AC158" s="52">
        <f>'AEO 2022 52 Raw'!AF143</f>
        <v>0</v>
      </c>
      <c r="AD158" s="52">
        <f>'AEO 2022 52 Raw'!AG143</f>
        <v>0</v>
      </c>
      <c r="AE158" s="52">
        <f>'AEO 2022 52 Raw'!AH143</f>
        <v>0</v>
      </c>
      <c r="AF158" s="52">
        <f>'AEO 2022 52 Raw'!AI143</f>
        <v>0</v>
      </c>
      <c r="AG158" s="53" t="str">
        <f>'AEO 2022 52 Raw'!AJ143</f>
        <v>- -</v>
      </c>
    </row>
    <row r="159" ht="15.0" customHeight="1">
      <c r="A159" s="45" t="s">
        <v>2661</v>
      </c>
      <c r="B159" s="51" t="s">
        <v>2519</v>
      </c>
      <c r="C159" s="52">
        <f>'AEO 2022 52 Raw'!F144</f>
        <v>0</v>
      </c>
      <c r="D159" s="52">
        <f>'AEO 2022 52 Raw'!G144</f>
        <v>0</v>
      </c>
      <c r="E159" s="52">
        <f>'AEO 2022 52 Raw'!H144</f>
        <v>0</v>
      </c>
      <c r="F159" s="52">
        <f>'AEO 2022 52 Raw'!I144</f>
        <v>0</v>
      </c>
      <c r="G159" s="52">
        <f>'AEO 2022 52 Raw'!J144</f>
        <v>0</v>
      </c>
      <c r="H159" s="52">
        <f>'AEO 2022 52 Raw'!K144</f>
        <v>0</v>
      </c>
      <c r="I159" s="52">
        <f>'AEO 2022 52 Raw'!L144</f>
        <v>0</v>
      </c>
      <c r="J159" s="52">
        <f>'AEO 2022 52 Raw'!M144</f>
        <v>0</v>
      </c>
      <c r="K159" s="52">
        <f>'AEO 2022 52 Raw'!N144</f>
        <v>0</v>
      </c>
      <c r="L159" s="52">
        <f>'AEO 2022 52 Raw'!O144</f>
        <v>0</v>
      </c>
      <c r="M159" s="52">
        <f>'AEO 2022 52 Raw'!P144</f>
        <v>0</v>
      </c>
      <c r="N159" s="52">
        <f>'AEO 2022 52 Raw'!Q144</f>
        <v>0</v>
      </c>
      <c r="O159" s="52">
        <f>'AEO 2022 52 Raw'!R144</f>
        <v>0</v>
      </c>
      <c r="P159" s="52">
        <f>'AEO 2022 52 Raw'!S144</f>
        <v>0</v>
      </c>
      <c r="Q159" s="52">
        <f>'AEO 2022 52 Raw'!T144</f>
        <v>0</v>
      </c>
      <c r="R159" s="52">
        <f>'AEO 2022 52 Raw'!U144</f>
        <v>0</v>
      </c>
      <c r="S159" s="52">
        <f>'AEO 2022 52 Raw'!V144</f>
        <v>0</v>
      </c>
      <c r="T159" s="52">
        <f>'AEO 2022 52 Raw'!W144</f>
        <v>0</v>
      </c>
      <c r="U159" s="52">
        <f>'AEO 2022 52 Raw'!X144</f>
        <v>0</v>
      </c>
      <c r="V159" s="52">
        <f>'AEO 2022 52 Raw'!Y144</f>
        <v>0</v>
      </c>
      <c r="W159" s="52">
        <f>'AEO 2022 52 Raw'!Z144</f>
        <v>0</v>
      </c>
      <c r="X159" s="52">
        <f>'AEO 2022 52 Raw'!AA144</f>
        <v>0</v>
      </c>
      <c r="Y159" s="52">
        <f>'AEO 2022 52 Raw'!AB144</f>
        <v>0</v>
      </c>
      <c r="Z159" s="52">
        <f>'AEO 2022 52 Raw'!AC144</f>
        <v>0</v>
      </c>
      <c r="AA159" s="52">
        <f>'AEO 2022 52 Raw'!AD144</f>
        <v>0</v>
      </c>
      <c r="AB159" s="52">
        <f>'AEO 2022 52 Raw'!AE144</f>
        <v>0</v>
      </c>
      <c r="AC159" s="52">
        <f>'AEO 2022 52 Raw'!AF144</f>
        <v>0</v>
      </c>
      <c r="AD159" s="52">
        <f>'AEO 2022 52 Raw'!AG144</f>
        <v>0</v>
      </c>
      <c r="AE159" s="52">
        <f>'AEO 2022 52 Raw'!AH144</f>
        <v>0</v>
      </c>
      <c r="AF159" s="52">
        <f>'AEO 2022 52 Raw'!AI144</f>
        <v>0</v>
      </c>
      <c r="AG159" s="53" t="str">
        <f>'AEO 2022 52 Raw'!AJ144</f>
        <v>- -</v>
      </c>
    </row>
    <row r="160" ht="15.0" customHeight="1">
      <c r="A160" s="45" t="s">
        <v>2662</v>
      </c>
      <c r="B160" s="51" t="s">
        <v>2521</v>
      </c>
      <c r="C160" s="52">
        <f>'AEO 2022 52 Raw'!F145</f>
        <v>36.796871</v>
      </c>
      <c r="D160" s="52">
        <f>'AEO 2022 52 Raw'!G145</f>
        <v>36.73243</v>
      </c>
      <c r="E160" s="52">
        <f>'AEO 2022 52 Raw'!H145</f>
        <v>36.816551</v>
      </c>
      <c r="F160" s="52">
        <f>'AEO 2022 52 Raw'!I145</f>
        <v>36.905197</v>
      </c>
      <c r="G160" s="52">
        <f>'AEO 2022 52 Raw'!J145</f>
        <v>37.072292</v>
      </c>
      <c r="H160" s="52">
        <f>'AEO 2022 52 Raw'!K145</f>
        <v>37.197216</v>
      </c>
      <c r="I160" s="52">
        <f>'AEO 2022 52 Raw'!L145</f>
        <v>37.274227</v>
      </c>
      <c r="J160" s="52">
        <f>'AEO 2022 52 Raw'!M145</f>
        <v>37.3577</v>
      </c>
      <c r="K160" s="52">
        <f>'AEO 2022 52 Raw'!N145</f>
        <v>37.440323</v>
      </c>
      <c r="L160" s="52">
        <f>'AEO 2022 52 Raw'!O145</f>
        <v>37.519035</v>
      </c>
      <c r="M160" s="52">
        <f>'AEO 2022 52 Raw'!P145</f>
        <v>37.599976</v>
      </c>
      <c r="N160" s="52">
        <f>'AEO 2022 52 Raw'!Q145</f>
        <v>37.666973</v>
      </c>
      <c r="O160" s="52">
        <f>'AEO 2022 52 Raw'!R145</f>
        <v>37.747635</v>
      </c>
      <c r="P160" s="52">
        <f>'AEO 2022 52 Raw'!S145</f>
        <v>37.80434</v>
      </c>
      <c r="Q160" s="52">
        <f>'AEO 2022 52 Raw'!T145</f>
        <v>37.856556</v>
      </c>
      <c r="R160" s="52">
        <f>'AEO 2022 52 Raw'!U145</f>
        <v>37.909466</v>
      </c>
      <c r="S160" s="52">
        <f>'AEO 2022 52 Raw'!V145</f>
        <v>37.961975</v>
      </c>
      <c r="T160" s="52">
        <f>'AEO 2022 52 Raw'!W145</f>
        <v>38.011475</v>
      </c>
      <c r="U160" s="52">
        <f>'AEO 2022 52 Raw'!X145</f>
        <v>38.065121</v>
      </c>
      <c r="V160" s="52">
        <f>'AEO 2022 52 Raw'!Y145</f>
        <v>38.109425</v>
      </c>
      <c r="W160" s="52">
        <f>'AEO 2022 52 Raw'!Z145</f>
        <v>38.15517</v>
      </c>
      <c r="X160" s="52">
        <f>'AEO 2022 52 Raw'!AA145</f>
        <v>38.200115</v>
      </c>
      <c r="Y160" s="52">
        <f>'AEO 2022 52 Raw'!AB145</f>
        <v>38.243217</v>
      </c>
      <c r="Z160" s="52">
        <f>'AEO 2022 52 Raw'!AC145</f>
        <v>38.288074</v>
      </c>
      <c r="AA160" s="52">
        <f>'AEO 2022 52 Raw'!AD145</f>
        <v>38.334545</v>
      </c>
      <c r="AB160" s="52">
        <f>'AEO 2022 52 Raw'!AE145</f>
        <v>38.380314</v>
      </c>
      <c r="AC160" s="52">
        <f>'AEO 2022 52 Raw'!AF145</f>
        <v>38.427486</v>
      </c>
      <c r="AD160" s="52">
        <f>'AEO 2022 52 Raw'!AG145</f>
        <v>38.47467</v>
      </c>
      <c r="AE160" s="52">
        <f>'AEO 2022 52 Raw'!AH145</f>
        <v>38.52256</v>
      </c>
      <c r="AF160" s="52">
        <f>'AEO 2022 52 Raw'!AI145</f>
        <v>38.556736</v>
      </c>
      <c r="AG160" s="53">
        <f>'AEO 2022 52 Raw'!AJ145</f>
        <v>0.002</v>
      </c>
    </row>
    <row r="161" ht="15.0" customHeight="1">
      <c r="A161" s="45" t="s">
        <v>2663</v>
      </c>
      <c r="B161" s="51" t="s">
        <v>2523</v>
      </c>
      <c r="C161" s="52">
        <f>'AEO 2022 52 Raw'!F146</f>
        <v>37.216022</v>
      </c>
      <c r="D161" s="52">
        <f>'AEO 2022 52 Raw'!G146</f>
        <v>37.172428</v>
      </c>
      <c r="E161" s="52">
        <f>'AEO 2022 52 Raw'!H146</f>
        <v>37.262897</v>
      </c>
      <c r="F161" s="52">
        <f>'AEO 2022 52 Raw'!I146</f>
        <v>37.351353</v>
      </c>
      <c r="G161" s="52">
        <f>'AEO 2022 52 Raw'!J146</f>
        <v>37.532928</v>
      </c>
      <c r="H161" s="52">
        <f>'AEO 2022 52 Raw'!K146</f>
        <v>37.662144</v>
      </c>
      <c r="I161" s="52">
        <f>'AEO 2022 52 Raw'!L146</f>
        <v>37.743</v>
      </c>
      <c r="J161" s="52">
        <f>'AEO 2022 52 Raw'!M146</f>
        <v>37.819782</v>
      </c>
      <c r="K161" s="52">
        <f>'AEO 2022 52 Raw'!N146</f>
        <v>37.901897</v>
      </c>
      <c r="L161" s="52">
        <f>'AEO 2022 52 Raw'!O146</f>
        <v>37.979057</v>
      </c>
      <c r="M161" s="52">
        <f>'AEO 2022 52 Raw'!P146</f>
        <v>38.056599</v>
      </c>
      <c r="N161" s="52">
        <f>'AEO 2022 52 Raw'!Q146</f>
        <v>38.12183</v>
      </c>
      <c r="O161" s="52">
        <f>'AEO 2022 52 Raw'!R146</f>
        <v>38.200619</v>
      </c>
      <c r="P161" s="52">
        <f>'AEO 2022 52 Raw'!S146</f>
        <v>38.256748</v>
      </c>
      <c r="Q161" s="52">
        <f>'AEO 2022 52 Raw'!T146</f>
        <v>38.308735</v>
      </c>
      <c r="R161" s="52">
        <f>'AEO 2022 52 Raw'!U146</f>
        <v>38.361164</v>
      </c>
      <c r="S161" s="52">
        <f>'AEO 2022 52 Raw'!V146</f>
        <v>38.412991</v>
      </c>
      <c r="T161" s="52">
        <f>'AEO 2022 52 Raw'!W146</f>
        <v>38.461575</v>
      </c>
      <c r="U161" s="52">
        <f>'AEO 2022 52 Raw'!X146</f>
        <v>38.513687</v>
      </c>
      <c r="V161" s="52">
        <f>'AEO 2022 52 Raw'!Y146</f>
        <v>38.55666</v>
      </c>
      <c r="W161" s="52">
        <f>'AEO 2022 52 Raw'!Z146</f>
        <v>38.60083</v>
      </c>
      <c r="X161" s="52">
        <f>'AEO 2022 52 Raw'!AA146</f>
        <v>38.64399</v>
      </c>
      <c r="Y161" s="52">
        <f>'AEO 2022 52 Raw'!AB146</f>
        <v>38.685558</v>
      </c>
      <c r="Z161" s="52">
        <f>'AEO 2022 52 Raw'!AC146</f>
        <v>38.728588</v>
      </c>
      <c r="AA161" s="52">
        <f>'AEO 2022 52 Raw'!AD146</f>
        <v>38.773685</v>
      </c>
      <c r="AB161" s="52">
        <f>'AEO 2022 52 Raw'!AE146</f>
        <v>38.817841</v>
      </c>
      <c r="AC161" s="52">
        <f>'AEO 2022 52 Raw'!AF146</f>
        <v>38.863426</v>
      </c>
      <c r="AD161" s="52">
        <f>'AEO 2022 52 Raw'!AG146</f>
        <v>38.908096</v>
      </c>
      <c r="AE161" s="52">
        <f>'AEO 2022 52 Raw'!AH146</f>
        <v>38.953945</v>
      </c>
      <c r="AF161" s="52">
        <f>'AEO 2022 52 Raw'!AI146</f>
        <v>38.984959</v>
      </c>
      <c r="AG161" s="53">
        <f>'AEO 2022 52 Raw'!AJ146</f>
        <v>0.002</v>
      </c>
    </row>
    <row r="162" ht="15.0" customHeight="1">
      <c r="A162" s="45" t="s">
        <v>2664</v>
      </c>
      <c r="B162" s="51" t="s">
        <v>2525</v>
      </c>
      <c r="C162" s="52">
        <f>'AEO 2022 52 Raw'!F147</f>
        <v>42.873291</v>
      </c>
      <c r="D162" s="52">
        <f>'AEO 2022 52 Raw'!G147</f>
        <v>42.833481</v>
      </c>
      <c r="E162" s="52">
        <f>'AEO 2022 52 Raw'!H147</f>
        <v>42.907784</v>
      </c>
      <c r="F162" s="52">
        <f>'AEO 2022 52 Raw'!I147</f>
        <v>43.011658</v>
      </c>
      <c r="G162" s="52">
        <f>'AEO 2022 52 Raw'!J147</f>
        <v>43.192932</v>
      </c>
      <c r="H162" s="52">
        <f>'AEO 2022 52 Raw'!K147</f>
        <v>43.348423</v>
      </c>
      <c r="I162" s="52">
        <f>'AEO 2022 52 Raw'!L147</f>
        <v>43.431034</v>
      </c>
      <c r="J162" s="52">
        <f>'AEO 2022 52 Raw'!M147</f>
        <v>43.50185</v>
      </c>
      <c r="K162" s="52">
        <f>'AEO 2022 52 Raw'!N147</f>
        <v>43.579739</v>
      </c>
      <c r="L162" s="52">
        <f>'AEO 2022 52 Raw'!O147</f>
        <v>43.652794</v>
      </c>
      <c r="M162" s="52">
        <f>'AEO 2022 52 Raw'!P147</f>
        <v>43.725628</v>
      </c>
      <c r="N162" s="52">
        <f>'AEO 2022 52 Raw'!Q147</f>
        <v>43.788086</v>
      </c>
      <c r="O162" s="52">
        <f>'AEO 2022 52 Raw'!R147</f>
        <v>43.861794</v>
      </c>
      <c r="P162" s="52">
        <f>'AEO 2022 52 Raw'!S147</f>
        <v>43.912334</v>
      </c>
      <c r="Q162" s="52">
        <f>'AEO 2022 52 Raw'!T147</f>
        <v>43.958084</v>
      </c>
      <c r="R162" s="52">
        <f>'AEO 2022 52 Raw'!U147</f>
        <v>44.00618</v>
      </c>
      <c r="S162" s="52">
        <f>'AEO 2022 52 Raw'!V147</f>
        <v>44.053406</v>
      </c>
      <c r="T162" s="52">
        <f>'AEO 2022 52 Raw'!W147</f>
        <v>44.097485</v>
      </c>
      <c r="U162" s="52">
        <f>'AEO 2022 52 Raw'!X147</f>
        <v>44.144115</v>
      </c>
      <c r="V162" s="52">
        <f>'AEO 2022 52 Raw'!Y147</f>
        <v>44.184769</v>
      </c>
      <c r="W162" s="52">
        <f>'AEO 2022 52 Raw'!Z147</f>
        <v>44.225929</v>
      </c>
      <c r="X162" s="52">
        <f>'AEO 2022 52 Raw'!AA147</f>
        <v>44.26643</v>
      </c>
      <c r="Y162" s="52">
        <f>'AEO 2022 52 Raw'!AB147</f>
        <v>44.304813</v>
      </c>
      <c r="Z162" s="52">
        <f>'AEO 2022 52 Raw'!AC147</f>
        <v>44.344498</v>
      </c>
      <c r="AA162" s="52">
        <f>'AEO 2022 52 Raw'!AD147</f>
        <v>44.385872</v>
      </c>
      <c r="AB162" s="52">
        <f>'AEO 2022 52 Raw'!AE147</f>
        <v>44.426991</v>
      </c>
      <c r="AC162" s="52">
        <f>'AEO 2022 52 Raw'!AF147</f>
        <v>44.469181</v>
      </c>
      <c r="AD162" s="52">
        <f>'AEO 2022 52 Raw'!AG147</f>
        <v>44.511169</v>
      </c>
      <c r="AE162" s="52">
        <f>'AEO 2022 52 Raw'!AH147</f>
        <v>44.553722</v>
      </c>
      <c r="AF162" s="52">
        <f>'AEO 2022 52 Raw'!AI147</f>
        <v>44.580841</v>
      </c>
      <c r="AG162" s="53">
        <f>'AEO 2022 52 Raw'!AJ147</f>
        <v>0.001</v>
      </c>
    </row>
    <row r="163" ht="12.0" customHeight="1">
      <c r="A163" s="45" t="s">
        <v>2665</v>
      </c>
      <c r="B163" s="51" t="s">
        <v>2527</v>
      </c>
      <c r="C163" s="52">
        <f>'AEO 2022 52 Raw'!F148</f>
        <v>0</v>
      </c>
      <c r="D163" s="52">
        <f>'AEO 2022 52 Raw'!G148</f>
        <v>0</v>
      </c>
      <c r="E163" s="52">
        <f>'AEO 2022 52 Raw'!H148</f>
        <v>0</v>
      </c>
      <c r="F163" s="52">
        <f>'AEO 2022 52 Raw'!I148</f>
        <v>0</v>
      </c>
      <c r="G163" s="52">
        <f>'AEO 2022 52 Raw'!J148</f>
        <v>0</v>
      </c>
      <c r="H163" s="52">
        <f>'AEO 2022 52 Raw'!K148</f>
        <v>0</v>
      </c>
      <c r="I163" s="52">
        <f>'AEO 2022 52 Raw'!L148</f>
        <v>0</v>
      </c>
      <c r="J163" s="52">
        <f>'AEO 2022 52 Raw'!M148</f>
        <v>0</v>
      </c>
      <c r="K163" s="52">
        <f>'AEO 2022 52 Raw'!N148</f>
        <v>0</v>
      </c>
      <c r="L163" s="52">
        <f>'AEO 2022 52 Raw'!O148</f>
        <v>0</v>
      </c>
      <c r="M163" s="52">
        <f>'AEO 2022 52 Raw'!P148</f>
        <v>0</v>
      </c>
      <c r="N163" s="52">
        <f>'AEO 2022 52 Raw'!Q148</f>
        <v>0</v>
      </c>
      <c r="O163" s="52">
        <f>'AEO 2022 52 Raw'!R148</f>
        <v>0</v>
      </c>
      <c r="P163" s="52">
        <f>'AEO 2022 52 Raw'!S148</f>
        <v>0</v>
      </c>
      <c r="Q163" s="52">
        <f>'AEO 2022 52 Raw'!T148</f>
        <v>0</v>
      </c>
      <c r="R163" s="52">
        <f>'AEO 2022 52 Raw'!U148</f>
        <v>0</v>
      </c>
      <c r="S163" s="52">
        <f>'AEO 2022 52 Raw'!V148</f>
        <v>0</v>
      </c>
      <c r="T163" s="52">
        <f>'AEO 2022 52 Raw'!W148</f>
        <v>0</v>
      </c>
      <c r="U163" s="52">
        <f>'AEO 2022 52 Raw'!X148</f>
        <v>0</v>
      </c>
      <c r="V163" s="52">
        <f>'AEO 2022 52 Raw'!Y148</f>
        <v>0</v>
      </c>
      <c r="W163" s="52">
        <f>'AEO 2022 52 Raw'!Z148</f>
        <v>0</v>
      </c>
      <c r="X163" s="52">
        <f>'AEO 2022 52 Raw'!AA148</f>
        <v>0</v>
      </c>
      <c r="Y163" s="52">
        <f>'AEO 2022 52 Raw'!AB148</f>
        <v>0</v>
      </c>
      <c r="Z163" s="52">
        <f>'AEO 2022 52 Raw'!AC148</f>
        <v>0</v>
      </c>
      <c r="AA163" s="52">
        <f>'AEO 2022 52 Raw'!AD148</f>
        <v>0</v>
      </c>
      <c r="AB163" s="52">
        <f>'AEO 2022 52 Raw'!AE148</f>
        <v>0</v>
      </c>
      <c r="AC163" s="52">
        <f>'AEO 2022 52 Raw'!AF148</f>
        <v>0</v>
      </c>
      <c r="AD163" s="52">
        <f>'AEO 2022 52 Raw'!AG148</f>
        <v>0</v>
      </c>
      <c r="AE163" s="52">
        <f>'AEO 2022 52 Raw'!AH148</f>
        <v>0</v>
      </c>
      <c r="AF163" s="52">
        <f>'AEO 2022 52 Raw'!AI148</f>
        <v>0</v>
      </c>
      <c r="AG163" s="53" t="str">
        <f>'AEO 2022 52 Raw'!AJ148</f>
        <v>- -</v>
      </c>
    </row>
    <row r="164" ht="15.0" customHeight="1">
      <c r="A164" s="45" t="s">
        <v>2666</v>
      </c>
      <c r="B164" s="51" t="s">
        <v>2529</v>
      </c>
      <c r="C164" s="52">
        <f>'AEO 2022 52 Raw'!F149</f>
        <v>0</v>
      </c>
      <c r="D164" s="52">
        <f>'AEO 2022 52 Raw'!G149</f>
        <v>0</v>
      </c>
      <c r="E164" s="52">
        <f>'AEO 2022 52 Raw'!H149</f>
        <v>0</v>
      </c>
      <c r="F164" s="52">
        <f>'AEO 2022 52 Raw'!I149</f>
        <v>0</v>
      </c>
      <c r="G164" s="52">
        <f>'AEO 2022 52 Raw'!J149</f>
        <v>0</v>
      </c>
      <c r="H164" s="52">
        <f>'AEO 2022 52 Raw'!K149</f>
        <v>0</v>
      </c>
      <c r="I164" s="52">
        <f>'AEO 2022 52 Raw'!L149</f>
        <v>0</v>
      </c>
      <c r="J164" s="52">
        <f>'AEO 2022 52 Raw'!M149</f>
        <v>0</v>
      </c>
      <c r="K164" s="52">
        <f>'AEO 2022 52 Raw'!N149</f>
        <v>0</v>
      </c>
      <c r="L164" s="52">
        <f>'AEO 2022 52 Raw'!O149</f>
        <v>0</v>
      </c>
      <c r="M164" s="52">
        <f>'AEO 2022 52 Raw'!P149</f>
        <v>0</v>
      </c>
      <c r="N164" s="52">
        <f>'AEO 2022 52 Raw'!Q149</f>
        <v>0</v>
      </c>
      <c r="O164" s="52">
        <f>'AEO 2022 52 Raw'!R149</f>
        <v>0</v>
      </c>
      <c r="P164" s="52">
        <f>'AEO 2022 52 Raw'!S149</f>
        <v>0</v>
      </c>
      <c r="Q164" s="52">
        <f>'AEO 2022 52 Raw'!T149</f>
        <v>0</v>
      </c>
      <c r="R164" s="52">
        <f>'AEO 2022 52 Raw'!U149</f>
        <v>0</v>
      </c>
      <c r="S164" s="52">
        <f>'AEO 2022 52 Raw'!V149</f>
        <v>0</v>
      </c>
      <c r="T164" s="52">
        <f>'AEO 2022 52 Raw'!W149</f>
        <v>0</v>
      </c>
      <c r="U164" s="52">
        <f>'AEO 2022 52 Raw'!X149</f>
        <v>0</v>
      </c>
      <c r="V164" s="52">
        <f>'AEO 2022 52 Raw'!Y149</f>
        <v>0</v>
      </c>
      <c r="W164" s="52">
        <f>'AEO 2022 52 Raw'!Z149</f>
        <v>0</v>
      </c>
      <c r="X164" s="52">
        <f>'AEO 2022 52 Raw'!AA149</f>
        <v>0</v>
      </c>
      <c r="Y164" s="52">
        <f>'AEO 2022 52 Raw'!AB149</f>
        <v>0</v>
      </c>
      <c r="Z164" s="52">
        <f>'AEO 2022 52 Raw'!AC149</f>
        <v>0</v>
      </c>
      <c r="AA164" s="52">
        <f>'AEO 2022 52 Raw'!AD149</f>
        <v>0</v>
      </c>
      <c r="AB164" s="52">
        <f>'AEO 2022 52 Raw'!AE149</f>
        <v>0</v>
      </c>
      <c r="AC164" s="52">
        <f>'AEO 2022 52 Raw'!AF149</f>
        <v>0</v>
      </c>
      <c r="AD164" s="52">
        <f>'AEO 2022 52 Raw'!AG149</f>
        <v>0</v>
      </c>
      <c r="AE164" s="52">
        <f>'AEO 2022 52 Raw'!AH149</f>
        <v>0</v>
      </c>
      <c r="AF164" s="52">
        <f>'AEO 2022 52 Raw'!AI149</f>
        <v>0</v>
      </c>
      <c r="AG164" s="53" t="str">
        <f>'AEO 2022 52 Raw'!AJ149</f>
        <v>- -</v>
      </c>
    </row>
    <row r="165" ht="15.0" customHeight="1">
      <c r="A165" s="45" t="s">
        <v>2667</v>
      </c>
      <c r="B165" s="51" t="s">
        <v>2531</v>
      </c>
      <c r="C165" s="52">
        <f>'AEO 2022 52 Raw'!F150</f>
        <v>0</v>
      </c>
      <c r="D165" s="52">
        <f>'AEO 2022 52 Raw'!G150</f>
        <v>0</v>
      </c>
      <c r="E165" s="52">
        <f>'AEO 2022 52 Raw'!H150</f>
        <v>0</v>
      </c>
      <c r="F165" s="52">
        <f>'AEO 2022 52 Raw'!I150</f>
        <v>0</v>
      </c>
      <c r="G165" s="52">
        <f>'AEO 2022 52 Raw'!J150</f>
        <v>0</v>
      </c>
      <c r="H165" s="52">
        <f>'AEO 2022 52 Raw'!K150</f>
        <v>0</v>
      </c>
      <c r="I165" s="52">
        <f>'AEO 2022 52 Raw'!L150</f>
        <v>0</v>
      </c>
      <c r="J165" s="52">
        <f>'AEO 2022 52 Raw'!M150</f>
        <v>0</v>
      </c>
      <c r="K165" s="52">
        <f>'AEO 2022 52 Raw'!N150</f>
        <v>0</v>
      </c>
      <c r="L165" s="52">
        <f>'AEO 2022 52 Raw'!O150</f>
        <v>0</v>
      </c>
      <c r="M165" s="52">
        <f>'AEO 2022 52 Raw'!P150</f>
        <v>0</v>
      </c>
      <c r="N165" s="52">
        <f>'AEO 2022 52 Raw'!Q150</f>
        <v>0</v>
      </c>
      <c r="O165" s="52">
        <f>'AEO 2022 52 Raw'!R150</f>
        <v>0</v>
      </c>
      <c r="P165" s="52">
        <f>'AEO 2022 52 Raw'!S150</f>
        <v>0</v>
      </c>
      <c r="Q165" s="52">
        <f>'AEO 2022 52 Raw'!T150</f>
        <v>0</v>
      </c>
      <c r="R165" s="52">
        <f>'AEO 2022 52 Raw'!U150</f>
        <v>0</v>
      </c>
      <c r="S165" s="52">
        <f>'AEO 2022 52 Raw'!V150</f>
        <v>0</v>
      </c>
      <c r="T165" s="52">
        <f>'AEO 2022 52 Raw'!W150</f>
        <v>0</v>
      </c>
      <c r="U165" s="52">
        <f>'AEO 2022 52 Raw'!X150</f>
        <v>0</v>
      </c>
      <c r="V165" s="52">
        <f>'AEO 2022 52 Raw'!Y150</f>
        <v>0</v>
      </c>
      <c r="W165" s="52">
        <f>'AEO 2022 52 Raw'!Z150</f>
        <v>0</v>
      </c>
      <c r="X165" s="52">
        <f>'AEO 2022 52 Raw'!AA150</f>
        <v>0</v>
      </c>
      <c r="Y165" s="52">
        <f>'AEO 2022 52 Raw'!AB150</f>
        <v>0</v>
      </c>
      <c r="Z165" s="52">
        <f>'AEO 2022 52 Raw'!AC150</f>
        <v>0</v>
      </c>
      <c r="AA165" s="52">
        <f>'AEO 2022 52 Raw'!AD150</f>
        <v>0</v>
      </c>
      <c r="AB165" s="52">
        <f>'AEO 2022 52 Raw'!AE150</f>
        <v>0</v>
      </c>
      <c r="AC165" s="52">
        <f>'AEO 2022 52 Raw'!AF150</f>
        <v>0</v>
      </c>
      <c r="AD165" s="52">
        <f>'AEO 2022 52 Raw'!AG150</f>
        <v>0</v>
      </c>
      <c r="AE165" s="52">
        <f>'AEO 2022 52 Raw'!AH150</f>
        <v>0</v>
      </c>
      <c r="AF165" s="52">
        <f>'AEO 2022 52 Raw'!AI150</f>
        <v>0</v>
      </c>
      <c r="AG165" s="53" t="str">
        <f>'AEO 2022 52 Raw'!AJ150</f>
        <v>- -</v>
      </c>
    </row>
    <row r="166" ht="15.0" customHeight="1">
      <c r="A166" s="45" t="s">
        <v>2668</v>
      </c>
      <c r="B166" s="51" t="s">
        <v>2533</v>
      </c>
      <c r="C166" s="52">
        <f>'AEO 2022 52 Raw'!F151</f>
        <v>0</v>
      </c>
      <c r="D166" s="52">
        <f>'AEO 2022 52 Raw'!G151</f>
        <v>0</v>
      </c>
      <c r="E166" s="52">
        <f>'AEO 2022 52 Raw'!H151</f>
        <v>0</v>
      </c>
      <c r="F166" s="52">
        <f>'AEO 2022 52 Raw'!I151</f>
        <v>0</v>
      </c>
      <c r="G166" s="52">
        <f>'AEO 2022 52 Raw'!J151</f>
        <v>0</v>
      </c>
      <c r="H166" s="52">
        <f>'AEO 2022 52 Raw'!K151</f>
        <v>0</v>
      </c>
      <c r="I166" s="52">
        <f>'AEO 2022 52 Raw'!L151</f>
        <v>0</v>
      </c>
      <c r="J166" s="52">
        <f>'AEO 2022 52 Raw'!M151</f>
        <v>0</v>
      </c>
      <c r="K166" s="52">
        <f>'AEO 2022 52 Raw'!N151</f>
        <v>0</v>
      </c>
      <c r="L166" s="52">
        <f>'AEO 2022 52 Raw'!O151</f>
        <v>0</v>
      </c>
      <c r="M166" s="52">
        <f>'AEO 2022 52 Raw'!P151</f>
        <v>0</v>
      </c>
      <c r="N166" s="52">
        <f>'AEO 2022 52 Raw'!Q151</f>
        <v>0</v>
      </c>
      <c r="O166" s="52">
        <f>'AEO 2022 52 Raw'!R151</f>
        <v>0</v>
      </c>
      <c r="P166" s="52">
        <f>'AEO 2022 52 Raw'!S151</f>
        <v>0</v>
      </c>
      <c r="Q166" s="52">
        <f>'AEO 2022 52 Raw'!T151</f>
        <v>0</v>
      </c>
      <c r="R166" s="52">
        <f>'AEO 2022 52 Raw'!U151</f>
        <v>0</v>
      </c>
      <c r="S166" s="52">
        <f>'AEO 2022 52 Raw'!V151</f>
        <v>0</v>
      </c>
      <c r="T166" s="52">
        <f>'AEO 2022 52 Raw'!W151</f>
        <v>0</v>
      </c>
      <c r="U166" s="52">
        <f>'AEO 2022 52 Raw'!X151</f>
        <v>0</v>
      </c>
      <c r="V166" s="52">
        <f>'AEO 2022 52 Raw'!Y151</f>
        <v>0</v>
      </c>
      <c r="W166" s="52">
        <f>'AEO 2022 52 Raw'!Z151</f>
        <v>0</v>
      </c>
      <c r="X166" s="52">
        <f>'AEO 2022 52 Raw'!AA151</f>
        <v>0</v>
      </c>
      <c r="Y166" s="52">
        <f>'AEO 2022 52 Raw'!AB151</f>
        <v>0</v>
      </c>
      <c r="Z166" s="52">
        <f>'AEO 2022 52 Raw'!AC151</f>
        <v>0</v>
      </c>
      <c r="AA166" s="52">
        <f>'AEO 2022 52 Raw'!AD151</f>
        <v>0</v>
      </c>
      <c r="AB166" s="52">
        <f>'AEO 2022 52 Raw'!AE151</f>
        <v>0</v>
      </c>
      <c r="AC166" s="52">
        <f>'AEO 2022 52 Raw'!AF151</f>
        <v>0</v>
      </c>
      <c r="AD166" s="52">
        <f>'AEO 2022 52 Raw'!AG151</f>
        <v>0</v>
      </c>
      <c r="AE166" s="52">
        <f>'AEO 2022 52 Raw'!AH151</f>
        <v>0</v>
      </c>
      <c r="AF166" s="52">
        <f>'AEO 2022 52 Raw'!AI151</f>
        <v>0</v>
      </c>
      <c r="AG166" s="53" t="str">
        <f>'AEO 2022 52 Raw'!AJ151</f>
        <v>- -</v>
      </c>
    </row>
    <row r="167" ht="15.0" customHeight="1">
      <c r="A167" s="45" t="s">
        <v>2669</v>
      </c>
      <c r="B167" s="51" t="s">
        <v>2535</v>
      </c>
      <c r="C167" s="52">
        <f>'AEO 2022 52 Raw'!F152</f>
        <v>44.673866</v>
      </c>
      <c r="D167" s="52">
        <f>'AEO 2022 52 Raw'!G152</f>
        <v>44.817917</v>
      </c>
      <c r="E167" s="52">
        <f>'AEO 2022 52 Raw'!H152</f>
        <v>45.004974</v>
      </c>
      <c r="F167" s="52">
        <f>'AEO 2022 52 Raw'!I152</f>
        <v>45.230721</v>
      </c>
      <c r="G167" s="52">
        <f>'AEO 2022 52 Raw'!J152</f>
        <v>45.353813</v>
      </c>
      <c r="H167" s="52">
        <f>'AEO 2022 52 Raw'!K152</f>
        <v>45.491104</v>
      </c>
      <c r="I167" s="52">
        <f>'AEO 2022 52 Raw'!L152</f>
        <v>45.629551</v>
      </c>
      <c r="J167" s="52">
        <f>'AEO 2022 52 Raw'!M152</f>
        <v>45.769791</v>
      </c>
      <c r="K167" s="52">
        <f>'AEO 2022 52 Raw'!N152</f>
        <v>45.887905</v>
      </c>
      <c r="L167" s="52">
        <f>'AEO 2022 52 Raw'!O152</f>
        <v>45.999382</v>
      </c>
      <c r="M167" s="52">
        <f>'AEO 2022 52 Raw'!P152</f>
        <v>46.10881</v>
      </c>
      <c r="N167" s="52">
        <f>'AEO 2022 52 Raw'!Q152</f>
        <v>46.213165</v>
      </c>
      <c r="O167" s="52">
        <f>'AEO 2022 52 Raw'!R152</f>
        <v>46.316277</v>
      </c>
      <c r="P167" s="52">
        <f>'AEO 2022 52 Raw'!S152</f>
        <v>46.349285</v>
      </c>
      <c r="Q167" s="52">
        <f>'AEO 2022 52 Raw'!T152</f>
        <v>46.36467</v>
      </c>
      <c r="R167" s="52">
        <f>'AEO 2022 52 Raw'!U152</f>
        <v>46.364952</v>
      </c>
      <c r="S167" s="52">
        <f>'AEO 2022 52 Raw'!V152</f>
        <v>46.381641</v>
      </c>
      <c r="T167" s="52">
        <f>'AEO 2022 52 Raw'!W152</f>
        <v>46.398136</v>
      </c>
      <c r="U167" s="52">
        <f>'AEO 2022 52 Raw'!X152</f>
        <v>46.415432</v>
      </c>
      <c r="V167" s="52">
        <f>'AEO 2022 52 Raw'!Y152</f>
        <v>46.43243</v>
      </c>
      <c r="W167" s="52">
        <f>'AEO 2022 52 Raw'!Z152</f>
        <v>46.447372</v>
      </c>
      <c r="X167" s="52">
        <f>'AEO 2022 52 Raw'!AA152</f>
        <v>46.462746</v>
      </c>
      <c r="Y167" s="52">
        <f>'AEO 2022 52 Raw'!AB152</f>
        <v>46.474228</v>
      </c>
      <c r="Z167" s="52">
        <f>'AEO 2022 52 Raw'!AC152</f>
        <v>46.483845</v>
      </c>
      <c r="AA167" s="52">
        <f>'AEO 2022 52 Raw'!AD152</f>
        <v>46.49548</v>
      </c>
      <c r="AB167" s="52">
        <f>'AEO 2022 52 Raw'!AE152</f>
        <v>46.507153</v>
      </c>
      <c r="AC167" s="52">
        <f>'AEO 2022 52 Raw'!AF152</f>
        <v>46.518055</v>
      </c>
      <c r="AD167" s="52">
        <f>'AEO 2022 52 Raw'!AG152</f>
        <v>46.533161</v>
      </c>
      <c r="AE167" s="52">
        <f>'AEO 2022 52 Raw'!AH152</f>
        <v>46.545082</v>
      </c>
      <c r="AF167" s="52">
        <f>'AEO 2022 52 Raw'!AI152</f>
        <v>46.553768</v>
      </c>
      <c r="AG167" s="53">
        <f>'AEO 2022 52 Raw'!AJ152</f>
        <v>0.001</v>
      </c>
    </row>
    <row r="168" ht="15.0" customHeight="1">
      <c r="A168" s="45" t="s">
        <v>2670</v>
      </c>
      <c r="B168" s="51" t="s">
        <v>2537</v>
      </c>
      <c r="C168" s="52">
        <f>'AEO 2022 52 Raw'!F153</f>
        <v>0</v>
      </c>
      <c r="D168" s="52">
        <f>'AEO 2022 52 Raw'!G153</f>
        <v>0</v>
      </c>
      <c r="E168" s="52">
        <f>'AEO 2022 52 Raw'!H153</f>
        <v>0</v>
      </c>
      <c r="F168" s="52">
        <f>'AEO 2022 52 Raw'!I153</f>
        <v>0</v>
      </c>
      <c r="G168" s="52">
        <f>'AEO 2022 52 Raw'!J153</f>
        <v>0</v>
      </c>
      <c r="H168" s="52">
        <f>'AEO 2022 52 Raw'!K153</f>
        <v>0</v>
      </c>
      <c r="I168" s="52">
        <f>'AEO 2022 52 Raw'!L153</f>
        <v>0</v>
      </c>
      <c r="J168" s="52">
        <f>'AEO 2022 52 Raw'!M153</f>
        <v>0</v>
      </c>
      <c r="K168" s="52">
        <f>'AEO 2022 52 Raw'!N153</f>
        <v>0</v>
      </c>
      <c r="L168" s="52">
        <f>'AEO 2022 52 Raw'!O153</f>
        <v>0</v>
      </c>
      <c r="M168" s="52">
        <f>'AEO 2022 52 Raw'!P153</f>
        <v>0</v>
      </c>
      <c r="N168" s="52">
        <f>'AEO 2022 52 Raw'!Q153</f>
        <v>0</v>
      </c>
      <c r="O168" s="52">
        <f>'AEO 2022 52 Raw'!R153</f>
        <v>0</v>
      </c>
      <c r="P168" s="52">
        <f>'AEO 2022 52 Raw'!S153</f>
        <v>0</v>
      </c>
      <c r="Q168" s="52">
        <f>'AEO 2022 52 Raw'!T153</f>
        <v>0</v>
      </c>
      <c r="R168" s="52">
        <f>'AEO 2022 52 Raw'!U153</f>
        <v>0</v>
      </c>
      <c r="S168" s="52">
        <f>'AEO 2022 52 Raw'!V153</f>
        <v>0</v>
      </c>
      <c r="T168" s="52">
        <f>'AEO 2022 52 Raw'!W153</f>
        <v>0</v>
      </c>
      <c r="U168" s="52">
        <f>'AEO 2022 52 Raw'!X153</f>
        <v>0</v>
      </c>
      <c r="V168" s="52">
        <f>'AEO 2022 52 Raw'!Y153</f>
        <v>0</v>
      </c>
      <c r="W168" s="52">
        <f>'AEO 2022 52 Raw'!Z153</f>
        <v>0</v>
      </c>
      <c r="X168" s="52">
        <f>'AEO 2022 52 Raw'!AA153</f>
        <v>0</v>
      </c>
      <c r="Y168" s="52">
        <f>'AEO 2022 52 Raw'!AB153</f>
        <v>0</v>
      </c>
      <c r="Z168" s="52">
        <f>'AEO 2022 52 Raw'!AC153</f>
        <v>0</v>
      </c>
      <c r="AA168" s="52">
        <f>'AEO 2022 52 Raw'!AD153</f>
        <v>0</v>
      </c>
      <c r="AB168" s="52">
        <f>'AEO 2022 52 Raw'!AE153</f>
        <v>0</v>
      </c>
      <c r="AC168" s="52">
        <f>'AEO 2022 52 Raw'!AF153</f>
        <v>0</v>
      </c>
      <c r="AD168" s="52">
        <f>'AEO 2022 52 Raw'!AG153</f>
        <v>0</v>
      </c>
      <c r="AE168" s="52">
        <f>'AEO 2022 52 Raw'!AH153</f>
        <v>0</v>
      </c>
      <c r="AF168" s="52">
        <f>'AEO 2022 52 Raw'!AI153</f>
        <v>0</v>
      </c>
      <c r="AG168" s="53" t="str">
        <f>'AEO 2022 52 Raw'!AJ153</f>
        <v>- -</v>
      </c>
    </row>
    <row r="169" ht="15.0" customHeight="1">
      <c r="A169" s="45" t="s">
        <v>2671</v>
      </c>
      <c r="B169" s="51" t="s">
        <v>2539</v>
      </c>
      <c r="C169" s="52">
        <f>'AEO 2022 52 Raw'!F154</f>
        <v>43.652115</v>
      </c>
      <c r="D169" s="52">
        <f>'AEO 2022 52 Raw'!G154</f>
        <v>43.760715</v>
      </c>
      <c r="E169" s="52">
        <f>'AEO 2022 52 Raw'!H154</f>
        <v>43.881153</v>
      </c>
      <c r="F169" s="52">
        <f>'AEO 2022 52 Raw'!I154</f>
        <v>43.988392</v>
      </c>
      <c r="G169" s="52">
        <f>'AEO 2022 52 Raw'!J154</f>
        <v>44.082623</v>
      </c>
      <c r="H169" s="52">
        <f>'AEO 2022 52 Raw'!K154</f>
        <v>44.177952</v>
      </c>
      <c r="I169" s="52">
        <f>'AEO 2022 52 Raw'!L154</f>
        <v>44.273346</v>
      </c>
      <c r="J169" s="52">
        <f>'AEO 2022 52 Raw'!M154</f>
        <v>44.370281</v>
      </c>
      <c r="K169" s="52">
        <f>'AEO 2022 52 Raw'!N154</f>
        <v>44.467205</v>
      </c>
      <c r="L169" s="52">
        <f>'AEO 2022 52 Raw'!O154</f>
        <v>44.563763</v>
      </c>
      <c r="M169" s="52">
        <f>'AEO 2022 52 Raw'!P154</f>
        <v>44.661118</v>
      </c>
      <c r="N169" s="52">
        <f>'AEO 2022 52 Raw'!Q154</f>
        <v>44.75761</v>
      </c>
      <c r="O169" s="52">
        <f>'AEO 2022 52 Raw'!R154</f>
        <v>44.85334</v>
      </c>
      <c r="P169" s="52">
        <f>'AEO 2022 52 Raw'!S154</f>
        <v>44.871872</v>
      </c>
      <c r="Q169" s="52">
        <f>'AEO 2022 52 Raw'!T154</f>
        <v>44.869316</v>
      </c>
      <c r="R169" s="52">
        <f>'AEO 2022 52 Raw'!U154</f>
        <v>44.864639</v>
      </c>
      <c r="S169" s="52">
        <f>'AEO 2022 52 Raw'!V154</f>
        <v>44.859985</v>
      </c>
      <c r="T169" s="52">
        <f>'AEO 2022 52 Raw'!W154</f>
        <v>44.874176</v>
      </c>
      <c r="U169" s="52">
        <f>'AEO 2022 52 Raw'!X154</f>
        <v>44.887959</v>
      </c>
      <c r="V169" s="52">
        <f>'AEO 2022 52 Raw'!Y154</f>
        <v>44.899509</v>
      </c>
      <c r="W169" s="52">
        <f>'AEO 2022 52 Raw'!Z154</f>
        <v>44.91114</v>
      </c>
      <c r="X169" s="52">
        <f>'AEO 2022 52 Raw'!AA154</f>
        <v>44.920837</v>
      </c>
      <c r="Y169" s="52">
        <f>'AEO 2022 52 Raw'!AB154</f>
        <v>44.925266</v>
      </c>
      <c r="Z169" s="52">
        <f>'AEO 2022 52 Raw'!AC154</f>
        <v>44.92868</v>
      </c>
      <c r="AA169" s="52">
        <f>'AEO 2022 52 Raw'!AD154</f>
        <v>44.930096</v>
      </c>
      <c r="AB169" s="52">
        <f>'AEO 2022 52 Raw'!AE154</f>
        <v>44.939297</v>
      </c>
      <c r="AC169" s="52">
        <f>'AEO 2022 52 Raw'!AF154</f>
        <v>44.950035</v>
      </c>
      <c r="AD169" s="52">
        <f>'AEO 2022 52 Raw'!AG154</f>
        <v>44.95903</v>
      </c>
      <c r="AE169" s="52">
        <f>'AEO 2022 52 Raw'!AH154</f>
        <v>44.968861</v>
      </c>
      <c r="AF169" s="52">
        <f>'AEO 2022 52 Raw'!AI154</f>
        <v>44.972164</v>
      </c>
      <c r="AG169" s="53">
        <f>'AEO 2022 52 Raw'!AJ154</f>
        <v>0.001</v>
      </c>
    </row>
    <row r="170" ht="15.0" customHeight="1">
      <c r="A170" s="45" t="s">
        <v>2672</v>
      </c>
      <c r="B170" s="51" t="s">
        <v>2541</v>
      </c>
      <c r="C170" s="52">
        <f>'AEO 2022 52 Raw'!F155</f>
        <v>0</v>
      </c>
      <c r="D170" s="52">
        <f>'AEO 2022 52 Raw'!G155</f>
        <v>0</v>
      </c>
      <c r="E170" s="52">
        <f>'AEO 2022 52 Raw'!H155</f>
        <v>0</v>
      </c>
      <c r="F170" s="52">
        <f>'AEO 2022 52 Raw'!I155</f>
        <v>0</v>
      </c>
      <c r="G170" s="52">
        <f>'AEO 2022 52 Raw'!J155</f>
        <v>0</v>
      </c>
      <c r="H170" s="52">
        <f>'AEO 2022 52 Raw'!K155</f>
        <v>0</v>
      </c>
      <c r="I170" s="52">
        <f>'AEO 2022 52 Raw'!L155</f>
        <v>0</v>
      </c>
      <c r="J170" s="52">
        <f>'AEO 2022 52 Raw'!M155</f>
        <v>0</v>
      </c>
      <c r="K170" s="52">
        <f>'AEO 2022 52 Raw'!N155</f>
        <v>0</v>
      </c>
      <c r="L170" s="52">
        <f>'AEO 2022 52 Raw'!O155</f>
        <v>0</v>
      </c>
      <c r="M170" s="52">
        <f>'AEO 2022 52 Raw'!P155</f>
        <v>0</v>
      </c>
      <c r="N170" s="52">
        <f>'AEO 2022 52 Raw'!Q155</f>
        <v>0</v>
      </c>
      <c r="O170" s="52">
        <f>'AEO 2022 52 Raw'!R155</f>
        <v>0</v>
      </c>
      <c r="P170" s="52">
        <f>'AEO 2022 52 Raw'!S155</f>
        <v>0</v>
      </c>
      <c r="Q170" s="52">
        <f>'AEO 2022 52 Raw'!T155</f>
        <v>0</v>
      </c>
      <c r="R170" s="52">
        <f>'AEO 2022 52 Raw'!U155</f>
        <v>0</v>
      </c>
      <c r="S170" s="52">
        <f>'AEO 2022 52 Raw'!V155</f>
        <v>0</v>
      </c>
      <c r="T170" s="52">
        <f>'AEO 2022 52 Raw'!W155</f>
        <v>0</v>
      </c>
      <c r="U170" s="52">
        <f>'AEO 2022 52 Raw'!X155</f>
        <v>0</v>
      </c>
      <c r="V170" s="52">
        <f>'AEO 2022 52 Raw'!Y155</f>
        <v>0</v>
      </c>
      <c r="W170" s="52">
        <f>'AEO 2022 52 Raw'!Z155</f>
        <v>0</v>
      </c>
      <c r="X170" s="52">
        <f>'AEO 2022 52 Raw'!AA155</f>
        <v>0</v>
      </c>
      <c r="Y170" s="52">
        <f>'AEO 2022 52 Raw'!AB155</f>
        <v>0</v>
      </c>
      <c r="Z170" s="52">
        <f>'AEO 2022 52 Raw'!AC155</f>
        <v>0</v>
      </c>
      <c r="AA170" s="52">
        <f>'AEO 2022 52 Raw'!AD155</f>
        <v>0</v>
      </c>
      <c r="AB170" s="52">
        <f>'AEO 2022 52 Raw'!AE155</f>
        <v>0</v>
      </c>
      <c r="AC170" s="52">
        <f>'AEO 2022 52 Raw'!AF155</f>
        <v>0</v>
      </c>
      <c r="AD170" s="52">
        <f>'AEO 2022 52 Raw'!AG155</f>
        <v>0</v>
      </c>
      <c r="AE170" s="52">
        <f>'AEO 2022 52 Raw'!AH155</f>
        <v>0</v>
      </c>
      <c r="AF170" s="52">
        <f>'AEO 2022 52 Raw'!AI155</f>
        <v>0</v>
      </c>
      <c r="AG170" s="53" t="str">
        <f>'AEO 2022 52 Raw'!AJ155</f>
        <v>- -</v>
      </c>
    </row>
    <row r="171" ht="15.0" customHeight="1">
      <c r="A171" s="45" t="s">
        <v>2673</v>
      </c>
      <c r="B171" s="51" t="s">
        <v>2543</v>
      </c>
      <c r="C171" s="52">
        <f>'AEO 2022 52 Raw'!F156</f>
        <v>0</v>
      </c>
      <c r="D171" s="52">
        <f>'AEO 2022 52 Raw'!G156</f>
        <v>0</v>
      </c>
      <c r="E171" s="52">
        <f>'AEO 2022 52 Raw'!H156</f>
        <v>0</v>
      </c>
      <c r="F171" s="52">
        <f>'AEO 2022 52 Raw'!I156</f>
        <v>0</v>
      </c>
      <c r="G171" s="52">
        <f>'AEO 2022 52 Raw'!J156</f>
        <v>0</v>
      </c>
      <c r="H171" s="52">
        <f>'AEO 2022 52 Raw'!K156</f>
        <v>0</v>
      </c>
      <c r="I171" s="52">
        <f>'AEO 2022 52 Raw'!L156</f>
        <v>0</v>
      </c>
      <c r="J171" s="52">
        <f>'AEO 2022 52 Raw'!M156</f>
        <v>0</v>
      </c>
      <c r="K171" s="52">
        <f>'AEO 2022 52 Raw'!N156</f>
        <v>0</v>
      </c>
      <c r="L171" s="52">
        <f>'AEO 2022 52 Raw'!O156</f>
        <v>0</v>
      </c>
      <c r="M171" s="52">
        <f>'AEO 2022 52 Raw'!P156</f>
        <v>0</v>
      </c>
      <c r="N171" s="52">
        <f>'AEO 2022 52 Raw'!Q156</f>
        <v>0</v>
      </c>
      <c r="O171" s="52">
        <f>'AEO 2022 52 Raw'!R156</f>
        <v>0</v>
      </c>
      <c r="P171" s="52">
        <f>'AEO 2022 52 Raw'!S156</f>
        <v>0</v>
      </c>
      <c r="Q171" s="52">
        <f>'AEO 2022 52 Raw'!T156</f>
        <v>0</v>
      </c>
      <c r="R171" s="52">
        <f>'AEO 2022 52 Raw'!U156</f>
        <v>0</v>
      </c>
      <c r="S171" s="52">
        <f>'AEO 2022 52 Raw'!V156</f>
        <v>0</v>
      </c>
      <c r="T171" s="52">
        <f>'AEO 2022 52 Raw'!W156</f>
        <v>0</v>
      </c>
      <c r="U171" s="52">
        <f>'AEO 2022 52 Raw'!X156</f>
        <v>0</v>
      </c>
      <c r="V171" s="52">
        <f>'AEO 2022 52 Raw'!Y156</f>
        <v>0</v>
      </c>
      <c r="W171" s="52">
        <f>'AEO 2022 52 Raw'!Z156</f>
        <v>0</v>
      </c>
      <c r="X171" s="52">
        <f>'AEO 2022 52 Raw'!AA156</f>
        <v>0</v>
      </c>
      <c r="Y171" s="52">
        <f>'AEO 2022 52 Raw'!AB156</f>
        <v>0</v>
      </c>
      <c r="Z171" s="52">
        <f>'AEO 2022 52 Raw'!AC156</f>
        <v>0</v>
      </c>
      <c r="AA171" s="52">
        <f>'AEO 2022 52 Raw'!AD156</f>
        <v>0</v>
      </c>
      <c r="AB171" s="52">
        <f>'AEO 2022 52 Raw'!AE156</f>
        <v>0</v>
      </c>
      <c r="AC171" s="52">
        <f>'AEO 2022 52 Raw'!AF156</f>
        <v>0</v>
      </c>
      <c r="AD171" s="52">
        <f>'AEO 2022 52 Raw'!AG156</f>
        <v>0</v>
      </c>
      <c r="AE171" s="52">
        <f>'AEO 2022 52 Raw'!AH156</f>
        <v>0</v>
      </c>
      <c r="AF171" s="52">
        <f>'AEO 2022 52 Raw'!AI156</f>
        <v>0</v>
      </c>
      <c r="AG171" s="53" t="str">
        <f>'AEO 2022 52 Raw'!AJ156</f>
        <v>- -</v>
      </c>
    </row>
    <row r="172" ht="12.0" customHeight="1">
      <c r="A172" s="45" t="s">
        <v>2674</v>
      </c>
      <c r="B172" s="51" t="s">
        <v>2545</v>
      </c>
      <c r="C172" s="52">
        <f>'AEO 2022 52 Raw'!F157</f>
        <v>0</v>
      </c>
      <c r="D172" s="52">
        <f>'AEO 2022 52 Raw'!G157</f>
        <v>0</v>
      </c>
      <c r="E172" s="52">
        <f>'AEO 2022 52 Raw'!H157</f>
        <v>0</v>
      </c>
      <c r="F172" s="52">
        <f>'AEO 2022 52 Raw'!I157</f>
        <v>0</v>
      </c>
      <c r="G172" s="52">
        <f>'AEO 2022 52 Raw'!J157</f>
        <v>0</v>
      </c>
      <c r="H172" s="52">
        <f>'AEO 2022 52 Raw'!K157</f>
        <v>0</v>
      </c>
      <c r="I172" s="52">
        <f>'AEO 2022 52 Raw'!L157</f>
        <v>0</v>
      </c>
      <c r="J172" s="52">
        <f>'AEO 2022 52 Raw'!M157</f>
        <v>0</v>
      </c>
      <c r="K172" s="52">
        <f>'AEO 2022 52 Raw'!N157</f>
        <v>0</v>
      </c>
      <c r="L172" s="52">
        <f>'AEO 2022 52 Raw'!O157</f>
        <v>0</v>
      </c>
      <c r="M172" s="52">
        <f>'AEO 2022 52 Raw'!P157</f>
        <v>0</v>
      </c>
      <c r="N172" s="52">
        <f>'AEO 2022 52 Raw'!Q157</f>
        <v>0</v>
      </c>
      <c r="O172" s="52">
        <f>'AEO 2022 52 Raw'!R157</f>
        <v>0</v>
      </c>
      <c r="P172" s="52">
        <f>'AEO 2022 52 Raw'!S157</f>
        <v>0</v>
      </c>
      <c r="Q172" s="52">
        <f>'AEO 2022 52 Raw'!T157</f>
        <v>0</v>
      </c>
      <c r="R172" s="52">
        <f>'AEO 2022 52 Raw'!U157</f>
        <v>0</v>
      </c>
      <c r="S172" s="52">
        <f>'AEO 2022 52 Raw'!V157</f>
        <v>0</v>
      </c>
      <c r="T172" s="52">
        <f>'AEO 2022 52 Raw'!W157</f>
        <v>0</v>
      </c>
      <c r="U172" s="52">
        <f>'AEO 2022 52 Raw'!X157</f>
        <v>0</v>
      </c>
      <c r="V172" s="52">
        <f>'AEO 2022 52 Raw'!Y157</f>
        <v>0</v>
      </c>
      <c r="W172" s="52">
        <f>'AEO 2022 52 Raw'!Z157</f>
        <v>0</v>
      </c>
      <c r="X172" s="52">
        <f>'AEO 2022 52 Raw'!AA157</f>
        <v>0</v>
      </c>
      <c r="Y172" s="52">
        <f>'AEO 2022 52 Raw'!AB157</f>
        <v>0</v>
      </c>
      <c r="Z172" s="52">
        <f>'AEO 2022 52 Raw'!AC157</f>
        <v>0</v>
      </c>
      <c r="AA172" s="52">
        <f>'AEO 2022 52 Raw'!AD157</f>
        <v>0</v>
      </c>
      <c r="AB172" s="52">
        <f>'AEO 2022 52 Raw'!AE157</f>
        <v>0</v>
      </c>
      <c r="AC172" s="52">
        <f>'AEO 2022 52 Raw'!AF157</f>
        <v>0</v>
      </c>
      <c r="AD172" s="52">
        <f>'AEO 2022 52 Raw'!AG157</f>
        <v>0</v>
      </c>
      <c r="AE172" s="52">
        <f>'AEO 2022 52 Raw'!AH157</f>
        <v>0</v>
      </c>
      <c r="AF172" s="52">
        <f>'AEO 2022 52 Raw'!AI157</f>
        <v>0</v>
      </c>
      <c r="AG172" s="53" t="str">
        <f>'AEO 2022 52 Raw'!AJ157</f>
        <v>- -</v>
      </c>
    </row>
    <row r="173" ht="15.0" customHeight="1">
      <c r="A173" s="45" t="s">
        <v>2675</v>
      </c>
      <c r="B173" s="51" t="s">
        <v>2547</v>
      </c>
      <c r="C173" s="52">
        <f>'AEO 2022 52 Raw'!F158</f>
        <v>0</v>
      </c>
      <c r="D173" s="52">
        <f>'AEO 2022 52 Raw'!G158</f>
        <v>0</v>
      </c>
      <c r="E173" s="52">
        <f>'AEO 2022 52 Raw'!H158</f>
        <v>0</v>
      </c>
      <c r="F173" s="52">
        <f>'AEO 2022 52 Raw'!I158</f>
        <v>0</v>
      </c>
      <c r="G173" s="52">
        <f>'AEO 2022 52 Raw'!J158</f>
        <v>0</v>
      </c>
      <c r="H173" s="52">
        <f>'AEO 2022 52 Raw'!K158</f>
        <v>0</v>
      </c>
      <c r="I173" s="52">
        <f>'AEO 2022 52 Raw'!L158</f>
        <v>0</v>
      </c>
      <c r="J173" s="52">
        <f>'AEO 2022 52 Raw'!M158</f>
        <v>0</v>
      </c>
      <c r="K173" s="52">
        <f>'AEO 2022 52 Raw'!N158</f>
        <v>0</v>
      </c>
      <c r="L173" s="52">
        <f>'AEO 2022 52 Raw'!O158</f>
        <v>0</v>
      </c>
      <c r="M173" s="52">
        <f>'AEO 2022 52 Raw'!P158</f>
        <v>0</v>
      </c>
      <c r="N173" s="52">
        <f>'AEO 2022 52 Raw'!Q158</f>
        <v>0</v>
      </c>
      <c r="O173" s="52">
        <f>'AEO 2022 52 Raw'!R158</f>
        <v>0</v>
      </c>
      <c r="P173" s="52">
        <f>'AEO 2022 52 Raw'!S158</f>
        <v>0</v>
      </c>
      <c r="Q173" s="52">
        <f>'AEO 2022 52 Raw'!T158</f>
        <v>0</v>
      </c>
      <c r="R173" s="52">
        <f>'AEO 2022 52 Raw'!U158</f>
        <v>0</v>
      </c>
      <c r="S173" s="52">
        <f>'AEO 2022 52 Raw'!V158</f>
        <v>0</v>
      </c>
      <c r="T173" s="52">
        <f>'AEO 2022 52 Raw'!W158</f>
        <v>0</v>
      </c>
      <c r="U173" s="52">
        <f>'AEO 2022 52 Raw'!X158</f>
        <v>0</v>
      </c>
      <c r="V173" s="52">
        <f>'AEO 2022 52 Raw'!Y158</f>
        <v>0</v>
      </c>
      <c r="W173" s="52">
        <f>'AEO 2022 52 Raw'!Z158</f>
        <v>0</v>
      </c>
      <c r="X173" s="52">
        <f>'AEO 2022 52 Raw'!AA158</f>
        <v>0</v>
      </c>
      <c r="Y173" s="52">
        <f>'AEO 2022 52 Raw'!AB158</f>
        <v>0</v>
      </c>
      <c r="Z173" s="52">
        <f>'AEO 2022 52 Raw'!AC158</f>
        <v>0</v>
      </c>
      <c r="AA173" s="52">
        <f>'AEO 2022 52 Raw'!AD158</f>
        <v>0</v>
      </c>
      <c r="AB173" s="52">
        <f>'AEO 2022 52 Raw'!AE158</f>
        <v>0</v>
      </c>
      <c r="AC173" s="52">
        <f>'AEO 2022 52 Raw'!AF158</f>
        <v>0</v>
      </c>
      <c r="AD173" s="52">
        <f>'AEO 2022 52 Raw'!AG158</f>
        <v>0</v>
      </c>
      <c r="AE173" s="52">
        <f>'AEO 2022 52 Raw'!AH158</f>
        <v>0</v>
      </c>
      <c r="AF173" s="52">
        <f>'AEO 2022 52 Raw'!AI158</f>
        <v>0</v>
      </c>
      <c r="AG173" s="53" t="str">
        <f>'AEO 2022 52 Raw'!AJ158</f>
        <v>- -</v>
      </c>
    </row>
    <row r="174" ht="15.0" customHeight="1">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3"/>
    </row>
    <row r="175" ht="15.0" customHeight="1">
      <c r="B175" s="50" t="s">
        <v>179</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3"/>
    </row>
    <row r="176" ht="15.0" customHeight="1">
      <c r="A176" s="45" t="s">
        <v>2676</v>
      </c>
      <c r="B176" s="51" t="s">
        <v>2517</v>
      </c>
      <c r="C176" s="52">
        <f>'AEO 2022 52 Raw'!F160</f>
        <v>91.768318</v>
      </c>
      <c r="D176" s="52">
        <f>'AEO 2022 52 Raw'!G160</f>
        <v>91.261238</v>
      </c>
      <c r="E176" s="52">
        <f>'AEO 2022 52 Raw'!H160</f>
        <v>90.851982</v>
      </c>
      <c r="F176" s="52">
        <f>'AEO 2022 52 Raw'!I160</f>
        <v>90.506989</v>
      </c>
      <c r="G176" s="52">
        <f>'AEO 2022 52 Raw'!J160</f>
        <v>90.319107</v>
      </c>
      <c r="H176" s="52">
        <f>'AEO 2022 52 Raw'!K160</f>
        <v>90.225525</v>
      </c>
      <c r="I176" s="52">
        <f>'AEO 2022 52 Raw'!L160</f>
        <v>90.131676</v>
      </c>
      <c r="J176" s="52">
        <f>'AEO 2022 52 Raw'!M160</f>
        <v>90.066872</v>
      </c>
      <c r="K176" s="52">
        <f>'AEO 2022 52 Raw'!N160</f>
        <v>90.004959</v>
      </c>
      <c r="L176" s="52">
        <f>'AEO 2022 52 Raw'!O160</f>
        <v>89.962143</v>
      </c>
      <c r="M176" s="52">
        <f>'AEO 2022 52 Raw'!P160</f>
        <v>89.919052</v>
      </c>
      <c r="N176" s="52">
        <f>'AEO 2022 52 Raw'!Q160</f>
        <v>89.875298</v>
      </c>
      <c r="O176" s="52">
        <f>'AEO 2022 52 Raw'!R160</f>
        <v>89.83416</v>
      </c>
      <c r="P176" s="52">
        <f>'AEO 2022 52 Raw'!S160</f>
        <v>89.774879</v>
      </c>
      <c r="Q176" s="52">
        <f>'AEO 2022 52 Raw'!T160</f>
        <v>89.717003</v>
      </c>
      <c r="R176" s="52">
        <f>'AEO 2022 52 Raw'!U160</f>
        <v>89.669403</v>
      </c>
      <c r="S176" s="52">
        <f>'AEO 2022 52 Raw'!V160</f>
        <v>89.625961</v>
      </c>
      <c r="T176" s="52">
        <f>'AEO 2022 52 Raw'!W160</f>
        <v>89.586678</v>
      </c>
      <c r="U176" s="52">
        <f>'AEO 2022 52 Raw'!X160</f>
        <v>89.549934</v>
      </c>
      <c r="V176" s="52">
        <f>'AEO 2022 52 Raw'!Y160</f>
        <v>89.518112</v>
      </c>
      <c r="W176" s="52">
        <f>'AEO 2022 52 Raw'!Z160</f>
        <v>89.487961</v>
      </c>
      <c r="X176" s="52">
        <f>'AEO 2022 52 Raw'!AA160</f>
        <v>89.460182</v>
      </c>
      <c r="Y176" s="52">
        <f>'AEO 2022 52 Raw'!AB160</f>
        <v>89.434517</v>
      </c>
      <c r="Z176" s="52">
        <f>'AEO 2022 52 Raw'!AC160</f>
        <v>89.412086</v>
      </c>
      <c r="AA176" s="52">
        <f>'AEO 2022 52 Raw'!AD160</f>
        <v>89.391777</v>
      </c>
      <c r="AB176" s="52">
        <f>'AEO 2022 52 Raw'!AE160</f>
        <v>89.373711</v>
      </c>
      <c r="AC176" s="52">
        <f>'AEO 2022 52 Raw'!AF160</f>
        <v>89.356544</v>
      </c>
      <c r="AD176" s="52">
        <f>'AEO 2022 52 Raw'!AG160</f>
        <v>89.341568</v>
      </c>
      <c r="AE176" s="52">
        <f>'AEO 2022 52 Raw'!AH160</f>
        <v>89.327866</v>
      </c>
      <c r="AF176" s="52">
        <f>'AEO 2022 52 Raw'!AI160</f>
        <v>89.294388</v>
      </c>
      <c r="AG176" s="53">
        <f>'AEO 2022 52 Raw'!AJ160</f>
        <v>-0.001</v>
      </c>
    </row>
    <row r="177" ht="15.0" customHeight="1">
      <c r="A177" s="45" t="s">
        <v>2677</v>
      </c>
      <c r="B177" s="51" t="s">
        <v>2519</v>
      </c>
      <c r="C177" s="52">
        <f>'AEO 2022 52 Raw'!F161</f>
        <v>45.37727</v>
      </c>
      <c r="D177" s="52">
        <f>'AEO 2022 52 Raw'!G161</f>
        <v>44.826191</v>
      </c>
      <c r="E177" s="52">
        <f>'AEO 2022 52 Raw'!H161</f>
        <v>44.38324</v>
      </c>
      <c r="F177" s="52">
        <f>'AEO 2022 52 Raw'!I161</f>
        <v>44.025108</v>
      </c>
      <c r="G177" s="52">
        <f>'AEO 2022 52 Raw'!J161</f>
        <v>43.817669</v>
      </c>
      <c r="H177" s="52">
        <f>'AEO 2022 52 Raw'!K161</f>
        <v>43.651337</v>
      </c>
      <c r="I177" s="52">
        <f>'AEO 2022 52 Raw'!L161</f>
        <v>43.529385</v>
      </c>
      <c r="J177" s="52">
        <f>'AEO 2022 52 Raw'!M161</f>
        <v>43.430347</v>
      </c>
      <c r="K177" s="52">
        <f>'AEO 2022 52 Raw'!N161</f>
        <v>43.342491</v>
      </c>
      <c r="L177" s="52">
        <f>'AEO 2022 52 Raw'!O161</f>
        <v>43.275116</v>
      </c>
      <c r="M177" s="52">
        <f>'AEO 2022 52 Raw'!P161</f>
        <v>43.224689</v>
      </c>
      <c r="N177" s="52">
        <f>'AEO 2022 52 Raw'!Q161</f>
        <v>43.174313</v>
      </c>
      <c r="O177" s="52">
        <f>'AEO 2022 52 Raw'!R161</f>
        <v>43.127136</v>
      </c>
      <c r="P177" s="52">
        <f>'AEO 2022 52 Raw'!S161</f>
        <v>43.062988</v>
      </c>
      <c r="Q177" s="52">
        <f>'AEO 2022 52 Raw'!T161</f>
        <v>43.001259</v>
      </c>
      <c r="R177" s="52">
        <f>'AEO 2022 52 Raw'!U161</f>
        <v>42.948307</v>
      </c>
      <c r="S177" s="52">
        <f>'AEO 2022 52 Raw'!V161</f>
        <v>42.899906</v>
      </c>
      <c r="T177" s="52">
        <f>'AEO 2022 52 Raw'!W161</f>
        <v>42.855652</v>
      </c>
      <c r="U177" s="52">
        <f>'AEO 2022 52 Raw'!X161</f>
        <v>42.813831</v>
      </c>
      <c r="V177" s="52">
        <f>'AEO 2022 52 Raw'!Y161</f>
        <v>42.777416</v>
      </c>
      <c r="W177" s="52">
        <f>'AEO 2022 52 Raw'!Z161</f>
        <v>42.742496</v>
      </c>
      <c r="X177" s="52">
        <f>'AEO 2022 52 Raw'!AA161</f>
        <v>42.710514</v>
      </c>
      <c r="Y177" s="52">
        <f>'AEO 2022 52 Raw'!AB161</f>
        <v>42.680752</v>
      </c>
      <c r="Z177" s="52">
        <f>'AEO 2022 52 Raw'!AC161</f>
        <v>42.654457</v>
      </c>
      <c r="AA177" s="52">
        <f>'AEO 2022 52 Raw'!AD161</f>
        <v>42.630421</v>
      </c>
      <c r="AB177" s="52">
        <f>'AEO 2022 52 Raw'!AE161</f>
        <v>42.608841</v>
      </c>
      <c r="AC177" s="52">
        <f>'AEO 2022 52 Raw'!AF161</f>
        <v>42.588566</v>
      </c>
      <c r="AD177" s="52">
        <f>'AEO 2022 52 Raw'!AG161</f>
        <v>42.570721</v>
      </c>
      <c r="AE177" s="52">
        <f>'AEO 2022 52 Raw'!AH161</f>
        <v>42.554253</v>
      </c>
      <c r="AF177" s="52">
        <f>'AEO 2022 52 Raw'!AI161</f>
        <v>42.518108</v>
      </c>
      <c r="AG177" s="53">
        <f>'AEO 2022 52 Raw'!AJ161</f>
        <v>-0.002</v>
      </c>
    </row>
    <row r="178" ht="15.0" customHeight="1">
      <c r="A178" s="45" t="s">
        <v>2678</v>
      </c>
      <c r="B178" s="51" t="s">
        <v>2521</v>
      </c>
      <c r="C178" s="52">
        <f>'AEO 2022 52 Raw'!F162</f>
        <v>37.984875</v>
      </c>
      <c r="D178" s="52">
        <f>'AEO 2022 52 Raw'!G162</f>
        <v>37.390572</v>
      </c>
      <c r="E178" s="52">
        <f>'AEO 2022 52 Raw'!H162</f>
        <v>36.928371</v>
      </c>
      <c r="F178" s="52">
        <f>'AEO 2022 52 Raw'!I162</f>
        <v>36.560867</v>
      </c>
      <c r="G178" s="52">
        <f>'AEO 2022 52 Raw'!J162</f>
        <v>36.386703</v>
      </c>
      <c r="H178" s="52">
        <f>'AEO 2022 52 Raw'!K162</f>
        <v>36.224682</v>
      </c>
      <c r="I178" s="52">
        <f>'AEO 2022 52 Raw'!L162</f>
        <v>36.081127</v>
      </c>
      <c r="J178" s="52">
        <f>'AEO 2022 52 Raw'!M162</f>
        <v>35.973671</v>
      </c>
      <c r="K178" s="52">
        <f>'AEO 2022 52 Raw'!N162</f>
        <v>35.876949</v>
      </c>
      <c r="L178" s="52">
        <f>'AEO 2022 52 Raw'!O162</f>
        <v>35.801277</v>
      </c>
      <c r="M178" s="52">
        <f>'AEO 2022 52 Raw'!P162</f>
        <v>35.743862</v>
      </c>
      <c r="N178" s="52">
        <f>'AEO 2022 52 Raw'!Q162</f>
        <v>35.687237</v>
      </c>
      <c r="O178" s="52">
        <f>'AEO 2022 52 Raw'!R162</f>
        <v>35.634083</v>
      </c>
      <c r="P178" s="52">
        <f>'AEO 2022 52 Raw'!S162</f>
        <v>35.565071</v>
      </c>
      <c r="Q178" s="52">
        <f>'AEO 2022 52 Raw'!T162</f>
        <v>35.499142</v>
      </c>
      <c r="R178" s="52">
        <f>'AEO 2022 52 Raw'!U162</f>
        <v>35.443714</v>
      </c>
      <c r="S178" s="52">
        <f>'AEO 2022 52 Raw'!V162</f>
        <v>35.393421</v>
      </c>
      <c r="T178" s="52">
        <f>'AEO 2022 52 Raw'!W162</f>
        <v>35.346661</v>
      </c>
      <c r="U178" s="52">
        <f>'AEO 2022 52 Raw'!X162</f>
        <v>35.30254</v>
      </c>
      <c r="V178" s="52">
        <f>'AEO 2022 52 Raw'!Y162</f>
        <v>35.262787</v>
      </c>
      <c r="W178" s="52">
        <f>'AEO 2022 52 Raw'!Z162</f>
        <v>35.225246</v>
      </c>
      <c r="X178" s="52">
        <f>'AEO 2022 52 Raw'!AA162</f>
        <v>35.190216</v>
      </c>
      <c r="Y178" s="52">
        <f>'AEO 2022 52 Raw'!AB162</f>
        <v>35.157867</v>
      </c>
      <c r="Z178" s="52">
        <f>'AEO 2022 52 Raw'!AC162</f>
        <v>35.128971</v>
      </c>
      <c r="AA178" s="52">
        <f>'AEO 2022 52 Raw'!AD162</f>
        <v>35.102505</v>
      </c>
      <c r="AB178" s="52">
        <f>'AEO 2022 52 Raw'!AE162</f>
        <v>35.078465</v>
      </c>
      <c r="AC178" s="52">
        <f>'AEO 2022 52 Raw'!AF162</f>
        <v>35.056129</v>
      </c>
      <c r="AD178" s="52">
        <f>'AEO 2022 52 Raw'!AG162</f>
        <v>35.035568</v>
      </c>
      <c r="AE178" s="52">
        <f>'AEO 2022 52 Raw'!AH162</f>
        <v>35.016926</v>
      </c>
      <c r="AF178" s="52">
        <f>'AEO 2022 52 Raw'!AI162</f>
        <v>34.978428</v>
      </c>
      <c r="AG178" s="53">
        <f>'AEO 2022 52 Raw'!AJ162</f>
        <v>-0.003</v>
      </c>
    </row>
    <row r="179" ht="15.0" customHeight="1">
      <c r="A179" s="45" t="s">
        <v>2679</v>
      </c>
      <c r="B179" s="51" t="s">
        <v>2523</v>
      </c>
      <c r="C179" s="52">
        <f>'AEO 2022 52 Raw'!F163</f>
        <v>39.450066</v>
      </c>
      <c r="D179" s="52">
        <f>'AEO 2022 52 Raw'!G163</f>
        <v>38.630013</v>
      </c>
      <c r="E179" s="52">
        <f>'AEO 2022 52 Raw'!H163</f>
        <v>37.933411</v>
      </c>
      <c r="F179" s="52">
        <f>'AEO 2022 52 Raw'!I163</f>
        <v>37.325447</v>
      </c>
      <c r="G179" s="52">
        <f>'AEO 2022 52 Raw'!J163</f>
        <v>37.054825</v>
      </c>
      <c r="H179" s="52">
        <f>'AEO 2022 52 Raw'!K163</f>
        <v>36.856194</v>
      </c>
      <c r="I179" s="52">
        <f>'AEO 2022 52 Raw'!L163</f>
        <v>36.698143</v>
      </c>
      <c r="J179" s="52">
        <f>'AEO 2022 52 Raw'!M163</f>
        <v>36.586578</v>
      </c>
      <c r="K179" s="52">
        <f>'AEO 2022 52 Raw'!N163</f>
        <v>36.47081</v>
      </c>
      <c r="L179" s="52">
        <f>'AEO 2022 52 Raw'!O163</f>
        <v>36.389957</v>
      </c>
      <c r="M179" s="52">
        <f>'AEO 2022 52 Raw'!P163</f>
        <v>36.340912</v>
      </c>
      <c r="N179" s="52">
        <f>'AEO 2022 52 Raw'!Q163</f>
        <v>36.27721</v>
      </c>
      <c r="O179" s="52">
        <f>'AEO 2022 52 Raw'!R163</f>
        <v>36.214931</v>
      </c>
      <c r="P179" s="52">
        <f>'AEO 2022 52 Raw'!S163</f>
        <v>36.135658</v>
      </c>
      <c r="Q179" s="52">
        <f>'AEO 2022 52 Raw'!T163</f>
        <v>36.059319</v>
      </c>
      <c r="R179" s="52">
        <f>'AEO 2022 52 Raw'!U163</f>
        <v>36.001091</v>
      </c>
      <c r="S179" s="52">
        <f>'AEO 2022 52 Raw'!V163</f>
        <v>35.947643</v>
      </c>
      <c r="T179" s="52">
        <f>'AEO 2022 52 Raw'!W163</f>
        <v>35.897846</v>
      </c>
      <c r="U179" s="52">
        <f>'AEO 2022 52 Raw'!X163</f>
        <v>35.850758</v>
      </c>
      <c r="V179" s="52">
        <f>'AEO 2022 52 Raw'!Y163</f>
        <v>35.811768</v>
      </c>
      <c r="W179" s="52">
        <f>'AEO 2022 52 Raw'!Z163</f>
        <v>35.774826</v>
      </c>
      <c r="X179" s="52">
        <f>'AEO 2022 52 Raw'!AA163</f>
        <v>35.740318</v>
      </c>
      <c r="Y179" s="52">
        <f>'AEO 2022 52 Raw'!AB163</f>
        <v>35.708302</v>
      </c>
      <c r="Z179" s="52">
        <f>'AEO 2022 52 Raw'!AC163</f>
        <v>35.681694</v>
      </c>
      <c r="AA179" s="52">
        <f>'AEO 2022 52 Raw'!AD163</f>
        <v>35.65733</v>
      </c>
      <c r="AB179" s="52">
        <f>'AEO 2022 52 Raw'!AE163</f>
        <v>35.635288</v>
      </c>
      <c r="AC179" s="52">
        <f>'AEO 2022 52 Raw'!AF163</f>
        <v>35.614826</v>
      </c>
      <c r="AD179" s="52">
        <f>'AEO 2022 52 Raw'!AG163</f>
        <v>35.596066</v>
      </c>
      <c r="AE179" s="52">
        <f>'AEO 2022 52 Raw'!AH163</f>
        <v>35.579048</v>
      </c>
      <c r="AF179" s="52">
        <f>'AEO 2022 52 Raw'!AI163</f>
        <v>35.542103</v>
      </c>
      <c r="AG179" s="53">
        <f>'AEO 2022 52 Raw'!AJ163</f>
        <v>-0.004</v>
      </c>
    </row>
    <row r="180" ht="15.0" customHeight="1">
      <c r="A180" s="45" t="s">
        <v>2680</v>
      </c>
      <c r="B180" s="51" t="s">
        <v>2525</v>
      </c>
      <c r="C180" s="52">
        <f>'AEO 2022 52 Raw'!F164</f>
        <v>0</v>
      </c>
      <c r="D180" s="52">
        <f>'AEO 2022 52 Raw'!G164</f>
        <v>0</v>
      </c>
      <c r="E180" s="52">
        <f>'AEO 2022 52 Raw'!H164</f>
        <v>0</v>
      </c>
      <c r="F180" s="52">
        <f>'AEO 2022 52 Raw'!I164</f>
        <v>0</v>
      </c>
      <c r="G180" s="52">
        <f>'AEO 2022 52 Raw'!J164</f>
        <v>0</v>
      </c>
      <c r="H180" s="52">
        <f>'AEO 2022 52 Raw'!K164</f>
        <v>0</v>
      </c>
      <c r="I180" s="52">
        <f>'AEO 2022 52 Raw'!L164</f>
        <v>0</v>
      </c>
      <c r="J180" s="52">
        <f>'AEO 2022 52 Raw'!M164</f>
        <v>0</v>
      </c>
      <c r="K180" s="52">
        <f>'AEO 2022 52 Raw'!N164</f>
        <v>0</v>
      </c>
      <c r="L180" s="52">
        <f>'AEO 2022 52 Raw'!O164</f>
        <v>0</v>
      </c>
      <c r="M180" s="52">
        <f>'AEO 2022 52 Raw'!P164</f>
        <v>0</v>
      </c>
      <c r="N180" s="52">
        <f>'AEO 2022 52 Raw'!Q164</f>
        <v>0</v>
      </c>
      <c r="O180" s="52">
        <f>'AEO 2022 52 Raw'!R164</f>
        <v>0</v>
      </c>
      <c r="P180" s="52">
        <f>'AEO 2022 52 Raw'!S164</f>
        <v>0</v>
      </c>
      <c r="Q180" s="52">
        <f>'AEO 2022 52 Raw'!T164</f>
        <v>0</v>
      </c>
      <c r="R180" s="52">
        <f>'AEO 2022 52 Raw'!U164</f>
        <v>0</v>
      </c>
      <c r="S180" s="52">
        <f>'AEO 2022 52 Raw'!V164</f>
        <v>0</v>
      </c>
      <c r="T180" s="52">
        <f>'AEO 2022 52 Raw'!W164</f>
        <v>0</v>
      </c>
      <c r="U180" s="52">
        <f>'AEO 2022 52 Raw'!X164</f>
        <v>0</v>
      </c>
      <c r="V180" s="52">
        <f>'AEO 2022 52 Raw'!Y164</f>
        <v>0</v>
      </c>
      <c r="W180" s="52">
        <f>'AEO 2022 52 Raw'!Z164</f>
        <v>0</v>
      </c>
      <c r="X180" s="52">
        <f>'AEO 2022 52 Raw'!AA164</f>
        <v>0</v>
      </c>
      <c r="Y180" s="52">
        <f>'AEO 2022 52 Raw'!AB164</f>
        <v>0</v>
      </c>
      <c r="Z180" s="52">
        <f>'AEO 2022 52 Raw'!AC164</f>
        <v>0</v>
      </c>
      <c r="AA180" s="52">
        <f>'AEO 2022 52 Raw'!AD164</f>
        <v>0</v>
      </c>
      <c r="AB180" s="52">
        <f>'AEO 2022 52 Raw'!AE164</f>
        <v>0</v>
      </c>
      <c r="AC180" s="52">
        <f>'AEO 2022 52 Raw'!AF164</f>
        <v>0</v>
      </c>
      <c r="AD180" s="52">
        <f>'AEO 2022 52 Raw'!AG164</f>
        <v>0</v>
      </c>
      <c r="AE180" s="52">
        <f>'AEO 2022 52 Raw'!AH164</f>
        <v>0</v>
      </c>
      <c r="AF180" s="52">
        <f>'AEO 2022 52 Raw'!AI164</f>
        <v>0</v>
      </c>
      <c r="AG180" s="53" t="str">
        <f>'AEO 2022 52 Raw'!AJ164</f>
        <v>- -</v>
      </c>
    </row>
    <row r="181" ht="12.0" customHeight="1">
      <c r="A181" s="45" t="s">
        <v>2681</v>
      </c>
      <c r="B181" s="51" t="s">
        <v>2527</v>
      </c>
      <c r="C181" s="52">
        <f>'AEO 2022 52 Raw'!F165</f>
        <v>108.428375</v>
      </c>
      <c r="D181" s="52">
        <f>'AEO 2022 52 Raw'!G165</f>
        <v>107.411934</v>
      </c>
      <c r="E181" s="52">
        <f>'AEO 2022 52 Raw'!H165</f>
        <v>106.51149</v>
      </c>
      <c r="F181" s="52">
        <f>'AEO 2022 52 Raw'!I165</f>
        <v>105.687874</v>
      </c>
      <c r="G181" s="52">
        <f>'AEO 2022 52 Raw'!J165</f>
        <v>105.400574</v>
      </c>
      <c r="H181" s="52">
        <f>'AEO 2022 52 Raw'!K165</f>
        <v>105.205673</v>
      </c>
      <c r="I181" s="52">
        <f>'AEO 2022 52 Raw'!L165</f>
        <v>105.016113</v>
      </c>
      <c r="J181" s="52">
        <f>'AEO 2022 52 Raw'!M165</f>
        <v>104.890907</v>
      </c>
      <c r="K181" s="52">
        <f>'AEO 2022 52 Raw'!N165</f>
        <v>104.740044</v>
      </c>
      <c r="L181" s="52">
        <f>'AEO 2022 52 Raw'!O165</f>
        <v>104.645515</v>
      </c>
      <c r="M181" s="52">
        <f>'AEO 2022 52 Raw'!P165</f>
        <v>104.597603</v>
      </c>
      <c r="N181" s="52">
        <f>'AEO 2022 52 Raw'!Q165</f>
        <v>104.510681</v>
      </c>
      <c r="O181" s="52">
        <f>'AEO 2022 52 Raw'!R165</f>
        <v>104.423508</v>
      </c>
      <c r="P181" s="52">
        <f>'AEO 2022 52 Raw'!S165</f>
        <v>104.319267</v>
      </c>
      <c r="Q181" s="52">
        <f>'AEO 2022 52 Raw'!T165</f>
        <v>104.218758</v>
      </c>
      <c r="R181" s="52">
        <f>'AEO 2022 52 Raw'!U165</f>
        <v>104.148651</v>
      </c>
      <c r="S181" s="52">
        <f>'AEO 2022 52 Raw'!V165</f>
        <v>104.083916</v>
      </c>
      <c r="T181" s="52">
        <f>'AEO 2022 52 Raw'!W165</f>
        <v>104.022881</v>
      </c>
      <c r="U181" s="52">
        <f>'AEO 2022 52 Raw'!X165</f>
        <v>103.964394</v>
      </c>
      <c r="V181" s="52">
        <f>'AEO 2022 52 Raw'!Y165</f>
        <v>103.92028</v>
      </c>
      <c r="W181" s="52">
        <f>'AEO 2022 52 Raw'!Z165</f>
        <v>103.877792</v>
      </c>
      <c r="X181" s="52">
        <f>'AEO 2022 52 Raw'!AA165</f>
        <v>103.837997</v>
      </c>
      <c r="Y181" s="52">
        <f>'AEO 2022 52 Raw'!AB165</f>
        <v>103.799904</v>
      </c>
      <c r="Z181" s="52">
        <f>'AEO 2022 52 Raw'!AC165</f>
        <v>103.770653</v>
      </c>
      <c r="AA181" s="52">
        <f>'AEO 2022 52 Raw'!AD165</f>
        <v>103.743881</v>
      </c>
      <c r="AB181" s="52">
        <f>'AEO 2022 52 Raw'!AE165</f>
        <v>103.719749</v>
      </c>
      <c r="AC181" s="52">
        <f>'AEO 2022 52 Raw'!AF165</f>
        <v>103.697281</v>
      </c>
      <c r="AD181" s="52">
        <f>'AEO 2022 52 Raw'!AG165</f>
        <v>103.676743</v>
      </c>
      <c r="AE181" s="52">
        <f>'AEO 2022 52 Raw'!AH165</f>
        <v>103.657852</v>
      </c>
      <c r="AF181" s="52">
        <f>'AEO 2022 52 Raw'!AI165</f>
        <v>103.61911</v>
      </c>
      <c r="AG181" s="53">
        <f>'AEO 2022 52 Raw'!AJ165</f>
        <v>-0.002</v>
      </c>
    </row>
    <row r="182" ht="12.0" customHeight="1">
      <c r="A182" s="45" t="s">
        <v>2682</v>
      </c>
      <c r="B182" s="51" t="s">
        <v>2529</v>
      </c>
      <c r="C182" s="52">
        <f>'AEO 2022 52 Raw'!F166</f>
        <v>39.957569</v>
      </c>
      <c r="D182" s="52">
        <f>'AEO 2022 52 Raw'!G166</f>
        <v>39.069782</v>
      </c>
      <c r="E182" s="52">
        <f>'AEO 2022 52 Raw'!H166</f>
        <v>38.315716</v>
      </c>
      <c r="F182" s="52">
        <f>'AEO 2022 52 Raw'!I166</f>
        <v>37.676567</v>
      </c>
      <c r="G182" s="52">
        <f>'AEO 2022 52 Raw'!J166</f>
        <v>37.352715</v>
      </c>
      <c r="H182" s="52">
        <f>'AEO 2022 52 Raw'!K166</f>
        <v>37.111916</v>
      </c>
      <c r="I182" s="52">
        <f>'AEO 2022 52 Raw'!L166</f>
        <v>36.924732</v>
      </c>
      <c r="J182" s="52">
        <f>'AEO 2022 52 Raw'!M166</f>
        <v>36.794983</v>
      </c>
      <c r="K182" s="52">
        <f>'AEO 2022 52 Raw'!N166</f>
        <v>36.653152</v>
      </c>
      <c r="L182" s="52">
        <f>'AEO 2022 52 Raw'!O166</f>
        <v>36.555527</v>
      </c>
      <c r="M182" s="52">
        <f>'AEO 2022 52 Raw'!P166</f>
        <v>36.49894</v>
      </c>
      <c r="N182" s="52">
        <f>'AEO 2022 52 Raw'!Q166</f>
        <v>36.420273</v>
      </c>
      <c r="O182" s="52">
        <f>'AEO 2022 52 Raw'!R166</f>
        <v>36.342159</v>
      </c>
      <c r="P182" s="52">
        <f>'AEO 2022 52 Raw'!S166</f>
        <v>36.247971</v>
      </c>
      <c r="Q182" s="52">
        <f>'AEO 2022 52 Raw'!T166</f>
        <v>36.157467</v>
      </c>
      <c r="R182" s="52">
        <f>'AEO 2022 52 Raw'!U166</f>
        <v>36.089653</v>
      </c>
      <c r="S182" s="52">
        <f>'AEO 2022 52 Raw'!V166</f>
        <v>36.027039</v>
      </c>
      <c r="T182" s="52">
        <f>'AEO 2022 52 Raw'!W166</f>
        <v>35.968418</v>
      </c>
      <c r="U182" s="52">
        <f>'AEO 2022 52 Raw'!X166</f>
        <v>35.912746</v>
      </c>
      <c r="V182" s="52">
        <f>'AEO 2022 52 Raw'!Y166</f>
        <v>35.86739</v>
      </c>
      <c r="W182" s="52">
        <f>'AEO 2022 52 Raw'!Z166</f>
        <v>35.824287</v>
      </c>
      <c r="X182" s="52">
        <f>'AEO 2022 52 Raw'!AA166</f>
        <v>35.783829</v>
      </c>
      <c r="Y182" s="52">
        <f>'AEO 2022 52 Raw'!AB166</f>
        <v>35.746151</v>
      </c>
      <c r="Z182" s="52">
        <f>'AEO 2022 52 Raw'!AC166</f>
        <v>35.714947</v>
      </c>
      <c r="AA182" s="52">
        <f>'AEO 2022 52 Raw'!AD166</f>
        <v>35.68758</v>
      </c>
      <c r="AB182" s="52">
        <f>'AEO 2022 52 Raw'!AE166</f>
        <v>35.662609</v>
      </c>
      <c r="AC182" s="52">
        <f>'AEO 2022 52 Raw'!AF166</f>
        <v>35.639648</v>
      </c>
      <c r="AD182" s="52">
        <f>'AEO 2022 52 Raw'!AG166</f>
        <v>35.617256</v>
      </c>
      <c r="AE182" s="52">
        <f>'AEO 2022 52 Raw'!AH166</f>
        <v>35.597271</v>
      </c>
      <c r="AF182" s="52">
        <f>'AEO 2022 52 Raw'!AI166</f>
        <v>35.557106</v>
      </c>
      <c r="AG182" s="53">
        <f>'AEO 2022 52 Raw'!AJ166</f>
        <v>-0.004</v>
      </c>
    </row>
    <row r="183" ht="15.0" customHeight="1">
      <c r="A183" s="45" t="s">
        <v>2683</v>
      </c>
      <c r="B183" s="51" t="s">
        <v>2531</v>
      </c>
      <c r="C183" s="52">
        <f>'AEO 2022 52 Raw'!F167</f>
        <v>53.996883</v>
      </c>
      <c r="D183" s="52">
        <f>'AEO 2022 52 Raw'!G167</f>
        <v>52.862446</v>
      </c>
      <c r="E183" s="52">
        <f>'AEO 2022 52 Raw'!H167</f>
        <v>51.896515</v>
      </c>
      <c r="F183" s="52">
        <f>'AEO 2022 52 Raw'!I167</f>
        <v>51.043568</v>
      </c>
      <c r="G183" s="52">
        <f>'AEO 2022 52 Raw'!J167</f>
        <v>50.64484</v>
      </c>
      <c r="H183" s="52">
        <f>'AEO 2022 52 Raw'!K167</f>
        <v>50.334408</v>
      </c>
      <c r="I183" s="52">
        <f>'AEO 2022 52 Raw'!L167</f>
        <v>50.084137</v>
      </c>
      <c r="J183" s="52">
        <f>'AEO 2022 52 Raw'!M167</f>
        <v>49.905499</v>
      </c>
      <c r="K183" s="52">
        <f>'AEO 2022 52 Raw'!N167</f>
        <v>49.715046</v>
      </c>
      <c r="L183" s="52">
        <f>'AEO 2022 52 Raw'!O167</f>
        <v>49.578495</v>
      </c>
      <c r="M183" s="52">
        <f>'AEO 2022 52 Raw'!P167</f>
        <v>49.491474</v>
      </c>
      <c r="N183" s="52">
        <f>'AEO 2022 52 Raw'!Q167</f>
        <v>49.379803</v>
      </c>
      <c r="O183" s="52">
        <f>'AEO 2022 52 Raw'!R167</f>
        <v>49.269718</v>
      </c>
      <c r="P183" s="52">
        <f>'AEO 2022 52 Raw'!S167</f>
        <v>49.145191</v>
      </c>
      <c r="Q183" s="52">
        <f>'AEO 2022 52 Raw'!T167</f>
        <v>49.026741</v>
      </c>
      <c r="R183" s="52">
        <f>'AEO 2022 52 Raw'!U167</f>
        <v>48.935741</v>
      </c>
      <c r="S183" s="52">
        <f>'AEO 2022 52 Raw'!V167</f>
        <v>48.851814</v>
      </c>
      <c r="T183" s="52">
        <f>'AEO 2022 52 Raw'!W167</f>
        <v>48.772102</v>
      </c>
      <c r="U183" s="52">
        <f>'AEO 2022 52 Raw'!X167</f>
        <v>48.69566</v>
      </c>
      <c r="V183" s="52">
        <f>'AEO 2022 52 Raw'!Y167</f>
        <v>48.631931</v>
      </c>
      <c r="W183" s="52">
        <f>'AEO 2022 52 Raw'!Z167</f>
        <v>48.570732</v>
      </c>
      <c r="X183" s="52">
        <f>'AEO 2022 52 Raw'!AA167</f>
        <v>48.513168</v>
      </c>
      <c r="Y183" s="52">
        <f>'AEO 2022 52 Raw'!AB167</f>
        <v>48.458988</v>
      </c>
      <c r="Z183" s="52">
        <f>'AEO 2022 52 Raw'!AC167</f>
        <v>48.413116</v>
      </c>
      <c r="AA183" s="52">
        <f>'AEO 2022 52 Raw'!AD167</f>
        <v>48.370235</v>
      </c>
      <c r="AB183" s="52">
        <f>'AEO 2022 52 Raw'!AE167</f>
        <v>48.330528</v>
      </c>
      <c r="AC183" s="52">
        <f>'AEO 2022 52 Raw'!AF167</f>
        <v>48.294773</v>
      </c>
      <c r="AD183" s="52">
        <f>'AEO 2022 52 Raw'!AG167</f>
        <v>48.259991</v>
      </c>
      <c r="AE183" s="52">
        <f>'AEO 2022 52 Raw'!AH167</f>
        <v>48.228771</v>
      </c>
      <c r="AF183" s="52">
        <f>'AEO 2022 52 Raw'!AI167</f>
        <v>48.177448</v>
      </c>
      <c r="AG183" s="53">
        <f>'AEO 2022 52 Raw'!AJ167</f>
        <v>-0.004</v>
      </c>
    </row>
    <row r="184" ht="15.0" customHeight="1">
      <c r="A184" s="45" t="s">
        <v>2684</v>
      </c>
      <c r="B184" s="51" t="s">
        <v>2533</v>
      </c>
      <c r="C184" s="52">
        <f>'AEO 2022 52 Raw'!F168</f>
        <v>0</v>
      </c>
      <c r="D184" s="52">
        <f>'AEO 2022 52 Raw'!G168</f>
        <v>0</v>
      </c>
      <c r="E184" s="52">
        <f>'AEO 2022 52 Raw'!H168</f>
        <v>0</v>
      </c>
      <c r="F184" s="52">
        <f>'AEO 2022 52 Raw'!I168</f>
        <v>0</v>
      </c>
      <c r="G184" s="52">
        <f>'AEO 2022 52 Raw'!J168</f>
        <v>0</v>
      </c>
      <c r="H184" s="52">
        <f>'AEO 2022 52 Raw'!K168</f>
        <v>0</v>
      </c>
      <c r="I184" s="52">
        <f>'AEO 2022 52 Raw'!L168</f>
        <v>0</v>
      </c>
      <c r="J184" s="52">
        <f>'AEO 2022 52 Raw'!M168</f>
        <v>0</v>
      </c>
      <c r="K184" s="52">
        <f>'AEO 2022 52 Raw'!N168</f>
        <v>0</v>
      </c>
      <c r="L184" s="52">
        <f>'AEO 2022 52 Raw'!O168</f>
        <v>0</v>
      </c>
      <c r="M184" s="52">
        <f>'AEO 2022 52 Raw'!P168</f>
        <v>0</v>
      </c>
      <c r="N184" s="52">
        <f>'AEO 2022 52 Raw'!Q168</f>
        <v>0</v>
      </c>
      <c r="O184" s="52">
        <f>'AEO 2022 52 Raw'!R168</f>
        <v>0</v>
      </c>
      <c r="P184" s="52">
        <f>'AEO 2022 52 Raw'!S168</f>
        <v>0</v>
      </c>
      <c r="Q184" s="52">
        <f>'AEO 2022 52 Raw'!T168</f>
        <v>0</v>
      </c>
      <c r="R184" s="52">
        <f>'AEO 2022 52 Raw'!U168</f>
        <v>0</v>
      </c>
      <c r="S184" s="52">
        <f>'AEO 2022 52 Raw'!V168</f>
        <v>0</v>
      </c>
      <c r="T184" s="52">
        <f>'AEO 2022 52 Raw'!W168</f>
        <v>0</v>
      </c>
      <c r="U184" s="52">
        <f>'AEO 2022 52 Raw'!X168</f>
        <v>0</v>
      </c>
      <c r="V184" s="52">
        <f>'AEO 2022 52 Raw'!Y168</f>
        <v>0</v>
      </c>
      <c r="W184" s="52">
        <f>'AEO 2022 52 Raw'!Z168</f>
        <v>0</v>
      </c>
      <c r="X184" s="52">
        <f>'AEO 2022 52 Raw'!AA168</f>
        <v>0</v>
      </c>
      <c r="Y184" s="52">
        <f>'AEO 2022 52 Raw'!AB168</f>
        <v>0</v>
      </c>
      <c r="Z184" s="52">
        <f>'AEO 2022 52 Raw'!AC168</f>
        <v>0</v>
      </c>
      <c r="AA184" s="52">
        <f>'AEO 2022 52 Raw'!AD168</f>
        <v>0</v>
      </c>
      <c r="AB184" s="52">
        <f>'AEO 2022 52 Raw'!AE168</f>
        <v>0</v>
      </c>
      <c r="AC184" s="52">
        <f>'AEO 2022 52 Raw'!AF168</f>
        <v>0</v>
      </c>
      <c r="AD184" s="52">
        <f>'AEO 2022 52 Raw'!AG168</f>
        <v>0</v>
      </c>
      <c r="AE184" s="52">
        <f>'AEO 2022 52 Raw'!AH168</f>
        <v>0</v>
      </c>
      <c r="AF184" s="52">
        <f>'AEO 2022 52 Raw'!AI168</f>
        <v>0</v>
      </c>
      <c r="AG184" s="53" t="str">
        <f>'AEO 2022 52 Raw'!AJ168</f>
        <v>- -</v>
      </c>
    </row>
    <row r="185" ht="15.0" customHeight="1">
      <c r="A185" s="45" t="s">
        <v>2685</v>
      </c>
      <c r="B185" s="51" t="s">
        <v>2535</v>
      </c>
      <c r="C185" s="52">
        <f>'AEO 2022 52 Raw'!F169</f>
        <v>0</v>
      </c>
      <c r="D185" s="52">
        <f>'AEO 2022 52 Raw'!G169</f>
        <v>0</v>
      </c>
      <c r="E185" s="52">
        <f>'AEO 2022 52 Raw'!H169</f>
        <v>0</v>
      </c>
      <c r="F185" s="52">
        <f>'AEO 2022 52 Raw'!I169</f>
        <v>0</v>
      </c>
      <c r="G185" s="52">
        <f>'AEO 2022 52 Raw'!J169</f>
        <v>0</v>
      </c>
      <c r="H185" s="52">
        <f>'AEO 2022 52 Raw'!K169</f>
        <v>0</v>
      </c>
      <c r="I185" s="52">
        <f>'AEO 2022 52 Raw'!L169</f>
        <v>0</v>
      </c>
      <c r="J185" s="52">
        <f>'AEO 2022 52 Raw'!M169</f>
        <v>0</v>
      </c>
      <c r="K185" s="52">
        <f>'AEO 2022 52 Raw'!N169</f>
        <v>0</v>
      </c>
      <c r="L185" s="52">
        <f>'AEO 2022 52 Raw'!O169</f>
        <v>0</v>
      </c>
      <c r="M185" s="52">
        <f>'AEO 2022 52 Raw'!P169</f>
        <v>0</v>
      </c>
      <c r="N185" s="52">
        <f>'AEO 2022 52 Raw'!Q169</f>
        <v>0</v>
      </c>
      <c r="O185" s="52">
        <f>'AEO 2022 52 Raw'!R169</f>
        <v>0</v>
      </c>
      <c r="P185" s="52">
        <f>'AEO 2022 52 Raw'!S169</f>
        <v>0</v>
      </c>
      <c r="Q185" s="52">
        <f>'AEO 2022 52 Raw'!T169</f>
        <v>0</v>
      </c>
      <c r="R185" s="52">
        <f>'AEO 2022 52 Raw'!U169</f>
        <v>0</v>
      </c>
      <c r="S185" s="52">
        <f>'AEO 2022 52 Raw'!V169</f>
        <v>0</v>
      </c>
      <c r="T185" s="52">
        <f>'AEO 2022 52 Raw'!W169</f>
        <v>0</v>
      </c>
      <c r="U185" s="52">
        <f>'AEO 2022 52 Raw'!X169</f>
        <v>0</v>
      </c>
      <c r="V185" s="52">
        <f>'AEO 2022 52 Raw'!Y169</f>
        <v>0</v>
      </c>
      <c r="W185" s="52">
        <f>'AEO 2022 52 Raw'!Z169</f>
        <v>0</v>
      </c>
      <c r="X185" s="52">
        <f>'AEO 2022 52 Raw'!AA169</f>
        <v>0</v>
      </c>
      <c r="Y185" s="52">
        <f>'AEO 2022 52 Raw'!AB169</f>
        <v>0</v>
      </c>
      <c r="Z185" s="52">
        <f>'AEO 2022 52 Raw'!AC169</f>
        <v>0</v>
      </c>
      <c r="AA185" s="52">
        <f>'AEO 2022 52 Raw'!AD169</f>
        <v>0</v>
      </c>
      <c r="AB185" s="52">
        <f>'AEO 2022 52 Raw'!AE169</f>
        <v>0</v>
      </c>
      <c r="AC185" s="52">
        <f>'AEO 2022 52 Raw'!AF169</f>
        <v>0</v>
      </c>
      <c r="AD185" s="52">
        <f>'AEO 2022 52 Raw'!AG169</f>
        <v>0</v>
      </c>
      <c r="AE185" s="52">
        <f>'AEO 2022 52 Raw'!AH169</f>
        <v>0</v>
      </c>
      <c r="AF185" s="52">
        <f>'AEO 2022 52 Raw'!AI169</f>
        <v>0</v>
      </c>
      <c r="AG185" s="53" t="str">
        <f>'AEO 2022 52 Raw'!AJ169</f>
        <v>- -</v>
      </c>
    </row>
    <row r="186" ht="15.0" customHeight="1">
      <c r="A186" s="45" t="s">
        <v>2686</v>
      </c>
      <c r="B186" s="51" t="s">
        <v>2537</v>
      </c>
      <c r="C186" s="52">
        <f>'AEO 2022 52 Raw'!F170</f>
        <v>0</v>
      </c>
      <c r="D186" s="52">
        <f>'AEO 2022 52 Raw'!G170</f>
        <v>0</v>
      </c>
      <c r="E186" s="52">
        <f>'AEO 2022 52 Raw'!H170</f>
        <v>0</v>
      </c>
      <c r="F186" s="52">
        <f>'AEO 2022 52 Raw'!I170</f>
        <v>0</v>
      </c>
      <c r="G186" s="52">
        <f>'AEO 2022 52 Raw'!J170</f>
        <v>0</v>
      </c>
      <c r="H186" s="52">
        <f>'AEO 2022 52 Raw'!K170</f>
        <v>0</v>
      </c>
      <c r="I186" s="52">
        <f>'AEO 2022 52 Raw'!L170</f>
        <v>0</v>
      </c>
      <c r="J186" s="52">
        <f>'AEO 2022 52 Raw'!M170</f>
        <v>0</v>
      </c>
      <c r="K186" s="52">
        <f>'AEO 2022 52 Raw'!N170</f>
        <v>0</v>
      </c>
      <c r="L186" s="52">
        <f>'AEO 2022 52 Raw'!O170</f>
        <v>0</v>
      </c>
      <c r="M186" s="52">
        <f>'AEO 2022 52 Raw'!P170</f>
        <v>0</v>
      </c>
      <c r="N186" s="52">
        <f>'AEO 2022 52 Raw'!Q170</f>
        <v>0</v>
      </c>
      <c r="O186" s="52">
        <f>'AEO 2022 52 Raw'!R170</f>
        <v>0</v>
      </c>
      <c r="P186" s="52">
        <f>'AEO 2022 52 Raw'!S170</f>
        <v>0</v>
      </c>
      <c r="Q186" s="52">
        <f>'AEO 2022 52 Raw'!T170</f>
        <v>0</v>
      </c>
      <c r="R186" s="52">
        <f>'AEO 2022 52 Raw'!U170</f>
        <v>0</v>
      </c>
      <c r="S186" s="52">
        <f>'AEO 2022 52 Raw'!V170</f>
        <v>0</v>
      </c>
      <c r="T186" s="52">
        <f>'AEO 2022 52 Raw'!W170</f>
        <v>0</v>
      </c>
      <c r="U186" s="52">
        <f>'AEO 2022 52 Raw'!X170</f>
        <v>0</v>
      </c>
      <c r="V186" s="52">
        <f>'AEO 2022 52 Raw'!Y170</f>
        <v>0</v>
      </c>
      <c r="W186" s="52">
        <f>'AEO 2022 52 Raw'!Z170</f>
        <v>0</v>
      </c>
      <c r="X186" s="52">
        <f>'AEO 2022 52 Raw'!AA170</f>
        <v>0</v>
      </c>
      <c r="Y186" s="52">
        <f>'AEO 2022 52 Raw'!AB170</f>
        <v>0</v>
      </c>
      <c r="Z186" s="52">
        <f>'AEO 2022 52 Raw'!AC170</f>
        <v>0</v>
      </c>
      <c r="AA186" s="52">
        <f>'AEO 2022 52 Raw'!AD170</f>
        <v>0</v>
      </c>
      <c r="AB186" s="52">
        <f>'AEO 2022 52 Raw'!AE170</f>
        <v>0</v>
      </c>
      <c r="AC186" s="52">
        <f>'AEO 2022 52 Raw'!AF170</f>
        <v>0</v>
      </c>
      <c r="AD186" s="52">
        <f>'AEO 2022 52 Raw'!AG170</f>
        <v>0</v>
      </c>
      <c r="AE186" s="52">
        <f>'AEO 2022 52 Raw'!AH170</f>
        <v>0</v>
      </c>
      <c r="AF186" s="52">
        <f>'AEO 2022 52 Raw'!AI170</f>
        <v>0</v>
      </c>
      <c r="AG186" s="53" t="str">
        <f>'AEO 2022 52 Raw'!AJ170</f>
        <v>- -</v>
      </c>
    </row>
    <row r="187" ht="15.0" customHeight="1">
      <c r="A187" s="45" t="s">
        <v>2687</v>
      </c>
      <c r="B187" s="51" t="s">
        <v>2539</v>
      </c>
      <c r="C187" s="52">
        <f>'AEO 2022 52 Raw'!F171</f>
        <v>0</v>
      </c>
      <c r="D187" s="52">
        <f>'AEO 2022 52 Raw'!G171</f>
        <v>0</v>
      </c>
      <c r="E187" s="52">
        <f>'AEO 2022 52 Raw'!H171</f>
        <v>0</v>
      </c>
      <c r="F187" s="52">
        <f>'AEO 2022 52 Raw'!I171</f>
        <v>0</v>
      </c>
      <c r="G187" s="52">
        <f>'AEO 2022 52 Raw'!J171</f>
        <v>0</v>
      </c>
      <c r="H187" s="52">
        <f>'AEO 2022 52 Raw'!K171</f>
        <v>0</v>
      </c>
      <c r="I187" s="52">
        <f>'AEO 2022 52 Raw'!L171</f>
        <v>0</v>
      </c>
      <c r="J187" s="52">
        <f>'AEO 2022 52 Raw'!M171</f>
        <v>0</v>
      </c>
      <c r="K187" s="52">
        <f>'AEO 2022 52 Raw'!N171</f>
        <v>0</v>
      </c>
      <c r="L187" s="52">
        <f>'AEO 2022 52 Raw'!O171</f>
        <v>0</v>
      </c>
      <c r="M187" s="52">
        <f>'AEO 2022 52 Raw'!P171</f>
        <v>0</v>
      </c>
      <c r="N187" s="52">
        <f>'AEO 2022 52 Raw'!Q171</f>
        <v>0</v>
      </c>
      <c r="O187" s="52">
        <f>'AEO 2022 52 Raw'!R171</f>
        <v>0</v>
      </c>
      <c r="P187" s="52">
        <f>'AEO 2022 52 Raw'!S171</f>
        <v>0</v>
      </c>
      <c r="Q187" s="52">
        <f>'AEO 2022 52 Raw'!T171</f>
        <v>0</v>
      </c>
      <c r="R187" s="52">
        <f>'AEO 2022 52 Raw'!U171</f>
        <v>0</v>
      </c>
      <c r="S187" s="52">
        <f>'AEO 2022 52 Raw'!V171</f>
        <v>0</v>
      </c>
      <c r="T187" s="52">
        <f>'AEO 2022 52 Raw'!W171</f>
        <v>0</v>
      </c>
      <c r="U187" s="52">
        <f>'AEO 2022 52 Raw'!X171</f>
        <v>0</v>
      </c>
      <c r="V187" s="52">
        <f>'AEO 2022 52 Raw'!Y171</f>
        <v>0</v>
      </c>
      <c r="W187" s="52">
        <f>'AEO 2022 52 Raw'!Z171</f>
        <v>0</v>
      </c>
      <c r="X187" s="52">
        <f>'AEO 2022 52 Raw'!AA171</f>
        <v>0</v>
      </c>
      <c r="Y187" s="52">
        <f>'AEO 2022 52 Raw'!AB171</f>
        <v>0</v>
      </c>
      <c r="Z187" s="52">
        <f>'AEO 2022 52 Raw'!AC171</f>
        <v>0</v>
      </c>
      <c r="AA187" s="52">
        <f>'AEO 2022 52 Raw'!AD171</f>
        <v>0</v>
      </c>
      <c r="AB187" s="52">
        <f>'AEO 2022 52 Raw'!AE171</f>
        <v>0</v>
      </c>
      <c r="AC187" s="52">
        <f>'AEO 2022 52 Raw'!AF171</f>
        <v>0</v>
      </c>
      <c r="AD187" s="52">
        <f>'AEO 2022 52 Raw'!AG171</f>
        <v>0</v>
      </c>
      <c r="AE187" s="52">
        <f>'AEO 2022 52 Raw'!AH171</f>
        <v>0</v>
      </c>
      <c r="AF187" s="52">
        <f>'AEO 2022 52 Raw'!AI171</f>
        <v>0</v>
      </c>
      <c r="AG187" s="53" t="str">
        <f>'AEO 2022 52 Raw'!AJ171</f>
        <v>- -</v>
      </c>
    </row>
    <row r="188" ht="12.0" customHeight="1">
      <c r="A188" s="45" t="s">
        <v>2688</v>
      </c>
      <c r="B188" s="51" t="s">
        <v>2541</v>
      </c>
      <c r="C188" s="52">
        <f>'AEO 2022 52 Raw'!F172</f>
        <v>0</v>
      </c>
      <c r="D188" s="52">
        <f>'AEO 2022 52 Raw'!G172</f>
        <v>0</v>
      </c>
      <c r="E188" s="52">
        <f>'AEO 2022 52 Raw'!H172</f>
        <v>0</v>
      </c>
      <c r="F188" s="52">
        <f>'AEO 2022 52 Raw'!I172</f>
        <v>0</v>
      </c>
      <c r="G188" s="52">
        <f>'AEO 2022 52 Raw'!J172</f>
        <v>0</v>
      </c>
      <c r="H188" s="52">
        <f>'AEO 2022 52 Raw'!K172</f>
        <v>0</v>
      </c>
      <c r="I188" s="52">
        <f>'AEO 2022 52 Raw'!L172</f>
        <v>0</v>
      </c>
      <c r="J188" s="52">
        <f>'AEO 2022 52 Raw'!M172</f>
        <v>0</v>
      </c>
      <c r="K188" s="52">
        <f>'AEO 2022 52 Raw'!N172</f>
        <v>0</v>
      </c>
      <c r="L188" s="52">
        <f>'AEO 2022 52 Raw'!O172</f>
        <v>0</v>
      </c>
      <c r="M188" s="52">
        <f>'AEO 2022 52 Raw'!P172</f>
        <v>0</v>
      </c>
      <c r="N188" s="52">
        <f>'AEO 2022 52 Raw'!Q172</f>
        <v>0</v>
      </c>
      <c r="O188" s="52">
        <f>'AEO 2022 52 Raw'!R172</f>
        <v>0</v>
      </c>
      <c r="P188" s="52">
        <f>'AEO 2022 52 Raw'!S172</f>
        <v>0</v>
      </c>
      <c r="Q188" s="52">
        <f>'AEO 2022 52 Raw'!T172</f>
        <v>0</v>
      </c>
      <c r="R188" s="52">
        <f>'AEO 2022 52 Raw'!U172</f>
        <v>0</v>
      </c>
      <c r="S188" s="52">
        <f>'AEO 2022 52 Raw'!V172</f>
        <v>0</v>
      </c>
      <c r="T188" s="52">
        <f>'AEO 2022 52 Raw'!W172</f>
        <v>0</v>
      </c>
      <c r="U188" s="52">
        <f>'AEO 2022 52 Raw'!X172</f>
        <v>0</v>
      </c>
      <c r="V188" s="52">
        <f>'AEO 2022 52 Raw'!Y172</f>
        <v>0</v>
      </c>
      <c r="W188" s="52">
        <f>'AEO 2022 52 Raw'!Z172</f>
        <v>0</v>
      </c>
      <c r="X188" s="52">
        <f>'AEO 2022 52 Raw'!AA172</f>
        <v>0</v>
      </c>
      <c r="Y188" s="52">
        <f>'AEO 2022 52 Raw'!AB172</f>
        <v>0</v>
      </c>
      <c r="Z188" s="52">
        <f>'AEO 2022 52 Raw'!AC172</f>
        <v>0</v>
      </c>
      <c r="AA188" s="52">
        <f>'AEO 2022 52 Raw'!AD172</f>
        <v>0</v>
      </c>
      <c r="AB188" s="52">
        <f>'AEO 2022 52 Raw'!AE172</f>
        <v>0</v>
      </c>
      <c r="AC188" s="52">
        <f>'AEO 2022 52 Raw'!AF172</f>
        <v>0</v>
      </c>
      <c r="AD188" s="52">
        <f>'AEO 2022 52 Raw'!AG172</f>
        <v>0</v>
      </c>
      <c r="AE188" s="52">
        <f>'AEO 2022 52 Raw'!AH172</f>
        <v>0</v>
      </c>
      <c r="AF188" s="52">
        <f>'AEO 2022 52 Raw'!AI172</f>
        <v>0</v>
      </c>
      <c r="AG188" s="53" t="str">
        <f>'AEO 2022 52 Raw'!AJ172</f>
        <v>- -</v>
      </c>
    </row>
    <row r="189" ht="15.0" customHeight="1">
      <c r="A189" s="45" t="s">
        <v>2689</v>
      </c>
      <c r="B189" s="51" t="s">
        <v>2543</v>
      </c>
      <c r="C189" s="52">
        <f>'AEO 2022 52 Raw'!F173</f>
        <v>0</v>
      </c>
      <c r="D189" s="52">
        <f>'AEO 2022 52 Raw'!G173</f>
        <v>0</v>
      </c>
      <c r="E189" s="52">
        <f>'AEO 2022 52 Raw'!H173</f>
        <v>0</v>
      </c>
      <c r="F189" s="52">
        <f>'AEO 2022 52 Raw'!I173</f>
        <v>0</v>
      </c>
      <c r="G189" s="52">
        <f>'AEO 2022 52 Raw'!J173</f>
        <v>0</v>
      </c>
      <c r="H189" s="52">
        <f>'AEO 2022 52 Raw'!K173</f>
        <v>0</v>
      </c>
      <c r="I189" s="52">
        <f>'AEO 2022 52 Raw'!L173</f>
        <v>0</v>
      </c>
      <c r="J189" s="52">
        <f>'AEO 2022 52 Raw'!M173</f>
        <v>0</v>
      </c>
      <c r="K189" s="52">
        <f>'AEO 2022 52 Raw'!N173</f>
        <v>0</v>
      </c>
      <c r="L189" s="52">
        <f>'AEO 2022 52 Raw'!O173</f>
        <v>0</v>
      </c>
      <c r="M189" s="52">
        <f>'AEO 2022 52 Raw'!P173</f>
        <v>0</v>
      </c>
      <c r="N189" s="52">
        <f>'AEO 2022 52 Raw'!Q173</f>
        <v>0</v>
      </c>
      <c r="O189" s="52">
        <f>'AEO 2022 52 Raw'!R173</f>
        <v>0</v>
      </c>
      <c r="P189" s="52">
        <f>'AEO 2022 52 Raw'!S173</f>
        <v>0</v>
      </c>
      <c r="Q189" s="52">
        <f>'AEO 2022 52 Raw'!T173</f>
        <v>0</v>
      </c>
      <c r="R189" s="52">
        <f>'AEO 2022 52 Raw'!U173</f>
        <v>0</v>
      </c>
      <c r="S189" s="52">
        <f>'AEO 2022 52 Raw'!V173</f>
        <v>0</v>
      </c>
      <c r="T189" s="52">
        <f>'AEO 2022 52 Raw'!W173</f>
        <v>0</v>
      </c>
      <c r="U189" s="52">
        <f>'AEO 2022 52 Raw'!X173</f>
        <v>0</v>
      </c>
      <c r="V189" s="52">
        <f>'AEO 2022 52 Raw'!Y173</f>
        <v>0</v>
      </c>
      <c r="W189" s="52">
        <f>'AEO 2022 52 Raw'!Z173</f>
        <v>0</v>
      </c>
      <c r="X189" s="52">
        <f>'AEO 2022 52 Raw'!AA173</f>
        <v>0</v>
      </c>
      <c r="Y189" s="52">
        <f>'AEO 2022 52 Raw'!AB173</f>
        <v>0</v>
      </c>
      <c r="Z189" s="52">
        <f>'AEO 2022 52 Raw'!AC173</f>
        <v>0</v>
      </c>
      <c r="AA189" s="52">
        <f>'AEO 2022 52 Raw'!AD173</f>
        <v>0</v>
      </c>
      <c r="AB189" s="52">
        <f>'AEO 2022 52 Raw'!AE173</f>
        <v>0</v>
      </c>
      <c r="AC189" s="52">
        <f>'AEO 2022 52 Raw'!AF173</f>
        <v>0</v>
      </c>
      <c r="AD189" s="52">
        <f>'AEO 2022 52 Raw'!AG173</f>
        <v>0</v>
      </c>
      <c r="AE189" s="52">
        <f>'AEO 2022 52 Raw'!AH173</f>
        <v>0</v>
      </c>
      <c r="AF189" s="52">
        <f>'AEO 2022 52 Raw'!AI173</f>
        <v>0</v>
      </c>
      <c r="AG189" s="53" t="str">
        <f>'AEO 2022 52 Raw'!AJ173</f>
        <v>- -</v>
      </c>
    </row>
    <row r="190" ht="15.0" customHeight="1">
      <c r="A190" s="45" t="s">
        <v>2690</v>
      </c>
      <c r="B190" s="51" t="s">
        <v>2545</v>
      </c>
      <c r="C190" s="52">
        <f>'AEO 2022 52 Raw'!F174</f>
        <v>0</v>
      </c>
      <c r="D190" s="52">
        <f>'AEO 2022 52 Raw'!G174</f>
        <v>0</v>
      </c>
      <c r="E190" s="52">
        <f>'AEO 2022 52 Raw'!H174</f>
        <v>0</v>
      </c>
      <c r="F190" s="52">
        <f>'AEO 2022 52 Raw'!I174</f>
        <v>0</v>
      </c>
      <c r="G190" s="52">
        <f>'AEO 2022 52 Raw'!J174</f>
        <v>0</v>
      </c>
      <c r="H190" s="52">
        <f>'AEO 2022 52 Raw'!K174</f>
        <v>0</v>
      </c>
      <c r="I190" s="52">
        <f>'AEO 2022 52 Raw'!L174</f>
        <v>0</v>
      </c>
      <c r="J190" s="52">
        <f>'AEO 2022 52 Raw'!M174</f>
        <v>0</v>
      </c>
      <c r="K190" s="52">
        <f>'AEO 2022 52 Raw'!N174</f>
        <v>0</v>
      </c>
      <c r="L190" s="52">
        <f>'AEO 2022 52 Raw'!O174</f>
        <v>0</v>
      </c>
      <c r="M190" s="52">
        <f>'AEO 2022 52 Raw'!P174</f>
        <v>0</v>
      </c>
      <c r="N190" s="52">
        <f>'AEO 2022 52 Raw'!Q174</f>
        <v>0</v>
      </c>
      <c r="O190" s="52">
        <f>'AEO 2022 52 Raw'!R174</f>
        <v>0</v>
      </c>
      <c r="P190" s="52">
        <f>'AEO 2022 52 Raw'!S174</f>
        <v>0</v>
      </c>
      <c r="Q190" s="52">
        <f>'AEO 2022 52 Raw'!T174</f>
        <v>0</v>
      </c>
      <c r="R190" s="52">
        <f>'AEO 2022 52 Raw'!U174</f>
        <v>0</v>
      </c>
      <c r="S190" s="52">
        <f>'AEO 2022 52 Raw'!V174</f>
        <v>0</v>
      </c>
      <c r="T190" s="52">
        <f>'AEO 2022 52 Raw'!W174</f>
        <v>0</v>
      </c>
      <c r="U190" s="52">
        <f>'AEO 2022 52 Raw'!X174</f>
        <v>0</v>
      </c>
      <c r="V190" s="52">
        <f>'AEO 2022 52 Raw'!Y174</f>
        <v>0</v>
      </c>
      <c r="W190" s="52">
        <f>'AEO 2022 52 Raw'!Z174</f>
        <v>0</v>
      </c>
      <c r="X190" s="52">
        <f>'AEO 2022 52 Raw'!AA174</f>
        <v>0</v>
      </c>
      <c r="Y190" s="52">
        <f>'AEO 2022 52 Raw'!AB174</f>
        <v>0</v>
      </c>
      <c r="Z190" s="52">
        <f>'AEO 2022 52 Raw'!AC174</f>
        <v>0</v>
      </c>
      <c r="AA190" s="52">
        <f>'AEO 2022 52 Raw'!AD174</f>
        <v>0</v>
      </c>
      <c r="AB190" s="52">
        <f>'AEO 2022 52 Raw'!AE174</f>
        <v>0</v>
      </c>
      <c r="AC190" s="52">
        <f>'AEO 2022 52 Raw'!AF174</f>
        <v>0</v>
      </c>
      <c r="AD190" s="52">
        <f>'AEO 2022 52 Raw'!AG174</f>
        <v>0</v>
      </c>
      <c r="AE190" s="52">
        <f>'AEO 2022 52 Raw'!AH174</f>
        <v>0</v>
      </c>
      <c r="AF190" s="52">
        <f>'AEO 2022 52 Raw'!AI174</f>
        <v>0</v>
      </c>
      <c r="AG190" s="53" t="str">
        <f>'AEO 2022 52 Raw'!AJ174</f>
        <v>- -</v>
      </c>
    </row>
    <row r="191" ht="15.0" customHeight="1">
      <c r="A191" s="45" t="s">
        <v>2691</v>
      </c>
      <c r="B191" s="51" t="s">
        <v>2547</v>
      </c>
      <c r="C191" s="52">
        <f>'AEO 2022 52 Raw'!F175</f>
        <v>0</v>
      </c>
      <c r="D191" s="52">
        <f>'AEO 2022 52 Raw'!G175</f>
        <v>0</v>
      </c>
      <c r="E191" s="52">
        <f>'AEO 2022 52 Raw'!H175</f>
        <v>0</v>
      </c>
      <c r="F191" s="52">
        <f>'AEO 2022 52 Raw'!I175</f>
        <v>0</v>
      </c>
      <c r="G191" s="52">
        <f>'AEO 2022 52 Raw'!J175</f>
        <v>0</v>
      </c>
      <c r="H191" s="52">
        <f>'AEO 2022 52 Raw'!K175</f>
        <v>0</v>
      </c>
      <c r="I191" s="52">
        <f>'AEO 2022 52 Raw'!L175</f>
        <v>0</v>
      </c>
      <c r="J191" s="52">
        <f>'AEO 2022 52 Raw'!M175</f>
        <v>0</v>
      </c>
      <c r="K191" s="52">
        <f>'AEO 2022 52 Raw'!N175</f>
        <v>0</v>
      </c>
      <c r="L191" s="52">
        <f>'AEO 2022 52 Raw'!O175</f>
        <v>0</v>
      </c>
      <c r="M191" s="52">
        <f>'AEO 2022 52 Raw'!P175</f>
        <v>0</v>
      </c>
      <c r="N191" s="52">
        <f>'AEO 2022 52 Raw'!Q175</f>
        <v>0</v>
      </c>
      <c r="O191" s="52">
        <f>'AEO 2022 52 Raw'!R175</f>
        <v>0</v>
      </c>
      <c r="P191" s="52">
        <f>'AEO 2022 52 Raw'!S175</f>
        <v>0</v>
      </c>
      <c r="Q191" s="52">
        <f>'AEO 2022 52 Raw'!T175</f>
        <v>0</v>
      </c>
      <c r="R191" s="52">
        <f>'AEO 2022 52 Raw'!U175</f>
        <v>0</v>
      </c>
      <c r="S191" s="52">
        <f>'AEO 2022 52 Raw'!V175</f>
        <v>0</v>
      </c>
      <c r="T191" s="52">
        <f>'AEO 2022 52 Raw'!W175</f>
        <v>0</v>
      </c>
      <c r="U191" s="52">
        <f>'AEO 2022 52 Raw'!X175</f>
        <v>0</v>
      </c>
      <c r="V191" s="52">
        <f>'AEO 2022 52 Raw'!Y175</f>
        <v>0</v>
      </c>
      <c r="W191" s="52">
        <f>'AEO 2022 52 Raw'!Z175</f>
        <v>0</v>
      </c>
      <c r="X191" s="52">
        <f>'AEO 2022 52 Raw'!AA175</f>
        <v>0</v>
      </c>
      <c r="Y191" s="52">
        <f>'AEO 2022 52 Raw'!AB175</f>
        <v>0</v>
      </c>
      <c r="Z191" s="52">
        <f>'AEO 2022 52 Raw'!AC175</f>
        <v>0</v>
      </c>
      <c r="AA191" s="52">
        <f>'AEO 2022 52 Raw'!AD175</f>
        <v>0</v>
      </c>
      <c r="AB191" s="52">
        <f>'AEO 2022 52 Raw'!AE175</f>
        <v>0</v>
      </c>
      <c r="AC191" s="52">
        <f>'AEO 2022 52 Raw'!AF175</f>
        <v>0</v>
      </c>
      <c r="AD191" s="52">
        <f>'AEO 2022 52 Raw'!AG175</f>
        <v>0</v>
      </c>
      <c r="AE191" s="52">
        <f>'AEO 2022 52 Raw'!AH175</f>
        <v>0</v>
      </c>
      <c r="AF191" s="52">
        <f>'AEO 2022 52 Raw'!AI175</f>
        <v>0</v>
      </c>
      <c r="AG191" s="53" t="str">
        <f>'AEO 2022 52 Raw'!AJ175</f>
        <v>- -</v>
      </c>
    </row>
    <row r="192" ht="15.0" customHeight="1">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3"/>
    </row>
    <row r="193" ht="15.0" customHeight="1">
      <c r="B193" s="50" t="s">
        <v>182</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3"/>
    </row>
    <row r="194" ht="12.0" customHeight="1">
      <c r="A194" s="45" t="s">
        <v>2692</v>
      </c>
      <c r="B194" s="51" t="s">
        <v>2517</v>
      </c>
      <c r="C194" s="52">
        <f>'AEO 2022 52 Raw'!F177</f>
        <v>0</v>
      </c>
      <c r="D194" s="52">
        <f>'AEO 2022 52 Raw'!G177</f>
        <v>0</v>
      </c>
      <c r="E194" s="52">
        <f>'AEO 2022 52 Raw'!H177</f>
        <v>0</v>
      </c>
      <c r="F194" s="52">
        <f>'AEO 2022 52 Raw'!I177</f>
        <v>0</v>
      </c>
      <c r="G194" s="52">
        <f>'AEO 2022 52 Raw'!J177</f>
        <v>0</v>
      </c>
      <c r="H194" s="52">
        <f>'AEO 2022 52 Raw'!K177</f>
        <v>0</v>
      </c>
      <c r="I194" s="52">
        <f>'AEO 2022 52 Raw'!L177</f>
        <v>0</v>
      </c>
      <c r="J194" s="52">
        <f>'AEO 2022 52 Raw'!M177</f>
        <v>0</v>
      </c>
      <c r="K194" s="52">
        <f>'AEO 2022 52 Raw'!N177</f>
        <v>0</v>
      </c>
      <c r="L194" s="52">
        <f>'AEO 2022 52 Raw'!O177</f>
        <v>0</v>
      </c>
      <c r="M194" s="52">
        <f>'AEO 2022 52 Raw'!P177</f>
        <v>0</v>
      </c>
      <c r="N194" s="52">
        <f>'AEO 2022 52 Raw'!Q177</f>
        <v>0</v>
      </c>
      <c r="O194" s="52">
        <f>'AEO 2022 52 Raw'!R177</f>
        <v>0</v>
      </c>
      <c r="P194" s="52">
        <f>'AEO 2022 52 Raw'!S177</f>
        <v>0</v>
      </c>
      <c r="Q194" s="52">
        <f>'AEO 2022 52 Raw'!T177</f>
        <v>0</v>
      </c>
      <c r="R194" s="52">
        <f>'AEO 2022 52 Raw'!U177</f>
        <v>0</v>
      </c>
      <c r="S194" s="52">
        <f>'AEO 2022 52 Raw'!V177</f>
        <v>0</v>
      </c>
      <c r="T194" s="52">
        <f>'AEO 2022 52 Raw'!W177</f>
        <v>0</v>
      </c>
      <c r="U194" s="52">
        <f>'AEO 2022 52 Raw'!X177</f>
        <v>0</v>
      </c>
      <c r="V194" s="52">
        <f>'AEO 2022 52 Raw'!Y177</f>
        <v>0</v>
      </c>
      <c r="W194" s="52">
        <f>'AEO 2022 52 Raw'!Z177</f>
        <v>0</v>
      </c>
      <c r="X194" s="52">
        <f>'AEO 2022 52 Raw'!AA177</f>
        <v>0</v>
      </c>
      <c r="Y194" s="52">
        <f>'AEO 2022 52 Raw'!AB177</f>
        <v>0</v>
      </c>
      <c r="Z194" s="52">
        <f>'AEO 2022 52 Raw'!AC177</f>
        <v>0</v>
      </c>
      <c r="AA194" s="52">
        <f>'AEO 2022 52 Raw'!AD177</f>
        <v>0</v>
      </c>
      <c r="AB194" s="52">
        <f>'AEO 2022 52 Raw'!AE177</f>
        <v>0</v>
      </c>
      <c r="AC194" s="52">
        <f>'AEO 2022 52 Raw'!AF177</f>
        <v>0</v>
      </c>
      <c r="AD194" s="52">
        <f>'AEO 2022 52 Raw'!AG177</f>
        <v>0</v>
      </c>
      <c r="AE194" s="52">
        <f>'AEO 2022 52 Raw'!AH177</f>
        <v>0</v>
      </c>
      <c r="AF194" s="52">
        <f>'AEO 2022 52 Raw'!AI177</f>
        <v>0</v>
      </c>
      <c r="AG194" s="53" t="str">
        <f>'AEO 2022 52 Raw'!AJ177</f>
        <v>- -</v>
      </c>
    </row>
    <row r="195" ht="15.0" customHeight="1">
      <c r="A195" s="45" t="s">
        <v>2693</v>
      </c>
      <c r="B195" s="51" t="s">
        <v>2519</v>
      </c>
      <c r="C195" s="52">
        <f>'AEO 2022 52 Raw'!F178</f>
        <v>49.708755</v>
      </c>
      <c r="D195" s="52">
        <f>'AEO 2022 52 Raw'!G178</f>
        <v>48.845909</v>
      </c>
      <c r="E195" s="52">
        <f>'AEO 2022 52 Raw'!H178</f>
        <v>48.162544</v>
      </c>
      <c r="F195" s="52">
        <f>'AEO 2022 52 Raw'!I178</f>
        <v>47.609173</v>
      </c>
      <c r="G195" s="52">
        <f>'AEO 2022 52 Raw'!J178</f>
        <v>47.217216</v>
      </c>
      <c r="H195" s="52">
        <f>'AEO 2022 52 Raw'!K178</f>
        <v>46.916187</v>
      </c>
      <c r="I195" s="52">
        <f>'AEO 2022 52 Raw'!L178</f>
        <v>46.696785</v>
      </c>
      <c r="J195" s="52">
        <f>'AEO 2022 52 Raw'!M178</f>
        <v>46.512772</v>
      </c>
      <c r="K195" s="52">
        <f>'AEO 2022 52 Raw'!N178</f>
        <v>46.351765</v>
      </c>
      <c r="L195" s="52">
        <f>'AEO 2022 52 Raw'!O178</f>
        <v>46.219109</v>
      </c>
      <c r="M195" s="52">
        <f>'AEO 2022 52 Raw'!P178</f>
        <v>46.10928</v>
      </c>
      <c r="N195" s="52">
        <f>'AEO 2022 52 Raw'!Q178</f>
        <v>46.005001</v>
      </c>
      <c r="O195" s="52">
        <f>'AEO 2022 52 Raw'!R178</f>
        <v>45.906368</v>
      </c>
      <c r="P195" s="52">
        <f>'AEO 2022 52 Raw'!S178</f>
        <v>45.793343</v>
      </c>
      <c r="Q195" s="52">
        <f>'AEO 2022 52 Raw'!T178</f>
        <v>45.686611</v>
      </c>
      <c r="R195" s="52">
        <f>'AEO 2022 52 Raw'!U178</f>
        <v>45.59161</v>
      </c>
      <c r="S195" s="52">
        <f>'AEO 2022 52 Raw'!V178</f>
        <v>45.503899</v>
      </c>
      <c r="T195" s="52">
        <f>'AEO 2022 52 Raw'!W178</f>
        <v>45.422672</v>
      </c>
      <c r="U195" s="52">
        <f>'AEO 2022 52 Raw'!X178</f>
        <v>45.345356</v>
      </c>
      <c r="V195" s="52">
        <f>'AEO 2022 52 Raw'!Y178</f>
        <v>45.275253</v>
      </c>
      <c r="W195" s="52">
        <f>'AEO 2022 52 Raw'!Z178</f>
        <v>45.207684</v>
      </c>
      <c r="X195" s="52">
        <f>'AEO 2022 52 Raw'!AA178</f>
        <v>45.144665</v>
      </c>
      <c r="Y195" s="52">
        <f>'AEO 2022 52 Raw'!AB178</f>
        <v>45.085297</v>
      </c>
      <c r="Z195" s="52">
        <f>'AEO 2022 52 Raw'!AC178</f>
        <v>45.030716</v>
      </c>
      <c r="AA195" s="52">
        <f>'AEO 2022 52 Raw'!AD178</f>
        <v>44.97974</v>
      </c>
      <c r="AB195" s="52">
        <f>'AEO 2022 52 Raw'!AE178</f>
        <v>44.932697</v>
      </c>
      <c r="AC195" s="52">
        <f>'AEO 2022 52 Raw'!AF178</f>
        <v>44.887829</v>
      </c>
      <c r="AD195" s="52">
        <f>'AEO 2022 52 Raw'!AG178</f>
        <v>44.846684</v>
      </c>
      <c r="AE195" s="52">
        <f>'AEO 2022 52 Raw'!AH178</f>
        <v>44.80785</v>
      </c>
      <c r="AF195" s="52">
        <f>'AEO 2022 52 Raw'!AI178</f>
        <v>44.750187</v>
      </c>
      <c r="AG195" s="53">
        <f>'AEO 2022 52 Raw'!AJ178</f>
        <v>-0.004</v>
      </c>
    </row>
    <row r="196" ht="15.0" customHeight="1">
      <c r="A196" s="45" t="s">
        <v>2694</v>
      </c>
      <c r="B196" s="51" t="s">
        <v>2521</v>
      </c>
      <c r="C196" s="52">
        <f>'AEO 2022 52 Raw'!F179</f>
        <v>42.412937</v>
      </c>
      <c r="D196" s="52">
        <f>'AEO 2022 52 Raw'!G179</f>
        <v>41.492645</v>
      </c>
      <c r="E196" s="52">
        <f>'AEO 2022 52 Raw'!H179</f>
        <v>40.784077</v>
      </c>
      <c r="F196" s="52">
        <f>'AEO 2022 52 Raw'!I179</f>
        <v>40.222225</v>
      </c>
      <c r="G196" s="52">
        <f>'AEO 2022 52 Raw'!J179</f>
        <v>39.889469</v>
      </c>
      <c r="H196" s="52">
        <f>'AEO 2022 52 Raw'!K179</f>
        <v>39.601448</v>
      </c>
      <c r="I196" s="52">
        <f>'AEO 2022 52 Raw'!L179</f>
        <v>39.353207</v>
      </c>
      <c r="J196" s="52">
        <f>'AEO 2022 52 Raw'!M179</f>
        <v>39.157829</v>
      </c>
      <c r="K196" s="52">
        <f>'AEO 2022 52 Raw'!N179</f>
        <v>38.984943</v>
      </c>
      <c r="L196" s="52">
        <f>'AEO 2022 52 Raw'!O179</f>
        <v>38.841133</v>
      </c>
      <c r="M196" s="52">
        <f>'AEO 2022 52 Raw'!P179</f>
        <v>38.721813</v>
      </c>
      <c r="N196" s="52">
        <f>'AEO 2022 52 Raw'!Q179</f>
        <v>38.609165</v>
      </c>
      <c r="O196" s="52">
        <f>'AEO 2022 52 Raw'!R179</f>
        <v>38.50325</v>
      </c>
      <c r="P196" s="52">
        <f>'AEO 2022 52 Raw'!S179</f>
        <v>38.383316</v>
      </c>
      <c r="Q196" s="52">
        <f>'AEO 2022 52 Raw'!T179</f>
        <v>38.270527</v>
      </c>
      <c r="R196" s="52">
        <f>'AEO 2022 52 Raw'!U179</f>
        <v>38.171776</v>
      </c>
      <c r="S196" s="52">
        <f>'AEO 2022 52 Raw'!V179</f>
        <v>38.081085</v>
      </c>
      <c r="T196" s="52">
        <f>'AEO 2022 52 Raw'!W179</f>
        <v>37.996162</v>
      </c>
      <c r="U196" s="52">
        <f>'AEO 2022 52 Raw'!X179</f>
        <v>37.91552</v>
      </c>
      <c r="V196" s="52">
        <f>'AEO 2022 52 Raw'!Y179</f>
        <v>37.840809</v>
      </c>
      <c r="W196" s="52">
        <f>'AEO 2022 52 Raw'!Z179</f>
        <v>37.769592</v>
      </c>
      <c r="X196" s="52">
        <f>'AEO 2022 52 Raw'!AA179</f>
        <v>37.70245</v>
      </c>
      <c r="Y196" s="52">
        <f>'AEO 2022 52 Raw'!AB179</f>
        <v>37.639542</v>
      </c>
      <c r="Z196" s="52">
        <f>'AEO 2022 52 Raw'!AC179</f>
        <v>37.581436</v>
      </c>
      <c r="AA196" s="52">
        <f>'AEO 2022 52 Raw'!AD179</f>
        <v>37.527203</v>
      </c>
      <c r="AB196" s="52">
        <f>'AEO 2022 52 Raw'!AE179</f>
        <v>37.476883</v>
      </c>
      <c r="AC196" s="52">
        <f>'AEO 2022 52 Raw'!AF179</f>
        <v>37.429268</v>
      </c>
      <c r="AD196" s="52">
        <f>'AEO 2022 52 Raw'!AG179</f>
        <v>37.384502</v>
      </c>
      <c r="AE196" s="52">
        <f>'AEO 2022 52 Raw'!AH179</f>
        <v>37.342777</v>
      </c>
      <c r="AF196" s="52">
        <f>'AEO 2022 52 Raw'!AI179</f>
        <v>37.281979</v>
      </c>
      <c r="AG196" s="53">
        <f>'AEO 2022 52 Raw'!AJ179</f>
        <v>-0.004</v>
      </c>
    </row>
    <row r="197" ht="15.0" customHeight="1">
      <c r="A197" s="45" t="s">
        <v>2695</v>
      </c>
      <c r="B197" s="51" t="s">
        <v>2523</v>
      </c>
      <c r="C197" s="52">
        <f>'AEO 2022 52 Raw'!F180</f>
        <v>43.723049</v>
      </c>
      <c r="D197" s="52">
        <f>'AEO 2022 52 Raw'!G180</f>
        <v>42.587334</v>
      </c>
      <c r="E197" s="52">
        <f>'AEO 2022 52 Raw'!H180</f>
        <v>41.651493</v>
      </c>
      <c r="F197" s="52">
        <f>'AEO 2022 52 Raw'!I180</f>
        <v>40.85223</v>
      </c>
      <c r="G197" s="52">
        <f>'AEO 2022 52 Raw'!J180</f>
        <v>40.416111</v>
      </c>
      <c r="H197" s="52">
        <f>'AEO 2022 52 Raw'!K180</f>
        <v>40.087948</v>
      </c>
      <c r="I197" s="52">
        <f>'AEO 2022 52 Raw'!L180</f>
        <v>39.829914</v>
      </c>
      <c r="J197" s="52">
        <f>'AEO 2022 52 Raw'!M180</f>
        <v>39.633698</v>
      </c>
      <c r="K197" s="52">
        <f>'AEO 2022 52 Raw'!N180</f>
        <v>39.444988</v>
      </c>
      <c r="L197" s="52">
        <f>'AEO 2022 52 Raw'!O180</f>
        <v>39.298988</v>
      </c>
      <c r="M197" s="52">
        <f>'AEO 2022 52 Raw'!P180</f>
        <v>39.190693</v>
      </c>
      <c r="N197" s="52">
        <f>'AEO 2022 52 Raw'!Q180</f>
        <v>39.073246</v>
      </c>
      <c r="O197" s="52">
        <f>'AEO 2022 52 Raw'!R180</f>
        <v>38.959721</v>
      </c>
      <c r="P197" s="52">
        <f>'AEO 2022 52 Raw'!S180</f>
        <v>38.831562</v>
      </c>
      <c r="Q197" s="52">
        <f>'AEO 2022 52 Raw'!T180</f>
        <v>38.710117</v>
      </c>
      <c r="R197" s="52">
        <f>'AEO 2022 52 Raw'!U180</f>
        <v>38.610233</v>
      </c>
      <c r="S197" s="52">
        <f>'AEO 2022 52 Raw'!V180</f>
        <v>38.517902</v>
      </c>
      <c r="T197" s="52">
        <f>'AEO 2022 52 Raw'!W180</f>
        <v>38.431431</v>
      </c>
      <c r="U197" s="52">
        <f>'AEO 2022 52 Raw'!X180</f>
        <v>38.349293</v>
      </c>
      <c r="V197" s="52">
        <f>'AEO 2022 52 Raw'!Y180</f>
        <v>38.276806</v>
      </c>
      <c r="W197" s="52">
        <f>'AEO 2022 52 Raw'!Z180</f>
        <v>38.207577</v>
      </c>
      <c r="X197" s="52">
        <f>'AEO 2022 52 Raw'!AA180</f>
        <v>38.142311</v>
      </c>
      <c r="Y197" s="52">
        <f>'AEO 2022 52 Raw'!AB180</f>
        <v>38.081024</v>
      </c>
      <c r="Z197" s="52">
        <f>'AEO 2022 52 Raw'!AC180</f>
        <v>38.02644</v>
      </c>
      <c r="AA197" s="52">
        <f>'AEO 2022 52 Raw'!AD180</f>
        <v>37.97546</v>
      </c>
      <c r="AB197" s="52">
        <f>'AEO 2022 52 Raw'!AE180</f>
        <v>37.928257</v>
      </c>
      <c r="AC197" s="52">
        <f>'AEO 2022 52 Raw'!AF180</f>
        <v>37.883587</v>
      </c>
      <c r="AD197" s="52">
        <f>'AEO 2022 52 Raw'!AG180</f>
        <v>37.841679</v>
      </c>
      <c r="AE197" s="52">
        <f>'AEO 2022 52 Raw'!AH180</f>
        <v>37.802559</v>
      </c>
      <c r="AF197" s="52">
        <f>'AEO 2022 52 Raw'!AI180</f>
        <v>37.744282</v>
      </c>
      <c r="AG197" s="53">
        <f>'AEO 2022 52 Raw'!AJ180</f>
        <v>-0.005</v>
      </c>
    </row>
    <row r="198" ht="15.0" customHeight="1">
      <c r="A198" s="45" t="s">
        <v>2696</v>
      </c>
      <c r="B198" s="51" t="s">
        <v>2525</v>
      </c>
      <c r="C198" s="52">
        <f>'AEO 2022 52 Raw'!F181</f>
        <v>53.067242</v>
      </c>
      <c r="D198" s="52">
        <f>'AEO 2022 52 Raw'!G181</f>
        <v>51.59573</v>
      </c>
      <c r="E198" s="52">
        <f>'AEO 2022 52 Raw'!H181</f>
        <v>50.352032</v>
      </c>
      <c r="F198" s="52">
        <f>'AEO 2022 52 Raw'!I181</f>
        <v>49.243626</v>
      </c>
      <c r="G198" s="52">
        <f>'AEO 2022 52 Raw'!J181</f>
        <v>48.688118</v>
      </c>
      <c r="H198" s="52">
        <f>'AEO 2022 52 Raw'!K181</f>
        <v>48.253159</v>
      </c>
      <c r="I198" s="52">
        <f>'AEO 2022 52 Raw'!L181</f>
        <v>47.913284</v>
      </c>
      <c r="J198" s="52">
        <f>'AEO 2022 52 Raw'!M181</f>
        <v>47.661243</v>
      </c>
      <c r="K198" s="52">
        <f>'AEO 2022 52 Raw'!N181</f>
        <v>47.399719</v>
      </c>
      <c r="L198" s="52">
        <f>'AEO 2022 52 Raw'!O181</f>
        <v>47.206051</v>
      </c>
      <c r="M198" s="52">
        <f>'AEO 2022 52 Raw'!P181</f>
        <v>47.074474</v>
      </c>
      <c r="N198" s="52">
        <f>'AEO 2022 52 Raw'!Q181</f>
        <v>46.913982</v>
      </c>
      <c r="O198" s="52">
        <f>'AEO 2022 52 Raw'!R181</f>
        <v>46.755386</v>
      </c>
      <c r="P198" s="52">
        <f>'AEO 2022 52 Raw'!S181</f>
        <v>46.584328</v>
      </c>
      <c r="Q198" s="52">
        <f>'AEO 2022 52 Raw'!T181</f>
        <v>46.421894</v>
      </c>
      <c r="R198" s="52">
        <f>'AEO 2022 52 Raw'!U181</f>
        <v>46.29406</v>
      </c>
      <c r="S198" s="52">
        <f>'AEO 2022 52 Raw'!V181</f>
        <v>46.174942</v>
      </c>
      <c r="T198" s="52">
        <f>'AEO 2022 52 Raw'!W181</f>
        <v>46.062653</v>
      </c>
      <c r="U198" s="52">
        <f>'AEO 2022 52 Raw'!X181</f>
        <v>45.955147</v>
      </c>
      <c r="V198" s="52">
        <f>'AEO 2022 52 Raw'!Y181</f>
        <v>45.864254</v>
      </c>
      <c r="W198" s="52">
        <f>'AEO 2022 52 Raw'!Z181</f>
        <v>45.776772</v>
      </c>
      <c r="X198" s="52">
        <f>'AEO 2022 52 Raw'!AA181</f>
        <v>45.694088</v>
      </c>
      <c r="Y198" s="52">
        <f>'AEO 2022 52 Raw'!AB181</f>
        <v>45.615715</v>
      </c>
      <c r="Z198" s="52">
        <f>'AEO 2022 52 Raw'!AC181</f>
        <v>45.547852</v>
      </c>
      <c r="AA198" s="52">
        <f>'AEO 2022 52 Raw'!AD181</f>
        <v>45.484241</v>
      </c>
      <c r="AB198" s="52">
        <f>'AEO 2022 52 Raw'!AE181</f>
        <v>45.424999</v>
      </c>
      <c r="AC198" s="52">
        <f>'AEO 2022 52 Raw'!AF181</f>
        <v>45.368568</v>
      </c>
      <c r="AD198" s="52">
        <f>'AEO 2022 52 Raw'!AG181</f>
        <v>45.315697</v>
      </c>
      <c r="AE198" s="52">
        <f>'AEO 2022 52 Raw'!AH181</f>
        <v>45.2658</v>
      </c>
      <c r="AF198" s="52">
        <f>'AEO 2022 52 Raw'!AI181</f>
        <v>45.19717</v>
      </c>
      <c r="AG198" s="53">
        <f>'AEO 2022 52 Raw'!AJ181</f>
        <v>-0.006</v>
      </c>
    </row>
    <row r="199" ht="15.0" customHeight="1">
      <c r="A199" s="45" t="s">
        <v>2697</v>
      </c>
      <c r="B199" s="51" t="s">
        <v>2527</v>
      </c>
      <c r="C199" s="52">
        <f>'AEO 2022 52 Raw'!F182</f>
        <v>112.672066</v>
      </c>
      <c r="D199" s="52">
        <f>'AEO 2022 52 Raw'!G182</f>
        <v>111.346024</v>
      </c>
      <c r="E199" s="52">
        <f>'AEO 2022 52 Raw'!H182</f>
        <v>110.209915</v>
      </c>
      <c r="F199" s="52">
        <f>'AEO 2022 52 Raw'!I182</f>
        <v>109.196312</v>
      </c>
      <c r="G199" s="52">
        <f>'AEO 2022 52 Raw'!J182</f>
        <v>108.74543</v>
      </c>
      <c r="H199" s="52">
        <f>'AEO 2022 52 Raw'!K182</f>
        <v>108.42115</v>
      </c>
      <c r="I199" s="52">
        <f>'AEO 2022 52 Raw'!L182</f>
        <v>108.133141</v>
      </c>
      <c r="J199" s="52">
        <f>'AEO 2022 52 Raw'!M182</f>
        <v>107.924095</v>
      </c>
      <c r="K199" s="52">
        <f>'AEO 2022 52 Raw'!N182</f>
        <v>107.701309</v>
      </c>
      <c r="L199" s="52">
        <f>'AEO 2022 52 Raw'!O182</f>
        <v>107.542389</v>
      </c>
      <c r="M199" s="52">
        <f>'AEO 2022 52 Raw'!P182</f>
        <v>107.435814</v>
      </c>
      <c r="N199" s="52">
        <f>'AEO 2022 52 Raw'!Q182</f>
        <v>107.295013</v>
      </c>
      <c r="O199" s="52">
        <f>'AEO 2022 52 Raw'!R182</f>
        <v>107.156509</v>
      </c>
      <c r="P199" s="52">
        <f>'AEO 2022 52 Raw'!S182</f>
        <v>107.003136</v>
      </c>
      <c r="Q199" s="52">
        <f>'AEO 2022 52 Raw'!T182</f>
        <v>106.857773</v>
      </c>
      <c r="R199" s="52">
        <f>'AEO 2022 52 Raw'!U182</f>
        <v>106.746307</v>
      </c>
      <c r="S199" s="52">
        <f>'AEO 2022 52 Raw'!V182</f>
        <v>106.642792</v>
      </c>
      <c r="T199" s="52">
        <f>'AEO 2022 52 Raw'!W182</f>
        <v>106.545128</v>
      </c>
      <c r="U199" s="52">
        <f>'AEO 2022 52 Raw'!X182</f>
        <v>106.451515</v>
      </c>
      <c r="V199" s="52">
        <f>'AEO 2022 52 Raw'!Y182</f>
        <v>106.374023</v>
      </c>
      <c r="W199" s="52">
        <f>'AEO 2022 52 Raw'!Z182</f>
        <v>106.299248</v>
      </c>
      <c r="X199" s="52">
        <f>'AEO 2022 52 Raw'!AA182</f>
        <v>106.228737</v>
      </c>
      <c r="Y199" s="52">
        <f>'AEO 2022 52 Raw'!AB182</f>
        <v>106.161125</v>
      </c>
      <c r="Z199" s="52">
        <f>'AEO 2022 52 Raw'!AC182</f>
        <v>106.103722</v>
      </c>
      <c r="AA199" s="52">
        <f>'AEO 2022 52 Raw'!AD182</f>
        <v>106.050247</v>
      </c>
      <c r="AB199" s="52">
        <f>'AEO 2022 52 Raw'!AE182</f>
        <v>106.000954</v>
      </c>
      <c r="AC199" s="52">
        <f>'AEO 2022 52 Raw'!AF182</f>
        <v>105.954277</v>
      </c>
      <c r="AD199" s="52">
        <f>'AEO 2022 52 Raw'!AG182</f>
        <v>105.910713</v>
      </c>
      <c r="AE199" s="52">
        <f>'AEO 2022 52 Raw'!AH182</f>
        <v>105.869774</v>
      </c>
      <c r="AF199" s="52">
        <f>'AEO 2022 52 Raw'!AI182</f>
        <v>105.809776</v>
      </c>
      <c r="AG199" s="53">
        <f>'AEO 2022 52 Raw'!AJ182</f>
        <v>-0.002</v>
      </c>
    </row>
    <row r="200" ht="12.0" customHeight="1">
      <c r="A200" s="45" t="s">
        <v>2698</v>
      </c>
      <c r="B200" s="51" t="s">
        <v>2529</v>
      </c>
      <c r="C200" s="52">
        <f>'AEO 2022 52 Raw'!F183</f>
        <v>44.426044</v>
      </c>
      <c r="D200" s="52">
        <f>'AEO 2022 52 Raw'!G183</f>
        <v>43.210003</v>
      </c>
      <c r="E200" s="52">
        <f>'AEO 2022 52 Raw'!H183</f>
        <v>42.207405</v>
      </c>
      <c r="F200" s="52">
        <f>'AEO 2022 52 Raw'!I183</f>
        <v>41.369919</v>
      </c>
      <c r="G200" s="52">
        <f>'AEO 2022 52 Raw'!J183</f>
        <v>40.868916</v>
      </c>
      <c r="H200" s="52">
        <f>'AEO 2022 52 Raw'!K183</f>
        <v>40.48027</v>
      </c>
      <c r="I200" s="52">
        <f>'AEO 2022 52 Raw'!L183</f>
        <v>40.189026</v>
      </c>
      <c r="J200" s="52">
        <f>'AEO 2022 52 Raw'!M183</f>
        <v>39.971497</v>
      </c>
      <c r="K200" s="52">
        <f>'AEO 2022 52 Raw'!N183</f>
        <v>39.753632</v>
      </c>
      <c r="L200" s="52">
        <f>'AEO 2022 52 Raw'!O183</f>
        <v>39.588104</v>
      </c>
      <c r="M200" s="52">
        <f>'AEO 2022 52 Raw'!P183</f>
        <v>39.469841</v>
      </c>
      <c r="N200" s="52">
        <f>'AEO 2022 52 Raw'!Q183</f>
        <v>39.335217</v>
      </c>
      <c r="O200" s="52">
        <f>'AEO 2022 52 Raw'!R183</f>
        <v>39.203487</v>
      </c>
      <c r="P200" s="52">
        <f>'AEO 2022 52 Raw'!S183</f>
        <v>39.058346</v>
      </c>
      <c r="Q200" s="52">
        <f>'AEO 2022 52 Raw'!T183</f>
        <v>38.920963</v>
      </c>
      <c r="R200" s="52">
        <f>'AEO 2022 52 Raw'!U183</f>
        <v>38.809803</v>
      </c>
      <c r="S200" s="52">
        <f>'AEO 2022 52 Raw'!V183</f>
        <v>38.706692</v>
      </c>
      <c r="T200" s="52">
        <f>'AEO 2022 52 Raw'!W183</f>
        <v>38.609886</v>
      </c>
      <c r="U200" s="52">
        <f>'AEO 2022 52 Raw'!X183</f>
        <v>38.5177</v>
      </c>
      <c r="V200" s="52">
        <f>'AEO 2022 52 Raw'!Y183</f>
        <v>38.437424</v>
      </c>
      <c r="W200" s="52">
        <f>'AEO 2022 52 Raw'!Z183</f>
        <v>38.360683</v>
      </c>
      <c r="X200" s="52">
        <f>'AEO 2022 52 Raw'!AA183</f>
        <v>38.288166</v>
      </c>
      <c r="Y200" s="52">
        <f>'AEO 2022 52 Raw'!AB183</f>
        <v>38.220013</v>
      </c>
      <c r="Z200" s="52">
        <f>'AEO 2022 52 Raw'!AC183</f>
        <v>38.15958</v>
      </c>
      <c r="AA200" s="52">
        <f>'AEO 2022 52 Raw'!AD183</f>
        <v>38.104874</v>
      </c>
      <c r="AB200" s="52">
        <f>'AEO 2022 52 Raw'!AE183</f>
        <v>38.054024</v>
      </c>
      <c r="AC200" s="52">
        <f>'AEO 2022 52 Raw'!AF183</f>
        <v>38.006279</v>
      </c>
      <c r="AD200" s="52">
        <f>'AEO 2022 52 Raw'!AG183</f>
        <v>37.959797</v>
      </c>
      <c r="AE200" s="52">
        <f>'AEO 2022 52 Raw'!AH183</f>
        <v>37.916992</v>
      </c>
      <c r="AF200" s="52">
        <f>'AEO 2022 52 Raw'!AI183</f>
        <v>37.854675</v>
      </c>
      <c r="AG200" s="53">
        <f>'AEO 2022 52 Raw'!AJ183</f>
        <v>-0.006</v>
      </c>
    </row>
    <row r="201" ht="15.0" customHeight="1">
      <c r="A201" s="45" t="s">
        <v>2699</v>
      </c>
      <c r="B201" s="51" t="s">
        <v>2531</v>
      </c>
      <c r="C201" s="52">
        <f>'AEO 2022 52 Raw'!F184</f>
        <v>59.174335</v>
      </c>
      <c r="D201" s="52">
        <f>'AEO 2022 52 Raw'!G184</f>
        <v>57.654343</v>
      </c>
      <c r="E201" s="52">
        <f>'AEO 2022 52 Raw'!H184</f>
        <v>56.394592</v>
      </c>
      <c r="F201" s="52">
        <f>'AEO 2022 52 Raw'!I184</f>
        <v>55.301594</v>
      </c>
      <c r="G201" s="52">
        <f>'AEO 2022 52 Raw'!J184</f>
        <v>54.702187</v>
      </c>
      <c r="H201" s="52">
        <f>'AEO 2022 52 Raw'!K184</f>
        <v>54.233768</v>
      </c>
      <c r="I201" s="52">
        <f>'AEO 2022 52 Raw'!L184</f>
        <v>53.862408</v>
      </c>
      <c r="J201" s="52">
        <f>'AEO 2022 52 Raw'!M184</f>
        <v>53.581757</v>
      </c>
      <c r="K201" s="52">
        <f>'AEO 2022 52 Raw'!N184</f>
        <v>53.302998</v>
      </c>
      <c r="L201" s="52">
        <f>'AEO 2022 52 Raw'!O184</f>
        <v>53.087605</v>
      </c>
      <c r="M201" s="52">
        <f>'AEO 2022 52 Raw'!P184</f>
        <v>52.928947</v>
      </c>
      <c r="N201" s="52">
        <f>'AEO 2022 52 Raw'!Q184</f>
        <v>52.752357</v>
      </c>
      <c r="O201" s="52">
        <f>'AEO 2022 52 Raw'!R184</f>
        <v>52.58009</v>
      </c>
      <c r="P201" s="52">
        <f>'AEO 2022 52 Raw'!S184</f>
        <v>52.396587</v>
      </c>
      <c r="Q201" s="52">
        <f>'AEO 2022 52 Raw'!T184</f>
        <v>52.223862</v>
      </c>
      <c r="R201" s="52">
        <f>'AEO 2022 52 Raw'!U184</f>
        <v>52.082672</v>
      </c>
      <c r="S201" s="52">
        <f>'AEO 2022 52 Raw'!V184</f>
        <v>51.952057</v>
      </c>
      <c r="T201" s="52">
        <f>'AEO 2022 52 Raw'!W184</f>
        <v>51.828053</v>
      </c>
      <c r="U201" s="52">
        <f>'AEO 2022 52 Raw'!X184</f>
        <v>51.709087</v>
      </c>
      <c r="V201" s="52">
        <f>'AEO 2022 52 Raw'!Y184</f>
        <v>51.604809</v>
      </c>
      <c r="W201" s="52">
        <f>'AEO 2022 52 Raw'!Z184</f>
        <v>51.504436</v>
      </c>
      <c r="X201" s="52">
        <f>'AEO 2022 52 Raw'!AA184</f>
        <v>51.409592</v>
      </c>
      <c r="Y201" s="52">
        <f>'AEO 2022 52 Raw'!AB184</f>
        <v>51.319931</v>
      </c>
      <c r="Z201" s="52">
        <f>'AEO 2022 52 Raw'!AC184</f>
        <v>51.240162</v>
      </c>
      <c r="AA201" s="52">
        <f>'AEO 2022 52 Raw'!AD184</f>
        <v>51.165001</v>
      </c>
      <c r="AB201" s="52">
        <f>'AEO 2022 52 Raw'!AE184</f>
        <v>51.094753</v>
      </c>
      <c r="AC201" s="52">
        <f>'AEO 2022 52 Raw'!AF184</f>
        <v>51.030186</v>
      </c>
      <c r="AD201" s="52">
        <f>'AEO 2022 52 Raw'!AG184</f>
        <v>50.967407</v>
      </c>
      <c r="AE201" s="52">
        <f>'AEO 2022 52 Raw'!AH184</f>
        <v>50.909863</v>
      </c>
      <c r="AF201" s="52">
        <f>'AEO 2022 52 Raw'!AI184</f>
        <v>50.832886</v>
      </c>
      <c r="AG201" s="53">
        <f>'AEO 2022 52 Raw'!AJ184</f>
        <v>-0.005</v>
      </c>
    </row>
    <row r="202" ht="15.0" customHeight="1">
      <c r="A202" s="45" t="s">
        <v>2700</v>
      </c>
      <c r="B202" s="51" t="s">
        <v>2533</v>
      </c>
      <c r="C202" s="52">
        <f>'AEO 2022 52 Raw'!F185</f>
        <v>46.863556</v>
      </c>
      <c r="D202" s="52">
        <f>'AEO 2022 52 Raw'!G185</f>
        <v>45.713097</v>
      </c>
      <c r="E202" s="52">
        <f>'AEO 2022 52 Raw'!H185</f>
        <v>44.896465</v>
      </c>
      <c r="F202" s="52">
        <f>'AEO 2022 52 Raw'!I185</f>
        <v>44.248558</v>
      </c>
      <c r="G202" s="52">
        <f>'AEO 2022 52 Raw'!J185</f>
        <v>43.758244</v>
      </c>
      <c r="H202" s="52">
        <f>'AEO 2022 52 Raw'!K185</f>
        <v>43.392982</v>
      </c>
      <c r="I202" s="52">
        <f>'AEO 2022 52 Raw'!L185</f>
        <v>43.111446</v>
      </c>
      <c r="J202" s="52">
        <f>'AEO 2022 52 Raw'!M185</f>
        <v>42.891918</v>
      </c>
      <c r="K202" s="52">
        <f>'AEO 2022 52 Raw'!N185</f>
        <v>42.711182</v>
      </c>
      <c r="L202" s="52">
        <f>'AEO 2022 52 Raw'!O185</f>
        <v>42.561646</v>
      </c>
      <c r="M202" s="52">
        <f>'AEO 2022 52 Raw'!P185</f>
        <v>42.436424</v>
      </c>
      <c r="N202" s="52">
        <f>'AEO 2022 52 Raw'!Q185</f>
        <v>42.327435</v>
      </c>
      <c r="O202" s="52">
        <f>'AEO 2022 52 Raw'!R185</f>
        <v>42.228752</v>
      </c>
      <c r="P202" s="52">
        <f>'AEO 2022 52 Raw'!S185</f>
        <v>42.07362</v>
      </c>
      <c r="Q202" s="52">
        <f>'AEO 2022 52 Raw'!T185</f>
        <v>41.913868</v>
      </c>
      <c r="R202" s="52">
        <f>'AEO 2022 52 Raw'!U185</f>
        <v>41.76593</v>
      </c>
      <c r="S202" s="52">
        <f>'AEO 2022 52 Raw'!V185</f>
        <v>41.626987</v>
      </c>
      <c r="T202" s="52">
        <f>'AEO 2022 52 Raw'!W185</f>
        <v>41.49659</v>
      </c>
      <c r="U202" s="52">
        <f>'AEO 2022 52 Raw'!X185</f>
        <v>41.372002</v>
      </c>
      <c r="V202" s="52">
        <f>'AEO 2022 52 Raw'!Y185</f>
        <v>41.256248</v>
      </c>
      <c r="W202" s="52">
        <f>'AEO 2022 52 Raw'!Z185</f>
        <v>41.143185</v>
      </c>
      <c r="X202" s="52">
        <f>'AEO 2022 52 Raw'!AA185</f>
        <v>41.036343</v>
      </c>
      <c r="Y202" s="52">
        <f>'AEO 2022 52 Raw'!AB185</f>
        <v>40.933983</v>
      </c>
      <c r="Z202" s="52">
        <f>'AEO 2022 52 Raw'!AC185</f>
        <v>40.837048</v>
      </c>
      <c r="AA202" s="52">
        <f>'AEO 2022 52 Raw'!AD185</f>
        <v>40.745178</v>
      </c>
      <c r="AB202" s="52">
        <f>'AEO 2022 52 Raw'!AE185</f>
        <v>40.658482</v>
      </c>
      <c r="AC202" s="52">
        <f>'AEO 2022 52 Raw'!AF185</f>
        <v>40.575146</v>
      </c>
      <c r="AD202" s="52">
        <f>'AEO 2022 52 Raw'!AG185</f>
        <v>40.496525</v>
      </c>
      <c r="AE202" s="52">
        <f>'AEO 2022 52 Raw'!AH185</f>
        <v>40.421391</v>
      </c>
      <c r="AF202" s="52">
        <f>'AEO 2022 52 Raw'!AI185</f>
        <v>40.342777</v>
      </c>
      <c r="AG202" s="53">
        <f>'AEO 2022 52 Raw'!AJ185</f>
        <v>-0.005</v>
      </c>
    </row>
    <row r="203" ht="15.0" customHeight="1">
      <c r="A203" s="45" t="s">
        <v>2701</v>
      </c>
      <c r="B203" s="51" t="s">
        <v>2535</v>
      </c>
      <c r="C203" s="52">
        <f>'AEO 2022 52 Raw'!F186</f>
        <v>0</v>
      </c>
      <c r="D203" s="52">
        <f>'AEO 2022 52 Raw'!G186</f>
        <v>0</v>
      </c>
      <c r="E203" s="52">
        <f>'AEO 2022 52 Raw'!H186</f>
        <v>0</v>
      </c>
      <c r="F203" s="52">
        <f>'AEO 2022 52 Raw'!I186</f>
        <v>0</v>
      </c>
      <c r="G203" s="52">
        <f>'AEO 2022 52 Raw'!J186</f>
        <v>0</v>
      </c>
      <c r="H203" s="52">
        <f>'AEO 2022 52 Raw'!K186</f>
        <v>0</v>
      </c>
      <c r="I203" s="52">
        <f>'AEO 2022 52 Raw'!L186</f>
        <v>0</v>
      </c>
      <c r="J203" s="52">
        <f>'AEO 2022 52 Raw'!M186</f>
        <v>0</v>
      </c>
      <c r="K203" s="52">
        <f>'AEO 2022 52 Raw'!N186</f>
        <v>0</v>
      </c>
      <c r="L203" s="52">
        <f>'AEO 2022 52 Raw'!O186</f>
        <v>0</v>
      </c>
      <c r="M203" s="52">
        <f>'AEO 2022 52 Raw'!P186</f>
        <v>0</v>
      </c>
      <c r="N203" s="52">
        <f>'AEO 2022 52 Raw'!Q186</f>
        <v>0</v>
      </c>
      <c r="O203" s="52">
        <f>'AEO 2022 52 Raw'!R186</f>
        <v>0</v>
      </c>
      <c r="P203" s="52">
        <f>'AEO 2022 52 Raw'!S186</f>
        <v>0</v>
      </c>
      <c r="Q203" s="52">
        <f>'AEO 2022 52 Raw'!T186</f>
        <v>0</v>
      </c>
      <c r="R203" s="52">
        <f>'AEO 2022 52 Raw'!U186</f>
        <v>0</v>
      </c>
      <c r="S203" s="52">
        <f>'AEO 2022 52 Raw'!V186</f>
        <v>0</v>
      </c>
      <c r="T203" s="52">
        <f>'AEO 2022 52 Raw'!W186</f>
        <v>0</v>
      </c>
      <c r="U203" s="52">
        <f>'AEO 2022 52 Raw'!X186</f>
        <v>0</v>
      </c>
      <c r="V203" s="52">
        <f>'AEO 2022 52 Raw'!Y186</f>
        <v>0</v>
      </c>
      <c r="W203" s="52">
        <f>'AEO 2022 52 Raw'!Z186</f>
        <v>0</v>
      </c>
      <c r="X203" s="52">
        <f>'AEO 2022 52 Raw'!AA186</f>
        <v>0</v>
      </c>
      <c r="Y203" s="52">
        <f>'AEO 2022 52 Raw'!AB186</f>
        <v>0</v>
      </c>
      <c r="Z203" s="52">
        <f>'AEO 2022 52 Raw'!AC186</f>
        <v>0</v>
      </c>
      <c r="AA203" s="52">
        <f>'AEO 2022 52 Raw'!AD186</f>
        <v>0</v>
      </c>
      <c r="AB203" s="52">
        <f>'AEO 2022 52 Raw'!AE186</f>
        <v>0</v>
      </c>
      <c r="AC203" s="52">
        <f>'AEO 2022 52 Raw'!AF186</f>
        <v>0</v>
      </c>
      <c r="AD203" s="52">
        <f>'AEO 2022 52 Raw'!AG186</f>
        <v>0</v>
      </c>
      <c r="AE203" s="52">
        <f>'AEO 2022 52 Raw'!AH186</f>
        <v>0</v>
      </c>
      <c r="AF203" s="52">
        <f>'AEO 2022 52 Raw'!AI186</f>
        <v>0</v>
      </c>
      <c r="AG203" s="53" t="str">
        <f>'AEO 2022 52 Raw'!AJ186</f>
        <v>- -</v>
      </c>
    </row>
    <row r="204" ht="12.0" customHeight="1">
      <c r="A204" s="45" t="s">
        <v>2702</v>
      </c>
      <c r="B204" s="51" t="s">
        <v>2537</v>
      </c>
      <c r="C204" s="52">
        <f>'AEO 2022 52 Raw'!F187</f>
        <v>42.584953</v>
      </c>
      <c r="D204" s="52">
        <f>'AEO 2022 52 Raw'!G187</f>
        <v>41.636192</v>
      </c>
      <c r="E204" s="52">
        <f>'AEO 2022 52 Raw'!H187</f>
        <v>40.993687</v>
      </c>
      <c r="F204" s="52">
        <f>'AEO 2022 52 Raw'!I187</f>
        <v>40.550468</v>
      </c>
      <c r="G204" s="52">
        <f>'AEO 2022 52 Raw'!J187</f>
        <v>40.221962</v>
      </c>
      <c r="H204" s="52">
        <f>'AEO 2022 52 Raw'!K187</f>
        <v>40.0485</v>
      </c>
      <c r="I204" s="52">
        <f>'AEO 2022 52 Raw'!L187</f>
        <v>39.915897</v>
      </c>
      <c r="J204" s="52">
        <f>'AEO 2022 52 Raw'!M187</f>
        <v>39.812519</v>
      </c>
      <c r="K204" s="52">
        <f>'AEO 2022 52 Raw'!N187</f>
        <v>39.738304</v>
      </c>
      <c r="L204" s="52">
        <f>'AEO 2022 52 Raw'!O187</f>
        <v>39.67712</v>
      </c>
      <c r="M204" s="52">
        <f>'AEO 2022 52 Raw'!P187</f>
        <v>39.624393</v>
      </c>
      <c r="N204" s="52">
        <f>'AEO 2022 52 Raw'!Q187</f>
        <v>39.575108</v>
      </c>
      <c r="O204" s="52">
        <f>'AEO 2022 52 Raw'!R187</f>
        <v>39.526524</v>
      </c>
      <c r="P204" s="52">
        <f>'AEO 2022 52 Raw'!S187</f>
        <v>39.414684</v>
      </c>
      <c r="Q204" s="52">
        <f>'AEO 2022 52 Raw'!T187</f>
        <v>39.300423</v>
      </c>
      <c r="R204" s="52">
        <f>'AEO 2022 52 Raw'!U187</f>
        <v>39.196739</v>
      </c>
      <c r="S204" s="52">
        <f>'AEO 2022 52 Raw'!V187</f>
        <v>39.103146</v>
      </c>
      <c r="T204" s="52">
        <f>'AEO 2022 52 Raw'!W187</f>
        <v>39.00919</v>
      </c>
      <c r="U204" s="52">
        <f>'AEO 2022 52 Raw'!X187</f>
        <v>38.919426</v>
      </c>
      <c r="V204" s="52">
        <f>'AEO 2022 52 Raw'!Y187</f>
        <v>38.834171</v>
      </c>
      <c r="W204" s="52">
        <f>'AEO 2022 52 Raw'!Z187</f>
        <v>38.752144</v>
      </c>
      <c r="X204" s="52">
        <f>'AEO 2022 52 Raw'!AA187</f>
        <v>38.674156</v>
      </c>
      <c r="Y204" s="52">
        <f>'AEO 2022 52 Raw'!AB187</f>
        <v>38.600391</v>
      </c>
      <c r="Z204" s="52">
        <f>'AEO 2022 52 Raw'!AC187</f>
        <v>38.530457</v>
      </c>
      <c r="AA204" s="52">
        <f>'AEO 2022 52 Raw'!AD187</f>
        <v>38.464268</v>
      </c>
      <c r="AB204" s="52">
        <f>'AEO 2022 52 Raw'!AE187</f>
        <v>38.401917</v>
      </c>
      <c r="AC204" s="52">
        <f>'AEO 2022 52 Raw'!AF187</f>
        <v>38.342442</v>
      </c>
      <c r="AD204" s="52">
        <f>'AEO 2022 52 Raw'!AG187</f>
        <v>38.2855</v>
      </c>
      <c r="AE204" s="52">
        <f>'AEO 2022 52 Raw'!AH187</f>
        <v>38.231647</v>
      </c>
      <c r="AF204" s="52">
        <f>'AEO 2022 52 Raw'!AI187</f>
        <v>38.173191</v>
      </c>
      <c r="AG204" s="53">
        <f>'AEO 2022 52 Raw'!AJ187</f>
        <v>-0.004</v>
      </c>
    </row>
    <row r="205" ht="15.0" customHeight="1">
      <c r="A205" s="45" t="s">
        <v>2703</v>
      </c>
      <c r="B205" s="51" t="s">
        <v>2539</v>
      </c>
      <c r="C205" s="52">
        <f>'AEO 2022 52 Raw'!F188</f>
        <v>0</v>
      </c>
      <c r="D205" s="52">
        <f>'AEO 2022 52 Raw'!G188</f>
        <v>0</v>
      </c>
      <c r="E205" s="52">
        <f>'AEO 2022 52 Raw'!H188</f>
        <v>0</v>
      </c>
      <c r="F205" s="52">
        <f>'AEO 2022 52 Raw'!I188</f>
        <v>0</v>
      </c>
      <c r="G205" s="52">
        <f>'AEO 2022 52 Raw'!J188</f>
        <v>0</v>
      </c>
      <c r="H205" s="52">
        <f>'AEO 2022 52 Raw'!K188</f>
        <v>0</v>
      </c>
      <c r="I205" s="52">
        <f>'AEO 2022 52 Raw'!L188</f>
        <v>0</v>
      </c>
      <c r="J205" s="52">
        <f>'AEO 2022 52 Raw'!M188</f>
        <v>0</v>
      </c>
      <c r="K205" s="52">
        <f>'AEO 2022 52 Raw'!N188</f>
        <v>0</v>
      </c>
      <c r="L205" s="52">
        <f>'AEO 2022 52 Raw'!O188</f>
        <v>0</v>
      </c>
      <c r="M205" s="52">
        <f>'AEO 2022 52 Raw'!P188</f>
        <v>0</v>
      </c>
      <c r="N205" s="52">
        <f>'AEO 2022 52 Raw'!Q188</f>
        <v>0</v>
      </c>
      <c r="O205" s="52">
        <f>'AEO 2022 52 Raw'!R188</f>
        <v>0</v>
      </c>
      <c r="P205" s="52">
        <f>'AEO 2022 52 Raw'!S188</f>
        <v>0</v>
      </c>
      <c r="Q205" s="52">
        <f>'AEO 2022 52 Raw'!T188</f>
        <v>0</v>
      </c>
      <c r="R205" s="52">
        <f>'AEO 2022 52 Raw'!U188</f>
        <v>0</v>
      </c>
      <c r="S205" s="52">
        <f>'AEO 2022 52 Raw'!V188</f>
        <v>0</v>
      </c>
      <c r="T205" s="52">
        <f>'AEO 2022 52 Raw'!W188</f>
        <v>0</v>
      </c>
      <c r="U205" s="52">
        <f>'AEO 2022 52 Raw'!X188</f>
        <v>0</v>
      </c>
      <c r="V205" s="52">
        <f>'AEO 2022 52 Raw'!Y188</f>
        <v>0</v>
      </c>
      <c r="W205" s="52">
        <f>'AEO 2022 52 Raw'!Z188</f>
        <v>0</v>
      </c>
      <c r="X205" s="52">
        <f>'AEO 2022 52 Raw'!AA188</f>
        <v>0</v>
      </c>
      <c r="Y205" s="52">
        <f>'AEO 2022 52 Raw'!AB188</f>
        <v>0</v>
      </c>
      <c r="Z205" s="52">
        <f>'AEO 2022 52 Raw'!AC188</f>
        <v>0</v>
      </c>
      <c r="AA205" s="52">
        <f>'AEO 2022 52 Raw'!AD188</f>
        <v>0</v>
      </c>
      <c r="AB205" s="52">
        <f>'AEO 2022 52 Raw'!AE188</f>
        <v>0</v>
      </c>
      <c r="AC205" s="52">
        <f>'AEO 2022 52 Raw'!AF188</f>
        <v>0</v>
      </c>
      <c r="AD205" s="52">
        <f>'AEO 2022 52 Raw'!AG188</f>
        <v>0</v>
      </c>
      <c r="AE205" s="52">
        <f>'AEO 2022 52 Raw'!AH188</f>
        <v>0</v>
      </c>
      <c r="AF205" s="52">
        <f>'AEO 2022 52 Raw'!AI188</f>
        <v>0</v>
      </c>
      <c r="AG205" s="53" t="str">
        <f>'AEO 2022 52 Raw'!AJ188</f>
        <v>- -</v>
      </c>
    </row>
    <row r="206" ht="15.0" customHeight="1">
      <c r="A206" s="45" t="s">
        <v>2704</v>
      </c>
      <c r="B206" s="51" t="s">
        <v>2541</v>
      </c>
      <c r="C206" s="52">
        <f>'AEO 2022 52 Raw'!F189</f>
        <v>61.412575</v>
      </c>
      <c r="D206" s="52">
        <f>'AEO 2022 52 Raw'!G189</f>
        <v>60.076225</v>
      </c>
      <c r="E206" s="52">
        <f>'AEO 2022 52 Raw'!H189</f>
        <v>59.07328</v>
      </c>
      <c r="F206" s="52">
        <f>'AEO 2022 52 Raw'!I189</f>
        <v>58.271637</v>
      </c>
      <c r="G206" s="52">
        <f>'AEO 2022 52 Raw'!J189</f>
        <v>57.675869</v>
      </c>
      <c r="H206" s="52">
        <f>'AEO 2022 52 Raw'!K189</f>
        <v>57.227272</v>
      </c>
      <c r="I206" s="52">
        <f>'AEO 2022 52 Raw'!L189</f>
        <v>56.87891</v>
      </c>
      <c r="J206" s="52">
        <f>'AEO 2022 52 Raw'!M189</f>
        <v>56.605209</v>
      </c>
      <c r="K206" s="52">
        <f>'AEO 2022 52 Raw'!N189</f>
        <v>56.376347</v>
      </c>
      <c r="L206" s="52">
        <f>'AEO 2022 52 Raw'!O189</f>
        <v>56.183788</v>
      </c>
      <c r="M206" s="52">
        <f>'AEO 2022 52 Raw'!P189</f>
        <v>56.019684</v>
      </c>
      <c r="N206" s="52">
        <f>'AEO 2022 52 Raw'!Q189</f>
        <v>55.876476</v>
      </c>
      <c r="O206" s="52">
        <f>'AEO 2022 52 Raw'!R189</f>
        <v>55.742786</v>
      </c>
      <c r="P206" s="52">
        <f>'AEO 2022 52 Raw'!S189</f>
        <v>55.552574</v>
      </c>
      <c r="Q206" s="52">
        <f>'AEO 2022 52 Raw'!T189</f>
        <v>55.365208</v>
      </c>
      <c r="R206" s="52">
        <f>'AEO 2022 52 Raw'!U189</f>
        <v>55.19342</v>
      </c>
      <c r="S206" s="52">
        <f>'AEO 2022 52 Raw'!V189</f>
        <v>55.033188</v>
      </c>
      <c r="T206" s="52">
        <f>'AEO 2022 52 Raw'!W189</f>
        <v>54.882015</v>
      </c>
      <c r="U206" s="52">
        <f>'AEO 2022 52 Raw'!X189</f>
        <v>54.73716</v>
      </c>
      <c r="V206" s="52">
        <f>'AEO 2022 52 Raw'!Y189</f>
        <v>54.599079</v>
      </c>
      <c r="W206" s="52">
        <f>'AEO 2022 52 Raw'!Z189</f>
        <v>54.465801</v>
      </c>
      <c r="X206" s="52">
        <f>'AEO 2022 52 Raw'!AA189</f>
        <v>54.338913</v>
      </c>
      <c r="Y206" s="52">
        <f>'AEO 2022 52 Raw'!AB189</f>
        <v>54.218296</v>
      </c>
      <c r="Z206" s="52">
        <f>'AEO 2022 52 Raw'!AC189</f>
        <v>54.103394</v>
      </c>
      <c r="AA206" s="52">
        <f>'AEO 2022 52 Raw'!AD189</f>
        <v>53.994217</v>
      </c>
      <c r="AB206" s="52">
        <f>'AEO 2022 52 Raw'!AE189</f>
        <v>53.891205</v>
      </c>
      <c r="AC206" s="52">
        <f>'AEO 2022 52 Raw'!AF189</f>
        <v>53.792309</v>
      </c>
      <c r="AD206" s="52">
        <f>'AEO 2022 52 Raw'!AG189</f>
        <v>53.698223</v>
      </c>
      <c r="AE206" s="52">
        <f>'AEO 2022 52 Raw'!AH189</f>
        <v>53.608608</v>
      </c>
      <c r="AF206" s="52">
        <f>'AEO 2022 52 Raw'!AI189</f>
        <v>53.515808</v>
      </c>
      <c r="AG206" s="53">
        <f>'AEO 2022 52 Raw'!AJ189</f>
        <v>-0.005</v>
      </c>
    </row>
    <row r="207" ht="15.0" customHeight="1">
      <c r="A207" s="45" t="s">
        <v>2705</v>
      </c>
      <c r="B207" s="51" t="s">
        <v>2543</v>
      </c>
      <c r="C207" s="52">
        <f>'AEO 2022 52 Raw'!F190</f>
        <v>86.827614</v>
      </c>
      <c r="D207" s="52">
        <f>'AEO 2022 52 Raw'!G190</f>
        <v>85.072189</v>
      </c>
      <c r="E207" s="52">
        <f>'AEO 2022 52 Raw'!H190</f>
        <v>83.758408</v>
      </c>
      <c r="F207" s="52">
        <f>'AEO 2022 52 Raw'!I190</f>
        <v>82.7146</v>
      </c>
      <c r="G207" s="52">
        <f>'AEO 2022 52 Raw'!J190</f>
        <v>81.896225</v>
      </c>
      <c r="H207" s="52">
        <f>'AEO 2022 52 Raw'!K190</f>
        <v>81.287018</v>
      </c>
      <c r="I207" s="52">
        <f>'AEO 2022 52 Raw'!L190</f>
        <v>80.815781</v>
      </c>
      <c r="J207" s="52">
        <f>'AEO 2022 52 Raw'!M190</f>
        <v>80.438972</v>
      </c>
      <c r="K207" s="52">
        <f>'AEO 2022 52 Raw'!N190</f>
        <v>80.118629</v>
      </c>
      <c r="L207" s="52">
        <f>'AEO 2022 52 Raw'!O190</f>
        <v>79.839989</v>
      </c>
      <c r="M207" s="52">
        <f>'AEO 2022 52 Raw'!P190</f>
        <v>79.594788</v>
      </c>
      <c r="N207" s="52">
        <f>'AEO 2022 52 Raw'!Q190</f>
        <v>79.380325</v>
      </c>
      <c r="O207" s="52">
        <f>'AEO 2022 52 Raw'!R190</f>
        <v>79.177773</v>
      </c>
      <c r="P207" s="52">
        <f>'AEO 2022 52 Raw'!S190</f>
        <v>78.923851</v>
      </c>
      <c r="Q207" s="52">
        <f>'AEO 2022 52 Raw'!T190</f>
        <v>78.678787</v>
      </c>
      <c r="R207" s="52">
        <f>'AEO 2022 52 Raw'!U190</f>
        <v>78.452003</v>
      </c>
      <c r="S207" s="52">
        <f>'AEO 2022 52 Raw'!V190</f>
        <v>78.244148</v>
      </c>
      <c r="T207" s="52">
        <f>'AEO 2022 52 Raw'!W190</f>
        <v>78.044708</v>
      </c>
      <c r="U207" s="52">
        <f>'AEO 2022 52 Raw'!X190</f>
        <v>77.853928</v>
      </c>
      <c r="V207" s="52">
        <f>'AEO 2022 52 Raw'!Y190</f>
        <v>77.67009</v>
      </c>
      <c r="W207" s="52">
        <f>'AEO 2022 52 Raw'!Z190</f>
        <v>77.493042</v>
      </c>
      <c r="X207" s="52">
        <f>'AEO 2022 52 Raw'!AA190</f>
        <v>77.324303</v>
      </c>
      <c r="Y207" s="52">
        <f>'AEO 2022 52 Raw'!AB190</f>
        <v>77.164879</v>
      </c>
      <c r="Z207" s="52">
        <f>'AEO 2022 52 Raw'!AC190</f>
        <v>77.012466</v>
      </c>
      <c r="AA207" s="52">
        <f>'AEO 2022 52 Raw'!AD190</f>
        <v>76.867622</v>
      </c>
      <c r="AB207" s="52">
        <f>'AEO 2022 52 Raw'!AE190</f>
        <v>76.73008</v>
      </c>
      <c r="AC207" s="52">
        <f>'AEO 2022 52 Raw'!AF190</f>
        <v>76.600479</v>
      </c>
      <c r="AD207" s="52">
        <f>'AEO 2022 52 Raw'!AG190</f>
        <v>76.474571</v>
      </c>
      <c r="AE207" s="52">
        <f>'AEO 2022 52 Raw'!AH190</f>
        <v>76.35685</v>
      </c>
      <c r="AF207" s="52">
        <f>'AEO 2022 52 Raw'!AI190</f>
        <v>76.23571</v>
      </c>
      <c r="AG207" s="53">
        <f>'AEO 2022 52 Raw'!AJ190</f>
        <v>-0.004</v>
      </c>
    </row>
    <row r="208" ht="15.0" customHeight="1">
      <c r="A208" s="45" t="s">
        <v>2706</v>
      </c>
      <c r="B208" s="51" t="s">
        <v>2545</v>
      </c>
      <c r="C208" s="52">
        <f>'AEO 2022 52 Raw'!F191</f>
        <v>46.066399</v>
      </c>
      <c r="D208" s="52">
        <f>'AEO 2022 52 Raw'!G191</f>
        <v>44.824924</v>
      </c>
      <c r="E208" s="52">
        <f>'AEO 2022 52 Raw'!H191</f>
        <v>43.81015</v>
      </c>
      <c r="F208" s="52">
        <f>'AEO 2022 52 Raw'!I191</f>
        <v>42.938156</v>
      </c>
      <c r="G208" s="52">
        <f>'AEO 2022 52 Raw'!J191</f>
        <v>42.475235</v>
      </c>
      <c r="H208" s="52">
        <f>'AEO 2022 52 Raw'!K191</f>
        <v>42.151329</v>
      </c>
      <c r="I208" s="52">
        <f>'AEO 2022 52 Raw'!L191</f>
        <v>41.895435</v>
      </c>
      <c r="J208" s="52">
        <f>'AEO 2022 52 Raw'!M191</f>
        <v>41.715488</v>
      </c>
      <c r="K208" s="52">
        <f>'AEO 2022 52 Raw'!N191</f>
        <v>41.534702</v>
      </c>
      <c r="L208" s="52">
        <f>'AEO 2022 52 Raw'!O191</f>
        <v>41.405884</v>
      </c>
      <c r="M208" s="52">
        <f>'AEO 2022 52 Raw'!P191</f>
        <v>41.324444</v>
      </c>
      <c r="N208" s="52">
        <f>'AEO 2022 52 Raw'!Q191</f>
        <v>41.226501</v>
      </c>
      <c r="O208" s="52">
        <f>'AEO 2022 52 Raw'!R191</f>
        <v>41.131908</v>
      </c>
      <c r="P208" s="52">
        <f>'AEO 2022 52 Raw'!S191</f>
        <v>40.977444</v>
      </c>
      <c r="Q208" s="52">
        <f>'AEO 2022 52 Raw'!T191</f>
        <v>40.82024</v>
      </c>
      <c r="R208" s="52">
        <f>'AEO 2022 52 Raw'!U191</f>
        <v>40.689728</v>
      </c>
      <c r="S208" s="52">
        <f>'AEO 2022 52 Raw'!V191</f>
        <v>40.567554</v>
      </c>
      <c r="T208" s="52">
        <f>'AEO 2022 52 Raw'!W191</f>
        <v>40.451096</v>
      </c>
      <c r="U208" s="52">
        <f>'AEO 2022 52 Raw'!X191</f>
        <v>40.339386</v>
      </c>
      <c r="V208" s="52">
        <f>'AEO 2022 52 Raw'!Y191</f>
        <v>40.24044</v>
      </c>
      <c r="W208" s="52">
        <f>'AEO 2022 52 Raw'!Z191</f>
        <v>40.144634</v>
      </c>
      <c r="X208" s="52">
        <f>'AEO 2022 52 Raw'!AA191</f>
        <v>40.053375</v>
      </c>
      <c r="Y208" s="52">
        <f>'AEO 2022 52 Raw'!AB191</f>
        <v>39.966316</v>
      </c>
      <c r="Z208" s="52">
        <f>'AEO 2022 52 Raw'!AC191</f>
        <v>39.887505</v>
      </c>
      <c r="AA208" s="52">
        <f>'AEO 2022 52 Raw'!AD191</f>
        <v>39.812706</v>
      </c>
      <c r="AB208" s="52">
        <f>'AEO 2022 52 Raw'!AE191</f>
        <v>39.742111</v>
      </c>
      <c r="AC208" s="52">
        <f>'AEO 2022 52 Raw'!AF191</f>
        <v>39.674339</v>
      </c>
      <c r="AD208" s="52">
        <f>'AEO 2022 52 Raw'!AG191</f>
        <v>39.60981</v>
      </c>
      <c r="AE208" s="52">
        <f>'AEO 2022 52 Raw'!AH191</f>
        <v>39.548321</v>
      </c>
      <c r="AF208" s="52">
        <f>'AEO 2022 52 Raw'!AI191</f>
        <v>39.482594</v>
      </c>
      <c r="AG208" s="53">
        <f>'AEO 2022 52 Raw'!AJ191</f>
        <v>-0.005</v>
      </c>
    </row>
    <row r="209" ht="12.0" customHeight="1">
      <c r="A209" s="45" t="s">
        <v>2707</v>
      </c>
      <c r="B209" s="51" t="s">
        <v>2547</v>
      </c>
      <c r="C209" s="52">
        <f>'AEO 2022 52 Raw'!F192</f>
        <v>63.963467</v>
      </c>
      <c r="D209" s="52">
        <f>'AEO 2022 52 Raw'!G192</f>
        <v>62.318653</v>
      </c>
      <c r="E209" s="52">
        <f>'AEO 2022 52 Raw'!H192</f>
        <v>60.990807</v>
      </c>
      <c r="F209" s="52">
        <f>'AEO 2022 52 Raw'!I192</f>
        <v>59.831802</v>
      </c>
      <c r="G209" s="52">
        <f>'AEO 2022 52 Raw'!J192</f>
        <v>59.182629</v>
      </c>
      <c r="H209" s="52">
        <f>'AEO 2022 52 Raw'!K192</f>
        <v>58.707096</v>
      </c>
      <c r="I209" s="52">
        <f>'AEO 2022 52 Raw'!L192</f>
        <v>58.323635</v>
      </c>
      <c r="J209" s="52">
        <f>'AEO 2022 52 Raw'!M192</f>
        <v>58.041172</v>
      </c>
      <c r="K209" s="52">
        <f>'AEO 2022 52 Raw'!N192</f>
        <v>57.765785</v>
      </c>
      <c r="L209" s="52">
        <f>'AEO 2022 52 Raw'!O192</f>
        <v>57.557964</v>
      </c>
      <c r="M209" s="52">
        <f>'AEO 2022 52 Raw'!P192</f>
        <v>57.410522</v>
      </c>
      <c r="N209" s="52">
        <f>'AEO 2022 52 Raw'!Q192</f>
        <v>57.247402</v>
      </c>
      <c r="O209" s="52">
        <f>'AEO 2022 52 Raw'!R192</f>
        <v>57.089153</v>
      </c>
      <c r="P209" s="52">
        <f>'AEO 2022 52 Raw'!S192</f>
        <v>56.874916</v>
      </c>
      <c r="Q209" s="52">
        <f>'AEO 2022 52 Raw'!T192</f>
        <v>56.663345</v>
      </c>
      <c r="R209" s="52">
        <f>'AEO 2022 52 Raw'!U192</f>
        <v>56.480957</v>
      </c>
      <c r="S209" s="52">
        <f>'AEO 2022 52 Raw'!V192</f>
        <v>56.309986</v>
      </c>
      <c r="T209" s="52">
        <f>'AEO 2022 52 Raw'!W192</f>
        <v>56.148815</v>
      </c>
      <c r="U209" s="52">
        <f>'AEO 2022 52 Raw'!X192</f>
        <v>55.99424</v>
      </c>
      <c r="V209" s="52">
        <f>'AEO 2022 52 Raw'!Y192</f>
        <v>55.857185</v>
      </c>
      <c r="W209" s="52">
        <f>'AEO 2022 52 Raw'!Z192</f>
        <v>55.723721</v>
      </c>
      <c r="X209" s="52">
        <f>'AEO 2022 52 Raw'!AA192</f>
        <v>55.596874</v>
      </c>
      <c r="Y209" s="52">
        <f>'AEO 2022 52 Raw'!AB192</f>
        <v>55.475288</v>
      </c>
      <c r="Z209" s="52">
        <f>'AEO 2022 52 Raw'!AC192</f>
        <v>55.364254</v>
      </c>
      <c r="AA209" s="52">
        <f>'AEO 2022 52 Raw'!AD192</f>
        <v>55.258591</v>
      </c>
      <c r="AB209" s="52">
        <f>'AEO 2022 52 Raw'!AE192</f>
        <v>55.158581</v>
      </c>
      <c r="AC209" s="52">
        <f>'AEO 2022 52 Raw'!AF192</f>
        <v>55.062218</v>
      </c>
      <c r="AD209" s="52">
        <f>'AEO 2022 52 Raw'!AG192</f>
        <v>54.97131</v>
      </c>
      <c r="AE209" s="52">
        <f>'AEO 2022 52 Raw'!AH192</f>
        <v>54.884159</v>
      </c>
      <c r="AF209" s="52">
        <f>'AEO 2022 52 Raw'!AI192</f>
        <v>54.793941</v>
      </c>
      <c r="AG209" s="53">
        <f>'AEO 2022 52 Raw'!AJ192</f>
        <v>-0.005</v>
      </c>
    </row>
    <row r="210" ht="15.0" customHeight="1">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3"/>
    </row>
    <row r="211" ht="15.0" customHeight="1">
      <c r="B211" s="50" t="s">
        <v>185</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3"/>
    </row>
    <row r="212" ht="15.0" customHeight="1">
      <c r="A212" s="45" t="s">
        <v>2708</v>
      </c>
      <c r="B212" s="51" t="s">
        <v>2517</v>
      </c>
      <c r="C212" s="52">
        <f>'AEO 2022 52 Raw'!F194</f>
        <v>0</v>
      </c>
      <c r="D212" s="52">
        <f>'AEO 2022 52 Raw'!G194</f>
        <v>0</v>
      </c>
      <c r="E212" s="52">
        <f>'AEO 2022 52 Raw'!H194</f>
        <v>0</v>
      </c>
      <c r="F212" s="52">
        <f>'AEO 2022 52 Raw'!I194</f>
        <v>0</v>
      </c>
      <c r="G212" s="52">
        <f>'AEO 2022 52 Raw'!J194</f>
        <v>0</v>
      </c>
      <c r="H212" s="52">
        <f>'AEO 2022 52 Raw'!K194</f>
        <v>0</v>
      </c>
      <c r="I212" s="52">
        <f>'AEO 2022 52 Raw'!L194</f>
        <v>0</v>
      </c>
      <c r="J212" s="52">
        <f>'AEO 2022 52 Raw'!M194</f>
        <v>0</v>
      </c>
      <c r="K212" s="52">
        <f>'AEO 2022 52 Raw'!N194</f>
        <v>0</v>
      </c>
      <c r="L212" s="52">
        <f>'AEO 2022 52 Raw'!O194</f>
        <v>0</v>
      </c>
      <c r="M212" s="52">
        <f>'AEO 2022 52 Raw'!P194</f>
        <v>0</v>
      </c>
      <c r="N212" s="52">
        <f>'AEO 2022 52 Raw'!Q194</f>
        <v>0</v>
      </c>
      <c r="O212" s="52">
        <f>'AEO 2022 52 Raw'!R194</f>
        <v>0</v>
      </c>
      <c r="P212" s="52">
        <f>'AEO 2022 52 Raw'!S194</f>
        <v>0</v>
      </c>
      <c r="Q212" s="52">
        <f>'AEO 2022 52 Raw'!T194</f>
        <v>0</v>
      </c>
      <c r="R212" s="52">
        <f>'AEO 2022 52 Raw'!U194</f>
        <v>0</v>
      </c>
      <c r="S212" s="52">
        <f>'AEO 2022 52 Raw'!V194</f>
        <v>0</v>
      </c>
      <c r="T212" s="52">
        <f>'AEO 2022 52 Raw'!W194</f>
        <v>0</v>
      </c>
      <c r="U212" s="52">
        <f>'AEO 2022 52 Raw'!X194</f>
        <v>0</v>
      </c>
      <c r="V212" s="52">
        <f>'AEO 2022 52 Raw'!Y194</f>
        <v>0</v>
      </c>
      <c r="W212" s="52">
        <f>'AEO 2022 52 Raw'!Z194</f>
        <v>0</v>
      </c>
      <c r="X212" s="52">
        <f>'AEO 2022 52 Raw'!AA194</f>
        <v>0</v>
      </c>
      <c r="Y212" s="52">
        <f>'AEO 2022 52 Raw'!AB194</f>
        <v>0</v>
      </c>
      <c r="Z212" s="52">
        <f>'AEO 2022 52 Raw'!AC194</f>
        <v>0</v>
      </c>
      <c r="AA212" s="52">
        <f>'AEO 2022 52 Raw'!AD194</f>
        <v>0</v>
      </c>
      <c r="AB212" s="52">
        <f>'AEO 2022 52 Raw'!AE194</f>
        <v>0</v>
      </c>
      <c r="AC212" s="52">
        <f>'AEO 2022 52 Raw'!AF194</f>
        <v>0</v>
      </c>
      <c r="AD212" s="52">
        <f>'AEO 2022 52 Raw'!AG194</f>
        <v>0</v>
      </c>
      <c r="AE212" s="52">
        <f>'AEO 2022 52 Raw'!AH194</f>
        <v>0</v>
      </c>
      <c r="AF212" s="52">
        <f>'AEO 2022 52 Raw'!AI194</f>
        <v>0</v>
      </c>
      <c r="AG212" s="53" t="str">
        <f>'AEO 2022 52 Raw'!AJ194</f>
        <v>- -</v>
      </c>
    </row>
    <row r="213" ht="15.0" customHeight="1">
      <c r="A213" s="45" t="s">
        <v>2709</v>
      </c>
      <c r="B213" s="51" t="s">
        <v>2519</v>
      </c>
      <c r="C213" s="52">
        <f>'AEO 2022 52 Raw'!F195</f>
        <v>53.930893</v>
      </c>
      <c r="D213" s="52">
        <f>'AEO 2022 52 Raw'!G195</f>
        <v>52.736599</v>
      </c>
      <c r="E213" s="52">
        <f>'AEO 2022 52 Raw'!H195</f>
        <v>51.807518</v>
      </c>
      <c r="F213" s="52">
        <f>'AEO 2022 52 Raw'!I195</f>
        <v>51.068665</v>
      </c>
      <c r="G213" s="52">
        <f>'AEO 2022 52 Raw'!J195</f>
        <v>50.574913</v>
      </c>
      <c r="H213" s="52">
        <f>'AEO 2022 52 Raw'!K195</f>
        <v>50.182892</v>
      </c>
      <c r="I213" s="52">
        <f>'AEO 2022 52 Raw'!L195</f>
        <v>49.855469</v>
      </c>
      <c r="J213" s="52">
        <f>'AEO 2022 52 Raw'!M195</f>
        <v>49.586357</v>
      </c>
      <c r="K213" s="52">
        <f>'AEO 2022 52 Raw'!N195</f>
        <v>49.350586</v>
      </c>
      <c r="L213" s="52">
        <f>'AEO 2022 52 Raw'!O195</f>
        <v>49.150887</v>
      </c>
      <c r="M213" s="52">
        <f>'AEO 2022 52 Raw'!P195</f>
        <v>48.980145</v>
      </c>
      <c r="N213" s="52">
        <f>'AEO 2022 52 Raw'!Q195</f>
        <v>48.820545</v>
      </c>
      <c r="O213" s="52">
        <f>'AEO 2022 52 Raw'!R195</f>
        <v>48.668739</v>
      </c>
      <c r="P213" s="52">
        <f>'AEO 2022 52 Raw'!S195</f>
        <v>48.506447</v>
      </c>
      <c r="Q213" s="52">
        <f>'AEO 2022 52 Raw'!T195</f>
        <v>48.3545</v>
      </c>
      <c r="R213" s="52">
        <f>'AEO 2022 52 Raw'!U195</f>
        <v>48.218437</v>
      </c>
      <c r="S213" s="52">
        <f>'AEO 2022 52 Raw'!V195</f>
        <v>48.092537</v>
      </c>
      <c r="T213" s="52">
        <f>'AEO 2022 52 Raw'!W195</f>
        <v>47.975002</v>
      </c>
      <c r="U213" s="52">
        <f>'AEO 2022 52 Raw'!X195</f>
        <v>47.86311</v>
      </c>
      <c r="V213" s="52">
        <f>'AEO 2022 52 Raw'!Y195</f>
        <v>47.759548</v>
      </c>
      <c r="W213" s="52">
        <f>'AEO 2022 52 Raw'!Z195</f>
        <v>47.660088</v>
      </c>
      <c r="X213" s="52">
        <f>'AEO 2022 52 Raw'!AA195</f>
        <v>47.566505</v>
      </c>
      <c r="Y213" s="52">
        <f>'AEO 2022 52 Raw'!AB195</f>
        <v>47.478283</v>
      </c>
      <c r="Z213" s="52">
        <f>'AEO 2022 52 Raw'!AC195</f>
        <v>47.396091</v>
      </c>
      <c r="AA213" s="52">
        <f>'AEO 2022 52 Raw'!AD195</f>
        <v>47.318947</v>
      </c>
      <c r="AB213" s="52">
        <f>'AEO 2022 52 Raw'!AE195</f>
        <v>47.247089</v>
      </c>
      <c r="AC213" s="52">
        <f>'AEO 2022 52 Raw'!AF195</f>
        <v>47.178543</v>
      </c>
      <c r="AD213" s="52">
        <f>'AEO 2022 52 Raw'!AG195</f>
        <v>47.11433</v>
      </c>
      <c r="AE213" s="52">
        <f>'AEO 2022 52 Raw'!AH195</f>
        <v>47.05373</v>
      </c>
      <c r="AF213" s="52">
        <f>'AEO 2022 52 Raw'!AI195</f>
        <v>46.974884</v>
      </c>
      <c r="AG213" s="53">
        <f>'AEO 2022 52 Raw'!AJ195</f>
        <v>-0.005</v>
      </c>
    </row>
    <row r="214" ht="15.0" customHeight="1">
      <c r="A214" s="45" t="s">
        <v>2710</v>
      </c>
      <c r="B214" s="51" t="s">
        <v>2521</v>
      </c>
      <c r="C214" s="52">
        <f>'AEO 2022 52 Raw'!F196</f>
        <v>46.43074</v>
      </c>
      <c r="D214" s="52">
        <f>'AEO 2022 52 Raw'!G196</f>
        <v>45.205296</v>
      </c>
      <c r="E214" s="52">
        <f>'AEO 2022 52 Raw'!H196</f>
        <v>44.262352</v>
      </c>
      <c r="F214" s="52">
        <f>'AEO 2022 52 Raw'!I196</f>
        <v>43.502167</v>
      </c>
      <c r="G214" s="52">
        <f>'AEO 2022 52 Raw'!J196</f>
        <v>43.016392</v>
      </c>
      <c r="H214" s="52">
        <f>'AEO 2022 52 Raw'!K196</f>
        <v>42.613094</v>
      </c>
      <c r="I214" s="52">
        <f>'AEO 2022 52 Raw'!L196</f>
        <v>42.270279</v>
      </c>
      <c r="J214" s="52">
        <f>'AEO 2022 52 Raw'!M196</f>
        <v>41.995316</v>
      </c>
      <c r="K214" s="52">
        <f>'AEO 2022 52 Raw'!N196</f>
        <v>41.753365</v>
      </c>
      <c r="L214" s="52">
        <f>'AEO 2022 52 Raw'!O196</f>
        <v>41.548012</v>
      </c>
      <c r="M214" s="52">
        <f>'AEO 2022 52 Raw'!P196</f>
        <v>41.372623</v>
      </c>
      <c r="N214" s="52">
        <f>'AEO 2022 52 Raw'!Q196</f>
        <v>41.208912</v>
      </c>
      <c r="O214" s="52">
        <f>'AEO 2022 52 Raw'!R196</f>
        <v>41.053059</v>
      </c>
      <c r="P214" s="52">
        <f>'AEO 2022 52 Raw'!S196</f>
        <v>40.887619</v>
      </c>
      <c r="Q214" s="52">
        <f>'AEO 2022 52 Raw'!T196</f>
        <v>40.733452</v>
      </c>
      <c r="R214" s="52">
        <f>'AEO 2022 52 Raw'!U196</f>
        <v>40.596397</v>
      </c>
      <c r="S214" s="52">
        <f>'AEO 2022 52 Raw'!V196</f>
        <v>40.469959</v>
      </c>
      <c r="T214" s="52">
        <f>'AEO 2022 52 Raw'!W196</f>
        <v>40.351238</v>
      </c>
      <c r="U214" s="52">
        <f>'AEO 2022 52 Raw'!X196</f>
        <v>40.238167</v>
      </c>
      <c r="V214" s="52">
        <f>'AEO 2022 52 Raw'!Y196</f>
        <v>40.132542</v>
      </c>
      <c r="W214" s="52">
        <f>'AEO 2022 52 Raw'!Z196</f>
        <v>40.031437</v>
      </c>
      <c r="X214" s="52">
        <f>'AEO 2022 52 Raw'!AA196</f>
        <v>39.935852</v>
      </c>
      <c r="Y214" s="52">
        <f>'AEO 2022 52 Raw'!AB196</f>
        <v>39.845894</v>
      </c>
      <c r="Z214" s="52">
        <f>'AEO 2022 52 Raw'!AC196</f>
        <v>39.761906</v>
      </c>
      <c r="AA214" s="52">
        <f>'AEO 2022 52 Raw'!AD196</f>
        <v>39.68306</v>
      </c>
      <c r="AB214" s="52">
        <f>'AEO 2022 52 Raw'!AE196</f>
        <v>39.609432</v>
      </c>
      <c r="AC214" s="52">
        <f>'AEO 2022 52 Raw'!AF196</f>
        <v>39.53941</v>
      </c>
      <c r="AD214" s="52">
        <f>'AEO 2022 52 Raw'!AG196</f>
        <v>39.473232</v>
      </c>
      <c r="AE214" s="52">
        <f>'AEO 2022 52 Raw'!AH196</f>
        <v>39.411072</v>
      </c>
      <c r="AF214" s="52">
        <f>'AEO 2022 52 Raw'!AI196</f>
        <v>39.330532</v>
      </c>
      <c r="AG214" s="53">
        <f>'AEO 2022 52 Raw'!AJ196</f>
        <v>-0.006</v>
      </c>
    </row>
    <row r="215" ht="15.0" customHeight="1">
      <c r="A215" s="45" t="s">
        <v>2711</v>
      </c>
      <c r="B215" s="51" t="s">
        <v>2523</v>
      </c>
      <c r="C215" s="52">
        <f>'AEO 2022 52 Raw'!F197</f>
        <v>48.032688</v>
      </c>
      <c r="D215" s="52">
        <f>'AEO 2022 52 Raw'!G197</f>
        <v>46.57272</v>
      </c>
      <c r="E215" s="52">
        <f>'AEO 2022 52 Raw'!H197</f>
        <v>45.389023</v>
      </c>
      <c r="F215" s="52">
        <f>'AEO 2022 52 Raw'!I197</f>
        <v>44.383831</v>
      </c>
      <c r="G215" s="52">
        <f>'AEO 2022 52 Raw'!J197</f>
        <v>43.804836</v>
      </c>
      <c r="H215" s="52">
        <f>'AEO 2022 52 Raw'!K197</f>
        <v>43.362007</v>
      </c>
      <c r="I215" s="52">
        <f>'AEO 2022 52 Raw'!L197</f>
        <v>43.000965</v>
      </c>
      <c r="J215" s="52">
        <f>'AEO 2022 52 Raw'!M197</f>
        <v>42.719341</v>
      </c>
      <c r="K215" s="52">
        <f>'AEO 2022 52 Raw'!N197</f>
        <v>42.45578</v>
      </c>
      <c r="L215" s="52">
        <f>'AEO 2022 52 Raw'!O197</f>
        <v>42.242905</v>
      </c>
      <c r="M215" s="52">
        <f>'AEO 2022 52 Raw'!P197</f>
        <v>42.073746</v>
      </c>
      <c r="N215" s="52">
        <f>'AEO 2022 52 Raw'!Q197</f>
        <v>41.900997</v>
      </c>
      <c r="O215" s="52">
        <f>'AEO 2022 52 Raw'!R197</f>
        <v>41.734367</v>
      </c>
      <c r="P215" s="52">
        <f>'AEO 2022 52 Raw'!S197</f>
        <v>41.557308</v>
      </c>
      <c r="Q215" s="52">
        <f>'AEO 2022 52 Raw'!T197</f>
        <v>41.39119</v>
      </c>
      <c r="R215" s="52">
        <f>'AEO 2022 52 Raw'!U197</f>
        <v>41.249866</v>
      </c>
      <c r="S215" s="52">
        <f>'AEO 2022 52 Raw'!V197</f>
        <v>41.118935</v>
      </c>
      <c r="T215" s="52">
        <f>'AEO 2022 52 Raw'!W197</f>
        <v>40.995869</v>
      </c>
      <c r="U215" s="52">
        <f>'AEO 2022 52 Raw'!X197</f>
        <v>40.87854</v>
      </c>
      <c r="V215" s="52">
        <f>'AEO 2022 52 Raw'!Y197</f>
        <v>40.7724</v>
      </c>
      <c r="W215" s="52">
        <f>'AEO 2022 52 Raw'!Z197</f>
        <v>40.670689</v>
      </c>
      <c r="X215" s="52">
        <f>'AEO 2022 52 Raw'!AA197</f>
        <v>40.574463</v>
      </c>
      <c r="Y215" s="52">
        <f>'AEO 2022 52 Raw'!AB197</f>
        <v>40.483738</v>
      </c>
      <c r="Z215" s="52">
        <f>'AEO 2022 52 Raw'!AC197</f>
        <v>40.400993</v>
      </c>
      <c r="AA215" s="52">
        <f>'AEO 2022 52 Raw'!AD197</f>
        <v>40.323265</v>
      </c>
      <c r="AB215" s="52">
        <f>'AEO 2022 52 Raw'!AE197</f>
        <v>40.250683</v>
      </c>
      <c r="AC215" s="52">
        <f>'AEO 2022 52 Raw'!AF197</f>
        <v>40.181637</v>
      </c>
      <c r="AD215" s="52">
        <f>'AEO 2022 52 Raw'!AG197</f>
        <v>40.116367</v>
      </c>
      <c r="AE215" s="52">
        <f>'AEO 2022 52 Raw'!AH197</f>
        <v>40.054993</v>
      </c>
      <c r="AF215" s="52">
        <f>'AEO 2022 52 Raw'!AI197</f>
        <v>39.975182</v>
      </c>
      <c r="AG215" s="53">
        <f>'AEO 2022 52 Raw'!AJ197</f>
        <v>-0.006</v>
      </c>
    </row>
    <row r="216" ht="15.0" customHeight="1">
      <c r="A216" s="45" t="s">
        <v>2712</v>
      </c>
      <c r="B216" s="51" t="s">
        <v>2525</v>
      </c>
      <c r="C216" s="52">
        <f>'AEO 2022 52 Raw'!F198</f>
        <v>56.601604</v>
      </c>
      <c r="D216" s="52">
        <f>'AEO 2022 52 Raw'!G198</f>
        <v>54.861153</v>
      </c>
      <c r="E216" s="52">
        <f>'AEO 2022 52 Raw'!H198</f>
        <v>53.412148</v>
      </c>
      <c r="F216" s="52">
        <f>'AEO 2022 52 Raw'!I198</f>
        <v>52.145473</v>
      </c>
      <c r="G216" s="52">
        <f>'AEO 2022 52 Raw'!J198</f>
        <v>51.484013</v>
      </c>
      <c r="H216" s="52">
        <f>'AEO 2022 52 Raw'!K198</f>
        <v>50.970749</v>
      </c>
      <c r="I216" s="52">
        <f>'AEO 2022 52 Raw'!L198</f>
        <v>50.54491</v>
      </c>
      <c r="J216" s="52">
        <f>'AEO 2022 52 Raw'!M198</f>
        <v>50.222698</v>
      </c>
      <c r="K216" s="52">
        <f>'AEO 2022 52 Raw'!N198</f>
        <v>49.8993</v>
      </c>
      <c r="L216" s="52">
        <f>'AEO 2022 52 Raw'!O198</f>
        <v>49.650272</v>
      </c>
      <c r="M216" s="52">
        <f>'AEO 2022 52 Raw'!P198</f>
        <v>49.468277</v>
      </c>
      <c r="N216" s="52">
        <f>'AEO 2022 52 Raw'!Q198</f>
        <v>49.261894</v>
      </c>
      <c r="O216" s="52">
        <f>'AEO 2022 52 Raw'!R198</f>
        <v>49.059731</v>
      </c>
      <c r="P216" s="52">
        <f>'AEO 2022 52 Raw'!S198</f>
        <v>48.848587</v>
      </c>
      <c r="Q216" s="52">
        <f>'AEO 2022 52 Raw'!T198</f>
        <v>48.64957</v>
      </c>
      <c r="R216" s="52">
        <f>'AEO 2022 52 Raw'!U198</f>
        <v>48.487858</v>
      </c>
      <c r="S216" s="52">
        <f>'AEO 2022 52 Raw'!V198</f>
        <v>48.3372</v>
      </c>
      <c r="T216" s="52">
        <f>'AEO 2022 52 Raw'!W198</f>
        <v>48.19503</v>
      </c>
      <c r="U216" s="52">
        <f>'AEO 2022 52 Raw'!X198</f>
        <v>48.058929</v>
      </c>
      <c r="V216" s="52">
        <f>'AEO 2022 52 Raw'!Y198</f>
        <v>47.940327</v>
      </c>
      <c r="W216" s="52">
        <f>'AEO 2022 52 Raw'!Z198</f>
        <v>47.826244</v>
      </c>
      <c r="X216" s="52">
        <f>'AEO 2022 52 Raw'!AA198</f>
        <v>47.718124</v>
      </c>
      <c r="Y216" s="52">
        <f>'AEO 2022 52 Raw'!AB198</f>
        <v>47.615715</v>
      </c>
      <c r="Z216" s="52">
        <f>'AEO 2022 52 Raw'!AC198</f>
        <v>47.524811</v>
      </c>
      <c r="AA216" s="52">
        <f>'AEO 2022 52 Raw'!AD198</f>
        <v>47.439266</v>
      </c>
      <c r="AB216" s="52">
        <f>'AEO 2022 52 Raw'!AE198</f>
        <v>47.359211</v>
      </c>
      <c r="AC216" s="52">
        <f>'AEO 2022 52 Raw'!AF198</f>
        <v>47.282829</v>
      </c>
      <c r="AD216" s="52">
        <f>'AEO 2022 52 Raw'!AG198</f>
        <v>47.21067</v>
      </c>
      <c r="AE216" s="52">
        <f>'AEO 2022 52 Raw'!AH198</f>
        <v>47.142502</v>
      </c>
      <c r="AF216" s="52">
        <f>'AEO 2022 52 Raw'!AI198</f>
        <v>47.056137</v>
      </c>
      <c r="AG216" s="53">
        <f>'AEO 2022 52 Raw'!AJ198</f>
        <v>-0.006</v>
      </c>
    </row>
    <row r="217" ht="15.0" customHeight="1">
      <c r="A217" s="45" t="s">
        <v>2713</v>
      </c>
      <c r="B217" s="51" t="s">
        <v>2527</v>
      </c>
      <c r="C217" s="52">
        <f>'AEO 2022 52 Raw'!F199</f>
        <v>117.047256</v>
      </c>
      <c r="D217" s="52">
        <f>'AEO 2022 52 Raw'!G199</f>
        <v>115.385735</v>
      </c>
      <c r="E217" s="52">
        <f>'AEO 2022 52 Raw'!H199</f>
        <v>113.995117</v>
      </c>
      <c r="F217" s="52">
        <f>'AEO 2022 52 Raw'!I199</f>
        <v>112.777138</v>
      </c>
      <c r="G217" s="52">
        <f>'AEO 2022 52 Raw'!J199</f>
        <v>112.175041</v>
      </c>
      <c r="H217" s="52">
        <f>'AEO 2022 52 Raw'!K199</f>
        <v>111.734818</v>
      </c>
      <c r="I217" s="52">
        <f>'AEO 2022 52 Raw'!L199</f>
        <v>111.341347</v>
      </c>
      <c r="J217" s="52">
        <f>'AEO 2022 52 Raw'!M199</f>
        <v>111.046516</v>
      </c>
      <c r="K217" s="52">
        <f>'AEO 2022 52 Raw'!N199</f>
        <v>110.748192</v>
      </c>
      <c r="L217" s="52">
        <f>'AEO 2022 52 Raw'!O199</f>
        <v>110.522072</v>
      </c>
      <c r="M217" s="52">
        <f>'AEO 2022 52 Raw'!P199</f>
        <v>110.353249</v>
      </c>
      <c r="N217" s="52">
        <f>'AEO 2022 52 Raw'!Q199</f>
        <v>110.157112</v>
      </c>
      <c r="O217" s="52">
        <f>'AEO 2022 52 Raw'!R199</f>
        <v>109.965286</v>
      </c>
      <c r="P217" s="52">
        <f>'AEO 2022 52 Raw'!S199</f>
        <v>109.763168</v>
      </c>
      <c r="Q217" s="52">
        <f>'AEO 2022 52 Raw'!T199</f>
        <v>109.572632</v>
      </c>
      <c r="R217" s="52">
        <f>'AEO 2022 52 Raw'!U199</f>
        <v>109.419273</v>
      </c>
      <c r="S217" s="52">
        <f>'AEO 2022 52 Raw'!V199</f>
        <v>109.276772</v>
      </c>
      <c r="T217" s="52">
        <f>'AEO 2022 52 Raw'!W199</f>
        <v>109.142296</v>
      </c>
      <c r="U217" s="52">
        <f>'AEO 2022 52 Raw'!X199</f>
        <v>109.01355</v>
      </c>
      <c r="V217" s="52">
        <f>'AEO 2022 52 Raw'!Y199</f>
        <v>108.902092</v>
      </c>
      <c r="W217" s="52">
        <f>'AEO 2022 52 Raw'!Z199</f>
        <v>108.794792</v>
      </c>
      <c r="X217" s="52">
        <f>'AEO 2022 52 Raw'!AA199</f>
        <v>108.693214</v>
      </c>
      <c r="Y217" s="52">
        <f>'AEO 2022 52 Raw'!AB199</f>
        <v>108.596596</v>
      </c>
      <c r="Z217" s="52">
        <f>'AEO 2022 52 Raw'!AC199</f>
        <v>108.511337</v>
      </c>
      <c r="AA217" s="52">
        <f>'AEO 2022 52 Raw'!AD199</f>
        <v>108.431267</v>
      </c>
      <c r="AB217" s="52">
        <f>'AEO 2022 52 Raw'!AE199</f>
        <v>108.356598</v>
      </c>
      <c r="AC217" s="52">
        <f>'AEO 2022 52 Raw'!AF199</f>
        <v>108.285515</v>
      </c>
      <c r="AD217" s="52">
        <f>'AEO 2022 52 Raw'!AG199</f>
        <v>108.218391</v>
      </c>
      <c r="AE217" s="52">
        <f>'AEO 2022 52 Raw'!AH199</f>
        <v>108.155083</v>
      </c>
      <c r="AF217" s="52">
        <f>'AEO 2022 52 Raw'!AI199</f>
        <v>108.073395</v>
      </c>
      <c r="AG217" s="53">
        <f>'AEO 2022 52 Raw'!AJ199</f>
        <v>-0.003</v>
      </c>
    </row>
    <row r="218" ht="15.0" customHeight="1">
      <c r="A218" s="45" t="s">
        <v>2714</v>
      </c>
      <c r="B218" s="51" t="s">
        <v>2529</v>
      </c>
      <c r="C218" s="52">
        <f>'AEO 2022 52 Raw'!F200</f>
        <v>48.373318</v>
      </c>
      <c r="D218" s="52">
        <f>'AEO 2022 52 Raw'!G200</f>
        <v>46.856342</v>
      </c>
      <c r="E218" s="52">
        <f>'AEO 2022 52 Raw'!H200</f>
        <v>45.623009</v>
      </c>
      <c r="F218" s="52">
        <f>'AEO 2022 52 Raw'!I200</f>
        <v>44.594402</v>
      </c>
      <c r="G218" s="52">
        <f>'AEO 2022 52 Raw'!J200</f>
        <v>43.978867</v>
      </c>
      <c r="H218" s="52">
        <f>'AEO 2022 52 Raw'!K200</f>
        <v>43.507324</v>
      </c>
      <c r="I218" s="52">
        <f>'AEO 2022 52 Raw'!L200</f>
        <v>43.120369</v>
      </c>
      <c r="J218" s="52">
        <f>'AEO 2022 52 Raw'!M200</f>
        <v>42.823021</v>
      </c>
      <c r="K218" s="52">
        <f>'AEO 2022 52 Raw'!N200</f>
        <v>42.535854</v>
      </c>
      <c r="L218" s="52">
        <f>'AEO 2022 52 Raw'!O200</f>
        <v>42.308361</v>
      </c>
      <c r="M218" s="52">
        <f>'AEO 2022 52 Raw'!P200</f>
        <v>42.133663</v>
      </c>
      <c r="N218" s="52">
        <f>'AEO 2022 52 Raw'!Q200</f>
        <v>41.947769</v>
      </c>
      <c r="O218" s="52">
        <f>'AEO 2022 52 Raw'!R200</f>
        <v>41.767136</v>
      </c>
      <c r="P218" s="52">
        <f>'AEO 2022 52 Raw'!S200</f>
        <v>41.576836</v>
      </c>
      <c r="Q218" s="52">
        <f>'AEO 2022 52 Raw'!T200</f>
        <v>41.397964</v>
      </c>
      <c r="R218" s="52">
        <f>'AEO 2022 52 Raw'!U200</f>
        <v>41.248428</v>
      </c>
      <c r="S218" s="52">
        <f>'AEO 2022 52 Raw'!V200</f>
        <v>41.109585</v>
      </c>
      <c r="T218" s="52">
        <f>'AEO 2022 52 Raw'!W200</f>
        <v>40.978905</v>
      </c>
      <c r="U218" s="52">
        <f>'AEO 2022 52 Raw'!X200</f>
        <v>40.854187</v>
      </c>
      <c r="V218" s="52">
        <f>'AEO 2022 52 Raw'!Y200</f>
        <v>40.742847</v>
      </c>
      <c r="W218" s="52">
        <f>'AEO 2022 52 Raw'!Z200</f>
        <v>40.636112</v>
      </c>
      <c r="X218" s="52">
        <f>'AEO 2022 52 Raw'!AA200</f>
        <v>40.535007</v>
      </c>
      <c r="Y218" s="52">
        <f>'AEO 2022 52 Raw'!AB200</f>
        <v>40.439644</v>
      </c>
      <c r="Z218" s="52">
        <f>'AEO 2022 52 Raw'!AC200</f>
        <v>40.353367</v>
      </c>
      <c r="AA218" s="52">
        <f>'AEO 2022 52 Raw'!AD200</f>
        <v>40.273251</v>
      </c>
      <c r="AB218" s="52">
        <f>'AEO 2022 52 Raw'!AE200</f>
        <v>40.198345</v>
      </c>
      <c r="AC218" s="52">
        <f>'AEO 2022 52 Raw'!AF200</f>
        <v>40.127277</v>
      </c>
      <c r="AD218" s="52">
        <f>'AEO 2022 52 Raw'!AG200</f>
        <v>40.059185</v>
      </c>
      <c r="AE218" s="52">
        <f>'AEO 2022 52 Raw'!AH200</f>
        <v>39.995464</v>
      </c>
      <c r="AF218" s="52">
        <f>'AEO 2022 52 Raw'!AI200</f>
        <v>39.91312</v>
      </c>
      <c r="AG218" s="53">
        <f>'AEO 2022 52 Raw'!AJ200</f>
        <v>-0.007</v>
      </c>
    </row>
    <row r="219" ht="15.0" customHeight="1">
      <c r="A219" s="45" t="s">
        <v>2715</v>
      </c>
      <c r="B219" s="51" t="s">
        <v>2531</v>
      </c>
      <c r="C219" s="52">
        <f>'AEO 2022 52 Raw'!F201</f>
        <v>61.797169</v>
      </c>
      <c r="D219" s="52">
        <f>'AEO 2022 52 Raw'!G201</f>
        <v>60.082184</v>
      </c>
      <c r="E219" s="52">
        <f>'AEO 2022 52 Raw'!H201</f>
        <v>58.675911</v>
      </c>
      <c r="F219" s="52">
        <f>'AEO 2022 52 Raw'!I201</f>
        <v>57.469711</v>
      </c>
      <c r="G219" s="52">
        <f>'AEO 2022 52 Raw'!J201</f>
        <v>56.801216</v>
      </c>
      <c r="H219" s="52">
        <f>'AEO 2022 52 Raw'!K201</f>
        <v>56.278694</v>
      </c>
      <c r="I219" s="52">
        <f>'AEO 2022 52 Raw'!L201</f>
        <v>55.843163</v>
      </c>
      <c r="J219" s="52">
        <f>'AEO 2022 52 Raw'!M201</f>
        <v>55.509056</v>
      </c>
      <c r="K219" s="52">
        <f>'AEO 2022 52 Raw'!N201</f>
        <v>55.183762</v>
      </c>
      <c r="L219" s="52">
        <f>'AEO 2022 52 Raw'!O201</f>
        <v>54.926735</v>
      </c>
      <c r="M219" s="52">
        <f>'AEO 2022 52 Raw'!P201</f>
        <v>54.730099</v>
      </c>
      <c r="N219" s="52">
        <f>'AEO 2022 52 Raw'!Q201</f>
        <v>54.518559</v>
      </c>
      <c r="O219" s="52">
        <f>'AEO 2022 52 Raw'!R201</f>
        <v>54.313023</v>
      </c>
      <c r="P219" s="52">
        <f>'AEO 2022 52 Raw'!S201</f>
        <v>54.099285</v>
      </c>
      <c r="Q219" s="52">
        <f>'AEO 2022 52 Raw'!T201</f>
        <v>53.898823</v>
      </c>
      <c r="R219" s="52">
        <f>'AEO 2022 52 Raw'!U201</f>
        <v>53.731945</v>
      </c>
      <c r="S219" s="52">
        <f>'AEO 2022 52 Raw'!V201</f>
        <v>53.577126</v>
      </c>
      <c r="T219" s="52">
        <f>'AEO 2022 52 Raw'!W201</f>
        <v>53.430611</v>
      </c>
      <c r="U219" s="52">
        <f>'AEO 2022 52 Raw'!X201</f>
        <v>53.290253</v>
      </c>
      <c r="V219" s="52">
        <f>'AEO 2022 52 Raw'!Y201</f>
        <v>53.165375</v>
      </c>
      <c r="W219" s="52">
        <f>'AEO 2022 52 Raw'!Z201</f>
        <v>53.045265</v>
      </c>
      <c r="X219" s="52">
        <f>'AEO 2022 52 Raw'!AA201</f>
        <v>52.931499</v>
      </c>
      <c r="Y219" s="52">
        <f>'AEO 2022 52 Raw'!AB201</f>
        <v>52.823887</v>
      </c>
      <c r="Z219" s="52">
        <f>'AEO 2022 52 Raw'!AC201</f>
        <v>52.726898</v>
      </c>
      <c r="AA219" s="52">
        <f>'AEO 2022 52 Raw'!AD201</f>
        <v>52.63546</v>
      </c>
      <c r="AB219" s="52">
        <f>'AEO 2022 52 Raw'!AE201</f>
        <v>52.549797</v>
      </c>
      <c r="AC219" s="52">
        <f>'AEO 2022 52 Raw'!AF201</f>
        <v>52.469353</v>
      </c>
      <c r="AD219" s="52">
        <f>'AEO 2022 52 Raw'!AG201</f>
        <v>52.392178</v>
      </c>
      <c r="AE219" s="52">
        <f>'AEO 2022 52 Raw'!AH201</f>
        <v>52.320221</v>
      </c>
      <c r="AF219" s="52">
        <f>'AEO 2022 52 Raw'!AI201</f>
        <v>52.229683</v>
      </c>
      <c r="AG219" s="53">
        <f>'AEO 2022 52 Raw'!AJ201</f>
        <v>-0.006</v>
      </c>
    </row>
    <row r="220" ht="15.0" customHeight="1">
      <c r="A220" s="45" t="s">
        <v>2716</v>
      </c>
      <c r="B220" s="51" t="s">
        <v>2533</v>
      </c>
      <c r="C220" s="52">
        <f>'AEO 2022 52 Raw'!F202</f>
        <v>0</v>
      </c>
      <c r="D220" s="52">
        <f>'AEO 2022 52 Raw'!G202</f>
        <v>0</v>
      </c>
      <c r="E220" s="52">
        <f>'AEO 2022 52 Raw'!H202</f>
        <v>0</v>
      </c>
      <c r="F220" s="52">
        <f>'AEO 2022 52 Raw'!I202</f>
        <v>0</v>
      </c>
      <c r="G220" s="52">
        <f>'AEO 2022 52 Raw'!J202</f>
        <v>0</v>
      </c>
      <c r="H220" s="52">
        <f>'AEO 2022 52 Raw'!K202</f>
        <v>0</v>
      </c>
      <c r="I220" s="52">
        <f>'AEO 2022 52 Raw'!L202</f>
        <v>0</v>
      </c>
      <c r="J220" s="52">
        <f>'AEO 2022 52 Raw'!M202</f>
        <v>0</v>
      </c>
      <c r="K220" s="52">
        <f>'AEO 2022 52 Raw'!N202</f>
        <v>0</v>
      </c>
      <c r="L220" s="52">
        <f>'AEO 2022 52 Raw'!O202</f>
        <v>0</v>
      </c>
      <c r="M220" s="52">
        <f>'AEO 2022 52 Raw'!P202</f>
        <v>0</v>
      </c>
      <c r="N220" s="52">
        <f>'AEO 2022 52 Raw'!Q202</f>
        <v>0</v>
      </c>
      <c r="O220" s="52">
        <f>'AEO 2022 52 Raw'!R202</f>
        <v>0</v>
      </c>
      <c r="P220" s="52">
        <f>'AEO 2022 52 Raw'!S202</f>
        <v>0</v>
      </c>
      <c r="Q220" s="52">
        <f>'AEO 2022 52 Raw'!T202</f>
        <v>0</v>
      </c>
      <c r="R220" s="52">
        <f>'AEO 2022 52 Raw'!U202</f>
        <v>0</v>
      </c>
      <c r="S220" s="52">
        <f>'AEO 2022 52 Raw'!V202</f>
        <v>0</v>
      </c>
      <c r="T220" s="52">
        <f>'AEO 2022 52 Raw'!W202</f>
        <v>0</v>
      </c>
      <c r="U220" s="52">
        <f>'AEO 2022 52 Raw'!X202</f>
        <v>0</v>
      </c>
      <c r="V220" s="52">
        <f>'AEO 2022 52 Raw'!Y202</f>
        <v>0</v>
      </c>
      <c r="W220" s="52">
        <f>'AEO 2022 52 Raw'!Z202</f>
        <v>0</v>
      </c>
      <c r="X220" s="52">
        <f>'AEO 2022 52 Raw'!AA202</f>
        <v>0</v>
      </c>
      <c r="Y220" s="52">
        <f>'AEO 2022 52 Raw'!AB202</f>
        <v>0</v>
      </c>
      <c r="Z220" s="52">
        <f>'AEO 2022 52 Raw'!AC202</f>
        <v>0</v>
      </c>
      <c r="AA220" s="52">
        <f>'AEO 2022 52 Raw'!AD202</f>
        <v>0</v>
      </c>
      <c r="AB220" s="52">
        <f>'AEO 2022 52 Raw'!AE202</f>
        <v>0</v>
      </c>
      <c r="AC220" s="52">
        <f>'AEO 2022 52 Raw'!AF202</f>
        <v>0</v>
      </c>
      <c r="AD220" s="52">
        <f>'AEO 2022 52 Raw'!AG202</f>
        <v>0</v>
      </c>
      <c r="AE220" s="52">
        <f>'AEO 2022 52 Raw'!AH202</f>
        <v>0</v>
      </c>
      <c r="AF220" s="52">
        <f>'AEO 2022 52 Raw'!AI202</f>
        <v>0</v>
      </c>
      <c r="AG220" s="53" t="str">
        <f>'AEO 2022 52 Raw'!AJ202</f>
        <v>- -</v>
      </c>
    </row>
    <row r="221" ht="15.0" customHeight="1">
      <c r="A221" s="45" t="s">
        <v>2717</v>
      </c>
      <c r="B221" s="51" t="s">
        <v>2535</v>
      </c>
      <c r="C221" s="52">
        <f>'AEO 2022 52 Raw'!F203</f>
        <v>0</v>
      </c>
      <c r="D221" s="52">
        <f>'AEO 2022 52 Raw'!G203</f>
        <v>55.926704</v>
      </c>
      <c r="E221" s="52">
        <f>'AEO 2022 52 Raw'!H203</f>
        <v>54.896355</v>
      </c>
      <c r="F221" s="52">
        <f>'AEO 2022 52 Raw'!I203</f>
        <v>54.128716</v>
      </c>
      <c r="G221" s="52">
        <f>'AEO 2022 52 Raw'!J203</f>
        <v>53.512524</v>
      </c>
      <c r="H221" s="52">
        <f>'AEO 2022 52 Raw'!K203</f>
        <v>53.061672</v>
      </c>
      <c r="I221" s="52">
        <f>'AEO 2022 52 Raw'!L203</f>
        <v>52.717548</v>
      </c>
      <c r="J221" s="52">
        <f>'AEO 2022 52 Raw'!M203</f>
        <v>52.447208</v>
      </c>
      <c r="K221" s="52">
        <f>'AEO 2022 52 Raw'!N203</f>
        <v>52.22736</v>
      </c>
      <c r="L221" s="52">
        <f>'AEO 2022 52 Raw'!O203</f>
        <v>52.038422</v>
      </c>
      <c r="M221" s="52">
        <f>'AEO 2022 52 Raw'!P203</f>
        <v>51.867294</v>
      </c>
      <c r="N221" s="52">
        <f>'AEO 2022 52 Raw'!Q203</f>
        <v>51.71545</v>
      </c>
      <c r="O221" s="52">
        <f>'AEO 2022 52 Raw'!R203</f>
        <v>51.570339</v>
      </c>
      <c r="P221" s="52">
        <f>'AEO 2022 52 Raw'!S203</f>
        <v>51.368065</v>
      </c>
      <c r="Q221" s="52">
        <f>'AEO 2022 52 Raw'!T203</f>
        <v>51.170025</v>
      </c>
      <c r="R221" s="52">
        <f>'AEO 2022 52 Raw'!U203</f>
        <v>50.988304</v>
      </c>
      <c r="S221" s="52">
        <f>'AEO 2022 52 Raw'!V203</f>
        <v>50.816887</v>
      </c>
      <c r="T221" s="52">
        <f>'AEO 2022 52 Raw'!W203</f>
        <v>50.65593</v>
      </c>
      <c r="U221" s="52">
        <f>'AEO 2022 52 Raw'!X203</f>
        <v>50.50174</v>
      </c>
      <c r="V221" s="52">
        <f>'AEO 2022 52 Raw'!Y203</f>
        <v>50.35453</v>
      </c>
      <c r="W221" s="52">
        <f>'AEO 2022 52 Raw'!Z203</f>
        <v>50.212292</v>
      </c>
      <c r="X221" s="52">
        <f>'AEO 2022 52 Raw'!AA203</f>
        <v>50.076958</v>
      </c>
      <c r="Y221" s="52">
        <f>'AEO 2022 52 Raw'!AB203</f>
        <v>49.948406</v>
      </c>
      <c r="Z221" s="52">
        <f>'AEO 2022 52 Raw'!AC203</f>
        <v>49.826263</v>
      </c>
      <c r="AA221" s="52">
        <f>'AEO 2022 52 Raw'!AD203</f>
        <v>49.710388</v>
      </c>
      <c r="AB221" s="52">
        <f>'AEO 2022 52 Raw'!AE203</f>
        <v>49.600998</v>
      </c>
      <c r="AC221" s="52">
        <f>'AEO 2022 52 Raw'!AF203</f>
        <v>49.496113</v>
      </c>
      <c r="AD221" s="52">
        <f>'AEO 2022 52 Raw'!AG203</f>
        <v>49.395302</v>
      </c>
      <c r="AE221" s="52">
        <f>'AEO 2022 52 Raw'!AH203</f>
        <v>49.299767</v>
      </c>
      <c r="AF221" s="52">
        <f>'AEO 2022 52 Raw'!AI203</f>
        <v>49.200947</v>
      </c>
      <c r="AG221" s="53" t="str">
        <f>'AEO 2022 52 Raw'!AJ203</f>
        <v>- -</v>
      </c>
    </row>
    <row r="222" ht="15.0" customHeight="1">
      <c r="A222" s="45" t="s">
        <v>2718</v>
      </c>
      <c r="B222" s="51" t="s">
        <v>2537</v>
      </c>
      <c r="C222" s="52">
        <f>'AEO 2022 52 Raw'!F204</f>
        <v>0</v>
      </c>
      <c r="D222" s="52">
        <f>'AEO 2022 52 Raw'!G204</f>
        <v>0</v>
      </c>
      <c r="E222" s="52">
        <f>'AEO 2022 52 Raw'!H204</f>
        <v>0</v>
      </c>
      <c r="F222" s="52">
        <f>'AEO 2022 52 Raw'!I204</f>
        <v>0</v>
      </c>
      <c r="G222" s="52">
        <f>'AEO 2022 52 Raw'!J204</f>
        <v>0</v>
      </c>
      <c r="H222" s="52">
        <f>'AEO 2022 52 Raw'!K204</f>
        <v>0</v>
      </c>
      <c r="I222" s="52">
        <f>'AEO 2022 52 Raw'!L204</f>
        <v>0</v>
      </c>
      <c r="J222" s="52">
        <f>'AEO 2022 52 Raw'!M204</f>
        <v>0</v>
      </c>
      <c r="K222" s="52">
        <f>'AEO 2022 52 Raw'!N204</f>
        <v>0</v>
      </c>
      <c r="L222" s="52">
        <f>'AEO 2022 52 Raw'!O204</f>
        <v>42.841198</v>
      </c>
      <c r="M222" s="52">
        <f>'AEO 2022 52 Raw'!P204</f>
        <v>42.736416</v>
      </c>
      <c r="N222" s="52">
        <f>'AEO 2022 52 Raw'!Q204</f>
        <v>42.681629</v>
      </c>
      <c r="O222" s="52">
        <f>'AEO 2022 52 Raw'!R204</f>
        <v>42.636047</v>
      </c>
      <c r="P222" s="52">
        <f>'AEO 2022 52 Raw'!S204</f>
        <v>42.532692</v>
      </c>
      <c r="Q222" s="52">
        <f>'AEO 2022 52 Raw'!T204</f>
        <v>42.431034</v>
      </c>
      <c r="R222" s="52">
        <f>'AEO 2022 52 Raw'!U204</f>
        <v>42.344452</v>
      </c>
      <c r="S222" s="52">
        <f>'AEO 2022 52 Raw'!V204</f>
        <v>42.209583</v>
      </c>
      <c r="T222" s="52">
        <f>'AEO 2022 52 Raw'!W204</f>
        <v>42.079475</v>
      </c>
      <c r="U222" s="52">
        <f>'AEO 2022 52 Raw'!X204</f>
        <v>41.955235</v>
      </c>
      <c r="V222" s="52">
        <f>'AEO 2022 52 Raw'!Y204</f>
        <v>41.837578</v>
      </c>
      <c r="W222" s="52">
        <f>'AEO 2022 52 Raw'!Z204</f>
        <v>41.725342</v>
      </c>
      <c r="X222" s="52">
        <f>'AEO 2022 52 Raw'!AA204</f>
        <v>41.618721</v>
      </c>
      <c r="Y222" s="52">
        <f>'AEO 2022 52 Raw'!AB204</f>
        <v>41.517776</v>
      </c>
      <c r="Z222" s="52">
        <f>'AEO 2022 52 Raw'!AC204</f>
        <v>41.422016</v>
      </c>
      <c r="AA222" s="52">
        <f>'AEO 2022 52 Raw'!AD204</f>
        <v>41.33139</v>
      </c>
      <c r="AB222" s="52">
        <f>'AEO 2022 52 Raw'!AE204</f>
        <v>41.246094</v>
      </c>
      <c r="AC222" s="52">
        <f>'AEO 2022 52 Raw'!AF204</f>
        <v>41.164177</v>
      </c>
      <c r="AD222" s="52">
        <f>'AEO 2022 52 Raw'!AG204</f>
        <v>41.085705</v>
      </c>
      <c r="AE222" s="52">
        <f>'AEO 2022 52 Raw'!AH204</f>
        <v>41.011059</v>
      </c>
      <c r="AF222" s="52">
        <f>'AEO 2022 52 Raw'!AI204</f>
        <v>40.932442</v>
      </c>
      <c r="AG222" s="53" t="str">
        <f>'AEO 2022 52 Raw'!AJ204</f>
        <v>- -</v>
      </c>
    </row>
    <row r="223" ht="15.0" customHeight="1">
      <c r="A223" s="45" t="s">
        <v>2719</v>
      </c>
      <c r="B223" s="51" t="s">
        <v>2539</v>
      </c>
      <c r="C223" s="52">
        <f>'AEO 2022 52 Raw'!F205</f>
        <v>0</v>
      </c>
      <c r="D223" s="52">
        <f>'AEO 2022 52 Raw'!G205</f>
        <v>0</v>
      </c>
      <c r="E223" s="52">
        <f>'AEO 2022 52 Raw'!H205</f>
        <v>0</v>
      </c>
      <c r="F223" s="52">
        <f>'AEO 2022 52 Raw'!I205</f>
        <v>0</v>
      </c>
      <c r="G223" s="52">
        <f>'AEO 2022 52 Raw'!J205</f>
        <v>0</v>
      </c>
      <c r="H223" s="52">
        <f>'AEO 2022 52 Raw'!K205</f>
        <v>0</v>
      </c>
      <c r="I223" s="52">
        <f>'AEO 2022 52 Raw'!L205</f>
        <v>0</v>
      </c>
      <c r="J223" s="52">
        <f>'AEO 2022 52 Raw'!M205</f>
        <v>0</v>
      </c>
      <c r="K223" s="52">
        <f>'AEO 2022 52 Raw'!N205</f>
        <v>0</v>
      </c>
      <c r="L223" s="52">
        <f>'AEO 2022 52 Raw'!O205</f>
        <v>0</v>
      </c>
      <c r="M223" s="52">
        <f>'AEO 2022 52 Raw'!P205</f>
        <v>0</v>
      </c>
      <c r="N223" s="52">
        <f>'AEO 2022 52 Raw'!Q205</f>
        <v>0</v>
      </c>
      <c r="O223" s="52">
        <f>'AEO 2022 52 Raw'!R205</f>
        <v>0</v>
      </c>
      <c r="P223" s="52">
        <f>'AEO 2022 52 Raw'!S205</f>
        <v>0</v>
      </c>
      <c r="Q223" s="52">
        <f>'AEO 2022 52 Raw'!T205</f>
        <v>0</v>
      </c>
      <c r="R223" s="52">
        <f>'AEO 2022 52 Raw'!U205</f>
        <v>0</v>
      </c>
      <c r="S223" s="52">
        <f>'AEO 2022 52 Raw'!V205</f>
        <v>0</v>
      </c>
      <c r="T223" s="52">
        <f>'AEO 2022 52 Raw'!W205</f>
        <v>0</v>
      </c>
      <c r="U223" s="52">
        <f>'AEO 2022 52 Raw'!X205</f>
        <v>0</v>
      </c>
      <c r="V223" s="52">
        <f>'AEO 2022 52 Raw'!Y205</f>
        <v>0</v>
      </c>
      <c r="W223" s="52">
        <f>'AEO 2022 52 Raw'!Z205</f>
        <v>0</v>
      </c>
      <c r="X223" s="52">
        <f>'AEO 2022 52 Raw'!AA205</f>
        <v>0</v>
      </c>
      <c r="Y223" s="52">
        <f>'AEO 2022 52 Raw'!AB205</f>
        <v>0</v>
      </c>
      <c r="Z223" s="52">
        <f>'AEO 2022 52 Raw'!AC205</f>
        <v>0</v>
      </c>
      <c r="AA223" s="52">
        <f>'AEO 2022 52 Raw'!AD205</f>
        <v>0</v>
      </c>
      <c r="AB223" s="52">
        <f>'AEO 2022 52 Raw'!AE205</f>
        <v>0</v>
      </c>
      <c r="AC223" s="52">
        <f>'AEO 2022 52 Raw'!AF205</f>
        <v>0</v>
      </c>
      <c r="AD223" s="52">
        <f>'AEO 2022 52 Raw'!AG205</f>
        <v>0</v>
      </c>
      <c r="AE223" s="52">
        <f>'AEO 2022 52 Raw'!AH205</f>
        <v>0</v>
      </c>
      <c r="AF223" s="52">
        <f>'AEO 2022 52 Raw'!AI205</f>
        <v>0</v>
      </c>
      <c r="AG223" s="53" t="str">
        <f>'AEO 2022 52 Raw'!AJ205</f>
        <v>- -</v>
      </c>
    </row>
    <row r="224" ht="15.0" customHeight="1">
      <c r="A224" s="45" t="s">
        <v>2720</v>
      </c>
      <c r="B224" s="51" t="s">
        <v>2541</v>
      </c>
      <c r="C224" s="52">
        <f>'AEO 2022 52 Raw'!F206</f>
        <v>62.390663</v>
      </c>
      <c r="D224" s="52">
        <f>'AEO 2022 52 Raw'!G206</f>
        <v>60.990376</v>
      </c>
      <c r="E224" s="52">
        <f>'AEO 2022 52 Raw'!H206</f>
        <v>59.939194</v>
      </c>
      <c r="F224" s="52">
        <f>'AEO 2022 52 Raw'!I206</f>
        <v>59.098602</v>
      </c>
      <c r="G224" s="52">
        <f>'AEO 2022 52 Raw'!J206</f>
        <v>58.462536</v>
      </c>
      <c r="H224" s="52">
        <f>'AEO 2022 52 Raw'!K206</f>
        <v>57.984081</v>
      </c>
      <c r="I224" s="52">
        <f>'AEO 2022 52 Raw'!L206</f>
        <v>57.611095</v>
      </c>
      <c r="J224" s="52">
        <f>'AEO 2022 52 Raw'!M206</f>
        <v>57.314568</v>
      </c>
      <c r="K224" s="52">
        <f>'AEO 2022 52 Raw'!N206</f>
        <v>57.065994</v>
      </c>
      <c r="L224" s="52">
        <f>'AEO 2022 52 Raw'!O206</f>
        <v>56.855522</v>
      </c>
      <c r="M224" s="52">
        <f>'AEO 2022 52 Raw'!P206</f>
        <v>56.675102</v>
      </c>
      <c r="N224" s="52">
        <f>'AEO 2022 52 Raw'!Q206</f>
        <v>56.518639</v>
      </c>
      <c r="O224" s="52">
        <f>'AEO 2022 52 Raw'!R206</f>
        <v>56.372261</v>
      </c>
      <c r="P224" s="52">
        <f>'AEO 2022 52 Raw'!S206</f>
        <v>56.170959</v>
      </c>
      <c r="Q224" s="52">
        <f>'AEO 2022 52 Raw'!T206</f>
        <v>55.973709</v>
      </c>
      <c r="R224" s="52">
        <f>'AEO 2022 52 Raw'!U206</f>
        <v>55.79298</v>
      </c>
      <c r="S224" s="52">
        <f>'AEO 2022 52 Raw'!V206</f>
        <v>55.624146</v>
      </c>
      <c r="T224" s="52">
        <f>'AEO 2022 52 Raw'!W206</f>
        <v>55.464676</v>
      </c>
      <c r="U224" s="52">
        <f>'AEO 2022 52 Raw'!X206</f>
        <v>55.311787</v>
      </c>
      <c r="V224" s="52">
        <f>'AEO 2022 52 Raw'!Y206</f>
        <v>55.166153</v>
      </c>
      <c r="W224" s="52">
        <f>'AEO 2022 52 Raw'!Z206</f>
        <v>55.025612</v>
      </c>
      <c r="X224" s="52">
        <f>'AEO 2022 52 Raw'!AA206</f>
        <v>54.891766</v>
      </c>
      <c r="Y224" s="52">
        <f>'AEO 2022 52 Raw'!AB206</f>
        <v>54.764557</v>
      </c>
      <c r="Z224" s="52">
        <f>'AEO 2022 52 Raw'!AC206</f>
        <v>54.643375</v>
      </c>
      <c r="AA224" s="52">
        <f>'AEO 2022 52 Raw'!AD206</f>
        <v>54.528221</v>
      </c>
      <c r="AB224" s="52">
        <f>'AEO 2022 52 Raw'!AE206</f>
        <v>54.419563</v>
      </c>
      <c r="AC224" s="52">
        <f>'AEO 2022 52 Raw'!AF206</f>
        <v>54.315285</v>
      </c>
      <c r="AD224" s="52">
        <f>'AEO 2022 52 Raw'!AG206</f>
        <v>54.215904</v>
      </c>
      <c r="AE224" s="52">
        <f>'AEO 2022 52 Raw'!AH206</f>
        <v>54.121307</v>
      </c>
      <c r="AF224" s="52">
        <f>'AEO 2022 52 Raw'!AI206</f>
        <v>54.023647</v>
      </c>
      <c r="AG224" s="53">
        <f>'AEO 2022 52 Raw'!AJ206</f>
        <v>-0.005</v>
      </c>
    </row>
    <row r="225" ht="15.0" customHeight="1">
      <c r="A225" s="45" t="s">
        <v>2721</v>
      </c>
      <c r="B225" s="51" t="s">
        <v>2543</v>
      </c>
      <c r="C225" s="52">
        <f>'AEO 2022 52 Raw'!F207</f>
        <v>85.066734</v>
      </c>
      <c r="D225" s="52">
        <f>'AEO 2022 52 Raw'!G207</f>
        <v>83.456436</v>
      </c>
      <c r="E225" s="52">
        <f>'AEO 2022 52 Raw'!H207</f>
        <v>82.256783</v>
      </c>
      <c r="F225" s="52">
        <f>'AEO 2022 52 Raw'!I207</f>
        <v>81.313652</v>
      </c>
      <c r="G225" s="52">
        <f>'AEO 2022 52 Raw'!J207</f>
        <v>80.566841</v>
      </c>
      <c r="H225" s="52">
        <f>'AEO 2022 52 Raw'!K207</f>
        <v>80.011169</v>
      </c>
      <c r="I225" s="52">
        <f>'AEO 2022 52 Raw'!L207</f>
        <v>79.582443</v>
      </c>
      <c r="J225" s="52">
        <f>'AEO 2022 52 Raw'!M207</f>
        <v>79.239525</v>
      </c>
      <c r="K225" s="52">
        <f>'AEO 2022 52 Raw'!N207</f>
        <v>78.949883</v>
      </c>
      <c r="L225" s="52">
        <f>'AEO 2022 52 Raw'!O207</f>
        <v>78.698341</v>
      </c>
      <c r="M225" s="52">
        <f>'AEO 2022 52 Raw'!P207</f>
        <v>78.47702</v>
      </c>
      <c r="N225" s="52">
        <f>'AEO 2022 52 Raw'!Q207</f>
        <v>78.284081</v>
      </c>
      <c r="O225" s="52">
        <f>'AEO 2022 52 Raw'!R207</f>
        <v>78.102196</v>
      </c>
      <c r="P225" s="52">
        <f>'AEO 2022 52 Raw'!S207</f>
        <v>77.868172</v>
      </c>
      <c r="Q225" s="52">
        <f>'AEO 2022 52 Raw'!T207</f>
        <v>77.641457</v>
      </c>
      <c r="R225" s="52">
        <f>'AEO 2022 52 Raw'!U207</f>
        <v>77.432137</v>
      </c>
      <c r="S225" s="52">
        <f>'AEO 2022 52 Raw'!V207</f>
        <v>77.238297</v>
      </c>
      <c r="T225" s="52">
        <f>'AEO 2022 52 Raw'!W207</f>
        <v>77.053383</v>
      </c>
      <c r="U225" s="52">
        <f>'AEO 2022 52 Raw'!X207</f>
        <v>76.876266</v>
      </c>
      <c r="V225" s="52">
        <f>'AEO 2022 52 Raw'!Y207</f>
        <v>76.706161</v>
      </c>
      <c r="W225" s="52">
        <f>'AEO 2022 52 Raw'!Z207</f>
        <v>76.542191</v>
      </c>
      <c r="X225" s="52">
        <f>'AEO 2022 52 Raw'!AA207</f>
        <v>76.385956</v>
      </c>
      <c r="Y225" s="52">
        <f>'AEO 2022 52 Raw'!AB207</f>
        <v>76.237938</v>
      </c>
      <c r="Z225" s="52">
        <f>'AEO 2022 52 Raw'!AC207</f>
        <v>76.096535</v>
      </c>
      <c r="AA225" s="52">
        <f>'AEO 2022 52 Raw'!AD207</f>
        <v>75.962112</v>
      </c>
      <c r="AB225" s="52">
        <f>'AEO 2022 52 Raw'!AE207</f>
        <v>75.834831</v>
      </c>
      <c r="AC225" s="52">
        <f>'AEO 2022 52 Raw'!AF207</f>
        <v>75.713982</v>
      </c>
      <c r="AD225" s="52">
        <f>'AEO 2022 52 Raw'!AG207</f>
        <v>75.59745</v>
      </c>
      <c r="AE225" s="52">
        <f>'AEO 2022 52 Raw'!AH207</f>
        <v>75.487724</v>
      </c>
      <c r="AF225" s="52">
        <f>'AEO 2022 52 Raw'!AI207</f>
        <v>75.374786</v>
      </c>
      <c r="AG225" s="53">
        <f>'AEO 2022 52 Raw'!AJ207</f>
        <v>-0.004</v>
      </c>
    </row>
    <row r="226" ht="15.0" customHeight="1">
      <c r="A226" s="45" t="s">
        <v>2722</v>
      </c>
      <c r="B226" s="51" t="s">
        <v>2545</v>
      </c>
      <c r="C226" s="52">
        <f>'AEO 2022 52 Raw'!F208</f>
        <v>49.729805</v>
      </c>
      <c r="D226" s="52">
        <f>'AEO 2022 52 Raw'!G208</f>
        <v>48.222214</v>
      </c>
      <c r="E226" s="52">
        <f>'AEO 2022 52 Raw'!H208</f>
        <v>47.007633</v>
      </c>
      <c r="F226" s="52">
        <f>'AEO 2022 52 Raw'!I208</f>
        <v>45.979618</v>
      </c>
      <c r="G226" s="52">
        <f>'AEO 2022 52 Raw'!J208</f>
        <v>45.383472</v>
      </c>
      <c r="H226" s="52">
        <f>'AEO 2022 52 Raw'!K208</f>
        <v>44.954517</v>
      </c>
      <c r="I226" s="52">
        <f>'AEO 2022 52 Raw'!L208</f>
        <v>44.61356</v>
      </c>
      <c r="J226" s="52">
        <f>'AEO 2022 52 Raw'!M208</f>
        <v>44.361549</v>
      </c>
      <c r="K226" s="52">
        <f>'AEO 2022 52 Raw'!N208</f>
        <v>44.118225</v>
      </c>
      <c r="L226" s="52">
        <f>'AEO 2022 52 Raw'!O208</f>
        <v>43.932987</v>
      </c>
      <c r="M226" s="52">
        <f>'AEO 2022 52 Raw'!P208</f>
        <v>43.799831</v>
      </c>
      <c r="N226" s="52">
        <f>'AEO 2022 52 Raw'!Q208</f>
        <v>43.654972</v>
      </c>
      <c r="O226" s="52">
        <f>'AEO 2022 52 Raw'!R208</f>
        <v>43.515373</v>
      </c>
      <c r="P226" s="52">
        <f>'AEO 2022 52 Raw'!S208</f>
        <v>43.319408</v>
      </c>
      <c r="Q226" s="52">
        <f>'AEO 2022 52 Raw'!T208</f>
        <v>43.124836</v>
      </c>
      <c r="R226" s="52">
        <f>'AEO 2022 52 Raw'!U208</f>
        <v>42.959843</v>
      </c>
      <c r="S226" s="52">
        <f>'AEO 2022 52 Raw'!V208</f>
        <v>42.804924</v>
      </c>
      <c r="T226" s="52">
        <f>'AEO 2022 52 Raw'!W208</f>
        <v>42.657665</v>
      </c>
      <c r="U226" s="52">
        <f>'AEO 2022 52 Raw'!X208</f>
        <v>42.516258</v>
      </c>
      <c r="V226" s="52">
        <f>'AEO 2022 52 Raw'!Y208</f>
        <v>42.388554</v>
      </c>
      <c r="W226" s="52">
        <f>'AEO 2022 52 Raw'!Z208</f>
        <v>42.265121</v>
      </c>
      <c r="X226" s="52">
        <f>'AEO 2022 52 Raw'!AA208</f>
        <v>42.147423</v>
      </c>
      <c r="Y226" s="52">
        <f>'AEO 2022 52 Raw'!AB208</f>
        <v>42.035278</v>
      </c>
      <c r="Z226" s="52">
        <f>'AEO 2022 52 Raw'!AC208</f>
        <v>41.932423</v>
      </c>
      <c r="AA226" s="52">
        <f>'AEO 2022 52 Raw'!AD208</f>
        <v>41.834694</v>
      </c>
      <c r="AB226" s="52">
        <f>'AEO 2022 52 Raw'!AE208</f>
        <v>41.742409</v>
      </c>
      <c r="AC226" s="52">
        <f>'AEO 2022 52 Raw'!AF208</f>
        <v>41.653801</v>
      </c>
      <c r="AD226" s="52">
        <f>'AEO 2022 52 Raw'!AG208</f>
        <v>41.569221</v>
      </c>
      <c r="AE226" s="52">
        <f>'AEO 2022 52 Raw'!AH208</f>
        <v>41.488689</v>
      </c>
      <c r="AF226" s="52">
        <f>'AEO 2022 52 Raw'!AI208</f>
        <v>41.404495</v>
      </c>
      <c r="AG226" s="53">
        <f>'AEO 2022 52 Raw'!AJ208</f>
        <v>-0.006</v>
      </c>
    </row>
    <row r="227" ht="15.0" customHeight="1">
      <c r="A227" s="45" t="s">
        <v>2723</v>
      </c>
      <c r="B227" s="51" t="s">
        <v>2547</v>
      </c>
      <c r="C227" s="52">
        <f>'AEO 2022 52 Raw'!F209</f>
        <v>65.488792</v>
      </c>
      <c r="D227" s="52">
        <f>'AEO 2022 52 Raw'!G209</f>
        <v>63.731201</v>
      </c>
      <c r="E227" s="52">
        <f>'AEO 2022 52 Raw'!H209</f>
        <v>62.31279</v>
      </c>
      <c r="F227" s="52">
        <f>'AEO 2022 52 Raw'!I209</f>
        <v>61.09309</v>
      </c>
      <c r="G227" s="52">
        <f>'AEO 2022 52 Raw'!J209</f>
        <v>60.387306</v>
      </c>
      <c r="H227" s="52">
        <f>'AEO 2022 52 Raw'!K209</f>
        <v>59.86985</v>
      </c>
      <c r="I227" s="52">
        <f>'AEO 2022 52 Raw'!L209</f>
        <v>59.451466</v>
      </c>
      <c r="J227" s="52">
        <f>'AEO 2022 52 Raw'!M209</f>
        <v>59.139549</v>
      </c>
      <c r="K227" s="52">
        <f>'AEO 2022 52 Raw'!N209</f>
        <v>58.838619</v>
      </c>
      <c r="L227" s="52">
        <f>'AEO 2022 52 Raw'!O209</f>
        <v>58.607262</v>
      </c>
      <c r="M227" s="52">
        <f>'AEO 2022 52 Raw'!P209</f>
        <v>58.43795</v>
      </c>
      <c r="N227" s="52">
        <f>'AEO 2022 52 Raw'!Q209</f>
        <v>58.255375</v>
      </c>
      <c r="O227" s="52">
        <f>'AEO 2022 52 Raw'!R209</f>
        <v>58.078587</v>
      </c>
      <c r="P227" s="52">
        <f>'AEO 2022 52 Raw'!S209</f>
        <v>57.847584</v>
      </c>
      <c r="Q227" s="52">
        <f>'AEO 2022 52 Raw'!T209</f>
        <v>57.620987</v>
      </c>
      <c r="R227" s="52">
        <f>'AEO 2022 52 Raw'!U209</f>
        <v>57.426716</v>
      </c>
      <c r="S227" s="52">
        <f>'AEO 2022 52 Raw'!V209</f>
        <v>57.244312</v>
      </c>
      <c r="T227" s="52">
        <f>'AEO 2022 52 Raw'!W209</f>
        <v>57.071735</v>
      </c>
      <c r="U227" s="52">
        <f>'AEO 2022 52 Raw'!X209</f>
        <v>56.905956</v>
      </c>
      <c r="V227" s="52">
        <f>'AEO 2022 52 Raw'!Y209</f>
        <v>56.757072</v>
      </c>
      <c r="W227" s="52">
        <f>'AEO 2022 52 Raw'!Z209</f>
        <v>56.612659</v>
      </c>
      <c r="X227" s="52">
        <f>'AEO 2022 52 Raw'!AA209</f>
        <v>56.475086</v>
      </c>
      <c r="Y227" s="52">
        <f>'AEO 2022 52 Raw'!AB209</f>
        <v>56.343632</v>
      </c>
      <c r="Z227" s="52">
        <f>'AEO 2022 52 Raw'!AC209</f>
        <v>56.223072</v>
      </c>
      <c r="AA227" s="52">
        <f>'AEO 2022 52 Raw'!AD209</f>
        <v>56.108372</v>
      </c>
      <c r="AB227" s="52">
        <f>'AEO 2022 52 Raw'!AE209</f>
        <v>55.999874</v>
      </c>
      <c r="AC227" s="52">
        <f>'AEO 2022 52 Raw'!AF209</f>
        <v>55.8955</v>
      </c>
      <c r="AD227" s="52">
        <f>'AEO 2022 52 Raw'!AG209</f>
        <v>55.796371</v>
      </c>
      <c r="AE227" s="52">
        <f>'AEO 2022 52 Raw'!AH209</f>
        <v>55.70166</v>
      </c>
      <c r="AF227" s="52">
        <f>'AEO 2022 52 Raw'!AI209</f>
        <v>55.603943</v>
      </c>
      <c r="AG227" s="53">
        <f>'AEO 2022 52 Raw'!AJ209</f>
        <v>-0.006</v>
      </c>
    </row>
    <row r="228" ht="15.0" customHeight="1">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3"/>
    </row>
    <row r="229" ht="15.0" customHeight="1">
      <c r="B229" s="50" t="s">
        <v>2369</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3"/>
    </row>
    <row r="230" ht="15.0" customHeight="1">
      <c r="A230" s="45" t="s">
        <v>2724</v>
      </c>
      <c r="B230" s="51" t="s">
        <v>2517</v>
      </c>
      <c r="C230" s="52">
        <f>'AEO 2022 52 Raw'!F211</f>
        <v>0</v>
      </c>
      <c r="D230" s="52">
        <f>'AEO 2022 52 Raw'!G211</f>
        <v>0</v>
      </c>
      <c r="E230" s="52">
        <f>'AEO 2022 52 Raw'!H211</f>
        <v>0</v>
      </c>
      <c r="F230" s="52">
        <f>'AEO 2022 52 Raw'!I211</f>
        <v>0</v>
      </c>
      <c r="G230" s="52">
        <f>'AEO 2022 52 Raw'!J211</f>
        <v>0</v>
      </c>
      <c r="H230" s="52">
        <f>'AEO 2022 52 Raw'!K211</f>
        <v>0</v>
      </c>
      <c r="I230" s="52">
        <f>'AEO 2022 52 Raw'!L211</f>
        <v>0</v>
      </c>
      <c r="J230" s="52">
        <f>'AEO 2022 52 Raw'!M211</f>
        <v>0</v>
      </c>
      <c r="K230" s="52">
        <f>'AEO 2022 52 Raw'!N211</f>
        <v>0</v>
      </c>
      <c r="L230" s="52">
        <f>'AEO 2022 52 Raw'!O211</f>
        <v>0</v>
      </c>
      <c r="M230" s="52">
        <f>'AEO 2022 52 Raw'!P211</f>
        <v>0</v>
      </c>
      <c r="N230" s="52">
        <f>'AEO 2022 52 Raw'!Q211</f>
        <v>0</v>
      </c>
      <c r="O230" s="52">
        <f>'AEO 2022 52 Raw'!R211</f>
        <v>0</v>
      </c>
      <c r="P230" s="52">
        <f>'AEO 2022 52 Raw'!S211</f>
        <v>0</v>
      </c>
      <c r="Q230" s="52">
        <f>'AEO 2022 52 Raw'!T211</f>
        <v>0</v>
      </c>
      <c r="R230" s="52">
        <f>'AEO 2022 52 Raw'!U211</f>
        <v>0</v>
      </c>
      <c r="S230" s="52">
        <f>'AEO 2022 52 Raw'!V211</f>
        <v>0</v>
      </c>
      <c r="T230" s="52">
        <f>'AEO 2022 52 Raw'!W211</f>
        <v>0</v>
      </c>
      <c r="U230" s="52">
        <f>'AEO 2022 52 Raw'!X211</f>
        <v>0</v>
      </c>
      <c r="V230" s="52">
        <f>'AEO 2022 52 Raw'!Y211</f>
        <v>0</v>
      </c>
      <c r="W230" s="52">
        <f>'AEO 2022 52 Raw'!Z211</f>
        <v>0</v>
      </c>
      <c r="X230" s="52">
        <f>'AEO 2022 52 Raw'!AA211</f>
        <v>0</v>
      </c>
      <c r="Y230" s="52">
        <f>'AEO 2022 52 Raw'!AB211</f>
        <v>0</v>
      </c>
      <c r="Z230" s="52">
        <f>'AEO 2022 52 Raw'!AC211</f>
        <v>0</v>
      </c>
      <c r="AA230" s="52">
        <f>'AEO 2022 52 Raw'!AD211</f>
        <v>0</v>
      </c>
      <c r="AB230" s="52">
        <f>'AEO 2022 52 Raw'!AE211</f>
        <v>0</v>
      </c>
      <c r="AC230" s="52">
        <f>'AEO 2022 52 Raw'!AF211</f>
        <v>0</v>
      </c>
      <c r="AD230" s="52">
        <f>'AEO 2022 52 Raw'!AG211</f>
        <v>0</v>
      </c>
      <c r="AE230" s="52">
        <f>'AEO 2022 52 Raw'!AH211</f>
        <v>0</v>
      </c>
      <c r="AF230" s="52">
        <f>'AEO 2022 52 Raw'!AI211</f>
        <v>0</v>
      </c>
      <c r="AG230" s="53" t="str">
        <f>'AEO 2022 52 Raw'!AJ211</f>
        <v>- -</v>
      </c>
    </row>
    <row r="231" ht="15.0" customHeight="1">
      <c r="A231" s="45" t="s">
        <v>2725</v>
      </c>
      <c r="B231" s="51" t="s">
        <v>2519</v>
      </c>
      <c r="C231" s="52">
        <f>'AEO 2022 52 Raw'!F212</f>
        <v>0</v>
      </c>
      <c r="D231" s="52">
        <f>'AEO 2022 52 Raw'!G212</f>
        <v>0</v>
      </c>
      <c r="E231" s="52">
        <f>'AEO 2022 52 Raw'!H212</f>
        <v>0</v>
      </c>
      <c r="F231" s="52">
        <f>'AEO 2022 52 Raw'!I212</f>
        <v>0</v>
      </c>
      <c r="G231" s="52">
        <f>'AEO 2022 52 Raw'!J212</f>
        <v>0</v>
      </c>
      <c r="H231" s="52">
        <f>'AEO 2022 52 Raw'!K212</f>
        <v>0</v>
      </c>
      <c r="I231" s="52">
        <f>'AEO 2022 52 Raw'!L212</f>
        <v>0</v>
      </c>
      <c r="J231" s="52">
        <f>'AEO 2022 52 Raw'!M212</f>
        <v>0</v>
      </c>
      <c r="K231" s="52">
        <f>'AEO 2022 52 Raw'!N212</f>
        <v>0</v>
      </c>
      <c r="L231" s="52">
        <f>'AEO 2022 52 Raw'!O212</f>
        <v>0</v>
      </c>
      <c r="M231" s="52">
        <f>'AEO 2022 52 Raw'!P212</f>
        <v>0</v>
      </c>
      <c r="N231" s="52">
        <f>'AEO 2022 52 Raw'!Q212</f>
        <v>0</v>
      </c>
      <c r="O231" s="52">
        <f>'AEO 2022 52 Raw'!R212</f>
        <v>0</v>
      </c>
      <c r="P231" s="52">
        <f>'AEO 2022 52 Raw'!S212</f>
        <v>0</v>
      </c>
      <c r="Q231" s="52">
        <f>'AEO 2022 52 Raw'!T212</f>
        <v>0</v>
      </c>
      <c r="R231" s="52">
        <f>'AEO 2022 52 Raw'!U212</f>
        <v>0</v>
      </c>
      <c r="S231" s="52">
        <f>'AEO 2022 52 Raw'!V212</f>
        <v>0</v>
      </c>
      <c r="T231" s="52">
        <f>'AEO 2022 52 Raw'!W212</f>
        <v>0</v>
      </c>
      <c r="U231" s="52">
        <f>'AEO 2022 52 Raw'!X212</f>
        <v>0</v>
      </c>
      <c r="V231" s="52">
        <f>'AEO 2022 52 Raw'!Y212</f>
        <v>0</v>
      </c>
      <c r="W231" s="52">
        <f>'AEO 2022 52 Raw'!Z212</f>
        <v>0</v>
      </c>
      <c r="X231" s="52">
        <f>'AEO 2022 52 Raw'!AA212</f>
        <v>0</v>
      </c>
      <c r="Y231" s="52">
        <f>'AEO 2022 52 Raw'!AB212</f>
        <v>0</v>
      </c>
      <c r="Z231" s="52">
        <f>'AEO 2022 52 Raw'!AC212</f>
        <v>0</v>
      </c>
      <c r="AA231" s="52">
        <f>'AEO 2022 52 Raw'!AD212</f>
        <v>0</v>
      </c>
      <c r="AB231" s="52">
        <f>'AEO 2022 52 Raw'!AE212</f>
        <v>0</v>
      </c>
      <c r="AC231" s="52">
        <f>'AEO 2022 52 Raw'!AF212</f>
        <v>0</v>
      </c>
      <c r="AD231" s="52">
        <f>'AEO 2022 52 Raw'!AG212</f>
        <v>0</v>
      </c>
      <c r="AE231" s="52">
        <f>'AEO 2022 52 Raw'!AH212</f>
        <v>0</v>
      </c>
      <c r="AF231" s="52">
        <f>'AEO 2022 52 Raw'!AI212</f>
        <v>0</v>
      </c>
      <c r="AG231" s="53" t="str">
        <f>'AEO 2022 52 Raw'!AJ212</f>
        <v>- -</v>
      </c>
    </row>
    <row r="232" ht="15.0" customHeight="1">
      <c r="A232" s="45" t="s">
        <v>2726</v>
      </c>
      <c r="B232" s="51" t="s">
        <v>2521</v>
      </c>
      <c r="C232" s="52">
        <f>'AEO 2022 52 Raw'!F213</f>
        <v>0</v>
      </c>
      <c r="D232" s="52">
        <f>'AEO 2022 52 Raw'!G213</f>
        <v>0</v>
      </c>
      <c r="E232" s="52">
        <f>'AEO 2022 52 Raw'!H213</f>
        <v>0</v>
      </c>
      <c r="F232" s="52">
        <f>'AEO 2022 52 Raw'!I213</f>
        <v>0</v>
      </c>
      <c r="G232" s="52">
        <f>'AEO 2022 52 Raw'!J213</f>
        <v>0</v>
      </c>
      <c r="H232" s="52">
        <f>'AEO 2022 52 Raw'!K213</f>
        <v>0</v>
      </c>
      <c r="I232" s="52">
        <f>'AEO 2022 52 Raw'!L213</f>
        <v>0</v>
      </c>
      <c r="J232" s="52">
        <f>'AEO 2022 52 Raw'!M213</f>
        <v>0</v>
      </c>
      <c r="K232" s="52">
        <f>'AEO 2022 52 Raw'!N213</f>
        <v>0</v>
      </c>
      <c r="L232" s="52">
        <f>'AEO 2022 52 Raw'!O213</f>
        <v>0</v>
      </c>
      <c r="M232" s="52">
        <f>'AEO 2022 52 Raw'!P213</f>
        <v>0</v>
      </c>
      <c r="N232" s="52">
        <f>'AEO 2022 52 Raw'!Q213</f>
        <v>0</v>
      </c>
      <c r="O232" s="52">
        <f>'AEO 2022 52 Raw'!R213</f>
        <v>0</v>
      </c>
      <c r="P232" s="52">
        <f>'AEO 2022 52 Raw'!S213</f>
        <v>0</v>
      </c>
      <c r="Q232" s="52">
        <f>'AEO 2022 52 Raw'!T213</f>
        <v>0</v>
      </c>
      <c r="R232" s="52">
        <f>'AEO 2022 52 Raw'!U213</f>
        <v>0</v>
      </c>
      <c r="S232" s="52">
        <f>'AEO 2022 52 Raw'!V213</f>
        <v>0</v>
      </c>
      <c r="T232" s="52">
        <f>'AEO 2022 52 Raw'!W213</f>
        <v>0</v>
      </c>
      <c r="U232" s="52">
        <f>'AEO 2022 52 Raw'!X213</f>
        <v>0</v>
      </c>
      <c r="V232" s="52">
        <f>'AEO 2022 52 Raw'!Y213</f>
        <v>0</v>
      </c>
      <c r="W232" s="52">
        <f>'AEO 2022 52 Raw'!Z213</f>
        <v>0</v>
      </c>
      <c r="X232" s="52">
        <f>'AEO 2022 52 Raw'!AA213</f>
        <v>0</v>
      </c>
      <c r="Y232" s="52">
        <f>'AEO 2022 52 Raw'!AB213</f>
        <v>0</v>
      </c>
      <c r="Z232" s="52">
        <f>'AEO 2022 52 Raw'!AC213</f>
        <v>0</v>
      </c>
      <c r="AA232" s="52">
        <f>'AEO 2022 52 Raw'!AD213</f>
        <v>0</v>
      </c>
      <c r="AB232" s="52">
        <f>'AEO 2022 52 Raw'!AE213</f>
        <v>0</v>
      </c>
      <c r="AC232" s="52">
        <f>'AEO 2022 52 Raw'!AF213</f>
        <v>0</v>
      </c>
      <c r="AD232" s="52">
        <f>'AEO 2022 52 Raw'!AG213</f>
        <v>0</v>
      </c>
      <c r="AE232" s="52">
        <f>'AEO 2022 52 Raw'!AH213</f>
        <v>0</v>
      </c>
      <c r="AF232" s="52">
        <f>'AEO 2022 52 Raw'!AI213</f>
        <v>0</v>
      </c>
      <c r="AG232" s="53" t="str">
        <f>'AEO 2022 52 Raw'!AJ213</f>
        <v>- -</v>
      </c>
    </row>
    <row r="233" ht="15.0" customHeight="1">
      <c r="A233" s="45" t="s">
        <v>2727</v>
      </c>
      <c r="B233" s="51" t="s">
        <v>2523</v>
      </c>
      <c r="C233" s="52">
        <f>'AEO 2022 52 Raw'!F214</f>
        <v>0</v>
      </c>
      <c r="D233" s="52">
        <f>'AEO 2022 52 Raw'!G214</f>
        <v>0</v>
      </c>
      <c r="E233" s="52">
        <f>'AEO 2022 52 Raw'!H214</f>
        <v>0</v>
      </c>
      <c r="F233" s="52">
        <f>'AEO 2022 52 Raw'!I214</f>
        <v>0</v>
      </c>
      <c r="G233" s="52">
        <f>'AEO 2022 52 Raw'!J214</f>
        <v>0</v>
      </c>
      <c r="H233" s="52">
        <f>'AEO 2022 52 Raw'!K214</f>
        <v>0</v>
      </c>
      <c r="I233" s="52">
        <f>'AEO 2022 52 Raw'!L214</f>
        <v>0</v>
      </c>
      <c r="J233" s="52">
        <f>'AEO 2022 52 Raw'!M214</f>
        <v>0</v>
      </c>
      <c r="K233" s="52">
        <f>'AEO 2022 52 Raw'!N214</f>
        <v>0</v>
      </c>
      <c r="L233" s="52">
        <f>'AEO 2022 52 Raw'!O214</f>
        <v>0</v>
      </c>
      <c r="M233" s="52">
        <f>'AEO 2022 52 Raw'!P214</f>
        <v>0</v>
      </c>
      <c r="N233" s="52">
        <f>'AEO 2022 52 Raw'!Q214</f>
        <v>0</v>
      </c>
      <c r="O233" s="52">
        <f>'AEO 2022 52 Raw'!R214</f>
        <v>0</v>
      </c>
      <c r="P233" s="52">
        <f>'AEO 2022 52 Raw'!S214</f>
        <v>0</v>
      </c>
      <c r="Q233" s="52">
        <f>'AEO 2022 52 Raw'!T214</f>
        <v>0</v>
      </c>
      <c r="R233" s="52">
        <f>'AEO 2022 52 Raw'!U214</f>
        <v>0</v>
      </c>
      <c r="S233" s="52">
        <f>'AEO 2022 52 Raw'!V214</f>
        <v>0</v>
      </c>
      <c r="T233" s="52">
        <f>'AEO 2022 52 Raw'!W214</f>
        <v>0</v>
      </c>
      <c r="U233" s="52">
        <f>'AEO 2022 52 Raw'!X214</f>
        <v>0</v>
      </c>
      <c r="V233" s="52">
        <f>'AEO 2022 52 Raw'!Y214</f>
        <v>0</v>
      </c>
      <c r="W233" s="52">
        <f>'AEO 2022 52 Raw'!Z214</f>
        <v>0</v>
      </c>
      <c r="X233" s="52">
        <f>'AEO 2022 52 Raw'!AA214</f>
        <v>0</v>
      </c>
      <c r="Y233" s="52">
        <f>'AEO 2022 52 Raw'!AB214</f>
        <v>0</v>
      </c>
      <c r="Z233" s="52">
        <f>'AEO 2022 52 Raw'!AC214</f>
        <v>0</v>
      </c>
      <c r="AA233" s="52">
        <f>'AEO 2022 52 Raw'!AD214</f>
        <v>0</v>
      </c>
      <c r="AB233" s="52">
        <f>'AEO 2022 52 Raw'!AE214</f>
        <v>0</v>
      </c>
      <c r="AC233" s="52">
        <f>'AEO 2022 52 Raw'!AF214</f>
        <v>0</v>
      </c>
      <c r="AD233" s="52">
        <f>'AEO 2022 52 Raw'!AG214</f>
        <v>0</v>
      </c>
      <c r="AE233" s="52">
        <f>'AEO 2022 52 Raw'!AH214</f>
        <v>0</v>
      </c>
      <c r="AF233" s="52">
        <f>'AEO 2022 52 Raw'!AI214</f>
        <v>0</v>
      </c>
      <c r="AG233" s="53" t="str">
        <f>'AEO 2022 52 Raw'!AJ214</f>
        <v>- -</v>
      </c>
    </row>
    <row r="234" ht="15.0" customHeight="1">
      <c r="A234" s="45" t="s">
        <v>2728</v>
      </c>
      <c r="B234" s="51" t="s">
        <v>2525</v>
      </c>
      <c r="C234" s="52">
        <f>'AEO 2022 52 Raw'!F215</f>
        <v>0</v>
      </c>
      <c r="D234" s="52">
        <f>'AEO 2022 52 Raw'!G215</f>
        <v>0</v>
      </c>
      <c r="E234" s="52">
        <f>'AEO 2022 52 Raw'!H215</f>
        <v>0</v>
      </c>
      <c r="F234" s="52">
        <f>'AEO 2022 52 Raw'!I215</f>
        <v>0</v>
      </c>
      <c r="G234" s="52">
        <f>'AEO 2022 52 Raw'!J215</f>
        <v>0</v>
      </c>
      <c r="H234" s="52">
        <f>'AEO 2022 52 Raw'!K215</f>
        <v>0</v>
      </c>
      <c r="I234" s="52">
        <f>'AEO 2022 52 Raw'!L215</f>
        <v>0</v>
      </c>
      <c r="J234" s="52">
        <f>'AEO 2022 52 Raw'!M215</f>
        <v>0</v>
      </c>
      <c r="K234" s="52">
        <f>'AEO 2022 52 Raw'!N215</f>
        <v>0</v>
      </c>
      <c r="L234" s="52">
        <f>'AEO 2022 52 Raw'!O215</f>
        <v>0</v>
      </c>
      <c r="M234" s="52">
        <f>'AEO 2022 52 Raw'!P215</f>
        <v>0</v>
      </c>
      <c r="N234" s="52">
        <f>'AEO 2022 52 Raw'!Q215</f>
        <v>0</v>
      </c>
      <c r="O234" s="52">
        <f>'AEO 2022 52 Raw'!R215</f>
        <v>0</v>
      </c>
      <c r="P234" s="52">
        <f>'AEO 2022 52 Raw'!S215</f>
        <v>0</v>
      </c>
      <c r="Q234" s="52">
        <f>'AEO 2022 52 Raw'!T215</f>
        <v>0</v>
      </c>
      <c r="R234" s="52">
        <f>'AEO 2022 52 Raw'!U215</f>
        <v>0</v>
      </c>
      <c r="S234" s="52">
        <f>'AEO 2022 52 Raw'!V215</f>
        <v>0</v>
      </c>
      <c r="T234" s="52">
        <f>'AEO 2022 52 Raw'!W215</f>
        <v>0</v>
      </c>
      <c r="U234" s="52">
        <f>'AEO 2022 52 Raw'!X215</f>
        <v>0</v>
      </c>
      <c r="V234" s="52">
        <f>'AEO 2022 52 Raw'!Y215</f>
        <v>0</v>
      </c>
      <c r="W234" s="52">
        <f>'AEO 2022 52 Raw'!Z215</f>
        <v>0</v>
      </c>
      <c r="X234" s="52">
        <f>'AEO 2022 52 Raw'!AA215</f>
        <v>0</v>
      </c>
      <c r="Y234" s="52">
        <f>'AEO 2022 52 Raw'!AB215</f>
        <v>0</v>
      </c>
      <c r="Z234" s="52">
        <f>'AEO 2022 52 Raw'!AC215</f>
        <v>0</v>
      </c>
      <c r="AA234" s="52">
        <f>'AEO 2022 52 Raw'!AD215</f>
        <v>0</v>
      </c>
      <c r="AB234" s="52">
        <f>'AEO 2022 52 Raw'!AE215</f>
        <v>0</v>
      </c>
      <c r="AC234" s="52">
        <f>'AEO 2022 52 Raw'!AF215</f>
        <v>0</v>
      </c>
      <c r="AD234" s="52">
        <f>'AEO 2022 52 Raw'!AG215</f>
        <v>0</v>
      </c>
      <c r="AE234" s="52">
        <f>'AEO 2022 52 Raw'!AH215</f>
        <v>0</v>
      </c>
      <c r="AF234" s="52">
        <f>'AEO 2022 52 Raw'!AI215</f>
        <v>0</v>
      </c>
      <c r="AG234" s="53" t="str">
        <f>'AEO 2022 52 Raw'!AJ215</f>
        <v>- -</v>
      </c>
    </row>
    <row r="235" ht="15.0" customHeight="1">
      <c r="A235" s="45" t="s">
        <v>2729</v>
      </c>
      <c r="B235" s="51" t="s">
        <v>2527</v>
      </c>
      <c r="C235" s="52">
        <f>'AEO 2022 52 Raw'!F216</f>
        <v>0</v>
      </c>
      <c r="D235" s="52">
        <f>'AEO 2022 52 Raw'!G216</f>
        <v>0</v>
      </c>
      <c r="E235" s="52">
        <f>'AEO 2022 52 Raw'!H216</f>
        <v>0</v>
      </c>
      <c r="F235" s="52">
        <f>'AEO 2022 52 Raw'!I216</f>
        <v>0</v>
      </c>
      <c r="G235" s="52">
        <f>'AEO 2022 52 Raw'!J216</f>
        <v>0</v>
      </c>
      <c r="H235" s="52">
        <f>'AEO 2022 52 Raw'!K216</f>
        <v>0</v>
      </c>
      <c r="I235" s="52">
        <f>'AEO 2022 52 Raw'!L216</f>
        <v>0</v>
      </c>
      <c r="J235" s="52">
        <f>'AEO 2022 52 Raw'!M216</f>
        <v>0</v>
      </c>
      <c r="K235" s="52">
        <f>'AEO 2022 52 Raw'!N216</f>
        <v>0</v>
      </c>
      <c r="L235" s="52">
        <f>'AEO 2022 52 Raw'!O216</f>
        <v>0</v>
      </c>
      <c r="M235" s="52">
        <f>'AEO 2022 52 Raw'!P216</f>
        <v>0</v>
      </c>
      <c r="N235" s="52">
        <f>'AEO 2022 52 Raw'!Q216</f>
        <v>0</v>
      </c>
      <c r="O235" s="52">
        <f>'AEO 2022 52 Raw'!R216</f>
        <v>0</v>
      </c>
      <c r="P235" s="52">
        <f>'AEO 2022 52 Raw'!S216</f>
        <v>0</v>
      </c>
      <c r="Q235" s="52">
        <f>'AEO 2022 52 Raw'!T216</f>
        <v>0</v>
      </c>
      <c r="R235" s="52">
        <f>'AEO 2022 52 Raw'!U216</f>
        <v>0</v>
      </c>
      <c r="S235" s="52">
        <f>'AEO 2022 52 Raw'!V216</f>
        <v>0</v>
      </c>
      <c r="T235" s="52">
        <f>'AEO 2022 52 Raw'!W216</f>
        <v>0</v>
      </c>
      <c r="U235" s="52">
        <f>'AEO 2022 52 Raw'!X216</f>
        <v>0</v>
      </c>
      <c r="V235" s="52">
        <f>'AEO 2022 52 Raw'!Y216</f>
        <v>0</v>
      </c>
      <c r="W235" s="52">
        <f>'AEO 2022 52 Raw'!Z216</f>
        <v>0</v>
      </c>
      <c r="X235" s="52">
        <f>'AEO 2022 52 Raw'!AA216</f>
        <v>0</v>
      </c>
      <c r="Y235" s="52">
        <f>'AEO 2022 52 Raw'!AB216</f>
        <v>0</v>
      </c>
      <c r="Z235" s="52">
        <f>'AEO 2022 52 Raw'!AC216</f>
        <v>0</v>
      </c>
      <c r="AA235" s="52">
        <f>'AEO 2022 52 Raw'!AD216</f>
        <v>0</v>
      </c>
      <c r="AB235" s="52">
        <f>'AEO 2022 52 Raw'!AE216</f>
        <v>0</v>
      </c>
      <c r="AC235" s="52">
        <f>'AEO 2022 52 Raw'!AF216</f>
        <v>0</v>
      </c>
      <c r="AD235" s="52">
        <f>'AEO 2022 52 Raw'!AG216</f>
        <v>0</v>
      </c>
      <c r="AE235" s="52">
        <f>'AEO 2022 52 Raw'!AH216</f>
        <v>0</v>
      </c>
      <c r="AF235" s="52">
        <f>'AEO 2022 52 Raw'!AI216</f>
        <v>0</v>
      </c>
      <c r="AG235" s="53" t="str">
        <f>'AEO 2022 52 Raw'!AJ216</f>
        <v>- -</v>
      </c>
    </row>
    <row r="236" ht="15.0" customHeight="1">
      <c r="A236" s="45" t="s">
        <v>2730</v>
      </c>
      <c r="B236" s="51" t="s">
        <v>2529</v>
      </c>
      <c r="C236" s="52">
        <f>'AEO 2022 52 Raw'!F217</f>
        <v>0</v>
      </c>
      <c r="D236" s="52">
        <f>'AEO 2022 52 Raw'!G217</f>
        <v>0</v>
      </c>
      <c r="E236" s="52">
        <f>'AEO 2022 52 Raw'!H217</f>
        <v>0</v>
      </c>
      <c r="F236" s="52">
        <f>'AEO 2022 52 Raw'!I217</f>
        <v>0</v>
      </c>
      <c r="G236" s="52">
        <f>'AEO 2022 52 Raw'!J217</f>
        <v>0</v>
      </c>
      <c r="H236" s="52">
        <f>'AEO 2022 52 Raw'!K217</f>
        <v>0</v>
      </c>
      <c r="I236" s="52">
        <f>'AEO 2022 52 Raw'!L217</f>
        <v>0</v>
      </c>
      <c r="J236" s="52">
        <f>'AEO 2022 52 Raw'!M217</f>
        <v>0</v>
      </c>
      <c r="K236" s="52">
        <f>'AEO 2022 52 Raw'!N217</f>
        <v>0</v>
      </c>
      <c r="L236" s="52">
        <f>'AEO 2022 52 Raw'!O217</f>
        <v>0</v>
      </c>
      <c r="M236" s="52">
        <f>'AEO 2022 52 Raw'!P217</f>
        <v>0</v>
      </c>
      <c r="N236" s="52">
        <f>'AEO 2022 52 Raw'!Q217</f>
        <v>0</v>
      </c>
      <c r="O236" s="52">
        <f>'AEO 2022 52 Raw'!R217</f>
        <v>0</v>
      </c>
      <c r="P236" s="52">
        <f>'AEO 2022 52 Raw'!S217</f>
        <v>0</v>
      </c>
      <c r="Q236" s="52">
        <f>'AEO 2022 52 Raw'!T217</f>
        <v>0</v>
      </c>
      <c r="R236" s="52">
        <f>'AEO 2022 52 Raw'!U217</f>
        <v>0</v>
      </c>
      <c r="S236" s="52">
        <f>'AEO 2022 52 Raw'!V217</f>
        <v>0</v>
      </c>
      <c r="T236" s="52">
        <f>'AEO 2022 52 Raw'!W217</f>
        <v>0</v>
      </c>
      <c r="U236" s="52">
        <f>'AEO 2022 52 Raw'!X217</f>
        <v>0</v>
      </c>
      <c r="V236" s="52">
        <f>'AEO 2022 52 Raw'!Y217</f>
        <v>0</v>
      </c>
      <c r="W236" s="52">
        <f>'AEO 2022 52 Raw'!Z217</f>
        <v>0</v>
      </c>
      <c r="X236" s="52">
        <f>'AEO 2022 52 Raw'!AA217</f>
        <v>0</v>
      </c>
      <c r="Y236" s="52">
        <f>'AEO 2022 52 Raw'!AB217</f>
        <v>0</v>
      </c>
      <c r="Z236" s="52">
        <f>'AEO 2022 52 Raw'!AC217</f>
        <v>0</v>
      </c>
      <c r="AA236" s="52">
        <f>'AEO 2022 52 Raw'!AD217</f>
        <v>0</v>
      </c>
      <c r="AB236" s="52">
        <f>'AEO 2022 52 Raw'!AE217</f>
        <v>0</v>
      </c>
      <c r="AC236" s="52">
        <f>'AEO 2022 52 Raw'!AF217</f>
        <v>0</v>
      </c>
      <c r="AD236" s="52">
        <f>'AEO 2022 52 Raw'!AG217</f>
        <v>0</v>
      </c>
      <c r="AE236" s="52">
        <f>'AEO 2022 52 Raw'!AH217</f>
        <v>0</v>
      </c>
      <c r="AF236" s="52">
        <f>'AEO 2022 52 Raw'!AI217</f>
        <v>0</v>
      </c>
      <c r="AG236" s="53" t="str">
        <f>'AEO 2022 52 Raw'!AJ217</f>
        <v>- -</v>
      </c>
    </row>
    <row r="237" ht="15.0" customHeight="1">
      <c r="A237" s="45" t="s">
        <v>2731</v>
      </c>
      <c r="B237" s="51" t="s">
        <v>2531</v>
      </c>
      <c r="C237" s="52">
        <f>'AEO 2022 52 Raw'!F218</f>
        <v>0</v>
      </c>
      <c r="D237" s="52">
        <f>'AEO 2022 52 Raw'!G218</f>
        <v>0</v>
      </c>
      <c r="E237" s="52">
        <f>'AEO 2022 52 Raw'!H218</f>
        <v>0</v>
      </c>
      <c r="F237" s="52">
        <f>'AEO 2022 52 Raw'!I218</f>
        <v>0</v>
      </c>
      <c r="G237" s="52">
        <f>'AEO 2022 52 Raw'!J218</f>
        <v>0</v>
      </c>
      <c r="H237" s="52">
        <f>'AEO 2022 52 Raw'!K218</f>
        <v>0</v>
      </c>
      <c r="I237" s="52">
        <f>'AEO 2022 52 Raw'!L218</f>
        <v>0</v>
      </c>
      <c r="J237" s="52">
        <f>'AEO 2022 52 Raw'!M218</f>
        <v>0</v>
      </c>
      <c r="K237" s="52">
        <f>'AEO 2022 52 Raw'!N218</f>
        <v>0</v>
      </c>
      <c r="L237" s="52">
        <f>'AEO 2022 52 Raw'!O218</f>
        <v>0</v>
      </c>
      <c r="M237" s="52">
        <f>'AEO 2022 52 Raw'!P218</f>
        <v>0</v>
      </c>
      <c r="N237" s="52">
        <f>'AEO 2022 52 Raw'!Q218</f>
        <v>0</v>
      </c>
      <c r="O237" s="52">
        <f>'AEO 2022 52 Raw'!R218</f>
        <v>0</v>
      </c>
      <c r="P237" s="52">
        <f>'AEO 2022 52 Raw'!S218</f>
        <v>0</v>
      </c>
      <c r="Q237" s="52">
        <f>'AEO 2022 52 Raw'!T218</f>
        <v>0</v>
      </c>
      <c r="R237" s="52">
        <f>'AEO 2022 52 Raw'!U218</f>
        <v>0</v>
      </c>
      <c r="S237" s="52">
        <f>'AEO 2022 52 Raw'!V218</f>
        <v>0</v>
      </c>
      <c r="T237" s="52">
        <f>'AEO 2022 52 Raw'!W218</f>
        <v>0</v>
      </c>
      <c r="U237" s="52">
        <f>'AEO 2022 52 Raw'!X218</f>
        <v>0</v>
      </c>
      <c r="V237" s="52">
        <f>'AEO 2022 52 Raw'!Y218</f>
        <v>0</v>
      </c>
      <c r="W237" s="52">
        <f>'AEO 2022 52 Raw'!Z218</f>
        <v>0</v>
      </c>
      <c r="X237" s="52">
        <f>'AEO 2022 52 Raw'!AA218</f>
        <v>0</v>
      </c>
      <c r="Y237" s="52">
        <f>'AEO 2022 52 Raw'!AB218</f>
        <v>0</v>
      </c>
      <c r="Z237" s="52">
        <f>'AEO 2022 52 Raw'!AC218</f>
        <v>0</v>
      </c>
      <c r="AA237" s="52">
        <f>'AEO 2022 52 Raw'!AD218</f>
        <v>0</v>
      </c>
      <c r="AB237" s="52">
        <f>'AEO 2022 52 Raw'!AE218</f>
        <v>0</v>
      </c>
      <c r="AC237" s="52">
        <f>'AEO 2022 52 Raw'!AF218</f>
        <v>0</v>
      </c>
      <c r="AD237" s="52">
        <f>'AEO 2022 52 Raw'!AG218</f>
        <v>0</v>
      </c>
      <c r="AE237" s="52">
        <f>'AEO 2022 52 Raw'!AH218</f>
        <v>0</v>
      </c>
      <c r="AF237" s="52">
        <f>'AEO 2022 52 Raw'!AI218</f>
        <v>0</v>
      </c>
      <c r="AG237" s="53" t="str">
        <f>'AEO 2022 52 Raw'!AJ218</f>
        <v>- -</v>
      </c>
    </row>
    <row r="238" ht="15.0" customHeight="1">
      <c r="A238" s="45" t="s">
        <v>2732</v>
      </c>
      <c r="B238" s="51" t="s">
        <v>2533</v>
      </c>
      <c r="C238" s="52">
        <f>'AEO 2022 52 Raw'!F219</f>
        <v>0</v>
      </c>
      <c r="D238" s="52">
        <f>'AEO 2022 52 Raw'!G219</f>
        <v>0</v>
      </c>
      <c r="E238" s="52">
        <f>'AEO 2022 52 Raw'!H219</f>
        <v>0</v>
      </c>
      <c r="F238" s="52">
        <f>'AEO 2022 52 Raw'!I219</f>
        <v>0</v>
      </c>
      <c r="G238" s="52">
        <f>'AEO 2022 52 Raw'!J219</f>
        <v>0</v>
      </c>
      <c r="H238" s="52">
        <f>'AEO 2022 52 Raw'!K219</f>
        <v>0</v>
      </c>
      <c r="I238" s="52">
        <f>'AEO 2022 52 Raw'!L219</f>
        <v>0</v>
      </c>
      <c r="J238" s="52">
        <f>'AEO 2022 52 Raw'!M219</f>
        <v>0</v>
      </c>
      <c r="K238" s="52">
        <f>'AEO 2022 52 Raw'!N219</f>
        <v>0</v>
      </c>
      <c r="L238" s="52">
        <f>'AEO 2022 52 Raw'!O219</f>
        <v>0</v>
      </c>
      <c r="M238" s="52">
        <f>'AEO 2022 52 Raw'!P219</f>
        <v>0</v>
      </c>
      <c r="N238" s="52">
        <f>'AEO 2022 52 Raw'!Q219</f>
        <v>0</v>
      </c>
      <c r="O238" s="52">
        <f>'AEO 2022 52 Raw'!R219</f>
        <v>0</v>
      </c>
      <c r="P238" s="52">
        <f>'AEO 2022 52 Raw'!S219</f>
        <v>0</v>
      </c>
      <c r="Q238" s="52">
        <f>'AEO 2022 52 Raw'!T219</f>
        <v>0</v>
      </c>
      <c r="R238" s="52">
        <f>'AEO 2022 52 Raw'!U219</f>
        <v>0</v>
      </c>
      <c r="S238" s="52">
        <f>'AEO 2022 52 Raw'!V219</f>
        <v>0</v>
      </c>
      <c r="T238" s="52">
        <f>'AEO 2022 52 Raw'!W219</f>
        <v>0</v>
      </c>
      <c r="U238" s="52">
        <f>'AEO 2022 52 Raw'!X219</f>
        <v>0</v>
      </c>
      <c r="V238" s="52">
        <f>'AEO 2022 52 Raw'!Y219</f>
        <v>0</v>
      </c>
      <c r="W238" s="52">
        <f>'AEO 2022 52 Raw'!Z219</f>
        <v>0</v>
      </c>
      <c r="X238" s="52">
        <f>'AEO 2022 52 Raw'!AA219</f>
        <v>0</v>
      </c>
      <c r="Y238" s="52">
        <f>'AEO 2022 52 Raw'!AB219</f>
        <v>0</v>
      </c>
      <c r="Z238" s="52">
        <f>'AEO 2022 52 Raw'!AC219</f>
        <v>0</v>
      </c>
      <c r="AA238" s="52">
        <f>'AEO 2022 52 Raw'!AD219</f>
        <v>0</v>
      </c>
      <c r="AB238" s="52">
        <f>'AEO 2022 52 Raw'!AE219</f>
        <v>0</v>
      </c>
      <c r="AC238" s="52">
        <f>'AEO 2022 52 Raw'!AF219</f>
        <v>0</v>
      </c>
      <c r="AD238" s="52">
        <f>'AEO 2022 52 Raw'!AG219</f>
        <v>0</v>
      </c>
      <c r="AE238" s="52">
        <f>'AEO 2022 52 Raw'!AH219</f>
        <v>0</v>
      </c>
      <c r="AF238" s="52">
        <f>'AEO 2022 52 Raw'!AI219</f>
        <v>0</v>
      </c>
      <c r="AG238" s="53" t="str">
        <f>'AEO 2022 52 Raw'!AJ219</f>
        <v>- -</v>
      </c>
    </row>
    <row r="239" ht="15.0" customHeight="1">
      <c r="A239" s="45" t="s">
        <v>2733</v>
      </c>
      <c r="B239" s="51" t="s">
        <v>2535</v>
      </c>
      <c r="C239" s="52">
        <f>'AEO 2022 52 Raw'!F220</f>
        <v>0</v>
      </c>
      <c r="D239" s="52">
        <f>'AEO 2022 52 Raw'!G220</f>
        <v>0</v>
      </c>
      <c r="E239" s="52">
        <f>'AEO 2022 52 Raw'!H220</f>
        <v>0</v>
      </c>
      <c r="F239" s="52">
        <f>'AEO 2022 52 Raw'!I220</f>
        <v>0</v>
      </c>
      <c r="G239" s="52">
        <f>'AEO 2022 52 Raw'!J220</f>
        <v>0</v>
      </c>
      <c r="H239" s="52">
        <f>'AEO 2022 52 Raw'!K220</f>
        <v>0</v>
      </c>
      <c r="I239" s="52">
        <f>'AEO 2022 52 Raw'!L220</f>
        <v>0</v>
      </c>
      <c r="J239" s="52">
        <f>'AEO 2022 52 Raw'!M220</f>
        <v>0</v>
      </c>
      <c r="K239" s="52">
        <f>'AEO 2022 52 Raw'!N220</f>
        <v>0</v>
      </c>
      <c r="L239" s="52">
        <f>'AEO 2022 52 Raw'!O220</f>
        <v>0</v>
      </c>
      <c r="M239" s="52">
        <f>'AEO 2022 52 Raw'!P220</f>
        <v>0</v>
      </c>
      <c r="N239" s="52">
        <f>'AEO 2022 52 Raw'!Q220</f>
        <v>0</v>
      </c>
      <c r="O239" s="52">
        <f>'AEO 2022 52 Raw'!R220</f>
        <v>0</v>
      </c>
      <c r="P239" s="52">
        <f>'AEO 2022 52 Raw'!S220</f>
        <v>0</v>
      </c>
      <c r="Q239" s="52">
        <f>'AEO 2022 52 Raw'!T220</f>
        <v>0</v>
      </c>
      <c r="R239" s="52">
        <f>'AEO 2022 52 Raw'!U220</f>
        <v>0</v>
      </c>
      <c r="S239" s="52">
        <f>'AEO 2022 52 Raw'!V220</f>
        <v>0</v>
      </c>
      <c r="T239" s="52">
        <f>'AEO 2022 52 Raw'!W220</f>
        <v>0</v>
      </c>
      <c r="U239" s="52">
        <f>'AEO 2022 52 Raw'!X220</f>
        <v>0</v>
      </c>
      <c r="V239" s="52">
        <f>'AEO 2022 52 Raw'!Y220</f>
        <v>0</v>
      </c>
      <c r="W239" s="52">
        <f>'AEO 2022 52 Raw'!Z220</f>
        <v>0</v>
      </c>
      <c r="X239" s="52">
        <f>'AEO 2022 52 Raw'!AA220</f>
        <v>0</v>
      </c>
      <c r="Y239" s="52">
        <f>'AEO 2022 52 Raw'!AB220</f>
        <v>0</v>
      </c>
      <c r="Z239" s="52">
        <f>'AEO 2022 52 Raw'!AC220</f>
        <v>0</v>
      </c>
      <c r="AA239" s="52">
        <f>'AEO 2022 52 Raw'!AD220</f>
        <v>0</v>
      </c>
      <c r="AB239" s="52">
        <f>'AEO 2022 52 Raw'!AE220</f>
        <v>0</v>
      </c>
      <c r="AC239" s="52">
        <f>'AEO 2022 52 Raw'!AF220</f>
        <v>0</v>
      </c>
      <c r="AD239" s="52">
        <f>'AEO 2022 52 Raw'!AG220</f>
        <v>0</v>
      </c>
      <c r="AE239" s="52">
        <f>'AEO 2022 52 Raw'!AH220</f>
        <v>0</v>
      </c>
      <c r="AF239" s="52">
        <f>'AEO 2022 52 Raw'!AI220</f>
        <v>0</v>
      </c>
      <c r="AG239" s="53" t="str">
        <f>'AEO 2022 52 Raw'!AJ220</f>
        <v>- -</v>
      </c>
    </row>
    <row r="240" ht="15.0" customHeight="1">
      <c r="A240" s="45" t="s">
        <v>2734</v>
      </c>
      <c r="B240" s="51" t="s">
        <v>2537</v>
      </c>
      <c r="C240" s="52">
        <f>'AEO 2022 52 Raw'!F221</f>
        <v>0</v>
      </c>
      <c r="D240" s="52">
        <f>'AEO 2022 52 Raw'!G221</f>
        <v>0</v>
      </c>
      <c r="E240" s="52">
        <f>'AEO 2022 52 Raw'!H221</f>
        <v>0</v>
      </c>
      <c r="F240" s="52">
        <f>'AEO 2022 52 Raw'!I221</f>
        <v>0</v>
      </c>
      <c r="G240" s="52">
        <f>'AEO 2022 52 Raw'!J221</f>
        <v>0</v>
      </c>
      <c r="H240" s="52">
        <f>'AEO 2022 52 Raw'!K221</f>
        <v>0</v>
      </c>
      <c r="I240" s="52">
        <f>'AEO 2022 52 Raw'!L221</f>
        <v>0</v>
      </c>
      <c r="J240" s="52">
        <f>'AEO 2022 52 Raw'!M221</f>
        <v>0</v>
      </c>
      <c r="K240" s="52">
        <f>'AEO 2022 52 Raw'!N221</f>
        <v>0</v>
      </c>
      <c r="L240" s="52">
        <f>'AEO 2022 52 Raw'!O221</f>
        <v>0</v>
      </c>
      <c r="M240" s="52">
        <f>'AEO 2022 52 Raw'!P221</f>
        <v>0</v>
      </c>
      <c r="N240" s="52">
        <f>'AEO 2022 52 Raw'!Q221</f>
        <v>0</v>
      </c>
      <c r="O240" s="52">
        <f>'AEO 2022 52 Raw'!R221</f>
        <v>0</v>
      </c>
      <c r="P240" s="52">
        <f>'AEO 2022 52 Raw'!S221</f>
        <v>0</v>
      </c>
      <c r="Q240" s="52">
        <f>'AEO 2022 52 Raw'!T221</f>
        <v>0</v>
      </c>
      <c r="R240" s="52">
        <f>'AEO 2022 52 Raw'!U221</f>
        <v>0</v>
      </c>
      <c r="S240" s="52">
        <f>'AEO 2022 52 Raw'!V221</f>
        <v>0</v>
      </c>
      <c r="T240" s="52">
        <f>'AEO 2022 52 Raw'!W221</f>
        <v>0</v>
      </c>
      <c r="U240" s="52">
        <f>'AEO 2022 52 Raw'!X221</f>
        <v>0</v>
      </c>
      <c r="V240" s="52">
        <f>'AEO 2022 52 Raw'!Y221</f>
        <v>0</v>
      </c>
      <c r="W240" s="52">
        <f>'AEO 2022 52 Raw'!Z221</f>
        <v>0</v>
      </c>
      <c r="X240" s="52">
        <f>'AEO 2022 52 Raw'!AA221</f>
        <v>0</v>
      </c>
      <c r="Y240" s="52">
        <f>'AEO 2022 52 Raw'!AB221</f>
        <v>0</v>
      </c>
      <c r="Z240" s="52">
        <f>'AEO 2022 52 Raw'!AC221</f>
        <v>0</v>
      </c>
      <c r="AA240" s="52">
        <f>'AEO 2022 52 Raw'!AD221</f>
        <v>0</v>
      </c>
      <c r="AB240" s="52">
        <f>'AEO 2022 52 Raw'!AE221</f>
        <v>0</v>
      </c>
      <c r="AC240" s="52">
        <f>'AEO 2022 52 Raw'!AF221</f>
        <v>0</v>
      </c>
      <c r="AD240" s="52">
        <f>'AEO 2022 52 Raw'!AG221</f>
        <v>0</v>
      </c>
      <c r="AE240" s="52">
        <f>'AEO 2022 52 Raw'!AH221</f>
        <v>0</v>
      </c>
      <c r="AF240" s="52">
        <f>'AEO 2022 52 Raw'!AI221</f>
        <v>0</v>
      </c>
      <c r="AG240" s="53" t="str">
        <f>'AEO 2022 52 Raw'!AJ221</f>
        <v>- -</v>
      </c>
    </row>
    <row r="241" ht="15.0" customHeight="1">
      <c r="A241" s="45" t="s">
        <v>2735</v>
      </c>
      <c r="B241" s="51" t="s">
        <v>2539</v>
      </c>
      <c r="C241" s="52">
        <f>'AEO 2022 52 Raw'!F222</f>
        <v>0</v>
      </c>
      <c r="D241" s="52">
        <f>'AEO 2022 52 Raw'!G222</f>
        <v>0</v>
      </c>
      <c r="E241" s="52">
        <f>'AEO 2022 52 Raw'!H222</f>
        <v>0</v>
      </c>
      <c r="F241" s="52">
        <f>'AEO 2022 52 Raw'!I222</f>
        <v>0</v>
      </c>
      <c r="G241" s="52">
        <f>'AEO 2022 52 Raw'!J222</f>
        <v>0</v>
      </c>
      <c r="H241" s="52">
        <f>'AEO 2022 52 Raw'!K222</f>
        <v>0</v>
      </c>
      <c r="I241" s="52">
        <f>'AEO 2022 52 Raw'!L222</f>
        <v>0</v>
      </c>
      <c r="J241" s="52">
        <f>'AEO 2022 52 Raw'!M222</f>
        <v>0</v>
      </c>
      <c r="K241" s="52">
        <f>'AEO 2022 52 Raw'!N222</f>
        <v>0</v>
      </c>
      <c r="L241" s="52">
        <f>'AEO 2022 52 Raw'!O222</f>
        <v>0</v>
      </c>
      <c r="M241" s="52">
        <f>'AEO 2022 52 Raw'!P222</f>
        <v>0</v>
      </c>
      <c r="N241" s="52">
        <f>'AEO 2022 52 Raw'!Q222</f>
        <v>0</v>
      </c>
      <c r="O241" s="52">
        <f>'AEO 2022 52 Raw'!R222</f>
        <v>0</v>
      </c>
      <c r="P241" s="52">
        <f>'AEO 2022 52 Raw'!S222</f>
        <v>0</v>
      </c>
      <c r="Q241" s="52">
        <f>'AEO 2022 52 Raw'!T222</f>
        <v>0</v>
      </c>
      <c r="R241" s="52">
        <f>'AEO 2022 52 Raw'!U222</f>
        <v>0</v>
      </c>
      <c r="S241" s="52">
        <f>'AEO 2022 52 Raw'!V222</f>
        <v>0</v>
      </c>
      <c r="T241" s="52">
        <f>'AEO 2022 52 Raw'!W222</f>
        <v>0</v>
      </c>
      <c r="U241" s="52">
        <f>'AEO 2022 52 Raw'!X222</f>
        <v>0</v>
      </c>
      <c r="V241" s="52">
        <f>'AEO 2022 52 Raw'!Y222</f>
        <v>0</v>
      </c>
      <c r="W241" s="52">
        <f>'AEO 2022 52 Raw'!Z222</f>
        <v>0</v>
      </c>
      <c r="X241" s="52">
        <f>'AEO 2022 52 Raw'!AA222</f>
        <v>0</v>
      </c>
      <c r="Y241" s="52">
        <f>'AEO 2022 52 Raw'!AB222</f>
        <v>0</v>
      </c>
      <c r="Z241" s="52">
        <f>'AEO 2022 52 Raw'!AC222</f>
        <v>0</v>
      </c>
      <c r="AA241" s="52">
        <f>'AEO 2022 52 Raw'!AD222</f>
        <v>0</v>
      </c>
      <c r="AB241" s="52">
        <f>'AEO 2022 52 Raw'!AE222</f>
        <v>0</v>
      </c>
      <c r="AC241" s="52">
        <f>'AEO 2022 52 Raw'!AF222</f>
        <v>0</v>
      </c>
      <c r="AD241" s="52">
        <f>'AEO 2022 52 Raw'!AG222</f>
        <v>0</v>
      </c>
      <c r="AE241" s="52">
        <f>'AEO 2022 52 Raw'!AH222</f>
        <v>0</v>
      </c>
      <c r="AF241" s="52">
        <f>'AEO 2022 52 Raw'!AI222</f>
        <v>0</v>
      </c>
      <c r="AG241" s="53" t="str">
        <f>'AEO 2022 52 Raw'!AJ222</f>
        <v>- -</v>
      </c>
    </row>
    <row r="242" ht="15.0" customHeight="1">
      <c r="A242" s="45" t="s">
        <v>2736</v>
      </c>
      <c r="B242" s="51" t="s">
        <v>2541</v>
      </c>
      <c r="C242" s="52">
        <f>'AEO 2022 52 Raw'!F223</f>
        <v>0</v>
      </c>
      <c r="D242" s="52">
        <f>'AEO 2022 52 Raw'!G223</f>
        <v>0</v>
      </c>
      <c r="E242" s="52">
        <f>'AEO 2022 52 Raw'!H223</f>
        <v>0</v>
      </c>
      <c r="F242" s="52">
        <f>'AEO 2022 52 Raw'!I223</f>
        <v>0</v>
      </c>
      <c r="G242" s="52">
        <f>'AEO 2022 52 Raw'!J223</f>
        <v>0</v>
      </c>
      <c r="H242" s="52">
        <f>'AEO 2022 52 Raw'!K223</f>
        <v>0</v>
      </c>
      <c r="I242" s="52">
        <f>'AEO 2022 52 Raw'!L223</f>
        <v>0</v>
      </c>
      <c r="J242" s="52">
        <f>'AEO 2022 52 Raw'!M223</f>
        <v>0</v>
      </c>
      <c r="K242" s="52">
        <f>'AEO 2022 52 Raw'!N223</f>
        <v>0</v>
      </c>
      <c r="L242" s="52">
        <f>'AEO 2022 52 Raw'!O223</f>
        <v>0</v>
      </c>
      <c r="M242" s="52">
        <f>'AEO 2022 52 Raw'!P223</f>
        <v>0</v>
      </c>
      <c r="N242" s="52">
        <f>'AEO 2022 52 Raw'!Q223</f>
        <v>0</v>
      </c>
      <c r="O242" s="52">
        <f>'AEO 2022 52 Raw'!R223</f>
        <v>0</v>
      </c>
      <c r="P242" s="52">
        <f>'AEO 2022 52 Raw'!S223</f>
        <v>0</v>
      </c>
      <c r="Q242" s="52">
        <f>'AEO 2022 52 Raw'!T223</f>
        <v>0</v>
      </c>
      <c r="R242" s="52">
        <f>'AEO 2022 52 Raw'!U223</f>
        <v>0</v>
      </c>
      <c r="S242" s="52">
        <f>'AEO 2022 52 Raw'!V223</f>
        <v>0</v>
      </c>
      <c r="T242" s="52">
        <f>'AEO 2022 52 Raw'!W223</f>
        <v>0</v>
      </c>
      <c r="U242" s="52">
        <f>'AEO 2022 52 Raw'!X223</f>
        <v>0</v>
      </c>
      <c r="V242" s="52">
        <f>'AEO 2022 52 Raw'!Y223</f>
        <v>0</v>
      </c>
      <c r="W242" s="52">
        <f>'AEO 2022 52 Raw'!Z223</f>
        <v>0</v>
      </c>
      <c r="X242" s="52">
        <f>'AEO 2022 52 Raw'!AA223</f>
        <v>0</v>
      </c>
      <c r="Y242" s="52">
        <f>'AEO 2022 52 Raw'!AB223</f>
        <v>0</v>
      </c>
      <c r="Z242" s="52">
        <f>'AEO 2022 52 Raw'!AC223</f>
        <v>0</v>
      </c>
      <c r="AA242" s="52">
        <f>'AEO 2022 52 Raw'!AD223</f>
        <v>0</v>
      </c>
      <c r="AB242" s="52">
        <f>'AEO 2022 52 Raw'!AE223</f>
        <v>0</v>
      </c>
      <c r="AC242" s="52">
        <f>'AEO 2022 52 Raw'!AF223</f>
        <v>0</v>
      </c>
      <c r="AD242" s="52">
        <f>'AEO 2022 52 Raw'!AG223</f>
        <v>0</v>
      </c>
      <c r="AE242" s="52">
        <f>'AEO 2022 52 Raw'!AH223</f>
        <v>0</v>
      </c>
      <c r="AF242" s="52">
        <f>'AEO 2022 52 Raw'!AI223</f>
        <v>0</v>
      </c>
      <c r="AG242" s="53" t="str">
        <f>'AEO 2022 52 Raw'!AJ223</f>
        <v>- -</v>
      </c>
    </row>
    <row r="243" ht="15.0" customHeight="1">
      <c r="A243" s="45" t="s">
        <v>2737</v>
      </c>
      <c r="B243" s="51" t="s">
        <v>2543</v>
      </c>
      <c r="C243" s="52">
        <f>'AEO 2022 52 Raw'!F224</f>
        <v>0</v>
      </c>
      <c r="D243" s="52">
        <f>'AEO 2022 52 Raw'!G224</f>
        <v>0</v>
      </c>
      <c r="E243" s="52">
        <f>'AEO 2022 52 Raw'!H224</f>
        <v>0</v>
      </c>
      <c r="F243" s="52">
        <f>'AEO 2022 52 Raw'!I224</f>
        <v>0</v>
      </c>
      <c r="G243" s="52">
        <f>'AEO 2022 52 Raw'!J224</f>
        <v>0</v>
      </c>
      <c r="H243" s="52">
        <f>'AEO 2022 52 Raw'!K224</f>
        <v>0</v>
      </c>
      <c r="I243" s="52">
        <f>'AEO 2022 52 Raw'!L224</f>
        <v>0</v>
      </c>
      <c r="J243" s="52">
        <f>'AEO 2022 52 Raw'!M224</f>
        <v>0</v>
      </c>
      <c r="K243" s="52">
        <f>'AEO 2022 52 Raw'!N224</f>
        <v>0</v>
      </c>
      <c r="L243" s="52">
        <f>'AEO 2022 52 Raw'!O224</f>
        <v>0</v>
      </c>
      <c r="M243" s="52">
        <f>'AEO 2022 52 Raw'!P224</f>
        <v>0</v>
      </c>
      <c r="N243" s="52">
        <f>'AEO 2022 52 Raw'!Q224</f>
        <v>0</v>
      </c>
      <c r="O243" s="52">
        <f>'AEO 2022 52 Raw'!R224</f>
        <v>0</v>
      </c>
      <c r="P243" s="52">
        <f>'AEO 2022 52 Raw'!S224</f>
        <v>0</v>
      </c>
      <c r="Q243" s="52">
        <f>'AEO 2022 52 Raw'!T224</f>
        <v>0</v>
      </c>
      <c r="R243" s="52">
        <f>'AEO 2022 52 Raw'!U224</f>
        <v>0</v>
      </c>
      <c r="S243" s="52">
        <f>'AEO 2022 52 Raw'!V224</f>
        <v>0</v>
      </c>
      <c r="T243" s="52">
        <f>'AEO 2022 52 Raw'!W224</f>
        <v>0</v>
      </c>
      <c r="U243" s="52">
        <f>'AEO 2022 52 Raw'!X224</f>
        <v>0</v>
      </c>
      <c r="V243" s="52">
        <f>'AEO 2022 52 Raw'!Y224</f>
        <v>0</v>
      </c>
      <c r="W243" s="52">
        <f>'AEO 2022 52 Raw'!Z224</f>
        <v>0</v>
      </c>
      <c r="X243" s="52">
        <f>'AEO 2022 52 Raw'!AA224</f>
        <v>0</v>
      </c>
      <c r="Y243" s="52">
        <f>'AEO 2022 52 Raw'!AB224</f>
        <v>0</v>
      </c>
      <c r="Z243" s="52">
        <f>'AEO 2022 52 Raw'!AC224</f>
        <v>0</v>
      </c>
      <c r="AA243" s="52">
        <f>'AEO 2022 52 Raw'!AD224</f>
        <v>0</v>
      </c>
      <c r="AB243" s="52">
        <f>'AEO 2022 52 Raw'!AE224</f>
        <v>0</v>
      </c>
      <c r="AC243" s="52">
        <f>'AEO 2022 52 Raw'!AF224</f>
        <v>0</v>
      </c>
      <c r="AD243" s="52">
        <f>'AEO 2022 52 Raw'!AG224</f>
        <v>0</v>
      </c>
      <c r="AE243" s="52">
        <f>'AEO 2022 52 Raw'!AH224</f>
        <v>0</v>
      </c>
      <c r="AF243" s="52">
        <f>'AEO 2022 52 Raw'!AI224</f>
        <v>0</v>
      </c>
      <c r="AG243" s="53" t="str">
        <f>'AEO 2022 52 Raw'!AJ224</f>
        <v>- -</v>
      </c>
    </row>
    <row r="244" ht="15.0" customHeight="1">
      <c r="A244" s="45" t="s">
        <v>2738</v>
      </c>
      <c r="B244" s="51" t="s">
        <v>2545</v>
      </c>
      <c r="C244" s="52">
        <f>'AEO 2022 52 Raw'!F225</f>
        <v>0</v>
      </c>
      <c r="D244" s="52">
        <f>'AEO 2022 52 Raw'!G225</f>
        <v>0</v>
      </c>
      <c r="E244" s="52">
        <f>'AEO 2022 52 Raw'!H225</f>
        <v>0</v>
      </c>
      <c r="F244" s="52">
        <f>'AEO 2022 52 Raw'!I225</f>
        <v>0</v>
      </c>
      <c r="G244" s="52">
        <f>'AEO 2022 52 Raw'!J225</f>
        <v>0</v>
      </c>
      <c r="H244" s="52">
        <f>'AEO 2022 52 Raw'!K225</f>
        <v>0</v>
      </c>
      <c r="I244" s="52">
        <f>'AEO 2022 52 Raw'!L225</f>
        <v>0</v>
      </c>
      <c r="J244" s="52">
        <f>'AEO 2022 52 Raw'!M225</f>
        <v>0</v>
      </c>
      <c r="K244" s="52">
        <f>'AEO 2022 52 Raw'!N225</f>
        <v>0</v>
      </c>
      <c r="L244" s="52">
        <f>'AEO 2022 52 Raw'!O225</f>
        <v>0</v>
      </c>
      <c r="M244" s="52">
        <f>'AEO 2022 52 Raw'!P225</f>
        <v>0</v>
      </c>
      <c r="N244" s="52">
        <f>'AEO 2022 52 Raw'!Q225</f>
        <v>0</v>
      </c>
      <c r="O244" s="52">
        <f>'AEO 2022 52 Raw'!R225</f>
        <v>0</v>
      </c>
      <c r="P244" s="52">
        <f>'AEO 2022 52 Raw'!S225</f>
        <v>0</v>
      </c>
      <c r="Q244" s="52">
        <f>'AEO 2022 52 Raw'!T225</f>
        <v>0</v>
      </c>
      <c r="R244" s="52">
        <f>'AEO 2022 52 Raw'!U225</f>
        <v>0</v>
      </c>
      <c r="S244" s="52">
        <f>'AEO 2022 52 Raw'!V225</f>
        <v>0</v>
      </c>
      <c r="T244" s="52">
        <f>'AEO 2022 52 Raw'!W225</f>
        <v>0</v>
      </c>
      <c r="U244" s="52">
        <f>'AEO 2022 52 Raw'!X225</f>
        <v>0</v>
      </c>
      <c r="V244" s="52">
        <f>'AEO 2022 52 Raw'!Y225</f>
        <v>0</v>
      </c>
      <c r="W244" s="52">
        <f>'AEO 2022 52 Raw'!Z225</f>
        <v>0</v>
      </c>
      <c r="X244" s="52">
        <f>'AEO 2022 52 Raw'!AA225</f>
        <v>0</v>
      </c>
      <c r="Y244" s="52">
        <f>'AEO 2022 52 Raw'!AB225</f>
        <v>0</v>
      </c>
      <c r="Z244" s="52">
        <f>'AEO 2022 52 Raw'!AC225</f>
        <v>0</v>
      </c>
      <c r="AA244" s="52">
        <f>'AEO 2022 52 Raw'!AD225</f>
        <v>0</v>
      </c>
      <c r="AB244" s="52">
        <f>'AEO 2022 52 Raw'!AE225</f>
        <v>0</v>
      </c>
      <c r="AC244" s="52">
        <f>'AEO 2022 52 Raw'!AF225</f>
        <v>0</v>
      </c>
      <c r="AD244" s="52">
        <f>'AEO 2022 52 Raw'!AG225</f>
        <v>0</v>
      </c>
      <c r="AE244" s="52">
        <f>'AEO 2022 52 Raw'!AH225</f>
        <v>0</v>
      </c>
      <c r="AF244" s="52">
        <f>'AEO 2022 52 Raw'!AI225</f>
        <v>0</v>
      </c>
      <c r="AG244" s="53" t="str">
        <f>'AEO 2022 52 Raw'!AJ225</f>
        <v>- -</v>
      </c>
    </row>
    <row r="245" ht="15.0" customHeight="1">
      <c r="A245" s="45" t="s">
        <v>2739</v>
      </c>
      <c r="B245" s="51" t="s">
        <v>2547</v>
      </c>
      <c r="C245" s="52">
        <f>'AEO 2022 52 Raw'!F226</f>
        <v>0</v>
      </c>
      <c r="D245" s="52">
        <f>'AEO 2022 52 Raw'!G226</f>
        <v>0</v>
      </c>
      <c r="E245" s="52">
        <f>'AEO 2022 52 Raw'!H226</f>
        <v>0</v>
      </c>
      <c r="F245" s="52">
        <f>'AEO 2022 52 Raw'!I226</f>
        <v>0</v>
      </c>
      <c r="G245" s="52">
        <f>'AEO 2022 52 Raw'!J226</f>
        <v>0</v>
      </c>
      <c r="H245" s="52">
        <f>'AEO 2022 52 Raw'!K226</f>
        <v>0</v>
      </c>
      <c r="I245" s="52">
        <f>'AEO 2022 52 Raw'!L226</f>
        <v>0</v>
      </c>
      <c r="J245" s="52">
        <f>'AEO 2022 52 Raw'!M226</f>
        <v>0</v>
      </c>
      <c r="K245" s="52">
        <f>'AEO 2022 52 Raw'!N226</f>
        <v>0</v>
      </c>
      <c r="L245" s="52">
        <f>'AEO 2022 52 Raw'!O226</f>
        <v>0</v>
      </c>
      <c r="M245" s="52">
        <f>'AEO 2022 52 Raw'!P226</f>
        <v>0</v>
      </c>
      <c r="N245" s="52">
        <f>'AEO 2022 52 Raw'!Q226</f>
        <v>0</v>
      </c>
      <c r="O245" s="52">
        <f>'AEO 2022 52 Raw'!R226</f>
        <v>0</v>
      </c>
      <c r="P245" s="52">
        <f>'AEO 2022 52 Raw'!S226</f>
        <v>0</v>
      </c>
      <c r="Q245" s="52">
        <f>'AEO 2022 52 Raw'!T226</f>
        <v>0</v>
      </c>
      <c r="R245" s="52">
        <f>'AEO 2022 52 Raw'!U226</f>
        <v>0</v>
      </c>
      <c r="S245" s="52">
        <f>'AEO 2022 52 Raw'!V226</f>
        <v>0</v>
      </c>
      <c r="T245" s="52">
        <f>'AEO 2022 52 Raw'!W226</f>
        <v>0</v>
      </c>
      <c r="U245" s="52">
        <f>'AEO 2022 52 Raw'!X226</f>
        <v>0</v>
      </c>
      <c r="V245" s="52">
        <f>'AEO 2022 52 Raw'!Y226</f>
        <v>0</v>
      </c>
      <c r="W245" s="52">
        <f>'AEO 2022 52 Raw'!Z226</f>
        <v>0</v>
      </c>
      <c r="X245" s="52">
        <f>'AEO 2022 52 Raw'!AA226</f>
        <v>0</v>
      </c>
      <c r="Y245" s="52">
        <f>'AEO 2022 52 Raw'!AB226</f>
        <v>0</v>
      </c>
      <c r="Z245" s="52">
        <f>'AEO 2022 52 Raw'!AC226</f>
        <v>0</v>
      </c>
      <c r="AA245" s="52">
        <f>'AEO 2022 52 Raw'!AD226</f>
        <v>0</v>
      </c>
      <c r="AB245" s="52">
        <f>'AEO 2022 52 Raw'!AE226</f>
        <v>0</v>
      </c>
      <c r="AC245" s="52">
        <f>'AEO 2022 52 Raw'!AF226</f>
        <v>0</v>
      </c>
      <c r="AD245" s="52">
        <f>'AEO 2022 52 Raw'!AG226</f>
        <v>0</v>
      </c>
      <c r="AE245" s="52">
        <f>'AEO 2022 52 Raw'!AH226</f>
        <v>0</v>
      </c>
      <c r="AF245" s="52">
        <f>'AEO 2022 52 Raw'!AI226</f>
        <v>0</v>
      </c>
      <c r="AG245" s="53" t="str">
        <f>'AEO 2022 52 Raw'!AJ226</f>
        <v>- -</v>
      </c>
    </row>
    <row r="246" ht="15.0" customHeight="1">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3"/>
    </row>
    <row r="247" ht="15.0" customHeight="1">
      <c r="B247" s="50" t="s">
        <v>2403</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3"/>
    </row>
    <row r="248" ht="12.0" customHeight="1">
      <c r="A248" s="45" t="s">
        <v>2740</v>
      </c>
      <c r="B248" s="51" t="s">
        <v>2517</v>
      </c>
      <c r="C248" s="52">
        <f>'AEO 2022 52 Raw'!F228</f>
        <v>0</v>
      </c>
      <c r="D248" s="52">
        <f>'AEO 2022 52 Raw'!G228</f>
        <v>0</v>
      </c>
      <c r="E248" s="52">
        <f>'AEO 2022 52 Raw'!H228</f>
        <v>0</v>
      </c>
      <c r="F248" s="52">
        <f>'AEO 2022 52 Raw'!I228</f>
        <v>0</v>
      </c>
      <c r="G248" s="52">
        <f>'AEO 2022 52 Raw'!J228</f>
        <v>0</v>
      </c>
      <c r="H248" s="52">
        <f>'AEO 2022 52 Raw'!K228</f>
        <v>0</v>
      </c>
      <c r="I248" s="52">
        <f>'AEO 2022 52 Raw'!L228</f>
        <v>0</v>
      </c>
      <c r="J248" s="52">
        <f>'AEO 2022 52 Raw'!M228</f>
        <v>0</v>
      </c>
      <c r="K248" s="52">
        <f>'AEO 2022 52 Raw'!N228</f>
        <v>0</v>
      </c>
      <c r="L248" s="52">
        <f>'AEO 2022 52 Raw'!O228</f>
        <v>0</v>
      </c>
      <c r="M248" s="52">
        <f>'AEO 2022 52 Raw'!P228</f>
        <v>0</v>
      </c>
      <c r="N248" s="52">
        <f>'AEO 2022 52 Raw'!Q228</f>
        <v>0</v>
      </c>
      <c r="O248" s="52">
        <f>'AEO 2022 52 Raw'!R228</f>
        <v>0</v>
      </c>
      <c r="P248" s="52">
        <f>'AEO 2022 52 Raw'!S228</f>
        <v>0</v>
      </c>
      <c r="Q248" s="52">
        <f>'AEO 2022 52 Raw'!T228</f>
        <v>0</v>
      </c>
      <c r="R248" s="52">
        <f>'AEO 2022 52 Raw'!U228</f>
        <v>0</v>
      </c>
      <c r="S248" s="52">
        <f>'AEO 2022 52 Raw'!V228</f>
        <v>0</v>
      </c>
      <c r="T248" s="52">
        <f>'AEO 2022 52 Raw'!W228</f>
        <v>0</v>
      </c>
      <c r="U248" s="52">
        <f>'AEO 2022 52 Raw'!X228</f>
        <v>0</v>
      </c>
      <c r="V248" s="52">
        <f>'AEO 2022 52 Raw'!Y228</f>
        <v>0</v>
      </c>
      <c r="W248" s="52">
        <f>'AEO 2022 52 Raw'!Z228</f>
        <v>88.974022</v>
      </c>
      <c r="X248" s="52">
        <f>'AEO 2022 52 Raw'!AA228</f>
        <v>88.995865</v>
      </c>
      <c r="Y248" s="52">
        <f>'AEO 2022 52 Raw'!AB228</f>
        <v>89.01709</v>
      </c>
      <c r="Z248" s="52">
        <f>'AEO 2022 52 Raw'!AC228</f>
        <v>89.039688</v>
      </c>
      <c r="AA248" s="52">
        <f>'AEO 2022 52 Raw'!AD228</f>
        <v>89.063644</v>
      </c>
      <c r="AB248" s="52">
        <f>'AEO 2022 52 Raw'!AE228</f>
        <v>89.087685</v>
      </c>
      <c r="AC248" s="52">
        <f>'AEO 2022 52 Raw'!AF228</f>
        <v>89.112549</v>
      </c>
      <c r="AD248" s="52">
        <f>'AEO 2022 52 Raw'!AG228</f>
        <v>89.137901</v>
      </c>
      <c r="AE248" s="52">
        <f>'AEO 2022 52 Raw'!AH228</f>
        <v>89.163666</v>
      </c>
      <c r="AF248" s="52">
        <f>'AEO 2022 52 Raw'!AI228</f>
        <v>89.172142</v>
      </c>
      <c r="AG248" s="53" t="str">
        <f>'AEO 2022 52 Raw'!AJ228</f>
        <v>- -</v>
      </c>
    </row>
    <row r="249" ht="15.0" customHeight="1">
      <c r="A249" s="45" t="s">
        <v>2741</v>
      </c>
      <c r="B249" s="51" t="s">
        <v>2519</v>
      </c>
      <c r="C249" s="52">
        <f>'AEO 2022 52 Raw'!F229</f>
        <v>41.427517</v>
      </c>
      <c r="D249" s="52">
        <f>'AEO 2022 52 Raw'!G229</f>
        <v>41.272583</v>
      </c>
      <c r="E249" s="52">
        <f>'AEO 2022 52 Raw'!H229</f>
        <v>41.226028</v>
      </c>
      <c r="F249" s="52">
        <f>'AEO 2022 52 Raw'!I229</f>
        <v>41.235928</v>
      </c>
      <c r="G249" s="52">
        <f>'AEO 2022 52 Raw'!J229</f>
        <v>41.560444</v>
      </c>
      <c r="H249" s="52">
        <f>'AEO 2022 52 Raw'!K229</f>
        <v>41.781227</v>
      </c>
      <c r="I249" s="52">
        <f>'AEO 2022 52 Raw'!L229</f>
        <v>41.869938</v>
      </c>
      <c r="J249" s="52">
        <f>'AEO 2022 52 Raw'!M229</f>
        <v>41.919258</v>
      </c>
      <c r="K249" s="52">
        <f>'AEO 2022 52 Raw'!N229</f>
        <v>41.968472</v>
      </c>
      <c r="L249" s="52">
        <f>'AEO 2022 52 Raw'!O229</f>
        <v>42.015171</v>
      </c>
      <c r="M249" s="52">
        <f>'AEO 2022 52 Raw'!P229</f>
        <v>42.065254</v>
      </c>
      <c r="N249" s="52">
        <f>'AEO 2022 52 Raw'!Q229</f>
        <v>42.117378</v>
      </c>
      <c r="O249" s="52">
        <f>'AEO 2022 52 Raw'!R229</f>
        <v>42.174717</v>
      </c>
      <c r="P249" s="52">
        <f>'AEO 2022 52 Raw'!S229</f>
        <v>42.208618</v>
      </c>
      <c r="Q249" s="52">
        <f>'AEO 2022 52 Raw'!T229</f>
        <v>42.237118</v>
      </c>
      <c r="R249" s="52">
        <f>'AEO 2022 52 Raw'!U229</f>
        <v>42.26442</v>
      </c>
      <c r="S249" s="52">
        <f>'AEO 2022 52 Raw'!V229</f>
        <v>42.290379</v>
      </c>
      <c r="T249" s="52">
        <f>'AEO 2022 52 Raw'!W229</f>
        <v>42.316162</v>
      </c>
      <c r="U249" s="52">
        <f>'AEO 2022 52 Raw'!X229</f>
        <v>42.346729</v>
      </c>
      <c r="V249" s="52">
        <f>'AEO 2022 52 Raw'!Y229</f>
        <v>42.373356</v>
      </c>
      <c r="W249" s="52">
        <f>'AEO 2022 52 Raw'!Z229</f>
        <v>42.400482</v>
      </c>
      <c r="X249" s="52">
        <f>'AEO 2022 52 Raw'!AA229</f>
        <v>42.428467</v>
      </c>
      <c r="Y249" s="52">
        <f>'AEO 2022 52 Raw'!AB229</f>
        <v>42.454731</v>
      </c>
      <c r="Z249" s="52">
        <f>'AEO 2022 52 Raw'!AC229</f>
        <v>42.48312</v>
      </c>
      <c r="AA249" s="52">
        <f>'AEO 2022 52 Raw'!AD229</f>
        <v>42.513424</v>
      </c>
      <c r="AB249" s="52">
        <f>'AEO 2022 52 Raw'!AE229</f>
        <v>42.543758</v>
      </c>
      <c r="AC249" s="52">
        <f>'AEO 2022 52 Raw'!AF229</f>
        <v>42.57518</v>
      </c>
      <c r="AD249" s="52">
        <f>'AEO 2022 52 Raw'!AG229</f>
        <v>42.607937</v>
      </c>
      <c r="AE249" s="52">
        <f>'AEO 2022 52 Raw'!AH229</f>
        <v>42.641037</v>
      </c>
      <c r="AF249" s="52">
        <f>'AEO 2022 52 Raw'!AI229</f>
        <v>42.659821</v>
      </c>
      <c r="AG249" s="53">
        <f>'AEO 2022 52 Raw'!AJ229</f>
        <v>0.001</v>
      </c>
    </row>
    <row r="250" ht="15.0" customHeight="1">
      <c r="A250" s="45" t="s">
        <v>2742</v>
      </c>
      <c r="B250" s="51" t="s">
        <v>2521</v>
      </c>
      <c r="C250" s="52">
        <f>'AEO 2022 52 Raw'!F230</f>
        <v>33.570171</v>
      </c>
      <c r="D250" s="52">
        <f>'AEO 2022 52 Raw'!G230</f>
        <v>33.407967</v>
      </c>
      <c r="E250" s="52">
        <f>'AEO 2022 52 Raw'!H230</f>
        <v>33.412762</v>
      </c>
      <c r="F250" s="52">
        <f>'AEO 2022 52 Raw'!I230</f>
        <v>33.418201</v>
      </c>
      <c r="G250" s="52">
        <f>'AEO 2022 52 Raw'!J230</f>
        <v>33.573441</v>
      </c>
      <c r="H250" s="52">
        <f>'AEO 2022 52 Raw'!K230</f>
        <v>33.695213</v>
      </c>
      <c r="I250" s="52">
        <f>'AEO 2022 52 Raw'!L230</f>
        <v>33.737606</v>
      </c>
      <c r="J250" s="52">
        <f>'AEO 2022 52 Raw'!M230</f>
        <v>33.784187</v>
      </c>
      <c r="K250" s="52">
        <f>'AEO 2022 52 Raw'!N230</f>
        <v>33.835167</v>
      </c>
      <c r="L250" s="52">
        <f>'AEO 2022 52 Raw'!O230</f>
        <v>33.883747</v>
      </c>
      <c r="M250" s="52">
        <f>'AEO 2022 52 Raw'!P230</f>
        <v>33.936184</v>
      </c>
      <c r="N250" s="52">
        <f>'AEO 2022 52 Raw'!Q230</f>
        <v>33.990089</v>
      </c>
      <c r="O250" s="52">
        <f>'AEO 2022 52 Raw'!R230</f>
        <v>34.052498</v>
      </c>
      <c r="P250" s="52">
        <f>'AEO 2022 52 Raw'!S230</f>
        <v>34.091366</v>
      </c>
      <c r="Q250" s="52">
        <f>'AEO 2022 52 Raw'!T230</f>
        <v>34.126423</v>
      </c>
      <c r="R250" s="52">
        <f>'AEO 2022 52 Raw'!U230</f>
        <v>34.163239</v>
      </c>
      <c r="S250" s="52">
        <f>'AEO 2022 52 Raw'!V230</f>
        <v>34.200619</v>
      </c>
      <c r="T250" s="52">
        <f>'AEO 2022 52 Raw'!W230</f>
        <v>34.235714</v>
      </c>
      <c r="U250" s="52">
        <f>'AEO 2022 52 Raw'!X230</f>
        <v>34.275253</v>
      </c>
      <c r="V250" s="52">
        <f>'AEO 2022 52 Raw'!Y230</f>
        <v>34.306229</v>
      </c>
      <c r="W250" s="52">
        <f>'AEO 2022 52 Raw'!Z230</f>
        <v>34.338558</v>
      </c>
      <c r="X250" s="52">
        <f>'AEO 2022 52 Raw'!AA230</f>
        <v>34.370586</v>
      </c>
      <c r="Y250" s="52">
        <f>'AEO 2022 52 Raw'!AB230</f>
        <v>34.40102</v>
      </c>
      <c r="Z250" s="52">
        <f>'AEO 2022 52 Raw'!AC230</f>
        <v>34.433533</v>
      </c>
      <c r="AA250" s="52">
        <f>'AEO 2022 52 Raw'!AD230</f>
        <v>34.468002</v>
      </c>
      <c r="AB250" s="52">
        <f>'AEO 2022 52 Raw'!AE230</f>
        <v>34.502129</v>
      </c>
      <c r="AC250" s="52">
        <f>'AEO 2022 52 Raw'!AF230</f>
        <v>34.537807</v>
      </c>
      <c r="AD250" s="52">
        <f>'AEO 2022 52 Raw'!AG230</f>
        <v>34.573978</v>
      </c>
      <c r="AE250" s="52">
        <f>'AEO 2022 52 Raw'!AH230</f>
        <v>34.61097</v>
      </c>
      <c r="AF250" s="52">
        <f>'AEO 2022 52 Raw'!AI230</f>
        <v>34.634525</v>
      </c>
      <c r="AG250" s="53">
        <f>'AEO 2022 52 Raw'!AJ230</f>
        <v>0.001</v>
      </c>
    </row>
    <row r="251" ht="15.0" customHeight="1">
      <c r="A251" s="45" t="s">
        <v>2743</v>
      </c>
      <c r="B251" s="51" t="s">
        <v>2523</v>
      </c>
      <c r="C251" s="52">
        <f>'AEO 2022 52 Raw'!F231</f>
        <v>34.147499</v>
      </c>
      <c r="D251" s="52">
        <f>'AEO 2022 52 Raw'!G231</f>
        <v>33.998383</v>
      </c>
      <c r="E251" s="52">
        <f>'AEO 2022 52 Raw'!H231</f>
        <v>34.001648</v>
      </c>
      <c r="F251" s="52">
        <f>'AEO 2022 52 Raw'!I231</f>
        <v>34.00404</v>
      </c>
      <c r="G251" s="52">
        <f>'AEO 2022 52 Raw'!J231</f>
        <v>34.132317</v>
      </c>
      <c r="H251" s="52">
        <f>'AEO 2022 52 Raw'!K231</f>
        <v>34.220726</v>
      </c>
      <c r="I251" s="52">
        <f>'AEO 2022 52 Raw'!L231</f>
        <v>34.264942</v>
      </c>
      <c r="J251" s="52">
        <f>'AEO 2022 52 Raw'!M231</f>
        <v>34.312061</v>
      </c>
      <c r="K251" s="52">
        <f>'AEO 2022 52 Raw'!N231</f>
        <v>34.360706</v>
      </c>
      <c r="L251" s="52">
        <f>'AEO 2022 52 Raw'!O231</f>
        <v>34.407684</v>
      </c>
      <c r="M251" s="52">
        <f>'AEO 2022 52 Raw'!P231</f>
        <v>34.457943</v>
      </c>
      <c r="N251" s="52">
        <f>'AEO 2022 52 Raw'!Q231</f>
        <v>34.510693</v>
      </c>
      <c r="O251" s="52">
        <f>'AEO 2022 52 Raw'!R231</f>
        <v>34.56794</v>
      </c>
      <c r="P251" s="52">
        <f>'AEO 2022 52 Raw'!S231</f>
        <v>34.601871</v>
      </c>
      <c r="Q251" s="52">
        <f>'AEO 2022 52 Raw'!T231</f>
        <v>34.632481</v>
      </c>
      <c r="R251" s="52">
        <f>'AEO 2022 52 Raw'!U231</f>
        <v>34.665234</v>
      </c>
      <c r="S251" s="52">
        <f>'AEO 2022 52 Raw'!V231</f>
        <v>34.698475</v>
      </c>
      <c r="T251" s="52">
        <f>'AEO 2022 52 Raw'!W231</f>
        <v>34.730961</v>
      </c>
      <c r="U251" s="52">
        <f>'AEO 2022 52 Raw'!X231</f>
        <v>34.768051</v>
      </c>
      <c r="V251" s="52">
        <f>'AEO 2022 52 Raw'!Y231</f>
        <v>34.797035</v>
      </c>
      <c r="W251" s="52">
        <f>'AEO 2022 52 Raw'!Z231</f>
        <v>34.827225</v>
      </c>
      <c r="X251" s="52">
        <f>'AEO 2022 52 Raw'!AA231</f>
        <v>34.857059</v>
      </c>
      <c r="Y251" s="52">
        <f>'AEO 2022 52 Raw'!AB231</f>
        <v>34.885464</v>
      </c>
      <c r="Z251" s="52">
        <f>'AEO 2022 52 Raw'!AC231</f>
        <v>34.915676</v>
      </c>
      <c r="AA251" s="52">
        <f>'AEO 2022 52 Raw'!AD231</f>
        <v>34.947632</v>
      </c>
      <c r="AB251" s="52">
        <f>'AEO 2022 52 Raw'!AE231</f>
        <v>34.979275</v>
      </c>
      <c r="AC251" s="52">
        <f>'AEO 2022 52 Raw'!AF231</f>
        <v>35.01231</v>
      </c>
      <c r="AD251" s="52">
        <f>'AEO 2022 52 Raw'!AG231</f>
        <v>35.045712</v>
      </c>
      <c r="AE251" s="52">
        <f>'AEO 2022 52 Raw'!AH231</f>
        <v>35.07988</v>
      </c>
      <c r="AF251" s="52">
        <f>'AEO 2022 52 Raw'!AI231</f>
        <v>35.099754</v>
      </c>
      <c r="AG251" s="53">
        <f>'AEO 2022 52 Raw'!AJ231</f>
        <v>0.001</v>
      </c>
    </row>
    <row r="252" ht="12.0" customHeight="1">
      <c r="A252" s="45" t="s">
        <v>2744</v>
      </c>
      <c r="B252" s="51" t="s">
        <v>2525</v>
      </c>
      <c r="C252" s="52">
        <f>'AEO 2022 52 Raw'!F232</f>
        <v>40.282772</v>
      </c>
      <c r="D252" s="52">
        <f>'AEO 2022 52 Raw'!G232</f>
        <v>40.130341</v>
      </c>
      <c r="E252" s="52">
        <f>'AEO 2022 52 Raw'!H232</f>
        <v>40.116043</v>
      </c>
      <c r="F252" s="52">
        <f>'AEO 2022 52 Raw'!I232</f>
        <v>40.100643</v>
      </c>
      <c r="G252" s="52">
        <f>'AEO 2022 52 Raw'!J232</f>
        <v>40.267323</v>
      </c>
      <c r="H252" s="52">
        <f>'AEO 2022 52 Raw'!K232</f>
        <v>40.358162</v>
      </c>
      <c r="I252" s="52">
        <f>'AEO 2022 52 Raw'!L232</f>
        <v>40.392693</v>
      </c>
      <c r="J252" s="52">
        <f>'AEO 2022 52 Raw'!M232</f>
        <v>40.430965</v>
      </c>
      <c r="K252" s="52">
        <f>'AEO 2022 52 Raw'!N232</f>
        <v>40.472092</v>
      </c>
      <c r="L252" s="52">
        <f>'AEO 2022 52 Raw'!O232</f>
        <v>40.511696</v>
      </c>
      <c r="M252" s="52">
        <f>'AEO 2022 52 Raw'!P232</f>
        <v>40.55386</v>
      </c>
      <c r="N252" s="52">
        <f>'AEO 2022 52 Raw'!Q232</f>
        <v>40.602757</v>
      </c>
      <c r="O252" s="52">
        <f>'AEO 2022 52 Raw'!R232</f>
        <v>40.655525</v>
      </c>
      <c r="P252" s="52">
        <f>'AEO 2022 52 Raw'!S232</f>
        <v>40.685257</v>
      </c>
      <c r="Q252" s="52">
        <f>'AEO 2022 52 Raw'!T232</f>
        <v>40.709702</v>
      </c>
      <c r="R252" s="52">
        <f>'AEO 2022 52 Raw'!U232</f>
        <v>40.73748</v>
      </c>
      <c r="S252" s="52">
        <f>'AEO 2022 52 Raw'!V232</f>
        <v>40.765881</v>
      </c>
      <c r="T252" s="52">
        <f>'AEO 2022 52 Raw'!W232</f>
        <v>40.793011</v>
      </c>
      <c r="U252" s="52">
        <f>'AEO 2022 52 Raw'!X232</f>
        <v>40.823936</v>
      </c>
      <c r="V252" s="52">
        <f>'AEO 2022 52 Raw'!Y232</f>
        <v>40.848957</v>
      </c>
      <c r="W252" s="52">
        <f>'AEO 2022 52 Raw'!Z232</f>
        <v>40.874641</v>
      </c>
      <c r="X252" s="52">
        <f>'AEO 2022 52 Raw'!AA232</f>
        <v>40.900398</v>
      </c>
      <c r="Y252" s="52">
        <f>'AEO 2022 52 Raw'!AB232</f>
        <v>40.924919</v>
      </c>
      <c r="Z252" s="52">
        <f>'AEO 2022 52 Raw'!AC232</f>
        <v>40.950996</v>
      </c>
      <c r="AA252" s="52">
        <f>'AEO 2022 52 Raw'!AD232</f>
        <v>40.978756</v>
      </c>
      <c r="AB252" s="52">
        <f>'AEO 2022 52 Raw'!AE232</f>
        <v>41.006313</v>
      </c>
      <c r="AC252" s="52">
        <f>'AEO 2022 52 Raw'!AF232</f>
        <v>41.035046</v>
      </c>
      <c r="AD252" s="52">
        <f>'AEO 2022 52 Raw'!AG232</f>
        <v>41.064297</v>
      </c>
      <c r="AE252" s="52">
        <f>'AEO 2022 52 Raw'!AH232</f>
        <v>41.094109</v>
      </c>
      <c r="AF252" s="52">
        <f>'AEO 2022 52 Raw'!AI232</f>
        <v>41.108795</v>
      </c>
      <c r="AG252" s="53">
        <f>'AEO 2022 52 Raw'!AJ232</f>
        <v>0.001</v>
      </c>
    </row>
    <row r="253" ht="15.0" customHeight="1">
      <c r="A253" s="45" t="s">
        <v>2745</v>
      </c>
      <c r="B253" s="51" t="s">
        <v>2527</v>
      </c>
      <c r="C253" s="52">
        <f>'AEO 2022 52 Raw'!F233</f>
        <v>101.548584</v>
      </c>
      <c r="D253" s="52">
        <f>'AEO 2022 52 Raw'!G233</f>
        <v>101.427681</v>
      </c>
      <c r="E253" s="52">
        <f>'AEO 2022 52 Raw'!H233</f>
        <v>101.400948</v>
      </c>
      <c r="F253" s="52">
        <f>'AEO 2022 52 Raw'!I233</f>
        <v>101.340477</v>
      </c>
      <c r="G253" s="52">
        <f>'AEO 2022 52 Raw'!J233</f>
        <v>101.541466</v>
      </c>
      <c r="H253" s="52">
        <f>'AEO 2022 52 Raw'!K233</f>
        <v>101.714287</v>
      </c>
      <c r="I253" s="52">
        <f>'AEO 2022 52 Raw'!L233</f>
        <v>101.787811</v>
      </c>
      <c r="J253" s="52">
        <f>'AEO 2022 52 Raw'!M233</f>
        <v>101.83577</v>
      </c>
      <c r="K253" s="52">
        <f>'AEO 2022 52 Raw'!N233</f>
        <v>101.882843</v>
      </c>
      <c r="L253" s="52">
        <f>'AEO 2022 52 Raw'!O233</f>
        <v>101.929276</v>
      </c>
      <c r="M253" s="52">
        <f>'AEO 2022 52 Raw'!P233</f>
        <v>101.972504</v>
      </c>
      <c r="N253" s="52">
        <f>'AEO 2022 52 Raw'!Q233</f>
        <v>102.017532</v>
      </c>
      <c r="O253" s="52">
        <f>'AEO 2022 52 Raw'!R233</f>
        <v>102.065506</v>
      </c>
      <c r="P253" s="52">
        <f>'AEO 2022 52 Raw'!S233</f>
        <v>102.091202</v>
      </c>
      <c r="Q253" s="52">
        <f>'AEO 2022 52 Raw'!T233</f>
        <v>102.114212</v>
      </c>
      <c r="R253" s="52">
        <f>'AEO 2022 52 Raw'!U233</f>
        <v>102.13842</v>
      </c>
      <c r="S253" s="52">
        <f>'AEO 2022 52 Raw'!V233</f>
        <v>102.162895</v>
      </c>
      <c r="T253" s="52">
        <f>'AEO 2022 52 Raw'!W233</f>
        <v>102.186485</v>
      </c>
      <c r="U253" s="52">
        <f>'AEO 2022 52 Raw'!X233</f>
        <v>102.211861</v>
      </c>
      <c r="V253" s="52">
        <f>'AEO 2022 52 Raw'!Y233</f>
        <v>102.232994</v>
      </c>
      <c r="W253" s="52">
        <f>'AEO 2022 52 Raw'!Z233</f>
        <v>102.254372</v>
      </c>
      <c r="X253" s="52">
        <f>'AEO 2022 52 Raw'!AA233</f>
        <v>102.276344</v>
      </c>
      <c r="Y253" s="52">
        <f>'AEO 2022 52 Raw'!AB233</f>
        <v>102.297035</v>
      </c>
      <c r="Z253" s="52">
        <f>'AEO 2022 52 Raw'!AC233</f>
        <v>102.319206</v>
      </c>
      <c r="AA253" s="52">
        <f>'AEO 2022 52 Raw'!AD233</f>
        <v>102.342232</v>
      </c>
      <c r="AB253" s="52">
        <f>'AEO 2022 52 Raw'!AE233</f>
        <v>102.365303</v>
      </c>
      <c r="AC253" s="52">
        <f>'AEO 2022 52 Raw'!AF233</f>
        <v>102.388458</v>
      </c>
      <c r="AD253" s="52">
        <f>'AEO 2022 52 Raw'!AG233</f>
        <v>102.413429</v>
      </c>
      <c r="AE253" s="52">
        <f>'AEO 2022 52 Raw'!AH233</f>
        <v>102.438278</v>
      </c>
      <c r="AF253" s="52">
        <f>'AEO 2022 52 Raw'!AI233</f>
        <v>102.446854</v>
      </c>
      <c r="AG253" s="53">
        <f>'AEO 2022 52 Raw'!AJ233</f>
        <v>0</v>
      </c>
    </row>
    <row r="254" ht="15.0" customHeight="1">
      <c r="A254" s="45" t="s">
        <v>2746</v>
      </c>
      <c r="B254" s="51" t="s">
        <v>2529</v>
      </c>
      <c r="C254" s="52">
        <f>'AEO 2022 52 Raw'!F234</f>
        <v>33.409344</v>
      </c>
      <c r="D254" s="52">
        <f>'AEO 2022 52 Raw'!G234</f>
        <v>33.293697</v>
      </c>
      <c r="E254" s="52">
        <f>'AEO 2022 52 Raw'!H234</f>
        <v>33.278118</v>
      </c>
      <c r="F254" s="52">
        <f>'AEO 2022 52 Raw'!I234</f>
        <v>33.309265</v>
      </c>
      <c r="G254" s="52">
        <f>'AEO 2022 52 Raw'!J234</f>
        <v>33.445248</v>
      </c>
      <c r="H254" s="52">
        <f>'AEO 2022 52 Raw'!K234</f>
        <v>33.599331</v>
      </c>
      <c r="I254" s="52">
        <f>'AEO 2022 52 Raw'!L234</f>
        <v>33.631035</v>
      </c>
      <c r="J254" s="52">
        <f>'AEO 2022 52 Raw'!M234</f>
        <v>33.664616</v>
      </c>
      <c r="K254" s="52">
        <f>'AEO 2022 52 Raw'!N234</f>
        <v>33.700375</v>
      </c>
      <c r="L254" s="52">
        <f>'AEO 2022 52 Raw'!O234</f>
        <v>33.735222</v>
      </c>
      <c r="M254" s="52">
        <f>'AEO 2022 52 Raw'!P234</f>
        <v>33.77253</v>
      </c>
      <c r="N254" s="52">
        <f>'AEO 2022 52 Raw'!Q234</f>
        <v>33.817795</v>
      </c>
      <c r="O254" s="52">
        <f>'AEO 2022 52 Raw'!R234</f>
        <v>33.864719</v>
      </c>
      <c r="P254" s="52">
        <f>'AEO 2022 52 Raw'!S234</f>
        <v>33.890022</v>
      </c>
      <c r="Q254" s="52">
        <f>'AEO 2022 52 Raw'!T234</f>
        <v>33.912865</v>
      </c>
      <c r="R254" s="52">
        <f>'AEO 2022 52 Raw'!U234</f>
        <v>33.937405</v>
      </c>
      <c r="S254" s="52">
        <f>'AEO 2022 52 Raw'!V234</f>
        <v>33.962254</v>
      </c>
      <c r="T254" s="52">
        <f>'AEO 2022 52 Raw'!W234</f>
        <v>33.985596</v>
      </c>
      <c r="U254" s="52">
        <f>'AEO 2022 52 Raw'!X234</f>
        <v>34.011234</v>
      </c>
      <c r="V254" s="52">
        <f>'AEO 2022 52 Raw'!Y234</f>
        <v>34.031948</v>
      </c>
      <c r="W254" s="52">
        <f>'AEO 2022 52 Raw'!Z234</f>
        <v>34.053501</v>
      </c>
      <c r="X254" s="52">
        <f>'AEO 2022 52 Raw'!AA234</f>
        <v>34.074852</v>
      </c>
      <c r="Y254" s="52">
        <f>'AEO 2022 52 Raw'!AB234</f>
        <v>34.095581</v>
      </c>
      <c r="Z254" s="52">
        <f>'AEO 2022 52 Raw'!AC234</f>
        <v>34.117405</v>
      </c>
      <c r="AA254" s="52">
        <f>'AEO 2022 52 Raw'!AD234</f>
        <v>34.140491</v>
      </c>
      <c r="AB254" s="52">
        <f>'AEO 2022 52 Raw'!AE234</f>
        <v>34.163406</v>
      </c>
      <c r="AC254" s="52">
        <f>'AEO 2022 52 Raw'!AF234</f>
        <v>34.187344</v>
      </c>
      <c r="AD254" s="52">
        <f>'AEO 2022 52 Raw'!AG234</f>
        <v>34.211342</v>
      </c>
      <c r="AE254" s="52">
        <f>'AEO 2022 52 Raw'!AH234</f>
        <v>34.236027</v>
      </c>
      <c r="AF254" s="52">
        <f>'AEO 2022 52 Raw'!AI234</f>
        <v>34.243721</v>
      </c>
      <c r="AG254" s="53">
        <f>'AEO 2022 52 Raw'!AJ234</f>
        <v>0.001</v>
      </c>
    </row>
    <row r="255" ht="12.0" customHeight="1">
      <c r="A255" s="45" t="s">
        <v>2747</v>
      </c>
      <c r="B255" s="51" t="s">
        <v>2531</v>
      </c>
      <c r="C255" s="52">
        <f>'AEO 2022 52 Raw'!F235</f>
        <v>45.245373</v>
      </c>
      <c r="D255" s="52">
        <f>'AEO 2022 52 Raw'!G235</f>
        <v>45.123981</v>
      </c>
      <c r="E255" s="52">
        <f>'AEO 2022 52 Raw'!H235</f>
        <v>45.092049</v>
      </c>
      <c r="F255" s="52">
        <f>'AEO 2022 52 Raw'!I235</f>
        <v>45.089123</v>
      </c>
      <c r="G255" s="52">
        <f>'AEO 2022 52 Raw'!J235</f>
        <v>45.21793</v>
      </c>
      <c r="H255" s="52">
        <f>'AEO 2022 52 Raw'!K235</f>
        <v>45.308289</v>
      </c>
      <c r="I255" s="52">
        <f>'AEO 2022 52 Raw'!L235</f>
        <v>45.328712</v>
      </c>
      <c r="J255" s="52">
        <f>'AEO 2022 52 Raw'!M235</f>
        <v>45.351715</v>
      </c>
      <c r="K255" s="52">
        <f>'AEO 2022 52 Raw'!N235</f>
        <v>45.377766</v>
      </c>
      <c r="L255" s="52">
        <f>'AEO 2022 52 Raw'!O235</f>
        <v>45.404224</v>
      </c>
      <c r="M255" s="52">
        <f>'AEO 2022 52 Raw'!P235</f>
        <v>45.432968</v>
      </c>
      <c r="N255" s="52">
        <f>'AEO 2022 52 Raw'!Q235</f>
        <v>45.47401</v>
      </c>
      <c r="O255" s="52">
        <f>'AEO 2022 52 Raw'!R235</f>
        <v>45.514122</v>
      </c>
      <c r="P255" s="52">
        <f>'AEO 2022 52 Raw'!S235</f>
        <v>45.53302</v>
      </c>
      <c r="Q255" s="52">
        <f>'AEO 2022 52 Raw'!T235</f>
        <v>45.549103</v>
      </c>
      <c r="R255" s="52">
        <f>'AEO 2022 52 Raw'!U235</f>
        <v>45.566586</v>
      </c>
      <c r="S255" s="52">
        <f>'AEO 2022 52 Raw'!V235</f>
        <v>45.585117</v>
      </c>
      <c r="T255" s="52">
        <f>'AEO 2022 52 Raw'!W235</f>
        <v>45.602608</v>
      </c>
      <c r="U255" s="52">
        <f>'AEO 2022 52 Raw'!X235</f>
        <v>45.621994</v>
      </c>
      <c r="V255" s="52">
        <f>'AEO 2022 52 Raw'!Y235</f>
        <v>45.637726</v>
      </c>
      <c r="W255" s="52">
        <f>'AEO 2022 52 Raw'!Z235</f>
        <v>45.654163</v>
      </c>
      <c r="X255" s="52">
        <f>'AEO 2022 52 Raw'!AA235</f>
        <v>45.670509</v>
      </c>
      <c r="Y255" s="52">
        <f>'AEO 2022 52 Raw'!AB235</f>
        <v>45.686497</v>
      </c>
      <c r="Z255" s="52">
        <f>'AEO 2022 52 Raw'!AC235</f>
        <v>45.703663</v>
      </c>
      <c r="AA255" s="52">
        <f>'AEO 2022 52 Raw'!AD235</f>
        <v>45.72205</v>
      </c>
      <c r="AB255" s="52">
        <f>'AEO 2022 52 Raw'!AE235</f>
        <v>45.740276</v>
      </c>
      <c r="AC255" s="52">
        <f>'AEO 2022 52 Raw'!AF235</f>
        <v>45.759556</v>
      </c>
      <c r="AD255" s="52">
        <f>'AEO 2022 52 Raw'!AG235</f>
        <v>45.778522</v>
      </c>
      <c r="AE255" s="52">
        <f>'AEO 2022 52 Raw'!AH235</f>
        <v>45.798447</v>
      </c>
      <c r="AF255" s="52">
        <f>'AEO 2022 52 Raw'!AI235</f>
        <v>45.800095</v>
      </c>
      <c r="AG255" s="53">
        <f>'AEO 2022 52 Raw'!AJ235</f>
        <v>0</v>
      </c>
    </row>
    <row r="256" ht="15.0" customHeight="1">
      <c r="A256" s="45" t="s">
        <v>2748</v>
      </c>
      <c r="B256" s="51" t="s">
        <v>2533</v>
      </c>
      <c r="C256" s="52">
        <f>'AEO 2022 52 Raw'!F236</f>
        <v>34.887646</v>
      </c>
      <c r="D256" s="52">
        <f>'AEO 2022 52 Raw'!G236</f>
        <v>34.834961</v>
      </c>
      <c r="E256" s="52">
        <f>'AEO 2022 52 Raw'!H236</f>
        <v>34.837116</v>
      </c>
      <c r="F256" s="52">
        <f>'AEO 2022 52 Raw'!I236</f>
        <v>34.839668</v>
      </c>
      <c r="G256" s="52">
        <f>'AEO 2022 52 Raw'!J236</f>
        <v>34.869736</v>
      </c>
      <c r="H256" s="52">
        <f>'AEO 2022 52 Raw'!K236</f>
        <v>34.916298</v>
      </c>
      <c r="I256" s="52">
        <f>'AEO 2022 52 Raw'!L236</f>
        <v>34.969734</v>
      </c>
      <c r="J256" s="52">
        <f>'AEO 2022 52 Raw'!M236</f>
        <v>35.031364</v>
      </c>
      <c r="K256" s="52">
        <f>'AEO 2022 52 Raw'!N236</f>
        <v>35.093445</v>
      </c>
      <c r="L256" s="52">
        <f>'AEO 2022 52 Raw'!O236</f>
        <v>35.158733</v>
      </c>
      <c r="M256" s="52">
        <f>'AEO 2022 52 Raw'!P236</f>
        <v>35.228668</v>
      </c>
      <c r="N256" s="52">
        <f>'AEO 2022 52 Raw'!Q236</f>
        <v>35.312973</v>
      </c>
      <c r="O256" s="52">
        <f>'AEO 2022 52 Raw'!R236</f>
        <v>35.393524</v>
      </c>
      <c r="P256" s="52">
        <f>'AEO 2022 52 Raw'!S236</f>
        <v>35.406475</v>
      </c>
      <c r="Q256" s="52">
        <f>'AEO 2022 52 Raw'!T236</f>
        <v>35.409286</v>
      </c>
      <c r="R256" s="52">
        <f>'AEO 2022 52 Raw'!U236</f>
        <v>35.413158</v>
      </c>
      <c r="S256" s="52">
        <f>'AEO 2022 52 Raw'!V236</f>
        <v>35.414879</v>
      </c>
      <c r="T256" s="52">
        <f>'AEO 2022 52 Raw'!W236</f>
        <v>35.414829</v>
      </c>
      <c r="U256" s="52">
        <f>'AEO 2022 52 Raw'!X236</f>
        <v>35.413872</v>
      </c>
      <c r="V256" s="52">
        <f>'AEO 2022 52 Raw'!Y236</f>
        <v>35.41127</v>
      </c>
      <c r="W256" s="52">
        <f>'AEO 2022 52 Raw'!Z236</f>
        <v>35.4086</v>
      </c>
      <c r="X256" s="52">
        <f>'AEO 2022 52 Raw'!AA236</f>
        <v>35.405354</v>
      </c>
      <c r="Y256" s="52">
        <f>'AEO 2022 52 Raw'!AB236</f>
        <v>35.401482</v>
      </c>
      <c r="Z256" s="52">
        <f>'AEO 2022 52 Raw'!AC236</f>
        <v>35.397694</v>
      </c>
      <c r="AA256" s="52">
        <f>'AEO 2022 52 Raw'!AD236</f>
        <v>35.393707</v>
      </c>
      <c r="AB256" s="52">
        <f>'AEO 2022 52 Raw'!AE236</f>
        <v>35.387592</v>
      </c>
      <c r="AC256" s="52">
        <f>'AEO 2022 52 Raw'!AF236</f>
        <v>35.378613</v>
      </c>
      <c r="AD256" s="52">
        <f>'AEO 2022 52 Raw'!AG236</f>
        <v>35.375214</v>
      </c>
      <c r="AE256" s="52">
        <f>'AEO 2022 52 Raw'!AH236</f>
        <v>35.369583</v>
      </c>
      <c r="AF256" s="52">
        <f>'AEO 2022 52 Raw'!AI236</f>
        <v>35.35976</v>
      </c>
      <c r="AG256" s="53">
        <f>'AEO 2022 52 Raw'!AJ236</f>
        <v>0</v>
      </c>
    </row>
    <row r="257" ht="15.0" customHeight="1">
      <c r="A257" s="45" t="s">
        <v>2749</v>
      </c>
      <c r="B257" s="51" t="s">
        <v>2535</v>
      </c>
      <c r="C257" s="52">
        <f>'AEO 2022 52 Raw'!F237</f>
        <v>41.6343</v>
      </c>
      <c r="D257" s="52">
        <f>'AEO 2022 52 Raw'!G237</f>
        <v>41.607929</v>
      </c>
      <c r="E257" s="52">
        <f>'AEO 2022 52 Raw'!H237</f>
        <v>41.662727</v>
      </c>
      <c r="F257" s="52">
        <f>'AEO 2022 52 Raw'!I237</f>
        <v>41.746593</v>
      </c>
      <c r="G257" s="52">
        <f>'AEO 2022 52 Raw'!J237</f>
        <v>41.795025</v>
      </c>
      <c r="H257" s="52">
        <f>'AEO 2022 52 Raw'!K237</f>
        <v>41.875721</v>
      </c>
      <c r="I257" s="52">
        <f>'AEO 2022 52 Raw'!L237</f>
        <v>41.95982</v>
      </c>
      <c r="J257" s="52">
        <f>'AEO 2022 52 Raw'!M237</f>
        <v>42.036091</v>
      </c>
      <c r="K257" s="52">
        <f>'AEO 2022 52 Raw'!N237</f>
        <v>42.109962</v>
      </c>
      <c r="L257" s="52">
        <f>'AEO 2022 52 Raw'!O237</f>
        <v>42.182137</v>
      </c>
      <c r="M257" s="52">
        <f>'AEO 2022 52 Raw'!P237</f>
        <v>42.252342</v>
      </c>
      <c r="N257" s="52">
        <f>'AEO 2022 52 Raw'!Q237</f>
        <v>42.336468</v>
      </c>
      <c r="O257" s="52">
        <f>'AEO 2022 52 Raw'!R237</f>
        <v>42.410225</v>
      </c>
      <c r="P257" s="52">
        <f>'AEO 2022 52 Raw'!S237</f>
        <v>42.4174</v>
      </c>
      <c r="Q257" s="52">
        <f>'AEO 2022 52 Raw'!T237</f>
        <v>42.413815</v>
      </c>
      <c r="R257" s="52">
        <f>'AEO 2022 52 Raw'!U237</f>
        <v>42.411716</v>
      </c>
      <c r="S257" s="52">
        <f>'AEO 2022 52 Raw'!V237</f>
        <v>42.414406</v>
      </c>
      <c r="T257" s="52">
        <f>'AEO 2022 52 Raw'!W237</f>
        <v>42.415741</v>
      </c>
      <c r="U257" s="52">
        <f>'AEO 2022 52 Raw'!X237</f>
        <v>42.418167</v>
      </c>
      <c r="V257" s="52">
        <f>'AEO 2022 52 Raw'!Y237</f>
        <v>42.416737</v>
      </c>
      <c r="W257" s="52">
        <f>'AEO 2022 52 Raw'!Z237</f>
        <v>42.416092</v>
      </c>
      <c r="X257" s="52">
        <f>'AEO 2022 52 Raw'!AA237</f>
        <v>42.415104</v>
      </c>
      <c r="Y257" s="52">
        <f>'AEO 2022 52 Raw'!AB237</f>
        <v>42.414158</v>
      </c>
      <c r="Z257" s="52">
        <f>'AEO 2022 52 Raw'!AC237</f>
        <v>42.413815</v>
      </c>
      <c r="AA257" s="52">
        <f>'AEO 2022 52 Raw'!AD237</f>
        <v>42.414028</v>
      </c>
      <c r="AB257" s="52">
        <f>'AEO 2022 52 Raw'!AE237</f>
        <v>42.414574</v>
      </c>
      <c r="AC257" s="52">
        <f>'AEO 2022 52 Raw'!AF237</f>
        <v>42.416039</v>
      </c>
      <c r="AD257" s="52">
        <f>'AEO 2022 52 Raw'!AG237</f>
        <v>42.417</v>
      </c>
      <c r="AE257" s="52">
        <f>'AEO 2022 52 Raw'!AH237</f>
        <v>42.418854</v>
      </c>
      <c r="AF257" s="52">
        <f>'AEO 2022 52 Raw'!AI237</f>
        <v>42.416195</v>
      </c>
      <c r="AG257" s="53">
        <f>'AEO 2022 52 Raw'!AJ237</f>
        <v>0.001</v>
      </c>
    </row>
    <row r="258" ht="15.0" customHeight="1">
      <c r="A258" s="45" t="s">
        <v>2750</v>
      </c>
      <c r="B258" s="51" t="s">
        <v>2537</v>
      </c>
      <c r="C258" s="52">
        <f>'AEO 2022 52 Raw'!F238</f>
        <v>33.755898</v>
      </c>
      <c r="D258" s="52">
        <f>'AEO 2022 52 Raw'!G238</f>
        <v>33.799698</v>
      </c>
      <c r="E258" s="52">
        <f>'AEO 2022 52 Raw'!H238</f>
        <v>33.979412</v>
      </c>
      <c r="F258" s="52">
        <f>'AEO 2022 52 Raw'!I238</f>
        <v>34.187031</v>
      </c>
      <c r="G258" s="52">
        <f>'AEO 2022 52 Raw'!J238</f>
        <v>34.307732</v>
      </c>
      <c r="H258" s="52">
        <f>'AEO 2022 52 Raw'!K238</f>
        <v>34.454056</v>
      </c>
      <c r="I258" s="52">
        <f>'AEO 2022 52 Raw'!L238</f>
        <v>34.602524</v>
      </c>
      <c r="J258" s="52">
        <f>'AEO 2022 52 Raw'!M238</f>
        <v>34.762344</v>
      </c>
      <c r="K258" s="52">
        <f>'AEO 2022 52 Raw'!N238</f>
        <v>34.88298</v>
      </c>
      <c r="L258" s="52">
        <f>'AEO 2022 52 Raw'!O238</f>
        <v>34.98111</v>
      </c>
      <c r="M258" s="52">
        <f>'AEO 2022 52 Raw'!P238</f>
        <v>35.068363</v>
      </c>
      <c r="N258" s="52">
        <f>'AEO 2022 52 Raw'!Q238</f>
        <v>35.158978</v>
      </c>
      <c r="O258" s="52">
        <f>'AEO 2022 52 Raw'!R238</f>
        <v>35.242317</v>
      </c>
      <c r="P258" s="52">
        <f>'AEO 2022 52 Raw'!S238</f>
        <v>35.257977</v>
      </c>
      <c r="Q258" s="52">
        <f>'AEO 2022 52 Raw'!T238</f>
        <v>35.261612</v>
      </c>
      <c r="R258" s="52">
        <f>'AEO 2022 52 Raw'!U238</f>
        <v>35.265789</v>
      </c>
      <c r="S258" s="52">
        <f>'AEO 2022 52 Raw'!V238</f>
        <v>35.275368</v>
      </c>
      <c r="T258" s="52">
        <f>'AEO 2022 52 Raw'!W238</f>
        <v>35.278088</v>
      </c>
      <c r="U258" s="52">
        <f>'AEO 2022 52 Raw'!X238</f>
        <v>35.282448</v>
      </c>
      <c r="V258" s="52">
        <f>'AEO 2022 52 Raw'!Y238</f>
        <v>35.284126</v>
      </c>
      <c r="W258" s="52">
        <f>'AEO 2022 52 Raw'!Z238</f>
        <v>35.286346</v>
      </c>
      <c r="X258" s="52">
        <f>'AEO 2022 52 Raw'!AA238</f>
        <v>35.288605</v>
      </c>
      <c r="Y258" s="52">
        <f>'AEO 2022 52 Raw'!AB238</f>
        <v>35.290558</v>
      </c>
      <c r="Z258" s="52">
        <f>'AEO 2022 52 Raw'!AC238</f>
        <v>35.293228</v>
      </c>
      <c r="AA258" s="52">
        <f>'AEO 2022 52 Raw'!AD238</f>
        <v>35.296604</v>
      </c>
      <c r="AB258" s="52">
        <f>'AEO 2022 52 Raw'!AE238</f>
        <v>35.300163</v>
      </c>
      <c r="AC258" s="52">
        <f>'AEO 2022 52 Raw'!AF238</f>
        <v>35.304386</v>
      </c>
      <c r="AD258" s="52">
        <f>'AEO 2022 52 Raw'!AG238</f>
        <v>35.308689</v>
      </c>
      <c r="AE258" s="52">
        <f>'AEO 2022 52 Raw'!AH238</f>
        <v>35.313461</v>
      </c>
      <c r="AF258" s="52">
        <f>'AEO 2022 52 Raw'!AI238</f>
        <v>35.314003</v>
      </c>
      <c r="AG258" s="53">
        <f>'AEO 2022 52 Raw'!AJ238</f>
        <v>0.002</v>
      </c>
    </row>
    <row r="259" ht="15.0" customHeight="1">
      <c r="A259" s="45" t="s">
        <v>2751</v>
      </c>
      <c r="B259" s="51" t="s">
        <v>2539</v>
      </c>
      <c r="C259" s="52">
        <f>'AEO 2022 52 Raw'!F239</f>
        <v>40.63092</v>
      </c>
      <c r="D259" s="52">
        <f>'AEO 2022 52 Raw'!G239</f>
        <v>40.585747</v>
      </c>
      <c r="E259" s="52">
        <f>'AEO 2022 52 Raw'!H239</f>
        <v>40.572662</v>
      </c>
      <c r="F259" s="52">
        <f>'AEO 2022 52 Raw'!I239</f>
        <v>40.563221</v>
      </c>
      <c r="G259" s="52">
        <f>'AEO 2022 52 Raw'!J239</f>
        <v>40.56908</v>
      </c>
      <c r="H259" s="52">
        <f>'AEO 2022 52 Raw'!K239</f>
        <v>40.604473</v>
      </c>
      <c r="I259" s="52">
        <f>'AEO 2022 52 Raw'!L239</f>
        <v>40.64814</v>
      </c>
      <c r="J259" s="52">
        <f>'AEO 2022 52 Raw'!M239</f>
        <v>40.699608</v>
      </c>
      <c r="K259" s="52">
        <f>'AEO 2022 52 Raw'!N239</f>
        <v>40.753681</v>
      </c>
      <c r="L259" s="52">
        <f>'AEO 2022 52 Raw'!O239</f>
        <v>40.810612</v>
      </c>
      <c r="M259" s="52">
        <f>'AEO 2022 52 Raw'!P239</f>
        <v>40.870487</v>
      </c>
      <c r="N259" s="52">
        <f>'AEO 2022 52 Raw'!Q239</f>
        <v>40.948826</v>
      </c>
      <c r="O259" s="52">
        <f>'AEO 2022 52 Raw'!R239</f>
        <v>41.022518</v>
      </c>
      <c r="P259" s="52">
        <f>'AEO 2022 52 Raw'!S239</f>
        <v>41.029877</v>
      </c>
      <c r="Q259" s="52">
        <f>'AEO 2022 52 Raw'!T239</f>
        <v>41.025837</v>
      </c>
      <c r="R259" s="52">
        <f>'AEO 2022 52 Raw'!U239</f>
        <v>41.022545</v>
      </c>
      <c r="S259" s="52">
        <f>'AEO 2022 52 Raw'!V239</f>
        <v>41.018517</v>
      </c>
      <c r="T259" s="52">
        <f>'AEO 2022 52 Raw'!W239</f>
        <v>41.013424</v>
      </c>
      <c r="U259" s="52">
        <f>'AEO 2022 52 Raw'!X239</f>
        <v>41.008381</v>
      </c>
      <c r="V259" s="52">
        <f>'AEO 2022 52 Raw'!Y239</f>
        <v>41.001446</v>
      </c>
      <c r="W259" s="52">
        <f>'AEO 2022 52 Raw'!Z239</f>
        <v>40.994881</v>
      </c>
      <c r="X259" s="52">
        <f>'AEO 2022 52 Raw'!AA239</f>
        <v>40.987934</v>
      </c>
      <c r="Y259" s="52">
        <f>'AEO 2022 52 Raw'!AB239</f>
        <v>40.981468</v>
      </c>
      <c r="Z259" s="52">
        <f>'AEO 2022 52 Raw'!AC239</f>
        <v>40.975044</v>
      </c>
      <c r="AA259" s="52">
        <f>'AEO 2022 52 Raw'!AD239</f>
        <v>40.968723</v>
      </c>
      <c r="AB259" s="52">
        <f>'AEO 2022 52 Raw'!AE239</f>
        <v>40.962788</v>
      </c>
      <c r="AC259" s="52">
        <f>'AEO 2022 52 Raw'!AF239</f>
        <v>40.957008</v>
      </c>
      <c r="AD259" s="52">
        <f>'AEO 2022 52 Raw'!AG239</f>
        <v>40.951157</v>
      </c>
      <c r="AE259" s="52">
        <f>'AEO 2022 52 Raw'!AH239</f>
        <v>40.94593</v>
      </c>
      <c r="AF259" s="52">
        <f>'AEO 2022 52 Raw'!AI239</f>
        <v>40.934669</v>
      </c>
      <c r="AG259" s="53">
        <f>'AEO 2022 52 Raw'!AJ239</f>
        <v>0</v>
      </c>
    </row>
    <row r="260" ht="15.0" customHeight="1">
      <c r="A260" s="45" t="s">
        <v>2752</v>
      </c>
      <c r="B260" s="51" t="s">
        <v>2541</v>
      </c>
      <c r="C260" s="52">
        <f>'AEO 2022 52 Raw'!F240</f>
        <v>46.759346</v>
      </c>
      <c r="D260" s="52">
        <f>'AEO 2022 52 Raw'!G240</f>
        <v>46.703823</v>
      </c>
      <c r="E260" s="52">
        <f>'AEO 2022 52 Raw'!H240</f>
        <v>46.700649</v>
      </c>
      <c r="F260" s="52">
        <f>'AEO 2022 52 Raw'!I240</f>
        <v>46.702751</v>
      </c>
      <c r="G260" s="52">
        <f>'AEO 2022 52 Raw'!J240</f>
        <v>46.721848</v>
      </c>
      <c r="H260" s="52">
        <f>'AEO 2022 52 Raw'!K240</f>
        <v>46.764297</v>
      </c>
      <c r="I260" s="52">
        <f>'AEO 2022 52 Raw'!L240</f>
        <v>46.814617</v>
      </c>
      <c r="J260" s="52">
        <f>'AEO 2022 52 Raw'!M240</f>
        <v>46.873417</v>
      </c>
      <c r="K260" s="52">
        <f>'AEO 2022 52 Raw'!N240</f>
        <v>46.934032</v>
      </c>
      <c r="L260" s="52">
        <f>'AEO 2022 52 Raw'!O240</f>
        <v>46.996616</v>
      </c>
      <c r="M260" s="52">
        <f>'AEO 2022 52 Raw'!P240</f>
        <v>47.061813</v>
      </c>
      <c r="N260" s="52">
        <f>'AEO 2022 52 Raw'!Q240</f>
        <v>47.141407</v>
      </c>
      <c r="O260" s="52">
        <f>'AEO 2022 52 Raw'!R240</f>
        <v>47.217918</v>
      </c>
      <c r="P260" s="52">
        <f>'AEO 2022 52 Raw'!S240</f>
        <v>47.227566</v>
      </c>
      <c r="Q260" s="52">
        <f>'AEO 2022 52 Raw'!T240</f>
        <v>47.226013</v>
      </c>
      <c r="R260" s="52">
        <f>'AEO 2022 52 Raw'!U240</f>
        <v>47.22578</v>
      </c>
      <c r="S260" s="52">
        <f>'AEO 2022 52 Raw'!V240</f>
        <v>47.224682</v>
      </c>
      <c r="T260" s="52">
        <f>'AEO 2022 52 Raw'!W240</f>
        <v>47.222569</v>
      </c>
      <c r="U260" s="52">
        <f>'AEO 2022 52 Raw'!X240</f>
        <v>47.22068</v>
      </c>
      <c r="V260" s="52">
        <f>'AEO 2022 52 Raw'!Y240</f>
        <v>47.216465</v>
      </c>
      <c r="W260" s="52">
        <f>'AEO 2022 52 Raw'!Z240</f>
        <v>47.212654</v>
      </c>
      <c r="X260" s="52">
        <f>'AEO 2022 52 Raw'!AA240</f>
        <v>47.208481</v>
      </c>
      <c r="Y260" s="52">
        <f>'AEO 2022 52 Raw'!AB240</f>
        <v>47.20438</v>
      </c>
      <c r="Z260" s="52">
        <f>'AEO 2022 52 Raw'!AC240</f>
        <v>47.200436</v>
      </c>
      <c r="AA260" s="52">
        <f>'AEO 2022 52 Raw'!AD240</f>
        <v>47.19669</v>
      </c>
      <c r="AB260" s="52">
        <f>'AEO 2022 52 Raw'!AE240</f>
        <v>47.193394</v>
      </c>
      <c r="AC260" s="52">
        <f>'AEO 2022 52 Raw'!AF240</f>
        <v>47.190769</v>
      </c>
      <c r="AD260" s="52">
        <f>'AEO 2022 52 Raw'!AG240</f>
        <v>47.187878</v>
      </c>
      <c r="AE260" s="52">
        <f>'AEO 2022 52 Raw'!AH240</f>
        <v>47.185631</v>
      </c>
      <c r="AF260" s="52">
        <f>'AEO 2022 52 Raw'!AI240</f>
        <v>47.177738</v>
      </c>
      <c r="AG260" s="53">
        <f>'AEO 2022 52 Raw'!AJ240</f>
        <v>0</v>
      </c>
    </row>
    <row r="261" ht="15.0" customHeight="1">
      <c r="A261" s="45" t="s">
        <v>2753</v>
      </c>
      <c r="B261" s="51" t="s">
        <v>2543</v>
      </c>
      <c r="C261" s="52">
        <f>'AEO 2022 52 Raw'!F241</f>
        <v>66.705406</v>
      </c>
      <c r="D261" s="52">
        <f>'AEO 2022 52 Raw'!G241</f>
        <v>66.646675</v>
      </c>
      <c r="E261" s="52">
        <f>'AEO 2022 52 Raw'!H241</f>
        <v>66.669449</v>
      </c>
      <c r="F261" s="52">
        <f>'AEO 2022 52 Raw'!I241</f>
        <v>66.699837</v>
      </c>
      <c r="G261" s="52">
        <f>'AEO 2022 52 Raw'!J241</f>
        <v>66.710068</v>
      </c>
      <c r="H261" s="52">
        <f>'AEO 2022 52 Raw'!K241</f>
        <v>66.758842</v>
      </c>
      <c r="I261" s="52">
        <f>'AEO 2022 52 Raw'!L241</f>
        <v>66.817444</v>
      </c>
      <c r="J261" s="52">
        <f>'AEO 2022 52 Raw'!M241</f>
        <v>66.886673</v>
      </c>
      <c r="K261" s="52">
        <f>'AEO 2022 52 Raw'!N241</f>
        <v>66.952995</v>
      </c>
      <c r="L261" s="52">
        <f>'AEO 2022 52 Raw'!O241</f>
        <v>67.018318</v>
      </c>
      <c r="M261" s="52">
        <f>'AEO 2022 52 Raw'!P241</f>
        <v>67.084969</v>
      </c>
      <c r="N261" s="52">
        <f>'AEO 2022 52 Raw'!Q241</f>
        <v>67.167572</v>
      </c>
      <c r="O261" s="52">
        <f>'AEO 2022 52 Raw'!R241</f>
        <v>67.245262</v>
      </c>
      <c r="P261" s="52">
        <f>'AEO 2022 52 Raw'!S241</f>
        <v>67.255547</v>
      </c>
      <c r="Q261" s="52">
        <f>'AEO 2022 52 Raw'!T241</f>
        <v>67.254822</v>
      </c>
      <c r="R261" s="52">
        <f>'AEO 2022 52 Raw'!U241</f>
        <v>67.255722</v>
      </c>
      <c r="S261" s="52">
        <f>'AEO 2022 52 Raw'!V241</f>
        <v>67.26268</v>
      </c>
      <c r="T261" s="52">
        <f>'AEO 2022 52 Raw'!W241</f>
        <v>67.261604</v>
      </c>
      <c r="U261" s="52">
        <f>'AEO 2022 52 Raw'!X241</f>
        <v>67.260529</v>
      </c>
      <c r="V261" s="52">
        <f>'AEO 2022 52 Raw'!Y241</f>
        <v>67.254982</v>
      </c>
      <c r="W261" s="52">
        <f>'AEO 2022 52 Raw'!Z241</f>
        <v>67.250374</v>
      </c>
      <c r="X261" s="52">
        <f>'AEO 2022 52 Raw'!AA241</f>
        <v>67.244843</v>
      </c>
      <c r="Y261" s="52">
        <f>'AEO 2022 52 Raw'!AB241</f>
        <v>67.239677</v>
      </c>
      <c r="Z261" s="52">
        <f>'AEO 2022 52 Raw'!AC241</f>
        <v>67.234825</v>
      </c>
      <c r="AA261" s="52">
        <f>'AEO 2022 52 Raw'!AD241</f>
        <v>67.230247</v>
      </c>
      <c r="AB261" s="52">
        <f>'AEO 2022 52 Raw'!AE241</f>
        <v>67.226097</v>
      </c>
      <c r="AC261" s="52">
        <f>'AEO 2022 52 Raw'!AF241</f>
        <v>67.223206</v>
      </c>
      <c r="AD261" s="52">
        <f>'AEO 2022 52 Raw'!AG241</f>
        <v>67.218712</v>
      </c>
      <c r="AE261" s="52">
        <f>'AEO 2022 52 Raw'!AH241</f>
        <v>67.215714</v>
      </c>
      <c r="AF261" s="52">
        <f>'AEO 2022 52 Raw'!AI241</f>
        <v>67.206825</v>
      </c>
      <c r="AG261" s="53">
        <f>'AEO 2022 52 Raw'!AJ241</f>
        <v>0</v>
      </c>
    </row>
    <row r="262" ht="15.0" customHeight="1">
      <c r="A262" s="45" t="s">
        <v>2754</v>
      </c>
      <c r="B262" s="51" t="s">
        <v>2545</v>
      </c>
      <c r="C262" s="52">
        <f>'AEO 2022 52 Raw'!F242</f>
        <v>34.377113</v>
      </c>
      <c r="D262" s="52">
        <f>'AEO 2022 52 Raw'!G242</f>
        <v>34.327663</v>
      </c>
      <c r="E262" s="52">
        <f>'AEO 2022 52 Raw'!H242</f>
        <v>34.381886</v>
      </c>
      <c r="F262" s="52">
        <f>'AEO 2022 52 Raw'!I242</f>
        <v>34.44223</v>
      </c>
      <c r="G262" s="52">
        <f>'AEO 2022 52 Raw'!J242</f>
        <v>34.500134</v>
      </c>
      <c r="H262" s="52">
        <f>'AEO 2022 52 Raw'!K242</f>
        <v>34.573929</v>
      </c>
      <c r="I262" s="52">
        <f>'AEO 2022 52 Raw'!L242</f>
        <v>34.65118</v>
      </c>
      <c r="J262" s="52">
        <f>'AEO 2022 52 Raw'!M242</f>
        <v>34.739323</v>
      </c>
      <c r="K262" s="52">
        <f>'AEO 2022 52 Raw'!N242</f>
        <v>34.826466</v>
      </c>
      <c r="L262" s="52">
        <f>'AEO 2022 52 Raw'!O242</f>
        <v>34.909729</v>
      </c>
      <c r="M262" s="52">
        <f>'AEO 2022 52 Raw'!P242</f>
        <v>34.994019</v>
      </c>
      <c r="N262" s="52">
        <f>'AEO 2022 52 Raw'!Q242</f>
        <v>35.086937</v>
      </c>
      <c r="O262" s="52">
        <f>'AEO 2022 52 Raw'!R242</f>
        <v>35.178909</v>
      </c>
      <c r="P262" s="52">
        <f>'AEO 2022 52 Raw'!S242</f>
        <v>35.202793</v>
      </c>
      <c r="Q262" s="52">
        <f>'AEO 2022 52 Raw'!T242</f>
        <v>35.214256</v>
      </c>
      <c r="R262" s="52">
        <f>'AEO 2022 52 Raw'!U242</f>
        <v>35.226856</v>
      </c>
      <c r="S262" s="52">
        <f>'AEO 2022 52 Raw'!V242</f>
        <v>35.239407</v>
      </c>
      <c r="T262" s="52">
        <f>'AEO 2022 52 Raw'!W242</f>
        <v>35.248989</v>
      </c>
      <c r="U262" s="52">
        <f>'AEO 2022 52 Raw'!X242</f>
        <v>35.259979</v>
      </c>
      <c r="V262" s="52">
        <f>'AEO 2022 52 Raw'!Y242</f>
        <v>35.265785</v>
      </c>
      <c r="W262" s="52">
        <f>'AEO 2022 52 Raw'!Z242</f>
        <v>35.272163</v>
      </c>
      <c r="X262" s="52">
        <f>'AEO 2022 52 Raw'!AA242</f>
        <v>35.277874</v>
      </c>
      <c r="Y262" s="52">
        <f>'AEO 2022 52 Raw'!AB242</f>
        <v>35.283062</v>
      </c>
      <c r="Z262" s="52">
        <f>'AEO 2022 52 Raw'!AC242</f>
        <v>35.288818</v>
      </c>
      <c r="AA262" s="52">
        <f>'AEO 2022 52 Raw'!AD242</f>
        <v>35.295074</v>
      </c>
      <c r="AB262" s="52">
        <f>'AEO 2022 52 Raw'!AE242</f>
        <v>35.30135</v>
      </c>
      <c r="AC262" s="52">
        <f>'AEO 2022 52 Raw'!AF242</f>
        <v>35.308567</v>
      </c>
      <c r="AD262" s="52">
        <f>'AEO 2022 52 Raw'!AG242</f>
        <v>35.315403</v>
      </c>
      <c r="AE262" s="52">
        <f>'AEO 2022 52 Raw'!AH242</f>
        <v>35.322971</v>
      </c>
      <c r="AF262" s="52">
        <f>'AEO 2022 52 Raw'!AI242</f>
        <v>35.326843</v>
      </c>
      <c r="AG262" s="53">
        <f>'AEO 2022 52 Raw'!AJ242</f>
        <v>0.001</v>
      </c>
    </row>
    <row r="263" ht="15.0" customHeight="1">
      <c r="A263" s="45" t="s">
        <v>2755</v>
      </c>
      <c r="B263" s="51" t="s">
        <v>2547</v>
      </c>
      <c r="C263" s="52">
        <f>'AEO 2022 52 Raw'!F243</f>
        <v>47.739117</v>
      </c>
      <c r="D263" s="52">
        <f>'AEO 2022 52 Raw'!G243</f>
        <v>47.66634</v>
      </c>
      <c r="E263" s="52">
        <f>'AEO 2022 52 Raw'!H243</f>
        <v>47.684906</v>
      </c>
      <c r="F263" s="52">
        <f>'AEO 2022 52 Raw'!I243</f>
        <v>47.705708</v>
      </c>
      <c r="G263" s="52">
        <f>'AEO 2022 52 Raw'!J243</f>
        <v>47.754932</v>
      </c>
      <c r="H263" s="52">
        <f>'AEO 2022 52 Raw'!K243</f>
        <v>47.825222</v>
      </c>
      <c r="I263" s="52">
        <f>'AEO 2022 52 Raw'!L243</f>
        <v>47.898956</v>
      </c>
      <c r="J263" s="52">
        <f>'AEO 2022 52 Raw'!M243</f>
        <v>47.978901</v>
      </c>
      <c r="K263" s="52">
        <f>'AEO 2022 52 Raw'!N243</f>
        <v>48.055828</v>
      </c>
      <c r="L263" s="52">
        <f>'AEO 2022 52 Raw'!O243</f>
        <v>48.131447</v>
      </c>
      <c r="M263" s="52">
        <f>'AEO 2022 52 Raw'!P243</f>
        <v>48.210228</v>
      </c>
      <c r="N263" s="52">
        <f>'AEO 2022 52 Raw'!Q243</f>
        <v>48.299137</v>
      </c>
      <c r="O263" s="52">
        <f>'AEO 2022 52 Raw'!R243</f>
        <v>48.388</v>
      </c>
      <c r="P263" s="52">
        <f>'AEO 2022 52 Raw'!S243</f>
        <v>48.409363</v>
      </c>
      <c r="Q263" s="52">
        <f>'AEO 2022 52 Raw'!T243</f>
        <v>48.418591</v>
      </c>
      <c r="R263" s="52">
        <f>'AEO 2022 52 Raw'!U243</f>
        <v>48.428787</v>
      </c>
      <c r="S263" s="52">
        <f>'AEO 2022 52 Raw'!V243</f>
        <v>48.439739</v>
      </c>
      <c r="T263" s="52">
        <f>'AEO 2022 52 Raw'!W243</f>
        <v>48.448296</v>
      </c>
      <c r="U263" s="52">
        <f>'AEO 2022 52 Raw'!X243</f>
        <v>48.458122</v>
      </c>
      <c r="V263" s="52">
        <f>'AEO 2022 52 Raw'!Y243</f>
        <v>48.462357</v>
      </c>
      <c r="W263" s="52">
        <f>'AEO 2022 52 Raw'!Z243</f>
        <v>48.467201</v>
      </c>
      <c r="X263" s="52">
        <f>'AEO 2022 52 Raw'!AA243</f>
        <v>48.471348</v>
      </c>
      <c r="Y263" s="52">
        <f>'AEO 2022 52 Raw'!AB243</f>
        <v>48.475048</v>
      </c>
      <c r="Z263" s="52">
        <f>'AEO 2022 52 Raw'!AC243</f>
        <v>48.479424</v>
      </c>
      <c r="AA263" s="52">
        <f>'AEO 2022 52 Raw'!AD243</f>
        <v>48.484608</v>
      </c>
      <c r="AB263" s="52">
        <f>'AEO 2022 52 Raw'!AE243</f>
        <v>48.489944</v>
      </c>
      <c r="AC263" s="52">
        <f>'AEO 2022 52 Raw'!AF243</f>
        <v>48.49638</v>
      </c>
      <c r="AD263" s="52">
        <f>'AEO 2022 52 Raw'!AG243</f>
        <v>48.502182</v>
      </c>
      <c r="AE263" s="52">
        <f>'AEO 2022 52 Raw'!AH243</f>
        <v>48.509045</v>
      </c>
      <c r="AF263" s="52">
        <f>'AEO 2022 52 Raw'!AI243</f>
        <v>48.512226</v>
      </c>
      <c r="AG263" s="53">
        <f>'AEO 2022 52 Raw'!AJ243</f>
        <v>0.001</v>
      </c>
    </row>
    <row r="264" ht="15.0" customHeight="1">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3"/>
    </row>
    <row r="265" ht="15.0" customHeight="1">
      <c r="B265" s="50" t="s">
        <v>212</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3"/>
    </row>
    <row r="266" ht="15.0" customHeight="1">
      <c r="A266" s="45" t="s">
        <v>2756</v>
      </c>
      <c r="B266" s="51" t="s">
        <v>2517</v>
      </c>
      <c r="C266" s="52">
        <f>'AEO 2022 52 Raw'!F245</f>
        <v>0</v>
      </c>
      <c r="D266" s="52">
        <f>'AEO 2022 52 Raw'!G245</f>
        <v>0</v>
      </c>
      <c r="E266" s="52">
        <f>'AEO 2022 52 Raw'!H245</f>
        <v>0</v>
      </c>
      <c r="F266" s="52">
        <f>'AEO 2022 52 Raw'!I245</f>
        <v>0</v>
      </c>
      <c r="G266" s="52">
        <f>'AEO 2022 52 Raw'!J245</f>
        <v>0</v>
      </c>
      <c r="H266" s="52">
        <f>'AEO 2022 52 Raw'!K245</f>
        <v>0</v>
      </c>
      <c r="I266" s="52">
        <f>'AEO 2022 52 Raw'!L245</f>
        <v>0</v>
      </c>
      <c r="J266" s="52">
        <f>'AEO 2022 52 Raw'!M245</f>
        <v>0</v>
      </c>
      <c r="K266" s="52">
        <f>'AEO 2022 52 Raw'!N245</f>
        <v>0</v>
      </c>
      <c r="L266" s="52">
        <f>'AEO 2022 52 Raw'!O245</f>
        <v>0</v>
      </c>
      <c r="M266" s="52">
        <f>'AEO 2022 52 Raw'!P245</f>
        <v>0</v>
      </c>
      <c r="N266" s="52">
        <f>'AEO 2022 52 Raw'!Q245</f>
        <v>0</v>
      </c>
      <c r="O266" s="52">
        <f>'AEO 2022 52 Raw'!R245</f>
        <v>0</v>
      </c>
      <c r="P266" s="52">
        <f>'AEO 2022 52 Raw'!S245</f>
        <v>0</v>
      </c>
      <c r="Q266" s="52">
        <f>'AEO 2022 52 Raw'!T245</f>
        <v>0</v>
      </c>
      <c r="R266" s="52">
        <f>'AEO 2022 52 Raw'!U245</f>
        <v>0</v>
      </c>
      <c r="S266" s="52">
        <f>'AEO 2022 52 Raw'!V245</f>
        <v>0</v>
      </c>
      <c r="T266" s="52">
        <f>'AEO 2022 52 Raw'!W245</f>
        <v>0</v>
      </c>
      <c r="U266" s="52">
        <f>'AEO 2022 52 Raw'!X245</f>
        <v>0</v>
      </c>
      <c r="V266" s="52">
        <f>'AEO 2022 52 Raw'!Y245</f>
        <v>0</v>
      </c>
      <c r="W266" s="52">
        <f>'AEO 2022 52 Raw'!Z245</f>
        <v>0</v>
      </c>
      <c r="X266" s="52">
        <f>'AEO 2022 52 Raw'!AA245</f>
        <v>0</v>
      </c>
      <c r="Y266" s="52">
        <f>'AEO 2022 52 Raw'!AB245</f>
        <v>0</v>
      </c>
      <c r="Z266" s="52">
        <f>'AEO 2022 52 Raw'!AC245</f>
        <v>0</v>
      </c>
      <c r="AA266" s="52">
        <f>'AEO 2022 52 Raw'!AD245</f>
        <v>0</v>
      </c>
      <c r="AB266" s="52">
        <f>'AEO 2022 52 Raw'!AE245</f>
        <v>0</v>
      </c>
      <c r="AC266" s="52">
        <f>'AEO 2022 52 Raw'!AF245</f>
        <v>0</v>
      </c>
      <c r="AD266" s="52">
        <f>'AEO 2022 52 Raw'!AG245</f>
        <v>0</v>
      </c>
      <c r="AE266" s="52">
        <f>'AEO 2022 52 Raw'!AH245</f>
        <v>0</v>
      </c>
      <c r="AF266" s="52">
        <f>'AEO 2022 52 Raw'!AI245</f>
        <v>0</v>
      </c>
      <c r="AG266" s="53" t="str">
        <f>'AEO 2022 52 Raw'!AJ245</f>
        <v>- -</v>
      </c>
    </row>
    <row r="267" ht="12.0" customHeight="1">
      <c r="A267" s="45" t="s">
        <v>2757</v>
      </c>
      <c r="B267" s="51" t="s">
        <v>2519</v>
      </c>
      <c r="C267" s="52">
        <f>'AEO 2022 52 Raw'!F246</f>
        <v>0</v>
      </c>
      <c r="D267" s="52">
        <f>'AEO 2022 52 Raw'!G246</f>
        <v>0</v>
      </c>
      <c r="E267" s="52">
        <f>'AEO 2022 52 Raw'!H246</f>
        <v>0</v>
      </c>
      <c r="F267" s="52">
        <f>'AEO 2022 52 Raw'!I246</f>
        <v>0</v>
      </c>
      <c r="G267" s="52">
        <f>'AEO 2022 52 Raw'!J246</f>
        <v>0</v>
      </c>
      <c r="H267" s="52">
        <f>'AEO 2022 52 Raw'!K246</f>
        <v>0</v>
      </c>
      <c r="I267" s="52">
        <f>'AEO 2022 52 Raw'!L246</f>
        <v>0</v>
      </c>
      <c r="J267" s="52">
        <f>'AEO 2022 52 Raw'!M246</f>
        <v>0</v>
      </c>
      <c r="K267" s="52">
        <f>'AEO 2022 52 Raw'!N246</f>
        <v>0</v>
      </c>
      <c r="L267" s="52">
        <f>'AEO 2022 52 Raw'!O246</f>
        <v>0</v>
      </c>
      <c r="M267" s="52">
        <f>'AEO 2022 52 Raw'!P246</f>
        <v>0</v>
      </c>
      <c r="N267" s="52">
        <f>'AEO 2022 52 Raw'!Q246</f>
        <v>0</v>
      </c>
      <c r="O267" s="52">
        <f>'AEO 2022 52 Raw'!R246</f>
        <v>0</v>
      </c>
      <c r="P267" s="52">
        <f>'AEO 2022 52 Raw'!S246</f>
        <v>0</v>
      </c>
      <c r="Q267" s="52">
        <f>'AEO 2022 52 Raw'!T246</f>
        <v>0</v>
      </c>
      <c r="R267" s="52">
        <f>'AEO 2022 52 Raw'!U246</f>
        <v>0</v>
      </c>
      <c r="S267" s="52">
        <f>'AEO 2022 52 Raw'!V246</f>
        <v>0</v>
      </c>
      <c r="T267" s="52">
        <f>'AEO 2022 52 Raw'!W246</f>
        <v>0</v>
      </c>
      <c r="U267" s="52">
        <f>'AEO 2022 52 Raw'!X246</f>
        <v>0</v>
      </c>
      <c r="V267" s="52">
        <f>'AEO 2022 52 Raw'!Y246</f>
        <v>0</v>
      </c>
      <c r="W267" s="52">
        <f>'AEO 2022 52 Raw'!Z246</f>
        <v>0</v>
      </c>
      <c r="X267" s="52">
        <f>'AEO 2022 52 Raw'!AA246</f>
        <v>0</v>
      </c>
      <c r="Y267" s="52">
        <f>'AEO 2022 52 Raw'!AB246</f>
        <v>0</v>
      </c>
      <c r="Z267" s="52">
        <f>'AEO 2022 52 Raw'!AC246</f>
        <v>0</v>
      </c>
      <c r="AA267" s="52">
        <f>'AEO 2022 52 Raw'!AD246</f>
        <v>0</v>
      </c>
      <c r="AB267" s="52">
        <f>'AEO 2022 52 Raw'!AE246</f>
        <v>0</v>
      </c>
      <c r="AC267" s="52">
        <f>'AEO 2022 52 Raw'!AF246</f>
        <v>0</v>
      </c>
      <c r="AD267" s="52">
        <f>'AEO 2022 52 Raw'!AG246</f>
        <v>0</v>
      </c>
      <c r="AE267" s="52">
        <f>'AEO 2022 52 Raw'!AH246</f>
        <v>0</v>
      </c>
      <c r="AF267" s="52">
        <f>'AEO 2022 52 Raw'!AI246</f>
        <v>0</v>
      </c>
      <c r="AG267" s="53" t="str">
        <f>'AEO 2022 52 Raw'!AJ246</f>
        <v>- -</v>
      </c>
    </row>
    <row r="268" ht="12.0" customHeight="1">
      <c r="A268" s="45" t="s">
        <v>2758</v>
      </c>
      <c r="B268" s="51" t="s">
        <v>2521</v>
      </c>
      <c r="C268" s="52">
        <f>'AEO 2022 52 Raw'!F247</f>
        <v>0</v>
      </c>
      <c r="D268" s="52">
        <f>'AEO 2022 52 Raw'!G247</f>
        <v>0</v>
      </c>
      <c r="E268" s="52">
        <f>'AEO 2022 52 Raw'!H247</f>
        <v>0</v>
      </c>
      <c r="F268" s="52">
        <f>'AEO 2022 52 Raw'!I247</f>
        <v>0</v>
      </c>
      <c r="G268" s="52">
        <f>'AEO 2022 52 Raw'!J247</f>
        <v>0</v>
      </c>
      <c r="H268" s="52">
        <f>'AEO 2022 52 Raw'!K247</f>
        <v>0</v>
      </c>
      <c r="I268" s="52">
        <f>'AEO 2022 52 Raw'!L247</f>
        <v>0</v>
      </c>
      <c r="J268" s="52">
        <f>'AEO 2022 52 Raw'!M247</f>
        <v>0</v>
      </c>
      <c r="K268" s="52">
        <f>'AEO 2022 52 Raw'!N247</f>
        <v>0</v>
      </c>
      <c r="L268" s="52">
        <f>'AEO 2022 52 Raw'!O247</f>
        <v>0</v>
      </c>
      <c r="M268" s="52">
        <f>'AEO 2022 52 Raw'!P247</f>
        <v>0</v>
      </c>
      <c r="N268" s="52">
        <f>'AEO 2022 52 Raw'!Q247</f>
        <v>0</v>
      </c>
      <c r="O268" s="52">
        <f>'AEO 2022 52 Raw'!R247</f>
        <v>0</v>
      </c>
      <c r="P268" s="52">
        <f>'AEO 2022 52 Raw'!S247</f>
        <v>0</v>
      </c>
      <c r="Q268" s="52">
        <f>'AEO 2022 52 Raw'!T247</f>
        <v>0</v>
      </c>
      <c r="R268" s="52">
        <f>'AEO 2022 52 Raw'!U247</f>
        <v>0</v>
      </c>
      <c r="S268" s="52">
        <f>'AEO 2022 52 Raw'!V247</f>
        <v>0</v>
      </c>
      <c r="T268" s="52">
        <f>'AEO 2022 52 Raw'!W247</f>
        <v>0</v>
      </c>
      <c r="U268" s="52">
        <f>'AEO 2022 52 Raw'!X247</f>
        <v>0</v>
      </c>
      <c r="V268" s="52">
        <f>'AEO 2022 52 Raw'!Y247</f>
        <v>0</v>
      </c>
      <c r="W268" s="52">
        <f>'AEO 2022 52 Raw'!Z247</f>
        <v>0</v>
      </c>
      <c r="X268" s="52">
        <f>'AEO 2022 52 Raw'!AA247</f>
        <v>0</v>
      </c>
      <c r="Y268" s="52">
        <f>'AEO 2022 52 Raw'!AB247</f>
        <v>0</v>
      </c>
      <c r="Z268" s="52">
        <f>'AEO 2022 52 Raw'!AC247</f>
        <v>0</v>
      </c>
      <c r="AA268" s="52">
        <f>'AEO 2022 52 Raw'!AD247</f>
        <v>0</v>
      </c>
      <c r="AB268" s="52">
        <f>'AEO 2022 52 Raw'!AE247</f>
        <v>0</v>
      </c>
      <c r="AC268" s="52">
        <f>'AEO 2022 52 Raw'!AF247</f>
        <v>0</v>
      </c>
      <c r="AD268" s="52">
        <f>'AEO 2022 52 Raw'!AG247</f>
        <v>0</v>
      </c>
      <c r="AE268" s="52">
        <f>'AEO 2022 52 Raw'!AH247</f>
        <v>0</v>
      </c>
      <c r="AF268" s="52">
        <f>'AEO 2022 52 Raw'!AI247</f>
        <v>0</v>
      </c>
      <c r="AG268" s="53" t="str">
        <f>'AEO 2022 52 Raw'!AJ247</f>
        <v>- -</v>
      </c>
    </row>
    <row r="269" ht="12.0" customHeight="1">
      <c r="A269" s="45" t="s">
        <v>2759</v>
      </c>
      <c r="B269" s="51" t="s">
        <v>2523</v>
      </c>
      <c r="C269" s="52">
        <f>'AEO 2022 52 Raw'!F248</f>
        <v>0</v>
      </c>
      <c r="D269" s="52">
        <f>'AEO 2022 52 Raw'!G248</f>
        <v>0</v>
      </c>
      <c r="E269" s="52">
        <f>'AEO 2022 52 Raw'!H248</f>
        <v>0</v>
      </c>
      <c r="F269" s="52">
        <f>'AEO 2022 52 Raw'!I248</f>
        <v>0</v>
      </c>
      <c r="G269" s="52">
        <f>'AEO 2022 52 Raw'!J248</f>
        <v>0</v>
      </c>
      <c r="H269" s="52">
        <f>'AEO 2022 52 Raw'!K248</f>
        <v>0</v>
      </c>
      <c r="I269" s="52">
        <f>'AEO 2022 52 Raw'!L248</f>
        <v>0</v>
      </c>
      <c r="J269" s="52">
        <f>'AEO 2022 52 Raw'!M248</f>
        <v>0</v>
      </c>
      <c r="K269" s="52">
        <f>'AEO 2022 52 Raw'!N248</f>
        <v>0</v>
      </c>
      <c r="L269" s="52">
        <f>'AEO 2022 52 Raw'!O248</f>
        <v>0</v>
      </c>
      <c r="M269" s="52">
        <f>'AEO 2022 52 Raw'!P248</f>
        <v>0</v>
      </c>
      <c r="N269" s="52">
        <f>'AEO 2022 52 Raw'!Q248</f>
        <v>0</v>
      </c>
      <c r="O269" s="52">
        <f>'AEO 2022 52 Raw'!R248</f>
        <v>0</v>
      </c>
      <c r="P269" s="52">
        <f>'AEO 2022 52 Raw'!S248</f>
        <v>0</v>
      </c>
      <c r="Q269" s="52">
        <f>'AEO 2022 52 Raw'!T248</f>
        <v>0</v>
      </c>
      <c r="R269" s="52">
        <f>'AEO 2022 52 Raw'!U248</f>
        <v>0</v>
      </c>
      <c r="S269" s="52">
        <f>'AEO 2022 52 Raw'!V248</f>
        <v>0</v>
      </c>
      <c r="T269" s="52">
        <f>'AEO 2022 52 Raw'!W248</f>
        <v>0</v>
      </c>
      <c r="U269" s="52">
        <f>'AEO 2022 52 Raw'!X248</f>
        <v>0</v>
      </c>
      <c r="V269" s="52">
        <f>'AEO 2022 52 Raw'!Y248</f>
        <v>0</v>
      </c>
      <c r="W269" s="52">
        <f>'AEO 2022 52 Raw'!Z248</f>
        <v>0</v>
      </c>
      <c r="X269" s="52">
        <f>'AEO 2022 52 Raw'!AA248</f>
        <v>0</v>
      </c>
      <c r="Y269" s="52">
        <f>'AEO 2022 52 Raw'!AB248</f>
        <v>0</v>
      </c>
      <c r="Z269" s="52">
        <f>'AEO 2022 52 Raw'!AC248</f>
        <v>0</v>
      </c>
      <c r="AA269" s="52">
        <f>'AEO 2022 52 Raw'!AD248</f>
        <v>0</v>
      </c>
      <c r="AB269" s="52">
        <f>'AEO 2022 52 Raw'!AE248</f>
        <v>0</v>
      </c>
      <c r="AC269" s="52">
        <f>'AEO 2022 52 Raw'!AF248</f>
        <v>0</v>
      </c>
      <c r="AD269" s="52">
        <f>'AEO 2022 52 Raw'!AG248</f>
        <v>0</v>
      </c>
      <c r="AE269" s="52">
        <f>'AEO 2022 52 Raw'!AH248</f>
        <v>0</v>
      </c>
      <c r="AF269" s="52">
        <f>'AEO 2022 52 Raw'!AI248</f>
        <v>0</v>
      </c>
      <c r="AG269" s="53" t="str">
        <f>'AEO 2022 52 Raw'!AJ248</f>
        <v>- -</v>
      </c>
    </row>
    <row r="270" ht="12.0" customHeight="1">
      <c r="A270" s="45" t="s">
        <v>2760</v>
      </c>
      <c r="B270" s="51" t="s">
        <v>2525</v>
      </c>
      <c r="C270" s="52">
        <f>'AEO 2022 52 Raw'!F249</f>
        <v>0</v>
      </c>
      <c r="D270" s="52">
        <f>'AEO 2022 52 Raw'!G249</f>
        <v>0</v>
      </c>
      <c r="E270" s="52">
        <f>'AEO 2022 52 Raw'!H249</f>
        <v>0</v>
      </c>
      <c r="F270" s="52">
        <f>'AEO 2022 52 Raw'!I249</f>
        <v>0</v>
      </c>
      <c r="G270" s="52">
        <f>'AEO 2022 52 Raw'!J249</f>
        <v>0</v>
      </c>
      <c r="H270" s="52">
        <f>'AEO 2022 52 Raw'!K249</f>
        <v>0</v>
      </c>
      <c r="I270" s="52">
        <f>'AEO 2022 52 Raw'!L249</f>
        <v>0</v>
      </c>
      <c r="J270" s="52">
        <f>'AEO 2022 52 Raw'!M249</f>
        <v>0</v>
      </c>
      <c r="K270" s="52">
        <f>'AEO 2022 52 Raw'!N249</f>
        <v>0</v>
      </c>
      <c r="L270" s="52">
        <f>'AEO 2022 52 Raw'!O249</f>
        <v>0</v>
      </c>
      <c r="M270" s="52">
        <f>'AEO 2022 52 Raw'!P249</f>
        <v>0</v>
      </c>
      <c r="N270" s="52">
        <f>'AEO 2022 52 Raw'!Q249</f>
        <v>0</v>
      </c>
      <c r="O270" s="52">
        <f>'AEO 2022 52 Raw'!R249</f>
        <v>0</v>
      </c>
      <c r="P270" s="52">
        <f>'AEO 2022 52 Raw'!S249</f>
        <v>0</v>
      </c>
      <c r="Q270" s="52">
        <f>'AEO 2022 52 Raw'!T249</f>
        <v>0</v>
      </c>
      <c r="R270" s="52">
        <f>'AEO 2022 52 Raw'!U249</f>
        <v>0</v>
      </c>
      <c r="S270" s="52">
        <f>'AEO 2022 52 Raw'!V249</f>
        <v>0</v>
      </c>
      <c r="T270" s="52">
        <f>'AEO 2022 52 Raw'!W249</f>
        <v>0</v>
      </c>
      <c r="U270" s="52">
        <f>'AEO 2022 52 Raw'!X249</f>
        <v>0</v>
      </c>
      <c r="V270" s="52">
        <f>'AEO 2022 52 Raw'!Y249</f>
        <v>0</v>
      </c>
      <c r="W270" s="52">
        <f>'AEO 2022 52 Raw'!Z249</f>
        <v>0</v>
      </c>
      <c r="X270" s="52">
        <f>'AEO 2022 52 Raw'!AA249</f>
        <v>0</v>
      </c>
      <c r="Y270" s="52">
        <f>'AEO 2022 52 Raw'!AB249</f>
        <v>0</v>
      </c>
      <c r="Z270" s="52">
        <f>'AEO 2022 52 Raw'!AC249</f>
        <v>0</v>
      </c>
      <c r="AA270" s="52">
        <f>'AEO 2022 52 Raw'!AD249</f>
        <v>0</v>
      </c>
      <c r="AB270" s="52">
        <f>'AEO 2022 52 Raw'!AE249</f>
        <v>0</v>
      </c>
      <c r="AC270" s="52">
        <f>'AEO 2022 52 Raw'!AF249</f>
        <v>0</v>
      </c>
      <c r="AD270" s="52">
        <f>'AEO 2022 52 Raw'!AG249</f>
        <v>0</v>
      </c>
      <c r="AE270" s="52">
        <f>'AEO 2022 52 Raw'!AH249</f>
        <v>0</v>
      </c>
      <c r="AF270" s="52">
        <f>'AEO 2022 52 Raw'!AI249</f>
        <v>0</v>
      </c>
      <c r="AG270" s="53" t="str">
        <f>'AEO 2022 52 Raw'!AJ249</f>
        <v>- -</v>
      </c>
    </row>
    <row r="271" ht="12.0" customHeight="1">
      <c r="A271" s="45" t="s">
        <v>2761</v>
      </c>
      <c r="B271" s="51" t="s">
        <v>2527</v>
      </c>
      <c r="C271" s="52">
        <f>'AEO 2022 52 Raw'!F250</f>
        <v>0</v>
      </c>
      <c r="D271" s="52">
        <f>'AEO 2022 52 Raw'!G250</f>
        <v>0</v>
      </c>
      <c r="E271" s="52">
        <f>'AEO 2022 52 Raw'!H250</f>
        <v>0</v>
      </c>
      <c r="F271" s="52">
        <f>'AEO 2022 52 Raw'!I250</f>
        <v>0</v>
      </c>
      <c r="G271" s="52">
        <f>'AEO 2022 52 Raw'!J250</f>
        <v>0</v>
      </c>
      <c r="H271" s="52">
        <f>'AEO 2022 52 Raw'!K250</f>
        <v>0</v>
      </c>
      <c r="I271" s="52">
        <f>'AEO 2022 52 Raw'!L250</f>
        <v>0</v>
      </c>
      <c r="J271" s="52">
        <f>'AEO 2022 52 Raw'!M250</f>
        <v>0</v>
      </c>
      <c r="K271" s="52">
        <f>'AEO 2022 52 Raw'!N250</f>
        <v>0</v>
      </c>
      <c r="L271" s="52">
        <f>'AEO 2022 52 Raw'!O250</f>
        <v>0</v>
      </c>
      <c r="M271" s="52">
        <f>'AEO 2022 52 Raw'!P250</f>
        <v>0</v>
      </c>
      <c r="N271" s="52">
        <f>'AEO 2022 52 Raw'!Q250</f>
        <v>0</v>
      </c>
      <c r="O271" s="52">
        <f>'AEO 2022 52 Raw'!R250</f>
        <v>0</v>
      </c>
      <c r="P271" s="52">
        <f>'AEO 2022 52 Raw'!S250</f>
        <v>0</v>
      </c>
      <c r="Q271" s="52">
        <f>'AEO 2022 52 Raw'!T250</f>
        <v>0</v>
      </c>
      <c r="R271" s="52">
        <f>'AEO 2022 52 Raw'!U250</f>
        <v>0</v>
      </c>
      <c r="S271" s="52">
        <f>'AEO 2022 52 Raw'!V250</f>
        <v>0</v>
      </c>
      <c r="T271" s="52">
        <f>'AEO 2022 52 Raw'!W250</f>
        <v>0</v>
      </c>
      <c r="U271" s="52">
        <f>'AEO 2022 52 Raw'!X250</f>
        <v>0</v>
      </c>
      <c r="V271" s="52">
        <f>'AEO 2022 52 Raw'!Y250</f>
        <v>0</v>
      </c>
      <c r="W271" s="52">
        <f>'AEO 2022 52 Raw'!Z250</f>
        <v>0</v>
      </c>
      <c r="X271" s="52">
        <f>'AEO 2022 52 Raw'!AA250</f>
        <v>0</v>
      </c>
      <c r="Y271" s="52">
        <f>'AEO 2022 52 Raw'!AB250</f>
        <v>0</v>
      </c>
      <c r="Z271" s="52">
        <f>'AEO 2022 52 Raw'!AC250</f>
        <v>0</v>
      </c>
      <c r="AA271" s="52">
        <f>'AEO 2022 52 Raw'!AD250</f>
        <v>0</v>
      </c>
      <c r="AB271" s="52">
        <f>'AEO 2022 52 Raw'!AE250</f>
        <v>0</v>
      </c>
      <c r="AC271" s="52">
        <f>'AEO 2022 52 Raw'!AF250</f>
        <v>0</v>
      </c>
      <c r="AD271" s="52">
        <f>'AEO 2022 52 Raw'!AG250</f>
        <v>0</v>
      </c>
      <c r="AE271" s="52">
        <f>'AEO 2022 52 Raw'!AH250</f>
        <v>0</v>
      </c>
      <c r="AF271" s="52">
        <f>'AEO 2022 52 Raw'!AI250</f>
        <v>0</v>
      </c>
      <c r="AG271" s="53" t="str">
        <f>'AEO 2022 52 Raw'!AJ250</f>
        <v>- -</v>
      </c>
    </row>
    <row r="272" ht="12.0" customHeight="1">
      <c r="A272" s="45" t="s">
        <v>2762</v>
      </c>
      <c r="B272" s="51" t="s">
        <v>2529</v>
      </c>
      <c r="C272" s="52">
        <f>'AEO 2022 52 Raw'!F251</f>
        <v>0</v>
      </c>
      <c r="D272" s="52">
        <f>'AEO 2022 52 Raw'!G251</f>
        <v>0</v>
      </c>
      <c r="E272" s="52">
        <f>'AEO 2022 52 Raw'!H251</f>
        <v>0</v>
      </c>
      <c r="F272" s="52">
        <f>'AEO 2022 52 Raw'!I251</f>
        <v>0</v>
      </c>
      <c r="G272" s="52">
        <f>'AEO 2022 52 Raw'!J251</f>
        <v>0</v>
      </c>
      <c r="H272" s="52">
        <f>'AEO 2022 52 Raw'!K251</f>
        <v>0</v>
      </c>
      <c r="I272" s="52">
        <f>'AEO 2022 52 Raw'!L251</f>
        <v>0</v>
      </c>
      <c r="J272" s="52">
        <f>'AEO 2022 52 Raw'!M251</f>
        <v>0</v>
      </c>
      <c r="K272" s="52">
        <f>'AEO 2022 52 Raw'!N251</f>
        <v>0</v>
      </c>
      <c r="L272" s="52">
        <f>'AEO 2022 52 Raw'!O251</f>
        <v>0</v>
      </c>
      <c r="M272" s="52">
        <f>'AEO 2022 52 Raw'!P251</f>
        <v>0</v>
      </c>
      <c r="N272" s="52">
        <f>'AEO 2022 52 Raw'!Q251</f>
        <v>0</v>
      </c>
      <c r="O272" s="52">
        <f>'AEO 2022 52 Raw'!R251</f>
        <v>0</v>
      </c>
      <c r="P272" s="52">
        <f>'AEO 2022 52 Raw'!S251</f>
        <v>0</v>
      </c>
      <c r="Q272" s="52">
        <f>'AEO 2022 52 Raw'!T251</f>
        <v>0</v>
      </c>
      <c r="R272" s="52">
        <f>'AEO 2022 52 Raw'!U251</f>
        <v>0</v>
      </c>
      <c r="S272" s="52">
        <f>'AEO 2022 52 Raw'!V251</f>
        <v>0</v>
      </c>
      <c r="T272" s="52">
        <f>'AEO 2022 52 Raw'!W251</f>
        <v>0</v>
      </c>
      <c r="U272" s="52">
        <f>'AEO 2022 52 Raw'!X251</f>
        <v>0</v>
      </c>
      <c r="V272" s="52">
        <f>'AEO 2022 52 Raw'!Y251</f>
        <v>0</v>
      </c>
      <c r="W272" s="52">
        <f>'AEO 2022 52 Raw'!Z251</f>
        <v>0</v>
      </c>
      <c r="X272" s="52">
        <f>'AEO 2022 52 Raw'!AA251</f>
        <v>0</v>
      </c>
      <c r="Y272" s="52">
        <f>'AEO 2022 52 Raw'!AB251</f>
        <v>0</v>
      </c>
      <c r="Z272" s="52">
        <f>'AEO 2022 52 Raw'!AC251</f>
        <v>0</v>
      </c>
      <c r="AA272" s="52">
        <f>'AEO 2022 52 Raw'!AD251</f>
        <v>0</v>
      </c>
      <c r="AB272" s="52">
        <f>'AEO 2022 52 Raw'!AE251</f>
        <v>0</v>
      </c>
      <c r="AC272" s="52">
        <f>'AEO 2022 52 Raw'!AF251</f>
        <v>0</v>
      </c>
      <c r="AD272" s="52">
        <f>'AEO 2022 52 Raw'!AG251</f>
        <v>0</v>
      </c>
      <c r="AE272" s="52">
        <f>'AEO 2022 52 Raw'!AH251</f>
        <v>0</v>
      </c>
      <c r="AF272" s="52">
        <f>'AEO 2022 52 Raw'!AI251</f>
        <v>0</v>
      </c>
      <c r="AG272" s="53" t="str">
        <f>'AEO 2022 52 Raw'!AJ251</f>
        <v>- -</v>
      </c>
    </row>
    <row r="273" ht="12.0" customHeight="1">
      <c r="A273" s="45" t="s">
        <v>2763</v>
      </c>
      <c r="B273" s="51" t="s">
        <v>2531</v>
      </c>
      <c r="C273" s="52">
        <f>'AEO 2022 52 Raw'!F252</f>
        <v>0</v>
      </c>
      <c r="D273" s="52">
        <f>'AEO 2022 52 Raw'!G252</f>
        <v>0</v>
      </c>
      <c r="E273" s="52">
        <f>'AEO 2022 52 Raw'!H252</f>
        <v>0</v>
      </c>
      <c r="F273" s="52">
        <f>'AEO 2022 52 Raw'!I252</f>
        <v>0</v>
      </c>
      <c r="G273" s="52">
        <f>'AEO 2022 52 Raw'!J252</f>
        <v>0</v>
      </c>
      <c r="H273" s="52">
        <f>'AEO 2022 52 Raw'!K252</f>
        <v>0</v>
      </c>
      <c r="I273" s="52">
        <f>'AEO 2022 52 Raw'!L252</f>
        <v>0</v>
      </c>
      <c r="J273" s="52">
        <f>'AEO 2022 52 Raw'!M252</f>
        <v>0</v>
      </c>
      <c r="K273" s="52">
        <f>'AEO 2022 52 Raw'!N252</f>
        <v>0</v>
      </c>
      <c r="L273" s="52">
        <f>'AEO 2022 52 Raw'!O252</f>
        <v>0</v>
      </c>
      <c r="M273" s="52">
        <f>'AEO 2022 52 Raw'!P252</f>
        <v>0</v>
      </c>
      <c r="N273" s="52">
        <f>'AEO 2022 52 Raw'!Q252</f>
        <v>0</v>
      </c>
      <c r="O273" s="52">
        <f>'AEO 2022 52 Raw'!R252</f>
        <v>0</v>
      </c>
      <c r="P273" s="52">
        <f>'AEO 2022 52 Raw'!S252</f>
        <v>0</v>
      </c>
      <c r="Q273" s="52">
        <f>'AEO 2022 52 Raw'!T252</f>
        <v>0</v>
      </c>
      <c r="R273" s="52">
        <f>'AEO 2022 52 Raw'!U252</f>
        <v>0</v>
      </c>
      <c r="S273" s="52">
        <f>'AEO 2022 52 Raw'!V252</f>
        <v>0</v>
      </c>
      <c r="T273" s="52">
        <f>'AEO 2022 52 Raw'!W252</f>
        <v>0</v>
      </c>
      <c r="U273" s="52">
        <f>'AEO 2022 52 Raw'!X252</f>
        <v>0</v>
      </c>
      <c r="V273" s="52">
        <f>'AEO 2022 52 Raw'!Y252</f>
        <v>0</v>
      </c>
      <c r="W273" s="52">
        <f>'AEO 2022 52 Raw'!Z252</f>
        <v>0</v>
      </c>
      <c r="X273" s="52">
        <f>'AEO 2022 52 Raw'!AA252</f>
        <v>0</v>
      </c>
      <c r="Y273" s="52">
        <f>'AEO 2022 52 Raw'!AB252</f>
        <v>0</v>
      </c>
      <c r="Z273" s="52">
        <f>'AEO 2022 52 Raw'!AC252</f>
        <v>0</v>
      </c>
      <c r="AA273" s="52">
        <f>'AEO 2022 52 Raw'!AD252</f>
        <v>0</v>
      </c>
      <c r="AB273" s="52">
        <f>'AEO 2022 52 Raw'!AE252</f>
        <v>0</v>
      </c>
      <c r="AC273" s="52">
        <f>'AEO 2022 52 Raw'!AF252</f>
        <v>0</v>
      </c>
      <c r="AD273" s="52">
        <f>'AEO 2022 52 Raw'!AG252</f>
        <v>0</v>
      </c>
      <c r="AE273" s="52">
        <f>'AEO 2022 52 Raw'!AH252</f>
        <v>0</v>
      </c>
      <c r="AF273" s="52">
        <f>'AEO 2022 52 Raw'!AI252</f>
        <v>0</v>
      </c>
      <c r="AG273" s="53" t="str">
        <f>'AEO 2022 52 Raw'!AJ252</f>
        <v>- -</v>
      </c>
    </row>
    <row r="274" ht="12.0" customHeight="1">
      <c r="A274" s="45" t="s">
        <v>2764</v>
      </c>
      <c r="B274" s="51" t="s">
        <v>2533</v>
      </c>
      <c r="C274" s="52">
        <f>'AEO 2022 52 Raw'!F253</f>
        <v>0</v>
      </c>
      <c r="D274" s="52">
        <f>'AEO 2022 52 Raw'!G253</f>
        <v>0</v>
      </c>
      <c r="E274" s="52">
        <f>'AEO 2022 52 Raw'!H253</f>
        <v>0</v>
      </c>
      <c r="F274" s="52">
        <f>'AEO 2022 52 Raw'!I253</f>
        <v>0</v>
      </c>
      <c r="G274" s="52">
        <f>'AEO 2022 52 Raw'!J253</f>
        <v>0</v>
      </c>
      <c r="H274" s="52">
        <f>'AEO 2022 52 Raw'!K253</f>
        <v>0</v>
      </c>
      <c r="I274" s="52">
        <f>'AEO 2022 52 Raw'!L253</f>
        <v>0</v>
      </c>
      <c r="J274" s="52">
        <f>'AEO 2022 52 Raw'!M253</f>
        <v>0</v>
      </c>
      <c r="K274" s="52">
        <f>'AEO 2022 52 Raw'!N253</f>
        <v>0</v>
      </c>
      <c r="L274" s="52">
        <f>'AEO 2022 52 Raw'!O253</f>
        <v>0</v>
      </c>
      <c r="M274" s="52">
        <f>'AEO 2022 52 Raw'!P253</f>
        <v>0</v>
      </c>
      <c r="N274" s="52">
        <f>'AEO 2022 52 Raw'!Q253</f>
        <v>0</v>
      </c>
      <c r="O274" s="52">
        <f>'AEO 2022 52 Raw'!R253</f>
        <v>0</v>
      </c>
      <c r="P274" s="52">
        <f>'AEO 2022 52 Raw'!S253</f>
        <v>0</v>
      </c>
      <c r="Q274" s="52">
        <f>'AEO 2022 52 Raw'!T253</f>
        <v>0</v>
      </c>
      <c r="R274" s="52">
        <f>'AEO 2022 52 Raw'!U253</f>
        <v>0</v>
      </c>
      <c r="S274" s="52">
        <f>'AEO 2022 52 Raw'!V253</f>
        <v>0</v>
      </c>
      <c r="T274" s="52">
        <f>'AEO 2022 52 Raw'!W253</f>
        <v>0</v>
      </c>
      <c r="U274" s="52">
        <f>'AEO 2022 52 Raw'!X253</f>
        <v>0</v>
      </c>
      <c r="V274" s="52">
        <f>'AEO 2022 52 Raw'!Y253</f>
        <v>0</v>
      </c>
      <c r="W274" s="52">
        <f>'AEO 2022 52 Raw'!Z253</f>
        <v>0</v>
      </c>
      <c r="X274" s="52">
        <f>'AEO 2022 52 Raw'!AA253</f>
        <v>0</v>
      </c>
      <c r="Y274" s="52">
        <f>'AEO 2022 52 Raw'!AB253</f>
        <v>0</v>
      </c>
      <c r="Z274" s="52">
        <f>'AEO 2022 52 Raw'!AC253</f>
        <v>0</v>
      </c>
      <c r="AA274" s="52">
        <f>'AEO 2022 52 Raw'!AD253</f>
        <v>0</v>
      </c>
      <c r="AB274" s="52">
        <f>'AEO 2022 52 Raw'!AE253</f>
        <v>0</v>
      </c>
      <c r="AC274" s="52">
        <f>'AEO 2022 52 Raw'!AF253</f>
        <v>0</v>
      </c>
      <c r="AD274" s="52">
        <f>'AEO 2022 52 Raw'!AG253</f>
        <v>0</v>
      </c>
      <c r="AE274" s="52">
        <f>'AEO 2022 52 Raw'!AH253</f>
        <v>0</v>
      </c>
      <c r="AF274" s="52">
        <f>'AEO 2022 52 Raw'!AI253</f>
        <v>0</v>
      </c>
      <c r="AG274" s="53" t="str">
        <f>'AEO 2022 52 Raw'!AJ253</f>
        <v>- -</v>
      </c>
    </row>
    <row r="275" ht="12.0" customHeight="1">
      <c r="A275" s="45" t="s">
        <v>2765</v>
      </c>
      <c r="B275" s="51" t="s">
        <v>2535</v>
      </c>
      <c r="C275" s="52">
        <f>'AEO 2022 52 Raw'!F254</f>
        <v>0</v>
      </c>
      <c r="D275" s="52">
        <f>'AEO 2022 52 Raw'!G254</f>
        <v>0</v>
      </c>
      <c r="E275" s="52">
        <f>'AEO 2022 52 Raw'!H254</f>
        <v>0</v>
      </c>
      <c r="F275" s="52">
        <f>'AEO 2022 52 Raw'!I254</f>
        <v>0</v>
      </c>
      <c r="G275" s="52">
        <f>'AEO 2022 52 Raw'!J254</f>
        <v>0</v>
      </c>
      <c r="H275" s="52">
        <f>'AEO 2022 52 Raw'!K254</f>
        <v>0</v>
      </c>
      <c r="I275" s="52">
        <f>'AEO 2022 52 Raw'!L254</f>
        <v>0</v>
      </c>
      <c r="J275" s="52">
        <f>'AEO 2022 52 Raw'!M254</f>
        <v>0</v>
      </c>
      <c r="K275" s="52">
        <f>'AEO 2022 52 Raw'!N254</f>
        <v>0</v>
      </c>
      <c r="L275" s="52">
        <f>'AEO 2022 52 Raw'!O254</f>
        <v>0</v>
      </c>
      <c r="M275" s="52">
        <f>'AEO 2022 52 Raw'!P254</f>
        <v>0</v>
      </c>
      <c r="N275" s="52">
        <f>'AEO 2022 52 Raw'!Q254</f>
        <v>0</v>
      </c>
      <c r="O275" s="52">
        <f>'AEO 2022 52 Raw'!R254</f>
        <v>0</v>
      </c>
      <c r="P275" s="52">
        <f>'AEO 2022 52 Raw'!S254</f>
        <v>0</v>
      </c>
      <c r="Q275" s="52">
        <f>'AEO 2022 52 Raw'!T254</f>
        <v>0</v>
      </c>
      <c r="R275" s="52">
        <f>'AEO 2022 52 Raw'!U254</f>
        <v>0</v>
      </c>
      <c r="S275" s="52">
        <f>'AEO 2022 52 Raw'!V254</f>
        <v>0</v>
      </c>
      <c r="T275" s="52">
        <f>'AEO 2022 52 Raw'!W254</f>
        <v>0</v>
      </c>
      <c r="U275" s="52">
        <f>'AEO 2022 52 Raw'!X254</f>
        <v>0</v>
      </c>
      <c r="V275" s="52">
        <f>'AEO 2022 52 Raw'!Y254</f>
        <v>0</v>
      </c>
      <c r="W275" s="52">
        <f>'AEO 2022 52 Raw'!Z254</f>
        <v>0</v>
      </c>
      <c r="X275" s="52">
        <f>'AEO 2022 52 Raw'!AA254</f>
        <v>0</v>
      </c>
      <c r="Y275" s="52">
        <f>'AEO 2022 52 Raw'!AB254</f>
        <v>0</v>
      </c>
      <c r="Z275" s="52">
        <f>'AEO 2022 52 Raw'!AC254</f>
        <v>0</v>
      </c>
      <c r="AA275" s="52">
        <f>'AEO 2022 52 Raw'!AD254</f>
        <v>0</v>
      </c>
      <c r="AB275" s="52">
        <f>'AEO 2022 52 Raw'!AE254</f>
        <v>0</v>
      </c>
      <c r="AC275" s="52">
        <f>'AEO 2022 52 Raw'!AF254</f>
        <v>0</v>
      </c>
      <c r="AD275" s="52">
        <f>'AEO 2022 52 Raw'!AG254</f>
        <v>0</v>
      </c>
      <c r="AE275" s="52">
        <f>'AEO 2022 52 Raw'!AH254</f>
        <v>0</v>
      </c>
      <c r="AF275" s="52">
        <f>'AEO 2022 52 Raw'!AI254</f>
        <v>0</v>
      </c>
      <c r="AG275" s="53" t="str">
        <f>'AEO 2022 52 Raw'!AJ254</f>
        <v>- -</v>
      </c>
    </row>
    <row r="276" ht="12.0" customHeight="1">
      <c r="A276" s="45" t="s">
        <v>2766</v>
      </c>
      <c r="B276" s="51" t="s">
        <v>2537</v>
      </c>
      <c r="C276" s="52">
        <f>'AEO 2022 52 Raw'!F255</f>
        <v>0</v>
      </c>
      <c r="D276" s="52">
        <f>'AEO 2022 52 Raw'!G255</f>
        <v>0</v>
      </c>
      <c r="E276" s="52">
        <f>'AEO 2022 52 Raw'!H255</f>
        <v>0</v>
      </c>
      <c r="F276" s="52">
        <f>'AEO 2022 52 Raw'!I255</f>
        <v>0</v>
      </c>
      <c r="G276" s="52">
        <f>'AEO 2022 52 Raw'!J255</f>
        <v>0</v>
      </c>
      <c r="H276" s="52">
        <f>'AEO 2022 52 Raw'!K255</f>
        <v>0</v>
      </c>
      <c r="I276" s="52">
        <f>'AEO 2022 52 Raw'!L255</f>
        <v>0</v>
      </c>
      <c r="J276" s="52">
        <f>'AEO 2022 52 Raw'!M255</f>
        <v>0</v>
      </c>
      <c r="K276" s="52">
        <f>'AEO 2022 52 Raw'!N255</f>
        <v>0</v>
      </c>
      <c r="L276" s="52">
        <f>'AEO 2022 52 Raw'!O255</f>
        <v>0</v>
      </c>
      <c r="M276" s="52">
        <f>'AEO 2022 52 Raw'!P255</f>
        <v>0</v>
      </c>
      <c r="N276" s="52">
        <f>'AEO 2022 52 Raw'!Q255</f>
        <v>0</v>
      </c>
      <c r="O276" s="52">
        <f>'AEO 2022 52 Raw'!R255</f>
        <v>0</v>
      </c>
      <c r="P276" s="52">
        <f>'AEO 2022 52 Raw'!S255</f>
        <v>0</v>
      </c>
      <c r="Q276" s="52">
        <f>'AEO 2022 52 Raw'!T255</f>
        <v>0</v>
      </c>
      <c r="R276" s="52">
        <f>'AEO 2022 52 Raw'!U255</f>
        <v>0</v>
      </c>
      <c r="S276" s="52">
        <f>'AEO 2022 52 Raw'!V255</f>
        <v>0</v>
      </c>
      <c r="T276" s="52">
        <f>'AEO 2022 52 Raw'!W255</f>
        <v>0</v>
      </c>
      <c r="U276" s="52">
        <f>'AEO 2022 52 Raw'!X255</f>
        <v>0</v>
      </c>
      <c r="V276" s="52">
        <f>'AEO 2022 52 Raw'!Y255</f>
        <v>0</v>
      </c>
      <c r="W276" s="52">
        <f>'AEO 2022 52 Raw'!Z255</f>
        <v>0</v>
      </c>
      <c r="X276" s="52">
        <f>'AEO 2022 52 Raw'!AA255</f>
        <v>0</v>
      </c>
      <c r="Y276" s="52">
        <f>'AEO 2022 52 Raw'!AB255</f>
        <v>0</v>
      </c>
      <c r="Z276" s="52">
        <f>'AEO 2022 52 Raw'!AC255</f>
        <v>0</v>
      </c>
      <c r="AA276" s="52">
        <f>'AEO 2022 52 Raw'!AD255</f>
        <v>0</v>
      </c>
      <c r="AB276" s="52">
        <f>'AEO 2022 52 Raw'!AE255</f>
        <v>0</v>
      </c>
      <c r="AC276" s="52">
        <f>'AEO 2022 52 Raw'!AF255</f>
        <v>0</v>
      </c>
      <c r="AD276" s="52">
        <f>'AEO 2022 52 Raw'!AG255</f>
        <v>0</v>
      </c>
      <c r="AE276" s="52">
        <f>'AEO 2022 52 Raw'!AH255</f>
        <v>0</v>
      </c>
      <c r="AF276" s="52">
        <f>'AEO 2022 52 Raw'!AI255</f>
        <v>0</v>
      </c>
      <c r="AG276" s="53" t="str">
        <f>'AEO 2022 52 Raw'!AJ255</f>
        <v>- -</v>
      </c>
    </row>
    <row r="277" ht="12.0" customHeight="1">
      <c r="A277" s="45" t="s">
        <v>2767</v>
      </c>
      <c r="B277" s="51" t="s">
        <v>2539</v>
      </c>
      <c r="C277" s="52">
        <f>'AEO 2022 52 Raw'!F256</f>
        <v>0</v>
      </c>
      <c r="D277" s="52">
        <f>'AEO 2022 52 Raw'!G256</f>
        <v>0</v>
      </c>
      <c r="E277" s="52">
        <f>'AEO 2022 52 Raw'!H256</f>
        <v>0</v>
      </c>
      <c r="F277" s="52">
        <f>'AEO 2022 52 Raw'!I256</f>
        <v>0</v>
      </c>
      <c r="G277" s="52">
        <f>'AEO 2022 52 Raw'!J256</f>
        <v>0</v>
      </c>
      <c r="H277" s="52">
        <f>'AEO 2022 52 Raw'!K256</f>
        <v>0</v>
      </c>
      <c r="I277" s="52">
        <f>'AEO 2022 52 Raw'!L256</f>
        <v>0</v>
      </c>
      <c r="J277" s="52">
        <f>'AEO 2022 52 Raw'!M256</f>
        <v>0</v>
      </c>
      <c r="K277" s="52">
        <f>'AEO 2022 52 Raw'!N256</f>
        <v>0</v>
      </c>
      <c r="L277" s="52">
        <f>'AEO 2022 52 Raw'!O256</f>
        <v>0</v>
      </c>
      <c r="M277" s="52">
        <f>'AEO 2022 52 Raw'!P256</f>
        <v>0</v>
      </c>
      <c r="N277" s="52">
        <f>'AEO 2022 52 Raw'!Q256</f>
        <v>0</v>
      </c>
      <c r="O277" s="52">
        <f>'AEO 2022 52 Raw'!R256</f>
        <v>0</v>
      </c>
      <c r="P277" s="52">
        <f>'AEO 2022 52 Raw'!S256</f>
        <v>0</v>
      </c>
      <c r="Q277" s="52">
        <f>'AEO 2022 52 Raw'!T256</f>
        <v>0</v>
      </c>
      <c r="R277" s="52">
        <f>'AEO 2022 52 Raw'!U256</f>
        <v>0</v>
      </c>
      <c r="S277" s="52">
        <f>'AEO 2022 52 Raw'!V256</f>
        <v>0</v>
      </c>
      <c r="T277" s="52">
        <f>'AEO 2022 52 Raw'!W256</f>
        <v>0</v>
      </c>
      <c r="U277" s="52">
        <f>'AEO 2022 52 Raw'!X256</f>
        <v>0</v>
      </c>
      <c r="V277" s="52">
        <f>'AEO 2022 52 Raw'!Y256</f>
        <v>0</v>
      </c>
      <c r="W277" s="52">
        <f>'AEO 2022 52 Raw'!Z256</f>
        <v>0</v>
      </c>
      <c r="X277" s="52">
        <f>'AEO 2022 52 Raw'!AA256</f>
        <v>0</v>
      </c>
      <c r="Y277" s="52">
        <f>'AEO 2022 52 Raw'!AB256</f>
        <v>0</v>
      </c>
      <c r="Z277" s="52">
        <f>'AEO 2022 52 Raw'!AC256</f>
        <v>0</v>
      </c>
      <c r="AA277" s="52">
        <f>'AEO 2022 52 Raw'!AD256</f>
        <v>0</v>
      </c>
      <c r="AB277" s="52">
        <f>'AEO 2022 52 Raw'!AE256</f>
        <v>0</v>
      </c>
      <c r="AC277" s="52">
        <f>'AEO 2022 52 Raw'!AF256</f>
        <v>0</v>
      </c>
      <c r="AD277" s="52">
        <f>'AEO 2022 52 Raw'!AG256</f>
        <v>0</v>
      </c>
      <c r="AE277" s="52">
        <f>'AEO 2022 52 Raw'!AH256</f>
        <v>0</v>
      </c>
      <c r="AF277" s="52">
        <f>'AEO 2022 52 Raw'!AI256</f>
        <v>0</v>
      </c>
      <c r="AG277" s="53" t="str">
        <f>'AEO 2022 52 Raw'!AJ256</f>
        <v>- -</v>
      </c>
    </row>
    <row r="278" ht="12.0" customHeight="1">
      <c r="A278" s="45" t="s">
        <v>2768</v>
      </c>
      <c r="B278" s="51" t="s">
        <v>2541</v>
      </c>
      <c r="C278" s="52">
        <f>'AEO 2022 52 Raw'!F257</f>
        <v>0</v>
      </c>
      <c r="D278" s="52">
        <f>'AEO 2022 52 Raw'!G257</f>
        <v>0</v>
      </c>
      <c r="E278" s="52">
        <f>'AEO 2022 52 Raw'!H257</f>
        <v>0</v>
      </c>
      <c r="F278" s="52">
        <f>'AEO 2022 52 Raw'!I257</f>
        <v>0</v>
      </c>
      <c r="G278" s="52">
        <f>'AEO 2022 52 Raw'!J257</f>
        <v>0</v>
      </c>
      <c r="H278" s="52">
        <f>'AEO 2022 52 Raw'!K257</f>
        <v>0</v>
      </c>
      <c r="I278" s="52">
        <f>'AEO 2022 52 Raw'!L257</f>
        <v>0</v>
      </c>
      <c r="J278" s="52">
        <f>'AEO 2022 52 Raw'!M257</f>
        <v>0</v>
      </c>
      <c r="K278" s="52">
        <f>'AEO 2022 52 Raw'!N257</f>
        <v>0</v>
      </c>
      <c r="L278" s="52">
        <f>'AEO 2022 52 Raw'!O257</f>
        <v>0</v>
      </c>
      <c r="M278" s="52">
        <f>'AEO 2022 52 Raw'!P257</f>
        <v>0</v>
      </c>
      <c r="N278" s="52">
        <f>'AEO 2022 52 Raw'!Q257</f>
        <v>0</v>
      </c>
      <c r="O278" s="52">
        <f>'AEO 2022 52 Raw'!R257</f>
        <v>0</v>
      </c>
      <c r="P278" s="52">
        <f>'AEO 2022 52 Raw'!S257</f>
        <v>0</v>
      </c>
      <c r="Q278" s="52">
        <f>'AEO 2022 52 Raw'!T257</f>
        <v>0</v>
      </c>
      <c r="R278" s="52">
        <f>'AEO 2022 52 Raw'!U257</f>
        <v>0</v>
      </c>
      <c r="S278" s="52">
        <f>'AEO 2022 52 Raw'!V257</f>
        <v>0</v>
      </c>
      <c r="T278" s="52">
        <f>'AEO 2022 52 Raw'!W257</f>
        <v>0</v>
      </c>
      <c r="U278" s="52">
        <f>'AEO 2022 52 Raw'!X257</f>
        <v>0</v>
      </c>
      <c r="V278" s="52">
        <f>'AEO 2022 52 Raw'!Y257</f>
        <v>0</v>
      </c>
      <c r="W278" s="52">
        <f>'AEO 2022 52 Raw'!Z257</f>
        <v>0</v>
      </c>
      <c r="X278" s="52">
        <f>'AEO 2022 52 Raw'!AA257</f>
        <v>0</v>
      </c>
      <c r="Y278" s="52">
        <f>'AEO 2022 52 Raw'!AB257</f>
        <v>0</v>
      </c>
      <c r="Z278" s="52">
        <f>'AEO 2022 52 Raw'!AC257</f>
        <v>0</v>
      </c>
      <c r="AA278" s="52">
        <f>'AEO 2022 52 Raw'!AD257</f>
        <v>0</v>
      </c>
      <c r="AB278" s="52">
        <f>'AEO 2022 52 Raw'!AE257</f>
        <v>0</v>
      </c>
      <c r="AC278" s="52">
        <f>'AEO 2022 52 Raw'!AF257</f>
        <v>0</v>
      </c>
      <c r="AD278" s="52">
        <f>'AEO 2022 52 Raw'!AG257</f>
        <v>0</v>
      </c>
      <c r="AE278" s="52">
        <f>'AEO 2022 52 Raw'!AH257</f>
        <v>0</v>
      </c>
      <c r="AF278" s="52">
        <f>'AEO 2022 52 Raw'!AI257</f>
        <v>0</v>
      </c>
      <c r="AG278" s="53" t="str">
        <f>'AEO 2022 52 Raw'!AJ257</f>
        <v>- -</v>
      </c>
    </row>
    <row r="279" ht="12.0" customHeight="1">
      <c r="A279" s="45" t="s">
        <v>2769</v>
      </c>
      <c r="B279" s="51" t="s">
        <v>2543</v>
      </c>
      <c r="C279" s="52">
        <f>'AEO 2022 52 Raw'!F258</f>
        <v>0</v>
      </c>
      <c r="D279" s="52">
        <f>'AEO 2022 52 Raw'!G258</f>
        <v>0</v>
      </c>
      <c r="E279" s="52">
        <f>'AEO 2022 52 Raw'!H258</f>
        <v>0</v>
      </c>
      <c r="F279" s="52">
        <f>'AEO 2022 52 Raw'!I258</f>
        <v>0</v>
      </c>
      <c r="G279" s="52">
        <f>'AEO 2022 52 Raw'!J258</f>
        <v>0</v>
      </c>
      <c r="H279" s="52">
        <f>'AEO 2022 52 Raw'!K258</f>
        <v>0</v>
      </c>
      <c r="I279" s="52">
        <f>'AEO 2022 52 Raw'!L258</f>
        <v>0</v>
      </c>
      <c r="J279" s="52">
        <f>'AEO 2022 52 Raw'!M258</f>
        <v>0</v>
      </c>
      <c r="K279" s="52">
        <f>'AEO 2022 52 Raw'!N258</f>
        <v>0</v>
      </c>
      <c r="L279" s="52">
        <f>'AEO 2022 52 Raw'!O258</f>
        <v>0</v>
      </c>
      <c r="M279" s="52">
        <f>'AEO 2022 52 Raw'!P258</f>
        <v>0</v>
      </c>
      <c r="N279" s="52">
        <f>'AEO 2022 52 Raw'!Q258</f>
        <v>0</v>
      </c>
      <c r="O279" s="52">
        <f>'AEO 2022 52 Raw'!R258</f>
        <v>0</v>
      </c>
      <c r="P279" s="52">
        <f>'AEO 2022 52 Raw'!S258</f>
        <v>0</v>
      </c>
      <c r="Q279" s="52">
        <f>'AEO 2022 52 Raw'!T258</f>
        <v>0</v>
      </c>
      <c r="R279" s="52">
        <f>'AEO 2022 52 Raw'!U258</f>
        <v>0</v>
      </c>
      <c r="S279" s="52">
        <f>'AEO 2022 52 Raw'!V258</f>
        <v>0</v>
      </c>
      <c r="T279" s="52">
        <f>'AEO 2022 52 Raw'!W258</f>
        <v>0</v>
      </c>
      <c r="U279" s="52">
        <f>'AEO 2022 52 Raw'!X258</f>
        <v>0</v>
      </c>
      <c r="V279" s="52">
        <f>'AEO 2022 52 Raw'!Y258</f>
        <v>0</v>
      </c>
      <c r="W279" s="52">
        <f>'AEO 2022 52 Raw'!Z258</f>
        <v>0</v>
      </c>
      <c r="X279" s="52">
        <f>'AEO 2022 52 Raw'!AA258</f>
        <v>0</v>
      </c>
      <c r="Y279" s="52">
        <f>'AEO 2022 52 Raw'!AB258</f>
        <v>0</v>
      </c>
      <c r="Z279" s="52">
        <f>'AEO 2022 52 Raw'!AC258</f>
        <v>0</v>
      </c>
      <c r="AA279" s="52">
        <f>'AEO 2022 52 Raw'!AD258</f>
        <v>0</v>
      </c>
      <c r="AB279" s="52">
        <f>'AEO 2022 52 Raw'!AE258</f>
        <v>0</v>
      </c>
      <c r="AC279" s="52">
        <f>'AEO 2022 52 Raw'!AF258</f>
        <v>0</v>
      </c>
      <c r="AD279" s="52">
        <f>'AEO 2022 52 Raw'!AG258</f>
        <v>0</v>
      </c>
      <c r="AE279" s="52">
        <f>'AEO 2022 52 Raw'!AH258</f>
        <v>0</v>
      </c>
      <c r="AF279" s="52">
        <f>'AEO 2022 52 Raw'!AI258</f>
        <v>0</v>
      </c>
      <c r="AG279" s="53" t="str">
        <f>'AEO 2022 52 Raw'!AJ258</f>
        <v>- -</v>
      </c>
    </row>
    <row r="280" ht="12.0" customHeight="1">
      <c r="A280" s="45" t="s">
        <v>2770</v>
      </c>
      <c r="B280" s="51" t="s">
        <v>2545</v>
      </c>
      <c r="C280" s="52">
        <f>'AEO 2022 52 Raw'!F259</f>
        <v>0</v>
      </c>
      <c r="D280" s="52">
        <f>'AEO 2022 52 Raw'!G259</f>
        <v>0</v>
      </c>
      <c r="E280" s="52">
        <f>'AEO 2022 52 Raw'!H259</f>
        <v>0</v>
      </c>
      <c r="F280" s="52">
        <f>'AEO 2022 52 Raw'!I259</f>
        <v>0</v>
      </c>
      <c r="G280" s="52">
        <f>'AEO 2022 52 Raw'!J259</f>
        <v>0</v>
      </c>
      <c r="H280" s="52">
        <f>'AEO 2022 52 Raw'!K259</f>
        <v>0</v>
      </c>
      <c r="I280" s="52">
        <f>'AEO 2022 52 Raw'!L259</f>
        <v>0</v>
      </c>
      <c r="J280" s="52">
        <f>'AEO 2022 52 Raw'!M259</f>
        <v>0</v>
      </c>
      <c r="K280" s="52">
        <f>'AEO 2022 52 Raw'!N259</f>
        <v>0</v>
      </c>
      <c r="L280" s="52">
        <f>'AEO 2022 52 Raw'!O259</f>
        <v>0</v>
      </c>
      <c r="M280" s="52">
        <f>'AEO 2022 52 Raw'!P259</f>
        <v>0</v>
      </c>
      <c r="N280" s="52">
        <f>'AEO 2022 52 Raw'!Q259</f>
        <v>0</v>
      </c>
      <c r="O280" s="52">
        <f>'AEO 2022 52 Raw'!R259</f>
        <v>0</v>
      </c>
      <c r="P280" s="52">
        <f>'AEO 2022 52 Raw'!S259</f>
        <v>0</v>
      </c>
      <c r="Q280" s="52">
        <f>'AEO 2022 52 Raw'!T259</f>
        <v>0</v>
      </c>
      <c r="R280" s="52">
        <f>'AEO 2022 52 Raw'!U259</f>
        <v>0</v>
      </c>
      <c r="S280" s="52">
        <f>'AEO 2022 52 Raw'!V259</f>
        <v>0</v>
      </c>
      <c r="T280" s="52">
        <f>'AEO 2022 52 Raw'!W259</f>
        <v>0</v>
      </c>
      <c r="U280" s="52">
        <f>'AEO 2022 52 Raw'!X259</f>
        <v>0</v>
      </c>
      <c r="V280" s="52">
        <f>'AEO 2022 52 Raw'!Y259</f>
        <v>0</v>
      </c>
      <c r="W280" s="52">
        <f>'AEO 2022 52 Raw'!Z259</f>
        <v>0</v>
      </c>
      <c r="X280" s="52">
        <f>'AEO 2022 52 Raw'!AA259</f>
        <v>0</v>
      </c>
      <c r="Y280" s="52">
        <f>'AEO 2022 52 Raw'!AB259</f>
        <v>0</v>
      </c>
      <c r="Z280" s="52">
        <f>'AEO 2022 52 Raw'!AC259</f>
        <v>0</v>
      </c>
      <c r="AA280" s="52">
        <f>'AEO 2022 52 Raw'!AD259</f>
        <v>0</v>
      </c>
      <c r="AB280" s="52">
        <f>'AEO 2022 52 Raw'!AE259</f>
        <v>0</v>
      </c>
      <c r="AC280" s="52">
        <f>'AEO 2022 52 Raw'!AF259</f>
        <v>0</v>
      </c>
      <c r="AD280" s="52">
        <f>'AEO 2022 52 Raw'!AG259</f>
        <v>0</v>
      </c>
      <c r="AE280" s="52">
        <f>'AEO 2022 52 Raw'!AH259</f>
        <v>0</v>
      </c>
      <c r="AF280" s="52">
        <f>'AEO 2022 52 Raw'!AI259</f>
        <v>0</v>
      </c>
      <c r="AG280" s="53" t="str">
        <f>'AEO 2022 52 Raw'!AJ259</f>
        <v>- -</v>
      </c>
    </row>
    <row r="281" ht="12.0" customHeight="1">
      <c r="A281" s="45" t="s">
        <v>2771</v>
      </c>
      <c r="B281" s="51" t="s">
        <v>2547</v>
      </c>
      <c r="C281" s="52">
        <f>'AEO 2022 52 Raw'!F260</f>
        <v>0</v>
      </c>
      <c r="D281" s="52">
        <f>'AEO 2022 52 Raw'!G260</f>
        <v>0</v>
      </c>
      <c r="E281" s="52">
        <f>'AEO 2022 52 Raw'!H260</f>
        <v>0</v>
      </c>
      <c r="F281" s="52">
        <f>'AEO 2022 52 Raw'!I260</f>
        <v>0</v>
      </c>
      <c r="G281" s="52">
        <f>'AEO 2022 52 Raw'!J260</f>
        <v>0</v>
      </c>
      <c r="H281" s="52">
        <f>'AEO 2022 52 Raw'!K260</f>
        <v>0</v>
      </c>
      <c r="I281" s="52">
        <f>'AEO 2022 52 Raw'!L260</f>
        <v>0</v>
      </c>
      <c r="J281" s="52">
        <f>'AEO 2022 52 Raw'!M260</f>
        <v>0</v>
      </c>
      <c r="K281" s="52">
        <f>'AEO 2022 52 Raw'!N260</f>
        <v>0</v>
      </c>
      <c r="L281" s="52">
        <f>'AEO 2022 52 Raw'!O260</f>
        <v>0</v>
      </c>
      <c r="M281" s="52">
        <f>'AEO 2022 52 Raw'!P260</f>
        <v>0</v>
      </c>
      <c r="N281" s="52">
        <f>'AEO 2022 52 Raw'!Q260</f>
        <v>0</v>
      </c>
      <c r="O281" s="52">
        <f>'AEO 2022 52 Raw'!R260</f>
        <v>0</v>
      </c>
      <c r="P281" s="52">
        <f>'AEO 2022 52 Raw'!S260</f>
        <v>0</v>
      </c>
      <c r="Q281" s="52">
        <f>'AEO 2022 52 Raw'!T260</f>
        <v>0</v>
      </c>
      <c r="R281" s="52">
        <f>'AEO 2022 52 Raw'!U260</f>
        <v>0</v>
      </c>
      <c r="S281" s="52">
        <f>'AEO 2022 52 Raw'!V260</f>
        <v>0</v>
      </c>
      <c r="T281" s="52">
        <f>'AEO 2022 52 Raw'!W260</f>
        <v>0</v>
      </c>
      <c r="U281" s="52">
        <f>'AEO 2022 52 Raw'!X260</f>
        <v>0</v>
      </c>
      <c r="V281" s="52">
        <f>'AEO 2022 52 Raw'!Y260</f>
        <v>0</v>
      </c>
      <c r="W281" s="52">
        <f>'AEO 2022 52 Raw'!Z260</f>
        <v>0</v>
      </c>
      <c r="X281" s="52">
        <f>'AEO 2022 52 Raw'!AA260</f>
        <v>0</v>
      </c>
      <c r="Y281" s="52">
        <f>'AEO 2022 52 Raw'!AB260</f>
        <v>0</v>
      </c>
      <c r="Z281" s="52">
        <f>'AEO 2022 52 Raw'!AC260</f>
        <v>0</v>
      </c>
      <c r="AA281" s="52">
        <f>'AEO 2022 52 Raw'!AD260</f>
        <v>0</v>
      </c>
      <c r="AB281" s="52">
        <f>'AEO 2022 52 Raw'!AE260</f>
        <v>0</v>
      </c>
      <c r="AC281" s="52">
        <f>'AEO 2022 52 Raw'!AF260</f>
        <v>0</v>
      </c>
      <c r="AD281" s="52">
        <f>'AEO 2022 52 Raw'!AG260</f>
        <v>0</v>
      </c>
      <c r="AE281" s="52">
        <f>'AEO 2022 52 Raw'!AH260</f>
        <v>0</v>
      </c>
      <c r="AF281" s="52">
        <f>'AEO 2022 52 Raw'!AI260</f>
        <v>0</v>
      </c>
      <c r="AG281" s="53" t="str">
        <f>'AEO 2022 52 Raw'!AJ260</f>
        <v>- -</v>
      </c>
    </row>
    <row r="282" ht="12.0" customHeight="1">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3"/>
    </row>
    <row r="283" ht="12.0" customHeight="1">
      <c r="B283" s="50" t="s">
        <v>215</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3"/>
    </row>
    <row r="284" ht="12.0" customHeight="1">
      <c r="A284" s="45" t="s">
        <v>2772</v>
      </c>
      <c r="B284" s="51" t="s">
        <v>2517</v>
      </c>
      <c r="C284" s="52">
        <f>'AEO 2022 52 Raw'!F262</f>
        <v>0</v>
      </c>
      <c r="D284" s="52">
        <f>'AEO 2022 52 Raw'!G262</f>
        <v>0</v>
      </c>
      <c r="E284" s="52">
        <f>'AEO 2022 52 Raw'!H262</f>
        <v>0</v>
      </c>
      <c r="F284" s="52">
        <f>'AEO 2022 52 Raw'!I262</f>
        <v>0</v>
      </c>
      <c r="G284" s="52">
        <f>'AEO 2022 52 Raw'!J262</f>
        <v>0</v>
      </c>
      <c r="H284" s="52">
        <f>'AEO 2022 52 Raw'!K262</f>
        <v>0</v>
      </c>
      <c r="I284" s="52">
        <f>'AEO 2022 52 Raw'!L262</f>
        <v>0</v>
      </c>
      <c r="J284" s="52">
        <f>'AEO 2022 52 Raw'!M262</f>
        <v>0</v>
      </c>
      <c r="K284" s="52">
        <f>'AEO 2022 52 Raw'!N262</f>
        <v>0</v>
      </c>
      <c r="L284" s="52">
        <f>'AEO 2022 52 Raw'!O262</f>
        <v>0</v>
      </c>
      <c r="M284" s="52">
        <f>'AEO 2022 52 Raw'!P262</f>
        <v>0</v>
      </c>
      <c r="N284" s="52">
        <f>'AEO 2022 52 Raw'!Q262</f>
        <v>0</v>
      </c>
      <c r="O284" s="52">
        <f>'AEO 2022 52 Raw'!R262</f>
        <v>0</v>
      </c>
      <c r="P284" s="52">
        <f>'AEO 2022 52 Raw'!S262</f>
        <v>0</v>
      </c>
      <c r="Q284" s="52">
        <f>'AEO 2022 52 Raw'!T262</f>
        <v>0</v>
      </c>
      <c r="R284" s="52">
        <f>'AEO 2022 52 Raw'!U262</f>
        <v>0</v>
      </c>
      <c r="S284" s="52">
        <f>'AEO 2022 52 Raw'!V262</f>
        <v>0</v>
      </c>
      <c r="T284" s="52">
        <f>'AEO 2022 52 Raw'!W262</f>
        <v>0</v>
      </c>
      <c r="U284" s="52">
        <f>'AEO 2022 52 Raw'!X262</f>
        <v>0</v>
      </c>
      <c r="V284" s="52">
        <f>'AEO 2022 52 Raw'!Y262</f>
        <v>0</v>
      </c>
      <c r="W284" s="52">
        <f>'AEO 2022 52 Raw'!Z262</f>
        <v>0</v>
      </c>
      <c r="X284" s="52">
        <f>'AEO 2022 52 Raw'!AA262</f>
        <v>0</v>
      </c>
      <c r="Y284" s="52">
        <f>'AEO 2022 52 Raw'!AB262</f>
        <v>0</v>
      </c>
      <c r="Z284" s="52">
        <f>'AEO 2022 52 Raw'!AC262</f>
        <v>0</v>
      </c>
      <c r="AA284" s="52">
        <f>'AEO 2022 52 Raw'!AD262</f>
        <v>0</v>
      </c>
      <c r="AB284" s="52">
        <f>'AEO 2022 52 Raw'!AE262</f>
        <v>0</v>
      </c>
      <c r="AC284" s="52">
        <f>'AEO 2022 52 Raw'!AF262</f>
        <v>0</v>
      </c>
      <c r="AD284" s="52">
        <f>'AEO 2022 52 Raw'!AG262</f>
        <v>0</v>
      </c>
      <c r="AE284" s="52">
        <f>'AEO 2022 52 Raw'!AH262</f>
        <v>0</v>
      </c>
      <c r="AF284" s="52">
        <f>'AEO 2022 52 Raw'!AI262</f>
        <v>0</v>
      </c>
      <c r="AG284" s="53" t="str">
        <f>'AEO 2022 52 Raw'!AJ262</f>
        <v>- -</v>
      </c>
    </row>
    <row r="285" ht="12.0" customHeight="1">
      <c r="A285" s="45" t="s">
        <v>2773</v>
      </c>
      <c r="B285" s="51" t="s">
        <v>2519</v>
      </c>
      <c r="C285" s="52">
        <f>'AEO 2022 52 Raw'!F263</f>
        <v>82.185944</v>
      </c>
      <c r="D285" s="52">
        <f>'AEO 2022 52 Raw'!G263</f>
        <v>80.596939</v>
      </c>
      <c r="E285" s="52">
        <f>'AEO 2022 52 Raw'!H263</f>
        <v>79.142281</v>
      </c>
      <c r="F285" s="52">
        <f>'AEO 2022 52 Raw'!I263</f>
        <v>77.630745</v>
      </c>
      <c r="G285" s="52">
        <f>'AEO 2022 52 Raw'!J263</f>
        <v>76.057541</v>
      </c>
      <c r="H285" s="52">
        <f>'AEO 2022 52 Raw'!K263</f>
        <v>74.680023</v>
      </c>
      <c r="I285" s="52">
        <f>'AEO 2022 52 Raw'!L263</f>
        <v>73.496796</v>
      </c>
      <c r="J285" s="52">
        <f>'AEO 2022 52 Raw'!M263</f>
        <v>72.341942</v>
      </c>
      <c r="K285" s="52">
        <f>'AEO 2022 52 Raw'!N263</f>
        <v>71.245628</v>
      </c>
      <c r="L285" s="52">
        <f>'AEO 2022 52 Raw'!O263</f>
        <v>70.20089</v>
      </c>
      <c r="M285" s="52">
        <f>'AEO 2022 52 Raw'!P263</f>
        <v>69.204353</v>
      </c>
      <c r="N285" s="52">
        <f>'AEO 2022 52 Raw'!Q263</f>
        <v>68.254227</v>
      </c>
      <c r="O285" s="52">
        <f>'AEO 2022 52 Raw'!R263</f>
        <v>67.349442</v>
      </c>
      <c r="P285" s="52">
        <f>'AEO 2022 52 Raw'!S263</f>
        <v>66.463547</v>
      </c>
      <c r="Q285" s="52">
        <f>'AEO 2022 52 Raw'!T263</f>
        <v>65.614357</v>
      </c>
      <c r="R285" s="52">
        <f>'AEO 2022 52 Raw'!U263</f>
        <v>64.801903</v>
      </c>
      <c r="S285" s="52">
        <f>'AEO 2022 52 Raw'!V263</f>
        <v>64.026917</v>
      </c>
      <c r="T285" s="52">
        <f>'AEO 2022 52 Raw'!W263</f>
        <v>63.288761</v>
      </c>
      <c r="U285" s="52">
        <f>'AEO 2022 52 Raw'!X263</f>
        <v>62.584351</v>
      </c>
      <c r="V285" s="52">
        <f>'AEO 2022 52 Raw'!Y263</f>
        <v>61.913975</v>
      </c>
      <c r="W285" s="52">
        <f>'AEO 2022 52 Raw'!Z263</f>
        <v>61.273689</v>
      </c>
      <c r="X285" s="52">
        <f>'AEO 2022 52 Raw'!AA263</f>
        <v>60.663811</v>
      </c>
      <c r="Y285" s="52">
        <f>'AEO 2022 52 Raw'!AB263</f>
        <v>60.081894</v>
      </c>
      <c r="Z285" s="52">
        <f>'AEO 2022 52 Raw'!AC263</f>
        <v>59.527405</v>
      </c>
      <c r="AA285" s="52">
        <f>'AEO 2022 52 Raw'!AD263</f>
        <v>58.998718</v>
      </c>
      <c r="AB285" s="52">
        <f>'AEO 2022 52 Raw'!AE263</f>
        <v>58.495007</v>
      </c>
      <c r="AC285" s="52">
        <f>'AEO 2022 52 Raw'!AF263</f>
        <v>58.014523</v>
      </c>
      <c r="AD285" s="52">
        <f>'AEO 2022 52 Raw'!AG263</f>
        <v>57.557602</v>
      </c>
      <c r="AE285" s="52">
        <f>'AEO 2022 52 Raw'!AH263</f>
        <v>57.121693</v>
      </c>
      <c r="AF285" s="52">
        <f>'AEO 2022 52 Raw'!AI263</f>
        <v>56.685505</v>
      </c>
      <c r="AG285" s="53">
        <f>'AEO 2022 52 Raw'!AJ263</f>
        <v>-0.013</v>
      </c>
    </row>
    <row r="286" ht="12.0" customHeight="1">
      <c r="A286" s="45" t="s">
        <v>2774</v>
      </c>
      <c r="B286" s="51" t="s">
        <v>2521</v>
      </c>
      <c r="C286" s="52">
        <f>'AEO 2022 52 Raw'!F264</f>
        <v>75.317528</v>
      </c>
      <c r="D286" s="52">
        <f>'AEO 2022 52 Raw'!G264</f>
        <v>73.639267</v>
      </c>
      <c r="E286" s="52">
        <f>'AEO 2022 52 Raw'!H264</f>
        <v>72.14756</v>
      </c>
      <c r="F286" s="52">
        <f>'AEO 2022 52 Raw'!I264</f>
        <v>70.697723</v>
      </c>
      <c r="G286" s="52">
        <f>'AEO 2022 52 Raw'!J264</f>
        <v>69.275505</v>
      </c>
      <c r="H286" s="52">
        <f>'AEO 2022 52 Raw'!K264</f>
        <v>67.979012</v>
      </c>
      <c r="I286" s="52">
        <f>'AEO 2022 52 Raw'!L264</f>
        <v>66.723663</v>
      </c>
      <c r="J286" s="52">
        <f>'AEO 2022 52 Raw'!M264</f>
        <v>65.528351</v>
      </c>
      <c r="K286" s="52">
        <f>'AEO 2022 52 Raw'!N264</f>
        <v>64.389084</v>
      </c>
      <c r="L286" s="52">
        <f>'AEO 2022 52 Raw'!O264</f>
        <v>63.303211</v>
      </c>
      <c r="M286" s="52">
        <f>'AEO 2022 52 Raw'!P264</f>
        <v>62.268436</v>
      </c>
      <c r="N286" s="52">
        <f>'AEO 2022 52 Raw'!Q264</f>
        <v>61.282063</v>
      </c>
      <c r="O286" s="52">
        <f>'AEO 2022 52 Raw'!R264</f>
        <v>60.342323</v>
      </c>
      <c r="P286" s="52">
        <f>'AEO 2022 52 Raw'!S264</f>
        <v>59.422932</v>
      </c>
      <c r="Q286" s="52">
        <f>'AEO 2022 52 Raw'!T264</f>
        <v>58.54224</v>
      </c>
      <c r="R286" s="52">
        <f>'AEO 2022 52 Raw'!U264</f>
        <v>57.702583</v>
      </c>
      <c r="S286" s="52">
        <f>'AEO 2022 52 Raw'!V264</f>
        <v>56.902096</v>
      </c>
      <c r="T286" s="52">
        <f>'AEO 2022 52 Raw'!W264</f>
        <v>56.138329</v>
      </c>
      <c r="U286" s="52">
        <f>'AEO 2022 52 Raw'!X264</f>
        <v>55.409847</v>
      </c>
      <c r="V286" s="52">
        <f>'AEO 2022 52 Raw'!Y264</f>
        <v>54.714478</v>
      </c>
      <c r="W286" s="52">
        <f>'AEO 2022 52 Raw'!Z264</f>
        <v>54.051514</v>
      </c>
      <c r="X286" s="52">
        <f>'AEO 2022 52 Raw'!AA264</f>
        <v>53.419083</v>
      </c>
      <c r="Y286" s="52">
        <f>'AEO 2022 52 Raw'!AB264</f>
        <v>52.816124</v>
      </c>
      <c r="Z286" s="52">
        <f>'AEO 2022 52 Raw'!AC264</f>
        <v>52.241257</v>
      </c>
      <c r="AA286" s="52">
        <f>'AEO 2022 52 Raw'!AD264</f>
        <v>51.693203</v>
      </c>
      <c r="AB286" s="52">
        <f>'AEO 2022 52 Raw'!AE264</f>
        <v>51.170708</v>
      </c>
      <c r="AC286" s="52">
        <f>'AEO 2022 52 Raw'!AF264</f>
        <v>50.672676</v>
      </c>
      <c r="AD286" s="52">
        <f>'AEO 2022 52 Raw'!AG264</f>
        <v>50.197861</v>
      </c>
      <c r="AE286" s="52">
        <f>'AEO 2022 52 Raw'!AH264</f>
        <v>49.745419</v>
      </c>
      <c r="AF286" s="52">
        <f>'AEO 2022 52 Raw'!AI264</f>
        <v>49.293041</v>
      </c>
      <c r="AG286" s="53">
        <f>'AEO 2022 52 Raw'!AJ264</f>
        <v>-0.015</v>
      </c>
    </row>
    <row r="287" ht="12.0" customHeight="1">
      <c r="A287" s="45" t="s">
        <v>2775</v>
      </c>
      <c r="B287" s="51" t="s">
        <v>2523</v>
      </c>
      <c r="C287" s="52">
        <f>'AEO 2022 52 Raw'!F265</f>
        <v>74.440285</v>
      </c>
      <c r="D287" s="52">
        <f>'AEO 2022 52 Raw'!G265</f>
        <v>72.809441</v>
      </c>
      <c r="E287" s="52">
        <f>'AEO 2022 52 Raw'!H265</f>
        <v>71.357796</v>
      </c>
      <c r="F287" s="52">
        <f>'AEO 2022 52 Raw'!I265</f>
        <v>69.938629</v>
      </c>
      <c r="G287" s="52">
        <f>'AEO 2022 52 Raw'!J265</f>
        <v>68.4282</v>
      </c>
      <c r="H287" s="52">
        <f>'AEO 2022 52 Raw'!K265</f>
        <v>67.133018</v>
      </c>
      <c r="I287" s="52">
        <f>'AEO 2022 52 Raw'!L265</f>
        <v>65.931648</v>
      </c>
      <c r="J287" s="52">
        <f>'AEO 2022 52 Raw'!M265</f>
        <v>64.782204</v>
      </c>
      <c r="K287" s="52">
        <f>'AEO 2022 52 Raw'!N265</f>
        <v>63.690117</v>
      </c>
      <c r="L287" s="52">
        <f>'AEO 2022 52 Raw'!O265</f>
        <v>62.649189</v>
      </c>
      <c r="M287" s="52">
        <f>'AEO 2022 52 Raw'!P265</f>
        <v>61.65678</v>
      </c>
      <c r="N287" s="52">
        <f>'AEO 2022 52 Raw'!Q265</f>
        <v>60.710979</v>
      </c>
      <c r="O287" s="52">
        <f>'AEO 2022 52 Raw'!R265</f>
        <v>59.809841</v>
      </c>
      <c r="P287" s="52">
        <f>'AEO 2022 52 Raw'!S265</f>
        <v>58.926514</v>
      </c>
      <c r="Q287" s="52">
        <f>'AEO 2022 52 Raw'!T265</f>
        <v>58.079979</v>
      </c>
      <c r="R287" s="52">
        <f>'AEO 2022 52 Raw'!U265</f>
        <v>57.273293</v>
      </c>
      <c r="S287" s="52">
        <f>'AEO 2022 52 Raw'!V265</f>
        <v>56.504131</v>
      </c>
      <c r="T287" s="52">
        <f>'AEO 2022 52 Raw'!W265</f>
        <v>55.770832</v>
      </c>
      <c r="U287" s="52">
        <f>'AEO 2022 52 Raw'!X265</f>
        <v>55.071712</v>
      </c>
      <c r="V287" s="52">
        <f>'AEO 2022 52 Raw'!Y265</f>
        <v>54.404839</v>
      </c>
      <c r="W287" s="52">
        <f>'AEO 2022 52 Raw'!Z265</f>
        <v>53.769035</v>
      </c>
      <c r="X287" s="52">
        <f>'AEO 2022 52 Raw'!AA265</f>
        <v>53.162693</v>
      </c>
      <c r="Y287" s="52">
        <f>'AEO 2022 52 Raw'!AB265</f>
        <v>52.584618</v>
      </c>
      <c r="Z287" s="52">
        <f>'AEO 2022 52 Raw'!AC265</f>
        <v>52.033508</v>
      </c>
      <c r="AA287" s="52">
        <f>'AEO 2022 52 Raw'!AD265</f>
        <v>51.508179</v>
      </c>
      <c r="AB287" s="52">
        <f>'AEO 2022 52 Raw'!AE265</f>
        <v>51.0075</v>
      </c>
      <c r="AC287" s="52">
        <f>'AEO 2022 52 Raw'!AF265</f>
        <v>50.530266</v>
      </c>
      <c r="AD287" s="52">
        <f>'AEO 2022 52 Raw'!AG265</f>
        <v>50.07547</v>
      </c>
      <c r="AE287" s="52">
        <f>'AEO 2022 52 Raw'!AH265</f>
        <v>49.642075</v>
      </c>
      <c r="AF287" s="52">
        <f>'AEO 2022 52 Raw'!AI265</f>
        <v>49.207958</v>
      </c>
      <c r="AG287" s="53">
        <f>'AEO 2022 52 Raw'!AJ265</f>
        <v>-0.014</v>
      </c>
    </row>
    <row r="288" ht="12.0" customHeight="1">
      <c r="A288" s="45" t="s">
        <v>2776</v>
      </c>
      <c r="B288" s="51" t="s">
        <v>2525</v>
      </c>
      <c r="C288" s="52">
        <f>'AEO 2022 52 Raw'!F266</f>
        <v>83.464188</v>
      </c>
      <c r="D288" s="52">
        <f>'AEO 2022 52 Raw'!G266</f>
        <v>81.690201</v>
      </c>
      <c r="E288" s="52">
        <f>'AEO 2022 52 Raw'!H266</f>
        <v>80.106651</v>
      </c>
      <c r="F288" s="52">
        <f>'AEO 2022 52 Raw'!I266</f>
        <v>78.512123</v>
      </c>
      <c r="G288" s="52">
        <f>'AEO 2022 52 Raw'!J266</f>
        <v>76.84507</v>
      </c>
      <c r="H288" s="52">
        <f>'AEO 2022 52 Raw'!K266</f>
        <v>75.382767</v>
      </c>
      <c r="I288" s="52">
        <f>'AEO 2022 52 Raw'!L266</f>
        <v>74.073204</v>
      </c>
      <c r="J288" s="52">
        <f>'AEO 2022 52 Raw'!M266</f>
        <v>72.816193</v>
      </c>
      <c r="K288" s="52">
        <f>'AEO 2022 52 Raw'!N266</f>
        <v>71.622986</v>
      </c>
      <c r="L288" s="52">
        <f>'AEO 2022 52 Raw'!O266</f>
        <v>70.485367</v>
      </c>
      <c r="M288" s="52">
        <f>'AEO 2022 52 Raw'!P266</f>
        <v>69.400383</v>
      </c>
      <c r="N288" s="52">
        <f>'AEO 2022 52 Raw'!Q266</f>
        <v>68.366432</v>
      </c>
      <c r="O288" s="52">
        <f>'AEO 2022 52 Raw'!R266</f>
        <v>67.380112</v>
      </c>
      <c r="P288" s="52">
        <f>'AEO 2022 52 Raw'!S266</f>
        <v>66.41613</v>
      </c>
      <c r="Q288" s="52">
        <f>'AEO 2022 52 Raw'!T266</f>
        <v>65.492279</v>
      </c>
      <c r="R288" s="52">
        <f>'AEO 2022 52 Raw'!U266</f>
        <v>64.611633</v>
      </c>
      <c r="S288" s="52">
        <f>'AEO 2022 52 Raw'!V266</f>
        <v>63.77203</v>
      </c>
      <c r="T288" s="52">
        <f>'AEO 2022 52 Raw'!W266</f>
        <v>62.971676</v>
      </c>
      <c r="U288" s="52">
        <f>'AEO 2022 52 Raw'!X266</f>
        <v>62.208042</v>
      </c>
      <c r="V288" s="52">
        <f>'AEO 2022 52 Raw'!Y266</f>
        <v>61.480659</v>
      </c>
      <c r="W288" s="52">
        <f>'AEO 2022 52 Raw'!Z266</f>
        <v>60.786526</v>
      </c>
      <c r="X288" s="52">
        <f>'AEO 2022 52 Raw'!AA266</f>
        <v>60.124744</v>
      </c>
      <c r="Y288" s="52">
        <f>'AEO 2022 52 Raw'!AB266</f>
        <v>59.493359</v>
      </c>
      <c r="Z288" s="52">
        <f>'AEO 2022 52 Raw'!AC266</f>
        <v>58.891533</v>
      </c>
      <c r="AA288" s="52">
        <f>'AEO 2022 52 Raw'!AD266</f>
        <v>58.317802</v>
      </c>
      <c r="AB288" s="52">
        <f>'AEO 2022 52 Raw'!AE266</f>
        <v>57.770992</v>
      </c>
      <c r="AC288" s="52">
        <f>'AEO 2022 52 Raw'!AF266</f>
        <v>57.249611</v>
      </c>
      <c r="AD288" s="52">
        <f>'AEO 2022 52 Raw'!AG266</f>
        <v>56.753056</v>
      </c>
      <c r="AE288" s="52">
        <f>'AEO 2022 52 Raw'!AH266</f>
        <v>56.279537</v>
      </c>
      <c r="AF288" s="52">
        <f>'AEO 2022 52 Raw'!AI266</f>
        <v>55.807259</v>
      </c>
      <c r="AG288" s="53">
        <f>'AEO 2022 52 Raw'!AJ266</f>
        <v>-0.014</v>
      </c>
    </row>
    <row r="289" ht="12.0" customHeight="1">
      <c r="A289" s="45" t="s">
        <v>2777</v>
      </c>
      <c r="B289" s="51" t="s">
        <v>2527</v>
      </c>
      <c r="C289" s="52">
        <f>'AEO 2022 52 Raw'!F267</f>
        <v>0</v>
      </c>
      <c r="D289" s="52">
        <f>'AEO 2022 52 Raw'!G267</f>
        <v>0</v>
      </c>
      <c r="E289" s="52">
        <f>'AEO 2022 52 Raw'!H267</f>
        <v>0</v>
      </c>
      <c r="F289" s="52">
        <f>'AEO 2022 52 Raw'!I267</f>
        <v>0</v>
      </c>
      <c r="G289" s="52">
        <f>'AEO 2022 52 Raw'!J267</f>
        <v>0</v>
      </c>
      <c r="H289" s="52">
        <f>'AEO 2022 52 Raw'!K267</f>
        <v>0</v>
      </c>
      <c r="I289" s="52">
        <f>'AEO 2022 52 Raw'!L267</f>
        <v>0</v>
      </c>
      <c r="J289" s="52">
        <f>'AEO 2022 52 Raw'!M267</f>
        <v>0</v>
      </c>
      <c r="K289" s="52">
        <f>'AEO 2022 52 Raw'!N267</f>
        <v>0</v>
      </c>
      <c r="L289" s="52">
        <f>'AEO 2022 52 Raw'!O267</f>
        <v>0</v>
      </c>
      <c r="M289" s="52">
        <f>'AEO 2022 52 Raw'!P267</f>
        <v>0</v>
      </c>
      <c r="N289" s="52">
        <f>'AEO 2022 52 Raw'!Q267</f>
        <v>0</v>
      </c>
      <c r="O289" s="52">
        <f>'AEO 2022 52 Raw'!R267</f>
        <v>0</v>
      </c>
      <c r="P289" s="52">
        <f>'AEO 2022 52 Raw'!S267</f>
        <v>0</v>
      </c>
      <c r="Q289" s="52">
        <f>'AEO 2022 52 Raw'!T267</f>
        <v>0</v>
      </c>
      <c r="R289" s="52">
        <f>'AEO 2022 52 Raw'!U267</f>
        <v>0</v>
      </c>
      <c r="S289" s="52">
        <f>'AEO 2022 52 Raw'!V267</f>
        <v>0</v>
      </c>
      <c r="T289" s="52">
        <f>'AEO 2022 52 Raw'!W267</f>
        <v>0</v>
      </c>
      <c r="U289" s="52">
        <f>'AEO 2022 52 Raw'!X267</f>
        <v>0</v>
      </c>
      <c r="V289" s="52">
        <f>'AEO 2022 52 Raw'!Y267</f>
        <v>0</v>
      </c>
      <c r="W289" s="52">
        <f>'AEO 2022 52 Raw'!Z267</f>
        <v>0</v>
      </c>
      <c r="X289" s="52">
        <f>'AEO 2022 52 Raw'!AA267</f>
        <v>0</v>
      </c>
      <c r="Y289" s="52">
        <f>'AEO 2022 52 Raw'!AB267</f>
        <v>0</v>
      </c>
      <c r="Z289" s="52">
        <f>'AEO 2022 52 Raw'!AC267</f>
        <v>0</v>
      </c>
      <c r="AA289" s="52">
        <f>'AEO 2022 52 Raw'!AD267</f>
        <v>0</v>
      </c>
      <c r="AB289" s="52">
        <f>'AEO 2022 52 Raw'!AE267</f>
        <v>0</v>
      </c>
      <c r="AC289" s="52">
        <f>'AEO 2022 52 Raw'!AF267</f>
        <v>0</v>
      </c>
      <c r="AD289" s="52">
        <f>'AEO 2022 52 Raw'!AG267</f>
        <v>0</v>
      </c>
      <c r="AE289" s="52">
        <f>'AEO 2022 52 Raw'!AH267</f>
        <v>0</v>
      </c>
      <c r="AF289" s="52">
        <f>'AEO 2022 52 Raw'!AI267</f>
        <v>0</v>
      </c>
      <c r="AG289" s="53" t="str">
        <f>'AEO 2022 52 Raw'!AJ267</f>
        <v>- -</v>
      </c>
    </row>
    <row r="290" ht="12.0" customHeight="1">
      <c r="A290" s="45" t="s">
        <v>2778</v>
      </c>
      <c r="B290" s="51" t="s">
        <v>2529</v>
      </c>
      <c r="C290" s="52">
        <f>'AEO 2022 52 Raw'!F268</f>
        <v>0</v>
      </c>
      <c r="D290" s="52">
        <f>'AEO 2022 52 Raw'!G268</f>
        <v>0</v>
      </c>
      <c r="E290" s="52">
        <f>'AEO 2022 52 Raw'!H268</f>
        <v>0</v>
      </c>
      <c r="F290" s="52">
        <f>'AEO 2022 52 Raw'!I268</f>
        <v>0</v>
      </c>
      <c r="G290" s="52">
        <f>'AEO 2022 52 Raw'!J268</f>
        <v>0</v>
      </c>
      <c r="H290" s="52">
        <f>'AEO 2022 52 Raw'!K268</f>
        <v>0</v>
      </c>
      <c r="I290" s="52">
        <f>'AEO 2022 52 Raw'!L268</f>
        <v>0</v>
      </c>
      <c r="J290" s="52">
        <f>'AEO 2022 52 Raw'!M268</f>
        <v>0</v>
      </c>
      <c r="K290" s="52">
        <f>'AEO 2022 52 Raw'!N268</f>
        <v>0</v>
      </c>
      <c r="L290" s="52">
        <f>'AEO 2022 52 Raw'!O268</f>
        <v>0</v>
      </c>
      <c r="M290" s="52">
        <f>'AEO 2022 52 Raw'!P268</f>
        <v>0</v>
      </c>
      <c r="N290" s="52">
        <f>'AEO 2022 52 Raw'!Q268</f>
        <v>0</v>
      </c>
      <c r="O290" s="52">
        <f>'AEO 2022 52 Raw'!R268</f>
        <v>0</v>
      </c>
      <c r="P290" s="52">
        <f>'AEO 2022 52 Raw'!S268</f>
        <v>0</v>
      </c>
      <c r="Q290" s="52">
        <f>'AEO 2022 52 Raw'!T268</f>
        <v>0</v>
      </c>
      <c r="R290" s="52">
        <f>'AEO 2022 52 Raw'!U268</f>
        <v>0</v>
      </c>
      <c r="S290" s="52">
        <f>'AEO 2022 52 Raw'!V268</f>
        <v>0</v>
      </c>
      <c r="T290" s="52">
        <f>'AEO 2022 52 Raw'!W268</f>
        <v>0</v>
      </c>
      <c r="U290" s="52">
        <f>'AEO 2022 52 Raw'!X268</f>
        <v>0</v>
      </c>
      <c r="V290" s="52">
        <f>'AEO 2022 52 Raw'!Y268</f>
        <v>0</v>
      </c>
      <c r="W290" s="52">
        <f>'AEO 2022 52 Raw'!Z268</f>
        <v>0</v>
      </c>
      <c r="X290" s="52">
        <f>'AEO 2022 52 Raw'!AA268</f>
        <v>0</v>
      </c>
      <c r="Y290" s="52">
        <f>'AEO 2022 52 Raw'!AB268</f>
        <v>0</v>
      </c>
      <c r="Z290" s="52">
        <f>'AEO 2022 52 Raw'!AC268</f>
        <v>0</v>
      </c>
      <c r="AA290" s="52">
        <f>'AEO 2022 52 Raw'!AD268</f>
        <v>0</v>
      </c>
      <c r="AB290" s="52">
        <f>'AEO 2022 52 Raw'!AE268</f>
        <v>0</v>
      </c>
      <c r="AC290" s="52">
        <f>'AEO 2022 52 Raw'!AF268</f>
        <v>0</v>
      </c>
      <c r="AD290" s="52">
        <f>'AEO 2022 52 Raw'!AG268</f>
        <v>0</v>
      </c>
      <c r="AE290" s="52">
        <f>'AEO 2022 52 Raw'!AH268</f>
        <v>0</v>
      </c>
      <c r="AF290" s="52">
        <f>'AEO 2022 52 Raw'!AI268</f>
        <v>0</v>
      </c>
      <c r="AG290" s="53" t="str">
        <f>'AEO 2022 52 Raw'!AJ268</f>
        <v>- -</v>
      </c>
    </row>
    <row r="291" ht="12.0" customHeight="1">
      <c r="A291" s="45" t="s">
        <v>2779</v>
      </c>
      <c r="B291" s="51" t="s">
        <v>2531</v>
      </c>
      <c r="C291" s="52">
        <f>'AEO 2022 52 Raw'!F269</f>
        <v>0</v>
      </c>
      <c r="D291" s="52">
        <f>'AEO 2022 52 Raw'!G269</f>
        <v>0</v>
      </c>
      <c r="E291" s="52">
        <f>'AEO 2022 52 Raw'!H269</f>
        <v>0</v>
      </c>
      <c r="F291" s="52">
        <f>'AEO 2022 52 Raw'!I269</f>
        <v>0</v>
      </c>
      <c r="G291" s="52">
        <f>'AEO 2022 52 Raw'!J269</f>
        <v>0</v>
      </c>
      <c r="H291" s="52">
        <f>'AEO 2022 52 Raw'!K269</f>
        <v>0</v>
      </c>
      <c r="I291" s="52">
        <f>'AEO 2022 52 Raw'!L269</f>
        <v>0</v>
      </c>
      <c r="J291" s="52">
        <f>'AEO 2022 52 Raw'!M269</f>
        <v>0</v>
      </c>
      <c r="K291" s="52">
        <f>'AEO 2022 52 Raw'!N269</f>
        <v>0</v>
      </c>
      <c r="L291" s="52">
        <f>'AEO 2022 52 Raw'!O269</f>
        <v>0</v>
      </c>
      <c r="M291" s="52">
        <f>'AEO 2022 52 Raw'!P269</f>
        <v>0</v>
      </c>
      <c r="N291" s="52">
        <f>'AEO 2022 52 Raw'!Q269</f>
        <v>0</v>
      </c>
      <c r="O291" s="52">
        <f>'AEO 2022 52 Raw'!R269</f>
        <v>0</v>
      </c>
      <c r="P291" s="52">
        <f>'AEO 2022 52 Raw'!S269</f>
        <v>0</v>
      </c>
      <c r="Q291" s="52">
        <f>'AEO 2022 52 Raw'!T269</f>
        <v>0</v>
      </c>
      <c r="R291" s="52">
        <f>'AEO 2022 52 Raw'!U269</f>
        <v>0</v>
      </c>
      <c r="S291" s="52">
        <f>'AEO 2022 52 Raw'!V269</f>
        <v>0</v>
      </c>
      <c r="T291" s="52">
        <f>'AEO 2022 52 Raw'!W269</f>
        <v>0</v>
      </c>
      <c r="U291" s="52">
        <f>'AEO 2022 52 Raw'!X269</f>
        <v>0</v>
      </c>
      <c r="V291" s="52">
        <f>'AEO 2022 52 Raw'!Y269</f>
        <v>0</v>
      </c>
      <c r="W291" s="52">
        <f>'AEO 2022 52 Raw'!Z269</f>
        <v>0</v>
      </c>
      <c r="X291" s="52">
        <f>'AEO 2022 52 Raw'!AA269</f>
        <v>0</v>
      </c>
      <c r="Y291" s="52">
        <f>'AEO 2022 52 Raw'!AB269</f>
        <v>0</v>
      </c>
      <c r="Z291" s="52">
        <f>'AEO 2022 52 Raw'!AC269</f>
        <v>0</v>
      </c>
      <c r="AA291" s="52">
        <f>'AEO 2022 52 Raw'!AD269</f>
        <v>0</v>
      </c>
      <c r="AB291" s="52">
        <f>'AEO 2022 52 Raw'!AE269</f>
        <v>0</v>
      </c>
      <c r="AC291" s="52">
        <f>'AEO 2022 52 Raw'!AF269</f>
        <v>0</v>
      </c>
      <c r="AD291" s="52">
        <f>'AEO 2022 52 Raw'!AG269</f>
        <v>0</v>
      </c>
      <c r="AE291" s="52">
        <f>'AEO 2022 52 Raw'!AH269</f>
        <v>0</v>
      </c>
      <c r="AF291" s="52">
        <f>'AEO 2022 52 Raw'!AI269</f>
        <v>0</v>
      </c>
      <c r="AG291" s="53" t="str">
        <f>'AEO 2022 52 Raw'!AJ269</f>
        <v>- -</v>
      </c>
    </row>
    <row r="292" ht="12.0" customHeight="1">
      <c r="A292" s="45" t="s">
        <v>2780</v>
      </c>
      <c r="B292" s="51" t="s">
        <v>2533</v>
      </c>
      <c r="C292" s="52">
        <f>'AEO 2022 52 Raw'!F270</f>
        <v>0</v>
      </c>
      <c r="D292" s="52">
        <f>'AEO 2022 52 Raw'!G270</f>
        <v>0</v>
      </c>
      <c r="E292" s="52">
        <f>'AEO 2022 52 Raw'!H270</f>
        <v>0</v>
      </c>
      <c r="F292" s="52">
        <f>'AEO 2022 52 Raw'!I270</f>
        <v>0</v>
      </c>
      <c r="G292" s="52">
        <f>'AEO 2022 52 Raw'!J270</f>
        <v>0</v>
      </c>
      <c r="H292" s="52">
        <f>'AEO 2022 52 Raw'!K270</f>
        <v>0</v>
      </c>
      <c r="I292" s="52">
        <f>'AEO 2022 52 Raw'!L270</f>
        <v>0</v>
      </c>
      <c r="J292" s="52">
        <f>'AEO 2022 52 Raw'!M270</f>
        <v>0</v>
      </c>
      <c r="K292" s="52">
        <f>'AEO 2022 52 Raw'!N270</f>
        <v>0</v>
      </c>
      <c r="L292" s="52">
        <f>'AEO 2022 52 Raw'!O270</f>
        <v>0</v>
      </c>
      <c r="M292" s="52">
        <f>'AEO 2022 52 Raw'!P270</f>
        <v>0</v>
      </c>
      <c r="N292" s="52">
        <f>'AEO 2022 52 Raw'!Q270</f>
        <v>0</v>
      </c>
      <c r="O292" s="52">
        <f>'AEO 2022 52 Raw'!R270</f>
        <v>0</v>
      </c>
      <c r="P292" s="52">
        <f>'AEO 2022 52 Raw'!S270</f>
        <v>0</v>
      </c>
      <c r="Q292" s="52">
        <f>'AEO 2022 52 Raw'!T270</f>
        <v>0</v>
      </c>
      <c r="R292" s="52">
        <f>'AEO 2022 52 Raw'!U270</f>
        <v>0</v>
      </c>
      <c r="S292" s="52">
        <f>'AEO 2022 52 Raw'!V270</f>
        <v>0</v>
      </c>
      <c r="T292" s="52">
        <f>'AEO 2022 52 Raw'!W270</f>
        <v>0</v>
      </c>
      <c r="U292" s="52">
        <f>'AEO 2022 52 Raw'!X270</f>
        <v>0</v>
      </c>
      <c r="V292" s="52">
        <f>'AEO 2022 52 Raw'!Y270</f>
        <v>0</v>
      </c>
      <c r="W292" s="52">
        <f>'AEO 2022 52 Raw'!Z270</f>
        <v>0</v>
      </c>
      <c r="X292" s="52">
        <f>'AEO 2022 52 Raw'!AA270</f>
        <v>0</v>
      </c>
      <c r="Y292" s="52">
        <f>'AEO 2022 52 Raw'!AB270</f>
        <v>0</v>
      </c>
      <c r="Z292" s="52">
        <f>'AEO 2022 52 Raw'!AC270</f>
        <v>0</v>
      </c>
      <c r="AA292" s="52">
        <f>'AEO 2022 52 Raw'!AD270</f>
        <v>0</v>
      </c>
      <c r="AB292" s="52">
        <f>'AEO 2022 52 Raw'!AE270</f>
        <v>0</v>
      </c>
      <c r="AC292" s="52">
        <f>'AEO 2022 52 Raw'!AF270</f>
        <v>0</v>
      </c>
      <c r="AD292" s="52">
        <f>'AEO 2022 52 Raw'!AG270</f>
        <v>0</v>
      </c>
      <c r="AE292" s="52">
        <f>'AEO 2022 52 Raw'!AH270</f>
        <v>0</v>
      </c>
      <c r="AF292" s="52">
        <f>'AEO 2022 52 Raw'!AI270</f>
        <v>0</v>
      </c>
      <c r="AG292" s="53" t="str">
        <f>'AEO 2022 52 Raw'!AJ270</f>
        <v>- -</v>
      </c>
    </row>
    <row r="293" ht="12.0" customHeight="1">
      <c r="A293" s="45" t="s">
        <v>2781</v>
      </c>
      <c r="B293" s="51" t="s">
        <v>2535</v>
      </c>
      <c r="C293" s="52">
        <f>'AEO 2022 52 Raw'!F271</f>
        <v>0</v>
      </c>
      <c r="D293" s="52">
        <f>'AEO 2022 52 Raw'!G271</f>
        <v>0</v>
      </c>
      <c r="E293" s="52">
        <f>'AEO 2022 52 Raw'!H271</f>
        <v>0</v>
      </c>
      <c r="F293" s="52">
        <f>'AEO 2022 52 Raw'!I271</f>
        <v>0</v>
      </c>
      <c r="G293" s="52">
        <f>'AEO 2022 52 Raw'!J271</f>
        <v>0</v>
      </c>
      <c r="H293" s="52">
        <f>'AEO 2022 52 Raw'!K271</f>
        <v>0</v>
      </c>
      <c r="I293" s="52">
        <f>'AEO 2022 52 Raw'!L271</f>
        <v>0</v>
      </c>
      <c r="J293" s="52">
        <f>'AEO 2022 52 Raw'!M271</f>
        <v>0</v>
      </c>
      <c r="K293" s="52">
        <f>'AEO 2022 52 Raw'!N271</f>
        <v>0</v>
      </c>
      <c r="L293" s="52">
        <f>'AEO 2022 52 Raw'!O271</f>
        <v>0</v>
      </c>
      <c r="M293" s="52">
        <f>'AEO 2022 52 Raw'!P271</f>
        <v>0</v>
      </c>
      <c r="N293" s="52">
        <f>'AEO 2022 52 Raw'!Q271</f>
        <v>0</v>
      </c>
      <c r="O293" s="52">
        <f>'AEO 2022 52 Raw'!R271</f>
        <v>0</v>
      </c>
      <c r="P293" s="52">
        <f>'AEO 2022 52 Raw'!S271</f>
        <v>0</v>
      </c>
      <c r="Q293" s="52">
        <f>'AEO 2022 52 Raw'!T271</f>
        <v>0</v>
      </c>
      <c r="R293" s="52">
        <f>'AEO 2022 52 Raw'!U271</f>
        <v>0</v>
      </c>
      <c r="S293" s="52">
        <f>'AEO 2022 52 Raw'!V271</f>
        <v>0</v>
      </c>
      <c r="T293" s="52">
        <f>'AEO 2022 52 Raw'!W271</f>
        <v>0</v>
      </c>
      <c r="U293" s="52">
        <f>'AEO 2022 52 Raw'!X271</f>
        <v>0</v>
      </c>
      <c r="V293" s="52">
        <f>'AEO 2022 52 Raw'!Y271</f>
        <v>0</v>
      </c>
      <c r="W293" s="52">
        <f>'AEO 2022 52 Raw'!Z271</f>
        <v>0</v>
      </c>
      <c r="X293" s="52">
        <f>'AEO 2022 52 Raw'!AA271</f>
        <v>0</v>
      </c>
      <c r="Y293" s="52">
        <f>'AEO 2022 52 Raw'!AB271</f>
        <v>0</v>
      </c>
      <c r="Z293" s="52">
        <f>'AEO 2022 52 Raw'!AC271</f>
        <v>0</v>
      </c>
      <c r="AA293" s="52">
        <f>'AEO 2022 52 Raw'!AD271</f>
        <v>0</v>
      </c>
      <c r="AB293" s="52">
        <f>'AEO 2022 52 Raw'!AE271</f>
        <v>0</v>
      </c>
      <c r="AC293" s="52">
        <f>'AEO 2022 52 Raw'!AF271</f>
        <v>0</v>
      </c>
      <c r="AD293" s="52">
        <f>'AEO 2022 52 Raw'!AG271</f>
        <v>0</v>
      </c>
      <c r="AE293" s="52">
        <f>'AEO 2022 52 Raw'!AH271</f>
        <v>0</v>
      </c>
      <c r="AF293" s="52">
        <f>'AEO 2022 52 Raw'!AI271</f>
        <v>0</v>
      </c>
      <c r="AG293" s="53" t="str">
        <f>'AEO 2022 52 Raw'!AJ271</f>
        <v>- -</v>
      </c>
    </row>
    <row r="294" ht="12.0" customHeight="1">
      <c r="A294" s="45" t="s">
        <v>2782</v>
      </c>
      <c r="B294" s="51" t="s">
        <v>2537</v>
      </c>
      <c r="C294" s="52">
        <f>'AEO 2022 52 Raw'!F272</f>
        <v>75.727867</v>
      </c>
      <c r="D294" s="52">
        <f>'AEO 2022 52 Raw'!G272</f>
        <v>73.760925</v>
      </c>
      <c r="E294" s="52">
        <f>'AEO 2022 52 Raw'!H272</f>
        <v>72.127861</v>
      </c>
      <c r="F294" s="52">
        <f>'AEO 2022 52 Raw'!I272</f>
        <v>70.519829</v>
      </c>
      <c r="G294" s="52">
        <f>'AEO 2022 52 Raw'!J272</f>
        <v>68.987907</v>
      </c>
      <c r="H294" s="52">
        <f>'AEO 2022 52 Raw'!K272</f>
        <v>67.757408</v>
      </c>
      <c r="I294" s="52">
        <f>'AEO 2022 52 Raw'!L272</f>
        <v>66.559235</v>
      </c>
      <c r="J294" s="52">
        <f>'AEO 2022 52 Raw'!M272</f>
        <v>65.425575</v>
      </c>
      <c r="K294" s="52">
        <f>'AEO 2022 52 Raw'!N272</f>
        <v>64.343918</v>
      </c>
      <c r="L294" s="52">
        <f>'AEO 2022 52 Raw'!O272</f>
        <v>63.322685</v>
      </c>
      <c r="M294" s="52">
        <f>'AEO 2022 52 Raw'!P272</f>
        <v>62.355312</v>
      </c>
      <c r="N294" s="52">
        <f>'AEO 2022 52 Raw'!Q272</f>
        <v>61.433273</v>
      </c>
      <c r="O294" s="52">
        <f>'AEO 2022 52 Raw'!R272</f>
        <v>60.55484</v>
      </c>
      <c r="P294" s="52">
        <f>'AEO 2022 52 Raw'!S272</f>
        <v>59.648766</v>
      </c>
      <c r="Q294" s="52">
        <f>'AEO 2022 52 Raw'!T272</f>
        <v>58.77092</v>
      </c>
      <c r="R294" s="52">
        <f>'AEO 2022 52 Raw'!U272</f>
        <v>57.933292</v>
      </c>
      <c r="S294" s="52">
        <f>'AEO 2022 52 Raw'!V272</f>
        <v>57.141617</v>
      </c>
      <c r="T294" s="52">
        <f>'AEO 2022 52 Raw'!W272</f>
        <v>56.376728</v>
      </c>
      <c r="U294" s="52">
        <f>'AEO 2022 52 Raw'!X272</f>
        <v>55.64658</v>
      </c>
      <c r="V294" s="52">
        <f>'AEO 2022 52 Raw'!Y272</f>
        <v>54.949112</v>
      </c>
      <c r="W294" s="52">
        <f>'AEO 2022 52 Raw'!Z272</f>
        <v>54.283268</v>
      </c>
      <c r="X294" s="52">
        <f>'AEO 2022 52 Raw'!AA272</f>
        <v>53.647617</v>
      </c>
      <c r="Y294" s="52">
        <f>'AEO 2022 52 Raw'!AB272</f>
        <v>53.041035</v>
      </c>
      <c r="Z294" s="52">
        <f>'AEO 2022 52 Raw'!AC272</f>
        <v>52.461998</v>
      </c>
      <c r="AA294" s="52">
        <f>'AEO 2022 52 Raw'!AD272</f>
        <v>51.90926</v>
      </c>
      <c r="AB294" s="52">
        <f>'AEO 2022 52 Raw'!AE272</f>
        <v>51.38176</v>
      </c>
      <c r="AC294" s="52">
        <f>'AEO 2022 52 Raw'!AF272</f>
        <v>50.878513</v>
      </c>
      <c r="AD294" s="52">
        <f>'AEO 2022 52 Raw'!AG272</f>
        <v>50.397827</v>
      </c>
      <c r="AE294" s="52">
        <f>'AEO 2022 52 Raw'!AH272</f>
        <v>49.939266</v>
      </c>
      <c r="AF294" s="52">
        <f>'AEO 2022 52 Raw'!AI272</f>
        <v>49.494915</v>
      </c>
      <c r="AG294" s="53">
        <f>'AEO 2022 52 Raw'!AJ272</f>
        <v>-0.015</v>
      </c>
    </row>
    <row r="295" ht="12.0" customHeight="1">
      <c r="A295" s="45" t="s">
        <v>2783</v>
      </c>
      <c r="B295" s="51" t="s">
        <v>2539</v>
      </c>
      <c r="C295" s="52">
        <f>'AEO 2022 52 Raw'!F273</f>
        <v>0</v>
      </c>
      <c r="D295" s="52">
        <f>'AEO 2022 52 Raw'!G273</f>
        <v>0</v>
      </c>
      <c r="E295" s="52">
        <f>'AEO 2022 52 Raw'!H273</f>
        <v>0</v>
      </c>
      <c r="F295" s="52">
        <f>'AEO 2022 52 Raw'!I273</f>
        <v>0</v>
      </c>
      <c r="G295" s="52">
        <f>'AEO 2022 52 Raw'!J273</f>
        <v>0</v>
      </c>
      <c r="H295" s="52">
        <f>'AEO 2022 52 Raw'!K273</f>
        <v>0</v>
      </c>
      <c r="I295" s="52">
        <f>'AEO 2022 52 Raw'!L273</f>
        <v>0</v>
      </c>
      <c r="J295" s="52">
        <f>'AEO 2022 52 Raw'!M273</f>
        <v>0</v>
      </c>
      <c r="K295" s="52">
        <f>'AEO 2022 52 Raw'!N273</f>
        <v>0</v>
      </c>
      <c r="L295" s="52">
        <f>'AEO 2022 52 Raw'!O273</f>
        <v>0</v>
      </c>
      <c r="M295" s="52">
        <f>'AEO 2022 52 Raw'!P273</f>
        <v>0</v>
      </c>
      <c r="N295" s="52">
        <f>'AEO 2022 52 Raw'!Q273</f>
        <v>0</v>
      </c>
      <c r="O295" s="52">
        <f>'AEO 2022 52 Raw'!R273</f>
        <v>0</v>
      </c>
      <c r="P295" s="52">
        <f>'AEO 2022 52 Raw'!S273</f>
        <v>0</v>
      </c>
      <c r="Q295" s="52">
        <f>'AEO 2022 52 Raw'!T273</f>
        <v>0</v>
      </c>
      <c r="R295" s="52">
        <f>'AEO 2022 52 Raw'!U273</f>
        <v>0</v>
      </c>
      <c r="S295" s="52">
        <f>'AEO 2022 52 Raw'!V273</f>
        <v>0</v>
      </c>
      <c r="T295" s="52">
        <f>'AEO 2022 52 Raw'!W273</f>
        <v>0</v>
      </c>
      <c r="U295" s="52">
        <f>'AEO 2022 52 Raw'!X273</f>
        <v>0</v>
      </c>
      <c r="V295" s="52">
        <f>'AEO 2022 52 Raw'!Y273</f>
        <v>0</v>
      </c>
      <c r="W295" s="52">
        <f>'AEO 2022 52 Raw'!Z273</f>
        <v>0</v>
      </c>
      <c r="X295" s="52">
        <f>'AEO 2022 52 Raw'!AA273</f>
        <v>0</v>
      </c>
      <c r="Y295" s="52">
        <f>'AEO 2022 52 Raw'!AB273</f>
        <v>0</v>
      </c>
      <c r="Z295" s="52">
        <f>'AEO 2022 52 Raw'!AC273</f>
        <v>0</v>
      </c>
      <c r="AA295" s="52">
        <f>'AEO 2022 52 Raw'!AD273</f>
        <v>0</v>
      </c>
      <c r="AB295" s="52">
        <f>'AEO 2022 52 Raw'!AE273</f>
        <v>0</v>
      </c>
      <c r="AC295" s="52">
        <f>'AEO 2022 52 Raw'!AF273</f>
        <v>0</v>
      </c>
      <c r="AD295" s="52">
        <f>'AEO 2022 52 Raw'!AG273</f>
        <v>0</v>
      </c>
      <c r="AE295" s="52">
        <f>'AEO 2022 52 Raw'!AH273</f>
        <v>0</v>
      </c>
      <c r="AF295" s="52">
        <f>'AEO 2022 52 Raw'!AI273</f>
        <v>0</v>
      </c>
      <c r="AG295" s="53" t="str">
        <f>'AEO 2022 52 Raw'!AJ273</f>
        <v>- -</v>
      </c>
    </row>
    <row r="296" ht="12.0" customHeight="1">
      <c r="A296" s="45" t="s">
        <v>2784</v>
      </c>
      <c r="B296" s="51" t="s">
        <v>2541</v>
      </c>
      <c r="C296" s="52">
        <f>'AEO 2022 52 Raw'!F274</f>
        <v>0</v>
      </c>
      <c r="D296" s="52">
        <f>'AEO 2022 52 Raw'!G274</f>
        <v>0</v>
      </c>
      <c r="E296" s="52">
        <f>'AEO 2022 52 Raw'!H274</f>
        <v>0</v>
      </c>
      <c r="F296" s="52">
        <f>'AEO 2022 52 Raw'!I274</f>
        <v>0</v>
      </c>
      <c r="G296" s="52">
        <f>'AEO 2022 52 Raw'!J274</f>
        <v>0</v>
      </c>
      <c r="H296" s="52">
        <f>'AEO 2022 52 Raw'!K274</f>
        <v>0</v>
      </c>
      <c r="I296" s="52">
        <f>'AEO 2022 52 Raw'!L274</f>
        <v>0</v>
      </c>
      <c r="J296" s="52">
        <f>'AEO 2022 52 Raw'!M274</f>
        <v>0</v>
      </c>
      <c r="K296" s="52">
        <f>'AEO 2022 52 Raw'!N274</f>
        <v>0</v>
      </c>
      <c r="L296" s="52">
        <f>'AEO 2022 52 Raw'!O274</f>
        <v>0</v>
      </c>
      <c r="M296" s="52">
        <f>'AEO 2022 52 Raw'!P274</f>
        <v>0</v>
      </c>
      <c r="N296" s="52">
        <f>'AEO 2022 52 Raw'!Q274</f>
        <v>0</v>
      </c>
      <c r="O296" s="52">
        <f>'AEO 2022 52 Raw'!R274</f>
        <v>0</v>
      </c>
      <c r="P296" s="52">
        <f>'AEO 2022 52 Raw'!S274</f>
        <v>0</v>
      </c>
      <c r="Q296" s="52">
        <f>'AEO 2022 52 Raw'!T274</f>
        <v>0</v>
      </c>
      <c r="R296" s="52">
        <f>'AEO 2022 52 Raw'!U274</f>
        <v>0</v>
      </c>
      <c r="S296" s="52">
        <f>'AEO 2022 52 Raw'!V274</f>
        <v>0</v>
      </c>
      <c r="T296" s="52">
        <f>'AEO 2022 52 Raw'!W274</f>
        <v>0</v>
      </c>
      <c r="U296" s="52">
        <f>'AEO 2022 52 Raw'!X274</f>
        <v>0</v>
      </c>
      <c r="V296" s="52">
        <f>'AEO 2022 52 Raw'!Y274</f>
        <v>0</v>
      </c>
      <c r="W296" s="52">
        <f>'AEO 2022 52 Raw'!Z274</f>
        <v>0</v>
      </c>
      <c r="X296" s="52">
        <f>'AEO 2022 52 Raw'!AA274</f>
        <v>0</v>
      </c>
      <c r="Y296" s="52">
        <f>'AEO 2022 52 Raw'!AB274</f>
        <v>0</v>
      </c>
      <c r="Z296" s="52">
        <f>'AEO 2022 52 Raw'!AC274</f>
        <v>0</v>
      </c>
      <c r="AA296" s="52">
        <f>'AEO 2022 52 Raw'!AD274</f>
        <v>0</v>
      </c>
      <c r="AB296" s="52">
        <f>'AEO 2022 52 Raw'!AE274</f>
        <v>0</v>
      </c>
      <c r="AC296" s="52">
        <f>'AEO 2022 52 Raw'!AF274</f>
        <v>0</v>
      </c>
      <c r="AD296" s="52">
        <f>'AEO 2022 52 Raw'!AG274</f>
        <v>0</v>
      </c>
      <c r="AE296" s="52">
        <f>'AEO 2022 52 Raw'!AH274</f>
        <v>0</v>
      </c>
      <c r="AF296" s="52">
        <f>'AEO 2022 52 Raw'!AI274</f>
        <v>0</v>
      </c>
      <c r="AG296" s="53" t="str">
        <f>'AEO 2022 52 Raw'!AJ274</f>
        <v>- -</v>
      </c>
    </row>
    <row r="297" ht="12.0" customHeight="1">
      <c r="A297" s="45" t="s">
        <v>2785</v>
      </c>
      <c r="B297" s="51" t="s">
        <v>2543</v>
      </c>
      <c r="C297" s="52">
        <f>'AEO 2022 52 Raw'!F275</f>
        <v>0</v>
      </c>
      <c r="D297" s="52">
        <f>'AEO 2022 52 Raw'!G275</f>
        <v>0</v>
      </c>
      <c r="E297" s="52">
        <f>'AEO 2022 52 Raw'!H275</f>
        <v>0</v>
      </c>
      <c r="F297" s="52">
        <f>'AEO 2022 52 Raw'!I275</f>
        <v>0</v>
      </c>
      <c r="G297" s="52">
        <f>'AEO 2022 52 Raw'!J275</f>
        <v>0</v>
      </c>
      <c r="H297" s="52">
        <f>'AEO 2022 52 Raw'!K275</f>
        <v>0</v>
      </c>
      <c r="I297" s="52">
        <f>'AEO 2022 52 Raw'!L275</f>
        <v>0</v>
      </c>
      <c r="J297" s="52">
        <f>'AEO 2022 52 Raw'!M275</f>
        <v>0</v>
      </c>
      <c r="K297" s="52">
        <f>'AEO 2022 52 Raw'!N275</f>
        <v>0</v>
      </c>
      <c r="L297" s="52">
        <f>'AEO 2022 52 Raw'!O275</f>
        <v>0</v>
      </c>
      <c r="M297" s="52">
        <f>'AEO 2022 52 Raw'!P275</f>
        <v>0</v>
      </c>
      <c r="N297" s="52">
        <f>'AEO 2022 52 Raw'!Q275</f>
        <v>0</v>
      </c>
      <c r="O297" s="52">
        <f>'AEO 2022 52 Raw'!R275</f>
        <v>0</v>
      </c>
      <c r="P297" s="52">
        <f>'AEO 2022 52 Raw'!S275</f>
        <v>0</v>
      </c>
      <c r="Q297" s="52">
        <f>'AEO 2022 52 Raw'!T275</f>
        <v>0</v>
      </c>
      <c r="R297" s="52">
        <f>'AEO 2022 52 Raw'!U275</f>
        <v>0</v>
      </c>
      <c r="S297" s="52">
        <f>'AEO 2022 52 Raw'!V275</f>
        <v>0</v>
      </c>
      <c r="T297" s="52">
        <f>'AEO 2022 52 Raw'!W275</f>
        <v>0</v>
      </c>
      <c r="U297" s="52">
        <f>'AEO 2022 52 Raw'!X275</f>
        <v>0</v>
      </c>
      <c r="V297" s="52">
        <f>'AEO 2022 52 Raw'!Y275</f>
        <v>0</v>
      </c>
      <c r="W297" s="52">
        <f>'AEO 2022 52 Raw'!Z275</f>
        <v>0</v>
      </c>
      <c r="X297" s="52">
        <f>'AEO 2022 52 Raw'!AA275</f>
        <v>0</v>
      </c>
      <c r="Y297" s="52">
        <f>'AEO 2022 52 Raw'!AB275</f>
        <v>0</v>
      </c>
      <c r="Z297" s="52">
        <f>'AEO 2022 52 Raw'!AC275</f>
        <v>0</v>
      </c>
      <c r="AA297" s="52">
        <f>'AEO 2022 52 Raw'!AD275</f>
        <v>0</v>
      </c>
      <c r="AB297" s="52">
        <f>'AEO 2022 52 Raw'!AE275</f>
        <v>0</v>
      </c>
      <c r="AC297" s="52">
        <f>'AEO 2022 52 Raw'!AF275</f>
        <v>0</v>
      </c>
      <c r="AD297" s="52">
        <f>'AEO 2022 52 Raw'!AG275</f>
        <v>0</v>
      </c>
      <c r="AE297" s="52">
        <f>'AEO 2022 52 Raw'!AH275</f>
        <v>0</v>
      </c>
      <c r="AF297" s="52">
        <f>'AEO 2022 52 Raw'!AI275</f>
        <v>0</v>
      </c>
      <c r="AG297" s="53" t="str">
        <f>'AEO 2022 52 Raw'!AJ275</f>
        <v>- -</v>
      </c>
    </row>
    <row r="298" ht="12.0" customHeight="1">
      <c r="A298" s="45" t="s">
        <v>2786</v>
      </c>
      <c r="B298" s="51" t="s">
        <v>2545</v>
      </c>
      <c r="C298" s="52">
        <f>'AEO 2022 52 Raw'!F276</f>
        <v>77.558044</v>
      </c>
      <c r="D298" s="52">
        <f>'AEO 2022 52 Raw'!G276</f>
        <v>75.805061</v>
      </c>
      <c r="E298" s="52">
        <f>'AEO 2022 52 Raw'!H276</f>
        <v>74.241379</v>
      </c>
      <c r="F298" s="52">
        <f>'AEO 2022 52 Raw'!I276</f>
        <v>72.683754</v>
      </c>
      <c r="G298" s="52">
        <f>'AEO 2022 52 Raw'!J276</f>
        <v>71.148438</v>
      </c>
      <c r="H298" s="52">
        <f>'AEO 2022 52 Raw'!K276</f>
        <v>69.829605</v>
      </c>
      <c r="I298" s="52">
        <f>'AEO 2022 52 Raw'!L276</f>
        <v>68.577438</v>
      </c>
      <c r="J298" s="52">
        <f>'AEO 2022 52 Raw'!M276</f>
        <v>67.388428</v>
      </c>
      <c r="K298" s="52">
        <f>'AEO 2022 52 Raw'!N276</f>
        <v>66.256546</v>
      </c>
      <c r="L298" s="52">
        <f>'AEO 2022 52 Raw'!O276</f>
        <v>65.179581</v>
      </c>
      <c r="M298" s="52">
        <f>'AEO 2022 52 Raw'!P276</f>
        <v>64.155891</v>
      </c>
      <c r="N298" s="52">
        <f>'AEO 2022 52 Raw'!Q276</f>
        <v>63.181755</v>
      </c>
      <c r="O298" s="52">
        <f>'AEO 2022 52 Raw'!R276</f>
        <v>62.255596</v>
      </c>
      <c r="P298" s="52">
        <f>'AEO 2022 52 Raw'!S276</f>
        <v>61.30442</v>
      </c>
      <c r="Q298" s="52">
        <f>'AEO 2022 52 Raw'!T276</f>
        <v>60.381386</v>
      </c>
      <c r="R298" s="52">
        <f>'AEO 2022 52 Raw'!U276</f>
        <v>59.500694</v>
      </c>
      <c r="S298" s="52">
        <f>'AEO 2022 52 Raw'!V276</f>
        <v>58.661118</v>
      </c>
      <c r="T298" s="52">
        <f>'AEO 2022 52 Raw'!W276</f>
        <v>57.858849</v>
      </c>
      <c r="U298" s="52">
        <f>'AEO 2022 52 Raw'!X276</f>
        <v>57.093269</v>
      </c>
      <c r="V298" s="52">
        <f>'AEO 2022 52 Raw'!Y276</f>
        <v>56.363159</v>
      </c>
      <c r="W298" s="52">
        <f>'AEO 2022 52 Raw'!Z276</f>
        <v>55.665745</v>
      </c>
      <c r="X298" s="52">
        <f>'AEO 2022 52 Raw'!AA276</f>
        <v>55.000149</v>
      </c>
      <c r="Y298" s="52">
        <f>'AEO 2022 52 Raw'!AB276</f>
        <v>54.364594</v>
      </c>
      <c r="Z298" s="52">
        <f>'AEO 2022 52 Raw'!AC276</f>
        <v>53.757973</v>
      </c>
      <c r="AA298" s="52">
        <f>'AEO 2022 52 Raw'!AD276</f>
        <v>53.178955</v>
      </c>
      <c r="AB298" s="52">
        <f>'AEO 2022 52 Raw'!AE276</f>
        <v>52.626335</v>
      </c>
      <c r="AC298" s="52">
        <f>'AEO 2022 52 Raw'!AF276</f>
        <v>52.09885</v>
      </c>
      <c r="AD298" s="52">
        <f>'AEO 2022 52 Raw'!AG276</f>
        <v>51.595509</v>
      </c>
      <c r="AE298" s="52">
        <f>'AEO 2022 52 Raw'!AH276</f>
        <v>51.115055</v>
      </c>
      <c r="AF298" s="52">
        <f>'AEO 2022 52 Raw'!AI276</f>
        <v>50.650005</v>
      </c>
      <c r="AG298" s="53">
        <f>'AEO 2022 52 Raw'!AJ276</f>
        <v>-0.015</v>
      </c>
    </row>
    <row r="299" ht="12.0" customHeight="1">
      <c r="A299" s="45" t="s">
        <v>2787</v>
      </c>
      <c r="B299" s="51" t="s">
        <v>2547</v>
      </c>
      <c r="C299" s="52">
        <f>'AEO 2022 52 Raw'!F277</f>
        <v>0</v>
      </c>
      <c r="D299" s="52">
        <f>'AEO 2022 52 Raw'!G277</f>
        <v>0</v>
      </c>
      <c r="E299" s="52">
        <f>'AEO 2022 52 Raw'!H277</f>
        <v>0</v>
      </c>
      <c r="F299" s="52">
        <f>'AEO 2022 52 Raw'!I277</f>
        <v>0</v>
      </c>
      <c r="G299" s="52">
        <f>'AEO 2022 52 Raw'!J277</f>
        <v>91.746223</v>
      </c>
      <c r="H299" s="52">
        <f>'AEO 2022 52 Raw'!K277</f>
        <v>90.089844</v>
      </c>
      <c r="I299" s="52">
        <f>'AEO 2022 52 Raw'!L277</f>
        <v>88.513245</v>
      </c>
      <c r="J299" s="52">
        <f>'AEO 2022 52 Raw'!M277</f>
        <v>87.01329</v>
      </c>
      <c r="K299" s="52">
        <f>'AEO 2022 52 Raw'!N277</f>
        <v>85.588219</v>
      </c>
      <c r="L299" s="52">
        <f>'AEO 2022 52 Raw'!O277</f>
        <v>84.233589</v>
      </c>
      <c r="M299" s="52">
        <f>'AEO 2022 52 Raw'!P277</f>
        <v>82.945915</v>
      </c>
      <c r="N299" s="52">
        <f>'AEO 2022 52 Raw'!Q277</f>
        <v>81.720337</v>
      </c>
      <c r="O299" s="52">
        <f>'AEO 2022 52 Raw'!R277</f>
        <v>80.552872</v>
      </c>
      <c r="P299" s="52">
        <f>'AEO 2022 52 Raw'!S277</f>
        <v>79.371147</v>
      </c>
      <c r="Q299" s="52">
        <f>'AEO 2022 52 Raw'!T277</f>
        <v>78.228867</v>
      </c>
      <c r="R299" s="52">
        <f>'AEO 2022 52 Raw'!U277</f>
        <v>77.131813</v>
      </c>
      <c r="S299" s="52">
        <f>'AEO 2022 52 Raw'!V277</f>
        <v>76.085587</v>
      </c>
      <c r="T299" s="52">
        <f>'AEO 2022 52 Raw'!W277</f>
        <v>75.08947</v>
      </c>
      <c r="U299" s="52">
        <f>'AEO 2022 52 Raw'!X277</f>
        <v>74.139992</v>
      </c>
      <c r="V299" s="52">
        <f>'AEO 2022 52 Raw'!Y277</f>
        <v>73.237259</v>
      </c>
      <c r="W299" s="52">
        <f>'AEO 2022 52 Raw'!Z277</f>
        <v>72.374474</v>
      </c>
      <c r="X299" s="52">
        <f>'AEO 2022 52 Raw'!AA277</f>
        <v>71.551254</v>
      </c>
      <c r="Y299" s="52">
        <f>'AEO 2022 52 Raw'!AB277</f>
        <v>70.764069</v>
      </c>
      <c r="Z299" s="52">
        <f>'AEO 2022 52 Raw'!AC277</f>
        <v>70.012428</v>
      </c>
      <c r="AA299" s="52">
        <f>'AEO 2022 52 Raw'!AD277</f>
        <v>69.294632</v>
      </c>
      <c r="AB299" s="52">
        <f>'AEO 2022 52 Raw'!AE277</f>
        <v>68.609154</v>
      </c>
      <c r="AC299" s="52">
        <f>'AEO 2022 52 Raw'!AF277</f>
        <v>67.954323</v>
      </c>
      <c r="AD299" s="52">
        <f>'AEO 2022 52 Raw'!AG277</f>
        <v>67.330292</v>
      </c>
      <c r="AE299" s="52">
        <f>'AEO 2022 52 Raw'!AH277</f>
        <v>66.733994</v>
      </c>
      <c r="AF299" s="52">
        <f>'AEO 2022 52 Raw'!AI277</f>
        <v>66.158424</v>
      </c>
      <c r="AG299" s="53" t="str">
        <f>'AEO 2022 52 Raw'!AJ277</f>
        <v>- -</v>
      </c>
    </row>
    <row r="300" ht="15.0" customHeight="1">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3"/>
    </row>
    <row r="301" ht="15.0" customHeight="1">
      <c r="B301" s="50" t="s">
        <v>2503</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3"/>
    </row>
    <row r="302" ht="15.0" customHeight="1">
      <c r="A302" s="45" t="s">
        <v>2788</v>
      </c>
      <c r="B302" s="51" t="s">
        <v>2789</v>
      </c>
      <c r="C302" s="52">
        <f>'AEO 2022 52 Raw'!F279</f>
        <v>33.69035</v>
      </c>
      <c r="D302" s="52">
        <f>'AEO 2022 52 Raw'!G279</f>
        <v>33.794109</v>
      </c>
      <c r="E302" s="52">
        <f>'AEO 2022 52 Raw'!H279</f>
        <v>33.981045</v>
      </c>
      <c r="F302" s="52">
        <f>'AEO 2022 52 Raw'!I279</f>
        <v>34.091114</v>
      </c>
      <c r="G302" s="52">
        <f>'AEO 2022 52 Raw'!J279</f>
        <v>34.251709</v>
      </c>
      <c r="H302" s="52">
        <f>'AEO 2022 52 Raw'!K279</f>
        <v>34.395477</v>
      </c>
      <c r="I302" s="52">
        <f>'AEO 2022 52 Raw'!L279</f>
        <v>34.45747</v>
      </c>
      <c r="J302" s="52">
        <f>'AEO 2022 52 Raw'!M279</f>
        <v>34.534161</v>
      </c>
      <c r="K302" s="52">
        <f>'AEO 2022 52 Raw'!N279</f>
        <v>34.619007</v>
      </c>
      <c r="L302" s="52">
        <f>'AEO 2022 52 Raw'!O279</f>
        <v>34.710114</v>
      </c>
      <c r="M302" s="52">
        <f>'AEO 2022 52 Raw'!P279</f>
        <v>34.806362</v>
      </c>
      <c r="N302" s="52">
        <f>'AEO 2022 52 Raw'!Q279</f>
        <v>34.890484</v>
      </c>
      <c r="O302" s="52">
        <f>'AEO 2022 52 Raw'!R279</f>
        <v>35.008461</v>
      </c>
      <c r="P302" s="52">
        <f>'AEO 2022 52 Raw'!S279</f>
        <v>35.08363</v>
      </c>
      <c r="Q302" s="52">
        <f>'AEO 2022 52 Raw'!T279</f>
        <v>35.155334</v>
      </c>
      <c r="R302" s="52">
        <f>'AEO 2022 52 Raw'!U279</f>
        <v>35.224979</v>
      </c>
      <c r="S302" s="52">
        <f>'AEO 2022 52 Raw'!V279</f>
        <v>35.289822</v>
      </c>
      <c r="T302" s="52">
        <f>'AEO 2022 52 Raw'!W279</f>
        <v>35.354145</v>
      </c>
      <c r="U302" s="52">
        <f>'AEO 2022 52 Raw'!X279</f>
        <v>35.424759</v>
      </c>
      <c r="V302" s="52">
        <f>'AEO 2022 52 Raw'!Y279</f>
        <v>35.478313</v>
      </c>
      <c r="W302" s="52">
        <f>'AEO 2022 52 Raw'!Z279</f>
        <v>35.548122</v>
      </c>
      <c r="X302" s="52">
        <f>'AEO 2022 52 Raw'!AA279</f>
        <v>35.609402</v>
      </c>
      <c r="Y302" s="52">
        <f>'AEO 2022 52 Raw'!AB279</f>
        <v>35.671207</v>
      </c>
      <c r="Z302" s="52">
        <f>'AEO 2022 52 Raw'!AC279</f>
        <v>35.735001</v>
      </c>
      <c r="AA302" s="52">
        <f>'AEO 2022 52 Raw'!AD279</f>
        <v>35.793976</v>
      </c>
      <c r="AB302" s="52">
        <f>'AEO 2022 52 Raw'!AE279</f>
        <v>35.852226</v>
      </c>
      <c r="AC302" s="52">
        <f>'AEO 2022 52 Raw'!AF279</f>
        <v>35.912907</v>
      </c>
      <c r="AD302" s="52">
        <f>'AEO 2022 52 Raw'!AG279</f>
        <v>35.972572</v>
      </c>
      <c r="AE302" s="52">
        <f>'AEO 2022 52 Raw'!AH279</f>
        <v>36.031452</v>
      </c>
      <c r="AF302" s="52">
        <f>'AEO 2022 52 Raw'!AI279</f>
        <v>36.077164</v>
      </c>
      <c r="AG302" s="53">
        <f>'AEO 2022 52 Raw'!AJ279</f>
        <v>0.002</v>
      </c>
    </row>
    <row r="303" ht="15.0" customHeight="1">
      <c r="A303" s="45" t="s">
        <v>2790</v>
      </c>
      <c r="B303" s="51" t="s">
        <v>2791</v>
      </c>
      <c r="C303" s="52">
        <f>'AEO 2022 52 Raw'!F280</f>
        <v>40.452045</v>
      </c>
      <c r="D303" s="52">
        <f>'AEO 2022 52 Raw'!G280</f>
        <v>40.671932</v>
      </c>
      <c r="E303" s="52">
        <f>'AEO 2022 52 Raw'!H280</f>
        <v>40.839455</v>
      </c>
      <c r="F303" s="52">
        <f>'AEO 2022 52 Raw'!I280</f>
        <v>40.99472</v>
      </c>
      <c r="G303" s="52">
        <f>'AEO 2022 52 Raw'!J280</f>
        <v>41.088688</v>
      </c>
      <c r="H303" s="52">
        <f>'AEO 2022 52 Raw'!K280</f>
        <v>41.194878</v>
      </c>
      <c r="I303" s="52">
        <f>'AEO 2022 52 Raw'!L280</f>
        <v>41.308952</v>
      </c>
      <c r="J303" s="52">
        <f>'AEO 2022 52 Raw'!M280</f>
        <v>41.42963</v>
      </c>
      <c r="K303" s="52">
        <f>'AEO 2022 52 Raw'!N280</f>
        <v>41.544502</v>
      </c>
      <c r="L303" s="52">
        <f>'AEO 2022 52 Raw'!O280</f>
        <v>41.666325</v>
      </c>
      <c r="M303" s="52">
        <f>'AEO 2022 52 Raw'!P280</f>
        <v>41.778927</v>
      </c>
      <c r="N303" s="52">
        <f>'AEO 2022 52 Raw'!Q280</f>
        <v>41.919075</v>
      </c>
      <c r="O303" s="52">
        <f>'AEO 2022 52 Raw'!R280</f>
        <v>42.03347</v>
      </c>
      <c r="P303" s="52">
        <f>'AEO 2022 52 Raw'!S280</f>
        <v>42.079659</v>
      </c>
      <c r="Q303" s="52">
        <f>'AEO 2022 52 Raw'!T280</f>
        <v>42.108658</v>
      </c>
      <c r="R303" s="52">
        <f>'AEO 2022 52 Raw'!U280</f>
        <v>42.133656</v>
      </c>
      <c r="S303" s="52">
        <f>'AEO 2022 52 Raw'!V280</f>
        <v>42.164795</v>
      </c>
      <c r="T303" s="52">
        <f>'AEO 2022 52 Raw'!W280</f>
        <v>42.19788</v>
      </c>
      <c r="U303" s="52">
        <f>'AEO 2022 52 Raw'!X280</f>
        <v>42.223186</v>
      </c>
      <c r="V303" s="52">
        <f>'AEO 2022 52 Raw'!Y280</f>
        <v>42.262985</v>
      </c>
      <c r="W303" s="52">
        <f>'AEO 2022 52 Raw'!Z280</f>
        <v>42.290512</v>
      </c>
      <c r="X303" s="52">
        <f>'AEO 2022 52 Raw'!AA280</f>
        <v>42.321804</v>
      </c>
      <c r="Y303" s="52">
        <f>'AEO 2022 52 Raw'!AB280</f>
        <v>42.352463</v>
      </c>
      <c r="Z303" s="52">
        <f>'AEO 2022 52 Raw'!AC280</f>
        <v>42.37619</v>
      </c>
      <c r="AA303" s="52">
        <f>'AEO 2022 52 Raw'!AD280</f>
        <v>42.398514</v>
      </c>
      <c r="AB303" s="52">
        <f>'AEO 2022 52 Raw'!AE280</f>
        <v>42.424915</v>
      </c>
      <c r="AC303" s="52">
        <f>'AEO 2022 52 Raw'!AF280</f>
        <v>42.447674</v>
      </c>
      <c r="AD303" s="52">
        <f>'AEO 2022 52 Raw'!AG280</f>
        <v>42.471283</v>
      </c>
      <c r="AE303" s="52">
        <f>'AEO 2022 52 Raw'!AH280</f>
        <v>42.495796</v>
      </c>
      <c r="AF303" s="52">
        <f>'AEO 2022 52 Raw'!AI280</f>
        <v>42.504108</v>
      </c>
      <c r="AG303" s="53">
        <f>'AEO 2022 52 Raw'!AJ280</f>
        <v>0.002</v>
      </c>
    </row>
    <row r="304" ht="15.0" customHeight="1">
      <c r="A304" s="45" t="s">
        <v>2792</v>
      </c>
      <c r="B304" s="51" t="s">
        <v>2793</v>
      </c>
      <c r="C304" s="52">
        <f>'AEO 2022 52 Raw'!F281</f>
        <v>38.10865</v>
      </c>
      <c r="D304" s="52">
        <f>'AEO 2022 52 Raw'!G281</f>
        <v>38.395859</v>
      </c>
      <c r="E304" s="52">
        <f>'AEO 2022 52 Raw'!H281</f>
        <v>38.669952</v>
      </c>
      <c r="F304" s="52">
        <f>'AEO 2022 52 Raw'!I281</f>
        <v>38.902969</v>
      </c>
      <c r="G304" s="52">
        <f>'AEO 2022 52 Raw'!J281</f>
        <v>39.100658</v>
      </c>
      <c r="H304" s="52">
        <f>'AEO 2022 52 Raw'!K281</f>
        <v>39.266338</v>
      </c>
      <c r="I304" s="52">
        <f>'AEO 2022 52 Raw'!L281</f>
        <v>39.38921</v>
      </c>
      <c r="J304" s="52">
        <f>'AEO 2022 52 Raw'!M281</f>
        <v>39.512943</v>
      </c>
      <c r="K304" s="52">
        <f>'AEO 2022 52 Raw'!N281</f>
        <v>39.635723</v>
      </c>
      <c r="L304" s="52">
        <f>'AEO 2022 52 Raw'!O281</f>
        <v>39.752003</v>
      </c>
      <c r="M304" s="52">
        <f>'AEO 2022 52 Raw'!P281</f>
        <v>39.871288</v>
      </c>
      <c r="N304" s="52">
        <f>'AEO 2022 52 Raw'!Q281</f>
        <v>39.970345</v>
      </c>
      <c r="O304" s="52">
        <f>'AEO 2022 52 Raw'!R281</f>
        <v>40.085537</v>
      </c>
      <c r="P304" s="52">
        <f>'AEO 2022 52 Raw'!S281</f>
        <v>40.142467</v>
      </c>
      <c r="Q304" s="52">
        <f>'AEO 2022 52 Raw'!T281</f>
        <v>40.186459</v>
      </c>
      <c r="R304" s="52">
        <f>'AEO 2022 52 Raw'!U281</f>
        <v>40.231125</v>
      </c>
      <c r="S304" s="52">
        <f>'AEO 2022 52 Raw'!V281</f>
        <v>40.277447</v>
      </c>
      <c r="T304" s="52">
        <f>'AEO 2022 52 Raw'!W281</f>
        <v>40.323376</v>
      </c>
      <c r="U304" s="52">
        <f>'AEO 2022 52 Raw'!X281</f>
        <v>40.375034</v>
      </c>
      <c r="V304" s="52">
        <f>'AEO 2022 52 Raw'!Y281</f>
        <v>40.417248</v>
      </c>
      <c r="W304" s="52">
        <f>'AEO 2022 52 Raw'!Z281</f>
        <v>40.460762</v>
      </c>
      <c r="X304" s="52">
        <f>'AEO 2022 52 Raw'!AA281</f>
        <v>40.502888</v>
      </c>
      <c r="Y304" s="52">
        <f>'AEO 2022 52 Raw'!AB281</f>
        <v>40.541401</v>
      </c>
      <c r="Z304" s="52">
        <f>'AEO 2022 52 Raw'!AC281</f>
        <v>40.580223</v>
      </c>
      <c r="AA304" s="52">
        <f>'AEO 2022 52 Raw'!AD281</f>
        <v>40.618847</v>
      </c>
      <c r="AB304" s="52">
        <f>'AEO 2022 52 Raw'!AE281</f>
        <v>40.657986</v>
      </c>
      <c r="AC304" s="52">
        <f>'AEO 2022 52 Raw'!AF281</f>
        <v>40.698822</v>
      </c>
      <c r="AD304" s="52">
        <f>'AEO 2022 52 Raw'!AG281</f>
        <v>40.742012</v>
      </c>
      <c r="AE304" s="52">
        <f>'AEO 2022 52 Raw'!AH281</f>
        <v>40.784664</v>
      </c>
      <c r="AF304" s="52">
        <f>'AEO 2022 52 Raw'!AI281</f>
        <v>40.823196</v>
      </c>
      <c r="AG304" s="53">
        <f>'AEO 2022 52 Raw'!AJ281</f>
        <v>0.002</v>
      </c>
    </row>
    <row r="305" ht="15.0" customHeight="1"/>
    <row r="306" ht="15.0" customHeight="1">
      <c r="B306" s="60" t="s">
        <v>2794</v>
      </c>
    </row>
    <row r="307" ht="15.0" customHeight="1">
      <c r="B307" s="57" t="s">
        <v>2795</v>
      </c>
    </row>
    <row r="308" ht="15.0" customHeight="1"/>
    <row r="309" ht="15.0" customHeight="1"/>
    <row r="310" ht="12.0" customHeight="1"/>
    <row r="311" ht="15.0" customHeight="1"/>
    <row r="312" ht="15.0" customHeight="1"/>
    <row r="313" ht="15.0" customHeight="1"/>
    <row r="314" ht="15.0" customHeight="1"/>
    <row r="315" ht="15.0" customHeight="1"/>
    <row r="316" ht="15.0" customHeight="1"/>
    <row r="317" ht="15.0" customHeight="1"/>
    <row r="318" ht="15.0" customHeight="1"/>
    <row r="319" ht="15.0" customHeight="1"/>
    <row r="320" ht="15.0" customHeight="1"/>
    <row r="321" ht="15.0" customHeight="1"/>
    <row r="322" ht="15.0" customHeight="1"/>
    <row r="323" ht="15.0" customHeight="1"/>
    <row r="324" ht="15.0" customHeight="1"/>
    <row r="325" ht="15.0" customHeight="1"/>
    <row r="326" ht="15.0" customHeight="1"/>
    <row r="327" ht="12.0" customHeight="1"/>
    <row r="328" ht="15.0" customHeight="1"/>
    <row r="329" ht="12.0" customHeight="1"/>
    <row r="330" ht="15.0" customHeight="1"/>
    <row r="331" ht="15.0" customHeight="1"/>
    <row r="332" ht="15.0" customHeight="1"/>
    <row r="333" ht="15.0" customHeight="1"/>
    <row r="334" ht="15.0" customHeight="1"/>
    <row r="335" ht="15.0" customHeight="1"/>
    <row r="336" ht="15.0" customHeight="1"/>
    <row r="337" ht="15.0" customHeight="1"/>
    <row r="338" ht="15.0" customHeight="1"/>
    <row r="339" ht="15.0" customHeight="1"/>
    <row r="340" ht="15.0" customHeight="1"/>
    <row r="341" ht="15.0" customHeight="1"/>
    <row r="342" ht="15.0" customHeight="1"/>
    <row r="343" ht="15.0" customHeight="1"/>
    <row r="344" ht="15.0" customHeight="1"/>
    <row r="345" ht="15.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5.0" customHeight="1"/>
    <row r="376" ht="15.0" customHeight="1"/>
    <row r="377" ht="15.0" customHeight="1"/>
    <row r="378" ht="15.0" customHeight="1"/>
    <row r="379" ht="15.0" customHeight="1"/>
    <row r="380" ht="15.0" customHeight="1"/>
    <row r="381" ht="15.0" customHeight="1"/>
    <row r="382" ht="15.0" customHeight="1"/>
    <row r="383" ht="15.0" customHeight="1"/>
    <row r="384" ht="15.0" customHeight="1"/>
    <row r="385" ht="12.0" customHeight="1"/>
    <row r="386" ht="15.0" customHeight="1"/>
    <row r="387" ht="15.0" customHeight="1"/>
    <row r="388" ht="15.0" customHeight="1"/>
    <row r="389" ht="15.0" customHeight="1"/>
    <row r="390" ht="15.0" customHeight="1"/>
    <row r="391" ht="15.0" customHeight="1"/>
    <row r="392" ht="15.0" customHeight="1"/>
    <row r="393" ht="15.0" customHeight="1"/>
    <row r="394" ht="15.0" customHeight="1"/>
    <row r="395" ht="15.0" customHeight="1"/>
    <row r="396" ht="15.0" customHeight="1"/>
    <row r="397" ht="15.0" customHeight="1"/>
    <row r="398" ht="15.0" customHeight="1"/>
    <row r="399" ht="15.0" customHeight="1"/>
    <row r="400" ht="15.0" customHeight="1"/>
    <row r="401" ht="15.0" customHeight="1"/>
    <row r="402" ht="12.0" customHeight="1"/>
    <row r="403" ht="15.0" customHeight="1"/>
    <row r="404" ht="15.0" customHeight="1"/>
    <row r="405" ht="12.0" customHeight="1"/>
    <row r="406" ht="15.0" customHeight="1"/>
    <row r="407" ht="15.0" customHeight="1"/>
    <row r="408" ht="15.0" customHeight="1"/>
    <row r="409" ht="15.0" customHeight="1"/>
    <row r="410" ht="15.0" customHeight="1"/>
    <row r="411" ht="12.0" customHeight="1"/>
    <row r="412" ht="15.0" customHeight="1"/>
    <row r="413" ht="15.0" customHeight="1"/>
    <row r="414" ht="15.0" customHeight="1"/>
    <row r="415" ht="15.0" customHeight="1"/>
    <row r="416" ht="15.0" customHeight="1"/>
    <row r="417" ht="15.0" customHeight="1"/>
    <row r="418" ht="15.0" customHeight="1"/>
    <row r="419" ht="15.0" customHeight="1"/>
    <row r="420" ht="15.0" customHeight="1"/>
    <row r="421" ht="15.0" customHeight="1"/>
    <row r="422" ht="15.0" customHeight="1"/>
    <row r="423" ht="15.0" customHeight="1"/>
    <row r="424" ht="15.0" customHeight="1"/>
    <row r="425" ht="15.0" customHeight="1"/>
    <row r="426" ht="15.0" customHeight="1"/>
    <row r="427" ht="15.0" customHeight="1"/>
    <row r="428" ht="12.0" customHeight="1"/>
    <row r="429" ht="15.0" customHeight="1"/>
    <row r="430" ht="15.0" customHeight="1"/>
    <row r="431" ht="12.0" customHeight="1"/>
    <row r="432" ht="15.0" customHeight="1"/>
    <row r="433" ht="15.0" customHeight="1"/>
    <row r="434" ht="15.0" customHeight="1"/>
    <row r="435" ht="12.0" customHeight="1"/>
    <row r="436" ht="15.0" customHeight="1"/>
    <row r="437" ht="15.0" customHeight="1"/>
    <row r="438" ht="15.0" customHeight="1"/>
    <row r="439" ht="15.0" customHeight="1"/>
    <row r="440" ht="15.0" customHeight="1"/>
    <row r="441" ht="15.0" customHeight="1"/>
    <row r="442" ht="15.0" customHeight="1"/>
    <row r="443" ht="15.0" customHeight="1"/>
    <row r="444" ht="15.0" customHeight="1"/>
    <row r="445" ht="15.0" customHeight="1"/>
    <row r="446" ht="12.0" customHeight="1"/>
    <row r="447" ht="15.0" customHeight="1"/>
    <row r="448" ht="15.0" customHeight="1"/>
    <row r="449" ht="12.0" customHeight="1"/>
    <row r="450" ht="15.0" customHeight="1"/>
    <row r="451" ht="15.0" customHeight="1"/>
    <row r="452" ht="15.0" customHeight="1"/>
    <row r="453" ht="15.0" customHeight="1"/>
    <row r="454" ht="15.0" customHeight="1"/>
    <row r="455" ht="15.0" customHeight="1"/>
    <row r="456" ht="15.0" customHeight="1"/>
    <row r="457" ht="15.0" customHeight="1"/>
    <row r="458" ht="15.0" customHeight="1"/>
    <row r="459" ht="15.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5.0" customHeight="1">
      <c r="B500" s="57"/>
    </row>
    <row r="501" ht="15.0" customHeight="1"/>
    <row r="502" ht="15.0" customHeight="1"/>
    <row r="503" ht="15.0" customHeight="1"/>
    <row r="504" ht="15.0" customHeight="1"/>
    <row r="505" ht="15.0" customHeight="1"/>
    <row r="506" ht="15.0" customHeight="1"/>
    <row r="507" ht="15.0"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2" width="32.43"/>
    <col customWidth="1" min="3" max="3" width="34.0"/>
    <col customWidth="1" min="4" max="36" width="8.86"/>
  </cols>
  <sheetData>
    <row r="1" ht="14.25" customHeight="1">
      <c r="A1" s="3" t="s">
        <v>152</v>
      </c>
    </row>
    <row r="2" ht="14.25" customHeight="1">
      <c r="A2" s="3" t="s">
        <v>2796</v>
      </c>
    </row>
    <row r="3" ht="14.25" customHeight="1">
      <c r="A3" s="3" t="s">
        <v>2797</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2798</v>
      </c>
    </row>
    <row r="6" ht="14.25" customHeight="1">
      <c r="A6" s="50" t="s">
        <v>160</v>
      </c>
      <c r="C6" s="3" t="s">
        <v>2799</v>
      </c>
    </row>
    <row r="7" ht="14.25" customHeight="1">
      <c r="A7" s="42" t="s">
        <v>162</v>
      </c>
      <c r="B7" s="42"/>
      <c r="C7" s="42" t="s">
        <v>2800</v>
      </c>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61"/>
    </row>
    <row r="8" ht="14.25" customHeight="1">
      <c r="A8" s="3" t="s">
        <v>164</v>
      </c>
      <c r="B8" s="3" t="s">
        <v>2801</v>
      </c>
      <c r="C8" s="3" t="s">
        <v>2802</v>
      </c>
      <c r="D8" s="3" t="s">
        <v>167</v>
      </c>
      <c r="E8" s="3">
        <v>4430.540039</v>
      </c>
      <c r="F8" s="3">
        <v>4768.92627</v>
      </c>
      <c r="G8" s="3">
        <v>5242.686035</v>
      </c>
      <c r="H8" s="3">
        <v>5277.425781</v>
      </c>
      <c r="I8" s="3">
        <v>5332.482422</v>
      </c>
      <c r="J8" s="3">
        <v>5366.364746</v>
      </c>
      <c r="K8" s="3">
        <v>5276.02832</v>
      </c>
      <c r="L8" s="3">
        <v>5157.722656</v>
      </c>
      <c r="M8" s="3">
        <v>5160.429199</v>
      </c>
      <c r="N8" s="3">
        <v>5150.478516</v>
      </c>
      <c r="O8" s="3">
        <v>5149.121094</v>
      </c>
      <c r="P8" s="3">
        <v>5129.027832</v>
      </c>
      <c r="Q8" s="3">
        <v>5123.649902</v>
      </c>
      <c r="R8" s="3">
        <v>5107.165039</v>
      </c>
      <c r="S8" s="3">
        <v>5106.615723</v>
      </c>
      <c r="T8" s="3">
        <v>5067.029297</v>
      </c>
      <c r="U8" s="3">
        <v>4988.660645</v>
      </c>
      <c r="V8" s="3">
        <v>4915.442383</v>
      </c>
      <c r="W8" s="3">
        <v>4879.742188</v>
      </c>
      <c r="X8" s="3">
        <v>4824.818359</v>
      </c>
      <c r="Y8" s="3">
        <v>4767.015625</v>
      </c>
      <c r="Z8" s="3">
        <v>4718.786621</v>
      </c>
      <c r="AA8" s="3">
        <v>4672.149414</v>
      </c>
      <c r="AB8" s="3">
        <v>4616.104004</v>
      </c>
      <c r="AC8" s="3">
        <v>4570.187012</v>
      </c>
      <c r="AD8" s="3">
        <v>4571.701172</v>
      </c>
      <c r="AE8" s="3">
        <v>4505.428711</v>
      </c>
      <c r="AF8" s="3">
        <v>4434.674316</v>
      </c>
      <c r="AG8" s="3">
        <v>4405.36084</v>
      </c>
      <c r="AH8" s="3">
        <v>4332.687988</v>
      </c>
      <c r="AI8" s="3">
        <v>4252.924316</v>
      </c>
      <c r="AJ8" s="40">
        <v>-0.001</v>
      </c>
    </row>
    <row r="9" ht="14.25" customHeight="1">
      <c r="A9" s="3" t="s">
        <v>168</v>
      </c>
      <c r="B9" s="3" t="s">
        <v>2803</v>
      </c>
      <c r="C9" s="3" t="s">
        <v>2804</v>
      </c>
      <c r="D9" s="3" t="s">
        <v>167</v>
      </c>
      <c r="E9" s="3">
        <v>0.091703</v>
      </c>
      <c r="F9" s="3">
        <v>0.090031</v>
      </c>
      <c r="G9" s="3">
        <v>0.094424</v>
      </c>
      <c r="H9" s="3">
        <v>0.089815</v>
      </c>
      <c r="I9" s="3">
        <v>0.08771</v>
      </c>
      <c r="J9" s="3">
        <v>0.08925</v>
      </c>
      <c r="K9" s="3">
        <v>0.086431</v>
      </c>
      <c r="L9" s="3">
        <v>0.083304</v>
      </c>
      <c r="M9" s="3">
        <v>0.08455</v>
      </c>
      <c r="N9" s="3">
        <v>0.084075</v>
      </c>
      <c r="O9" s="3">
        <v>0.083118</v>
      </c>
      <c r="P9" s="3">
        <v>0.084137</v>
      </c>
      <c r="Q9" s="3">
        <v>0.083978</v>
      </c>
      <c r="R9" s="3">
        <v>0.083596</v>
      </c>
      <c r="S9" s="3">
        <v>0.084752</v>
      </c>
      <c r="T9" s="3">
        <v>0.084326</v>
      </c>
      <c r="U9" s="3">
        <v>0.083612</v>
      </c>
      <c r="V9" s="3">
        <v>0.081953</v>
      </c>
      <c r="W9" s="3">
        <v>0.081093</v>
      </c>
      <c r="X9" s="3">
        <v>0.081319</v>
      </c>
      <c r="Y9" s="3">
        <v>0.078959</v>
      </c>
      <c r="Z9" s="3">
        <v>0.078244</v>
      </c>
      <c r="AA9" s="3">
        <v>0.077311</v>
      </c>
      <c r="AB9" s="3">
        <v>0.076276</v>
      </c>
      <c r="AC9" s="3">
        <v>0.075326</v>
      </c>
      <c r="AD9" s="3">
        <v>0.075413</v>
      </c>
      <c r="AE9" s="3">
        <v>0.074002</v>
      </c>
      <c r="AF9" s="3">
        <v>0.072725</v>
      </c>
      <c r="AG9" s="3">
        <v>0.071912</v>
      </c>
      <c r="AH9" s="3">
        <v>0.070517</v>
      </c>
      <c r="AI9" s="3">
        <v>0.069125</v>
      </c>
      <c r="AJ9" s="40">
        <v>-0.009</v>
      </c>
    </row>
    <row r="10" ht="14.25" customHeight="1">
      <c r="A10" s="3" t="s">
        <v>171</v>
      </c>
      <c r="B10" s="3" t="s">
        <v>2805</v>
      </c>
      <c r="C10" s="3" t="s">
        <v>2806</v>
      </c>
      <c r="D10" s="3" t="s">
        <v>167</v>
      </c>
      <c r="E10" s="3">
        <v>4430.631836</v>
      </c>
      <c r="F10" s="3">
        <v>4769.016113</v>
      </c>
      <c r="G10" s="3">
        <v>5242.780273</v>
      </c>
      <c r="H10" s="3">
        <v>5277.515625</v>
      </c>
      <c r="I10" s="3">
        <v>5332.570312</v>
      </c>
      <c r="J10" s="3">
        <v>5366.454102</v>
      </c>
      <c r="K10" s="3">
        <v>5276.114746</v>
      </c>
      <c r="L10" s="3">
        <v>5157.806152</v>
      </c>
      <c r="M10" s="3">
        <v>5160.513672</v>
      </c>
      <c r="N10" s="3">
        <v>5150.5625</v>
      </c>
      <c r="O10" s="3">
        <v>5149.204102</v>
      </c>
      <c r="P10" s="3">
        <v>5129.111816</v>
      </c>
      <c r="Q10" s="3">
        <v>5123.733887</v>
      </c>
      <c r="R10" s="3">
        <v>5107.248535</v>
      </c>
      <c r="S10" s="3">
        <v>5106.700684</v>
      </c>
      <c r="T10" s="3">
        <v>5067.11377</v>
      </c>
      <c r="U10" s="3">
        <v>4988.744141</v>
      </c>
      <c r="V10" s="3">
        <v>4915.524414</v>
      </c>
      <c r="W10" s="3">
        <v>4879.823242</v>
      </c>
      <c r="X10" s="3">
        <v>4824.899902</v>
      </c>
      <c r="Y10" s="3">
        <v>4767.094727</v>
      </c>
      <c r="Z10" s="3">
        <v>4718.864746</v>
      </c>
      <c r="AA10" s="3">
        <v>4672.226562</v>
      </c>
      <c r="AB10" s="3">
        <v>4616.180176</v>
      </c>
      <c r="AC10" s="3">
        <v>4570.262207</v>
      </c>
      <c r="AD10" s="3">
        <v>4571.776367</v>
      </c>
      <c r="AE10" s="3">
        <v>4505.50293</v>
      </c>
      <c r="AF10" s="3">
        <v>4434.74707</v>
      </c>
      <c r="AG10" s="3">
        <v>4405.432617</v>
      </c>
      <c r="AH10" s="3">
        <v>4332.758301</v>
      </c>
      <c r="AI10" s="3">
        <v>4252.993652</v>
      </c>
      <c r="AJ10" s="40">
        <v>-0.001</v>
      </c>
    </row>
    <row r="11" ht="14.25" customHeight="1">
      <c r="A11" s="42" t="s">
        <v>174</v>
      </c>
      <c r="B11" s="42"/>
      <c r="C11" s="42" t="s">
        <v>2807</v>
      </c>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c r="AE11" s="42"/>
      <c r="AF11" s="42"/>
      <c r="AG11" s="61"/>
    </row>
    <row r="12" ht="14.25" customHeight="1">
      <c r="A12" s="3" t="s">
        <v>176</v>
      </c>
      <c r="B12" s="3" t="s">
        <v>2808</v>
      </c>
      <c r="C12" s="3" t="s">
        <v>2809</v>
      </c>
      <c r="D12" s="3" t="s">
        <v>167</v>
      </c>
      <c r="E12" s="3">
        <v>82.86573</v>
      </c>
      <c r="F12" s="3">
        <v>88.778244</v>
      </c>
      <c r="G12" s="3">
        <v>97.887756</v>
      </c>
      <c r="H12" s="3">
        <v>98.749519</v>
      </c>
      <c r="I12" s="3">
        <v>99.876137</v>
      </c>
      <c r="J12" s="3">
        <v>100.600273</v>
      </c>
      <c r="K12" s="3">
        <v>99.069313</v>
      </c>
      <c r="L12" s="3">
        <v>97.080338</v>
      </c>
      <c r="M12" s="3">
        <v>97.452324</v>
      </c>
      <c r="N12" s="3">
        <v>97.519157</v>
      </c>
      <c r="O12" s="3">
        <v>97.80072</v>
      </c>
      <c r="P12" s="3">
        <v>97.808365</v>
      </c>
      <c r="Q12" s="3">
        <v>98.015251</v>
      </c>
      <c r="R12" s="3">
        <v>98.066704</v>
      </c>
      <c r="S12" s="3">
        <v>98.425705</v>
      </c>
      <c r="T12" s="3">
        <v>98.079758</v>
      </c>
      <c r="U12" s="3">
        <v>96.899742</v>
      </c>
      <c r="V12" s="3">
        <v>95.840691</v>
      </c>
      <c r="W12" s="3">
        <v>95.533234</v>
      </c>
      <c r="X12" s="3">
        <v>94.846573</v>
      </c>
      <c r="Y12" s="3">
        <v>94.080093</v>
      </c>
      <c r="Z12" s="3">
        <v>93.468681</v>
      </c>
      <c r="AA12" s="3">
        <v>92.857796</v>
      </c>
      <c r="AB12" s="3">
        <v>92.05088</v>
      </c>
      <c r="AC12" s="3">
        <v>91.469421</v>
      </c>
      <c r="AD12" s="3">
        <v>91.848557</v>
      </c>
      <c r="AE12" s="3">
        <v>90.8843</v>
      </c>
      <c r="AF12" s="3">
        <v>89.801239</v>
      </c>
      <c r="AG12" s="3">
        <v>89.570892</v>
      </c>
      <c r="AH12" s="3">
        <v>88.466881</v>
      </c>
      <c r="AI12" s="3">
        <v>87.250069</v>
      </c>
      <c r="AJ12" s="40">
        <v>0.002</v>
      </c>
    </row>
    <row r="13" ht="14.25" customHeight="1">
      <c r="A13" s="3" t="s">
        <v>179</v>
      </c>
      <c r="B13" s="3" t="s">
        <v>2810</v>
      </c>
      <c r="C13" s="3" t="s">
        <v>2811</v>
      </c>
      <c r="D13" s="3" t="s">
        <v>167</v>
      </c>
      <c r="E13" s="3">
        <v>2.014161</v>
      </c>
      <c r="F13" s="3">
        <v>2.116755</v>
      </c>
      <c r="G13" s="3">
        <v>2.187926</v>
      </c>
      <c r="H13" s="3">
        <v>2.115665</v>
      </c>
      <c r="I13" s="3">
        <v>2.1331</v>
      </c>
      <c r="J13" s="3">
        <v>2.187847</v>
      </c>
      <c r="K13" s="3">
        <v>2.250745</v>
      </c>
      <c r="L13" s="3">
        <v>2.319192</v>
      </c>
      <c r="M13" s="3">
        <v>2.463099</v>
      </c>
      <c r="N13" s="3">
        <v>2.616289</v>
      </c>
      <c r="O13" s="3">
        <v>2.802221</v>
      </c>
      <c r="P13" s="3">
        <v>2.953589</v>
      </c>
      <c r="Q13" s="3">
        <v>3.120451</v>
      </c>
      <c r="R13" s="3">
        <v>3.262651</v>
      </c>
      <c r="S13" s="3">
        <v>3.40547</v>
      </c>
      <c r="T13" s="3">
        <v>3.49672</v>
      </c>
      <c r="U13" s="3">
        <v>3.548795</v>
      </c>
      <c r="V13" s="3">
        <v>3.589806</v>
      </c>
      <c r="W13" s="3">
        <v>3.646011</v>
      </c>
      <c r="X13" s="3">
        <v>3.673913</v>
      </c>
      <c r="Y13" s="3">
        <v>3.693691</v>
      </c>
      <c r="Z13" s="3">
        <v>3.701219</v>
      </c>
      <c r="AA13" s="3">
        <v>3.707546</v>
      </c>
      <c r="AB13" s="3">
        <v>3.704162</v>
      </c>
      <c r="AC13" s="3">
        <v>3.70677</v>
      </c>
      <c r="AD13" s="3">
        <v>3.748243</v>
      </c>
      <c r="AE13" s="3">
        <v>3.730523</v>
      </c>
      <c r="AF13" s="3">
        <v>3.707829</v>
      </c>
      <c r="AG13" s="3">
        <v>3.718948</v>
      </c>
      <c r="AH13" s="3">
        <v>3.697174</v>
      </c>
      <c r="AI13" s="3">
        <v>3.669234</v>
      </c>
      <c r="AJ13" s="40">
        <v>0.02</v>
      </c>
    </row>
    <row r="14" ht="14.25" customHeight="1">
      <c r="A14" s="3" t="s">
        <v>182</v>
      </c>
      <c r="B14" s="3" t="s">
        <v>2812</v>
      </c>
      <c r="C14" s="3" t="s">
        <v>2813</v>
      </c>
      <c r="D14" s="3" t="s">
        <v>167</v>
      </c>
      <c r="E14" s="3">
        <v>45.0984</v>
      </c>
      <c r="F14" s="3">
        <v>43.183132</v>
      </c>
      <c r="G14" s="3">
        <v>44.87886</v>
      </c>
      <c r="H14" s="3">
        <v>42.311188</v>
      </c>
      <c r="I14" s="3">
        <v>41.21912</v>
      </c>
      <c r="J14" s="3">
        <v>41.567673</v>
      </c>
      <c r="K14" s="3">
        <v>41.456791</v>
      </c>
      <c r="L14" s="3">
        <v>43.14045</v>
      </c>
      <c r="M14" s="3">
        <v>46.895927</v>
      </c>
      <c r="N14" s="3">
        <v>51.488796</v>
      </c>
      <c r="O14" s="3">
        <v>58.315022</v>
      </c>
      <c r="P14" s="3">
        <v>64.530876</v>
      </c>
      <c r="Q14" s="3">
        <v>72.045967</v>
      </c>
      <c r="R14" s="3">
        <v>79.581985</v>
      </c>
      <c r="S14" s="3">
        <v>87.853249</v>
      </c>
      <c r="T14" s="3">
        <v>94.674225</v>
      </c>
      <c r="U14" s="3">
        <v>100.867775</v>
      </c>
      <c r="V14" s="3">
        <v>107.292206</v>
      </c>
      <c r="W14" s="3">
        <v>114.558159</v>
      </c>
      <c r="X14" s="3">
        <v>120.887489</v>
      </c>
      <c r="Y14" s="3">
        <v>127.426682</v>
      </c>
      <c r="Z14" s="3">
        <v>133.082535</v>
      </c>
      <c r="AA14" s="3">
        <v>138.545105</v>
      </c>
      <c r="AB14" s="3">
        <v>144.041061</v>
      </c>
      <c r="AC14" s="3">
        <v>150.035324</v>
      </c>
      <c r="AD14" s="3">
        <v>158.088089</v>
      </c>
      <c r="AE14" s="3">
        <v>163.426514</v>
      </c>
      <c r="AF14" s="3">
        <v>168.747879</v>
      </c>
      <c r="AG14" s="3">
        <v>175.613022</v>
      </c>
      <c r="AH14" s="3">
        <v>181.703384</v>
      </c>
      <c r="AI14" s="3">
        <v>187.488083</v>
      </c>
      <c r="AJ14" s="40">
        <v>0.049</v>
      </c>
    </row>
    <row r="15" ht="14.25" customHeight="1">
      <c r="A15" s="3" t="s">
        <v>185</v>
      </c>
      <c r="B15" s="3" t="s">
        <v>2814</v>
      </c>
      <c r="C15" s="3" t="s">
        <v>2815</v>
      </c>
      <c r="D15" s="3" t="s">
        <v>167</v>
      </c>
      <c r="E15" s="3">
        <v>65.759254</v>
      </c>
      <c r="F15" s="3">
        <v>57.491383</v>
      </c>
      <c r="G15" s="3">
        <v>66.992439</v>
      </c>
      <c r="H15" s="3">
        <v>73.780128</v>
      </c>
      <c r="I15" s="3">
        <v>80.019737</v>
      </c>
      <c r="J15" s="3">
        <v>83.488007</v>
      </c>
      <c r="K15" s="3">
        <v>88.954521</v>
      </c>
      <c r="L15" s="3">
        <v>94.401581</v>
      </c>
      <c r="M15" s="3">
        <v>105.246628</v>
      </c>
      <c r="N15" s="3">
        <v>117.282074</v>
      </c>
      <c r="O15" s="3">
        <v>132.60144</v>
      </c>
      <c r="P15" s="3">
        <v>153.49263</v>
      </c>
      <c r="Q15" s="3">
        <v>173.616653</v>
      </c>
      <c r="R15" s="3">
        <v>198.332428</v>
      </c>
      <c r="S15" s="3">
        <v>225.309265</v>
      </c>
      <c r="T15" s="3">
        <v>254.45285</v>
      </c>
      <c r="U15" s="3">
        <v>278.038544</v>
      </c>
      <c r="V15" s="3">
        <v>303.48288</v>
      </c>
      <c r="W15" s="3">
        <v>332.549622</v>
      </c>
      <c r="X15" s="3">
        <v>360.707672</v>
      </c>
      <c r="Y15" s="3">
        <v>386.63501</v>
      </c>
      <c r="Z15" s="3">
        <v>406.616852</v>
      </c>
      <c r="AA15" s="3">
        <v>425.579041</v>
      </c>
      <c r="AB15" s="3">
        <v>443.113953</v>
      </c>
      <c r="AC15" s="3">
        <v>462.960205</v>
      </c>
      <c r="AD15" s="3">
        <v>488.963135</v>
      </c>
      <c r="AE15" s="3">
        <v>510.022217</v>
      </c>
      <c r="AF15" s="3">
        <v>528.287354</v>
      </c>
      <c r="AG15" s="3">
        <v>553.261597</v>
      </c>
      <c r="AH15" s="3">
        <v>572.912537</v>
      </c>
      <c r="AI15" s="3">
        <v>594.610168</v>
      </c>
      <c r="AJ15" s="40">
        <v>0.076</v>
      </c>
    </row>
    <row r="16" ht="14.25" customHeight="1">
      <c r="A16" s="3" t="s">
        <v>2816</v>
      </c>
      <c r="B16" s="3" t="s">
        <v>2817</v>
      </c>
      <c r="C16" s="3" t="s">
        <v>2818</v>
      </c>
      <c r="D16" s="3" t="s">
        <v>167</v>
      </c>
      <c r="E16" s="3">
        <v>20.674416</v>
      </c>
      <c r="F16" s="3">
        <v>28.176989</v>
      </c>
      <c r="G16" s="3">
        <v>33.950932</v>
      </c>
      <c r="H16" s="3">
        <v>36.931286</v>
      </c>
      <c r="I16" s="3">
        <v>41.969532</v>
      </c>
      <c r="J16" s="3">
        <v>48.640995</v>
      </c>
      <c r="K16" s="3">
        <v>55.013874</v>
      </c>
      <c r="L16" s="3">
        <v>62.905365</v>
      </c>
      <c r="M16" s="3">
        <v>73.882957</v>
      </c>
      <c r="N16" s="3">
        <v>77.068756</v>
      </c>
      <c r="O16" s="3">
        <v>80.696732</v>
      </c>
      <c r="P16" s="3">
        <v>81.135765</v>
      </c>
      <c r="Q16" s="3">
        <v>83.302795</v>
      </c>
      <c r="R16" s="3">
        <v>84.292328</v>
      </c>
      <c r="S16" s="3">
        <v>85.728806</v>
      </c>
      <c r="T16" s="3">
        <v>84.681641</v>
      </c>
      <c r="U16" s="3">
        <v>83.560677</v>
      </c>
      <c r="V16" s="3">
        <v>82.382141</v>
      </c>
      <c r="W16" s="3">
        <v>81.626305</v>
      </c>
      <c r="X16" s="3">
        <v>79.956459</v>
      </c>
      <c r="Y16" s="3">
        <v>78.624977</v>
      </c>
      <c r="Z16" s="3">
        <v>76.511696</v>
      </c>
      <c r="AA16" s="3">
        <v>74.205223</v>
      </c>
      <c r="AB16" s="3">
        <v>72.000122</v>
      </c>
      <c r="AC16" s="3">
        <v>69.958206</v>
      </c>
      <c r="AD16" s="3">
        <v>68.774048</v>
      </c>
      <c r="AE16" s="3">
        <v>66.15274</v>
      </c>
      <c r="AF16" s="3">
        <v>63.704296</v>
      </c>
      <c r="AG16" s="3">
        <v>61.705101</v>
      </c>
      <c r="AH16" s="3">
        <v>59.545723</v>
      </c>
      <c r="AI16" s="3">
        <v>57.139908</v>
      </c>
      <c r="AJ16" s="40">
        <v>0.034</v>
      </c>
    </row>
    <row r="17" ht="14.25" customHeight="1">
      <c r="A17" s="3" t="s">
        <v>2819</v>
      </c>
      <c r="B17" s="3" t="s">
        <v>2820</v>
      </c>
      <c r="C17" s="3" t="s">
        <v>2821</v>
      </c>
      <c r="D17" s="3" t="s">
        <v>167</v>
      </c>
      <c r="E17" s="3">
        <v>5.310642</v>
      </c>
      <c r="F17" s="3">
        <v>5.630332</v>
      </c>
      <c r="G17" s="3">
        <v>5.241416</v>
      </c>
      <c r="H17" s="3">
        <v>4.634056</v>
      </c>
      <c r="I17" s="3">
        <v>4.410059</v>
      </c>
      <c r="J17" s="3">
        <v>4.339242</v>
      </c>
      <c r="K17" s="3">
        <v>4.392287</v>
      </c>
      <c r="L17" s="3">
        <v>4.544848</v>
      </c>
      <c r="M17" s="3">
        <v>4.886629</v>
      </c>
      <c r="N17" s="3">
        <v>5.32712</v>
      </c>
      <c r="O17" s="3">
        <v>5.979389</v>
      </c>
      <c r="P17" s="3">
        <v>6.411442</v>
      </c>
      <c r="Q17" s="3">
        <v>6.825327</v>
      </c>
      <c r="R17" s="3">
        <v>7.164952</v>
      </c>
      <c r="S17" s="3">
        <v>7.520013</v>
      </c>
      <c r="T17" s="3">
        <v>7.705092</v>
      </c>
      <c r="U17" s="3">
        <v>7.815033</v>
      </c>
      <c r="V17" s="3">
        <v>7.905196</v>
      </c>
      <c r="W17" s="3">
        <v>8.024158</v>
      </c>
      <c r="X17" s="3">
        <v>8.055717</v>
      </c>
      <c r="Y17" s="3">
        <v>8.079099</v>
      </c>
      <c r="Z17" s="3">
        <v>8.036082</v>
      </c>
      <c r="AA17" s="3">
        <v>7.969784</v>
      </c>
      <c r="AB17" s="3">
        <v>7.89343</v>
      </c>
      <c r="AC17" s="3">
        <v>7.831873</v>
      </c>
      <c r="AD17" s="3">
        <v>7.857708</v>
      </c>
      <c r="AE17" s="3">
        <v>7.742971</v>
      </c>
      <c r="AF17" s="3">
        <v>7.623875</v>
      </c>
      <c r="AG17" s="3">
        <v>7.568454</v>
      </c>
      <c r="AH17" s="3">
        <v>7.464639</v>
      </c>
      <c r="AI17" s="3">
        <v>7.343002</v>
      </c>
      <c r="AJ17" s="40">
        <v>0.011</v>
      </c>
    </row>
    <row r="18" ht="14.25" customHeight="1">
      <c r="A18" s="3" t="s">
        <v>194</v>
      </c>
      <c r="B18" s="3" t="s">
        <v>2822</v>
      </c>
      <c r="C18" s="3" t="s">
        <v>2823</v>
      </c>
      <c r="D18" s="3" t="s">
        <v>167</v>
      </c>
      <c r="E18" s="3">
        <v>0.0</v>
      </c>
      <c r="F18" s="3">
        <v>0.0</v>
      </c>
      <c r="G18" s="3">
        <v>0.0</v>
      </c>
      <c r="H18" s="3">
        <v>0.0</v>
      </c>
      <c r="I18" s="3">
        <v>0.0</v>
      </c>
      <c r="J18" s="3">
        <v>0.0</v>
      </c>
      <c r="K18" s="3">
        <v>0.0</v>
      </c>
      <c r="L18" s="3">
        <v>0.0</v>
      </c>
      <c r="M18" s="3">
        <v>0.0</v>
      </c>
      <c r="N18" s="3">
        <v>0.0</v>
      </c>
      <c r="O18" s="3">
        <v>0.0</v>
      </c>
      <c r="P18" s="3">
        <v>0.0</v>
      </c>
      <c r="Q18" s="3">
        <v>0.0</v>
      </c>
      <c r="R18" s="3">
        <v>0.0</v>
      </c>
      <c r="S18" s="3">
        <v>0.0</v>
      </c>
      <c r="T18" s="3">
        <v>0.0</v>
      </c>
      <c r="U18" s="3">
        <v>0.0</v>
      </c>
      <c r="V18" s="3">
        <v>0.0</v>
      </c>
      <c r="W18" s="3">
        <v>0.0</v>
      </c>
      <c r="X18" s="3">
        <v>0.0</v>
      </c>
      <c r="Y18" s="3">
        <v>0.0</v>
      </c>
      <c r="Z18" s="3">
        <v>0.0</v>
      </c>
      <c r="AA18" s="3">
        <v>0.0</v>
      </c>
      <c r="AB18" s="3">
        <v>0.0</v>
      </c>
      <c r="AC18" s="3">
        <v>0.0</v>
      </c>
      <c r="AD18" s="3">
        <v>0.0</v>
      </c>
      <c r="AE18" s="3">
        <v>0.0</v>
      </c>
      <c r="AF18" s="3">
        <v>0.0</v>
      </c>
      <c r="AG18" s="3">
        <v>0.0</v>
      </c>
      <c r="AH18" s="3">
        <v>0.0</v>
      </c>
      <c r="AI18" s="3">
        <v>0.0</v>
      </c>
      <c r="AJ18" s="3" t="s">
        <v>197</v>
      </c>
    </row>
    <row r="19" ht="14.25" customHeight="1">
      <c r="A19" s="3" t="s">
        <v>198</v>
      </c>
      <c r="B19" s="3" t="s">
        <v>2824</v>
      </c>
      <c r="C19" s="3" t="s">
        <v>2825</v>
      </c>
      <c r="D19" s="3" t="s">
        <v>167</v>
      </c>
      <c r="E19" s="3">
        <v>121.397232</v>
      </c>
      <c r="F19" s="3">
        <v>136.909775</v>
      </c>
      <c r="G19" s="3">
        <v>161.620529</v>
      </c>
      <c r="H19" s="3">
        <v>172.900162</v>
      </c>
      <c r="I19" s="3">
        <v>185.487625</v>
      </c>
      <c r="J19" s="3">
        <v>197.378525</v>
      </c>
      <c r="K19" s="3">
        <v>206.532532</v>
      </c>
      <c r="L19" s="3">
        <v>216.445618</v>
      </c>
      <c r="M19" s="3">
        <v>232.973358</v>
      </c>
      <c r="N19" s="3">
        <v>246.079361</v>
      </c>
      <c r="O19" s="3">
        <v>261.673126</v>
      </c>
      <c r="P19" s="3">
        <v>274.523254</v>
      </c>
      <c r="Q19" s="3">
        <v>287.883942</v>
      </c>
      <c r="R19" s="3">
        <v>300.892975</v>
      </c>
      <c r="S19" s="3">
        <v>315.429779</v>
      </c>
      <c r="T19" s="3">
        <v>326.461426</v>
      </c>
      <c r="U19" s="3">
        <v>334.921722</v>
      </c>
      <c r="V19" s="3">
        <v>344.058746</v>
      </c>
      <c r="W19" s="3">
        <v>356.154785</v>
      </c>
      <c r="X19" s="3">
        <v>366.537689</v>
      </c>
      <c r="Y19" s="3">
        <v>377.089142</v>
      </c>
      <c r="Z19" s="3">
        <v>390.3526</v>
      </c>
      <c r="AA19" s="3">
        <v>401.862122</v>
      </c>
      <c r="AB19" s="3">
        <v>413.024597</v>
      </c>
      <c r="AC19" s="3">
        <v>425.685547</v>
      </c>
      <c r="AD19" s="3">
        <v>443.746796</v>
      </c>
      <c r="AE19" s="3">
        <v>455.270569</v>
      </c>
      <c r="AF19" s="3">
        <v>466.522003</v>
      </c>
      <c r="AG19" s="3">
        <v>482.343018</v>
      </c>
      <c r="AH19" s="3">
        <v>494.321167</v>
      </c>
      <c r="AI19" s="3">
        <v>505.779694</v>
      </c>
      <c r="AJ19" s="40">
        <v>0.049</v>
      </c>
    </row>
    <row r="20" ht="14.25" customHeight="1">
      <c r="A20" s="3" t="s">
        <v>201</v>
      </c>
      <c r="B20" s="3" t="s">
        <v>2826</v>
      </c>
      <c r="C20" s="3" t="s">
        <v>2827</v>
      </c>
      <c r="D20" s="3" t="s">
        <v>167</v>
      </c>
      <c r="E20" s="3">
        <v>0.436299</v>
      </c>
      <c r="F20" s="3">
        <v>0.446886</v>
      </c>
      <c r="G20" s="3">
        <v>0.548589</v>
      </c>
      <c r="H20" s="3">
        <v>0.607807</v>
      </c>
      <c r="I20" s="3">
        <v>0.654286</v>
      </c>
      <c r="J20" s="3">
        <v>0.681397</v>
      </c>
      <c r="K20" s="3">
        <v>0.675533</v>
      </c>
      <c r="L20" s="3">
        <v>0.660688</v>
      </c>
      <c r="M20" s="3">
        <v>0.663885</v>
      </c>
      <c r="N20" s="3">
        <v>0.659324</v>
      </c>
      <c r="O20" s="3">
        <v>0.654316</v>
      </c>
      <c r="P20" s="3">
        <v>0.660209</v>
      </c>
      <c r="Q20" s="3">
        <v>0.659287</v>
      </c>
      <c r="R20" s="3">
        <v>0.660811</v>
      </c>
      <c r="S20" s="3">
        <v>0.664577</v>
      </c>
      <c r="T20" s="3">
        <v>0.666657</v>
      </c>
      <c r="U20" s="3">
        <v>0.656994</v>
      </c>
      <c r="V20" s="3">
        <v>0.650827</v>
      </c>
      <c r="W20" s="3">
        <v>0.651406</v>
      </c>
      <c r="X20" s="3">
        <v>0.649305</v>
      </c>
      <c r="Y20" s="3">
        <v>0.644867</v>
      </c>
      <c r="Z20" s="3">
        <v>0.642947</v>
      </c>
      <c r="AA20" s="3">
        <v>0.64116</v>
      </c>
      <c r="AB20" s="3">
        <v>0.637366</v>
      </c>
      <c r="AC20" s="3">
        <v>0.635911</v>
      </c>
      <c r="AD20" s="3">
        <v>0.641543</v>
      </c>
      <c r="AE20" s="3">
        <v>0.638431</v>
      </c>
      <c r="AF20" s="3">
        <v>0.633144</v>
      </c>
      <c r="AG20" s="3">
        <v>0.634526</v>
      </c>
      <c r="AH20" s="3">
        <v>0.629213</v>
      </c>
      <c r="AI20" s="3">
        <v>0.624813</v>
      </c>
      <c r="AJ20" s="40">
        <v>0.012</v>
      </c>
    </row>
    <row r="21" ht="14.25" customHeight="1">
      <c r="A21" s="3" t="s">
        <v>204</v>
      </c>
      <c r="B21" s="3" t="s">
        <v>2828</v>
      </c>
      <c r="C21" s="3" t="s">
        <v>2829</v>
      </c>
      <c r="D21" s="3" t="s">
        <v>167</v>
      </c>
      <c r="E21" s="3">
        <v>2.233771</v>
      </c>
      <c r="F21" s="3">
        <v>2.354919</v>
      </c>
      <c r="G21" s="3">
        <v>2.610208</v>
      </c>
      <c r="H21" s="3">
        <v>2.642015</v>
      </c>
      <c r="I21" s="3">
        <v>2.677342</v>
      </c>
      <c r="J21" s="3">
        <v>2.702859</v>
      </c>
      <c r="K21" s="3">
        <v>2.668197</v>
      </c>
      <c r="L21" s="3">
        <v>2.623082</v>
      </c>
      <c r="M21" s="3">
        <v>2.645067</v>
      </c>
      <c r="N21" s="3">
        <v>2.65579</v>
      </c>
      <c r="O21" s="3">
        <v>2.670106</v>
      </c>
      <c r="P21" s="3">
        <v>2.683413</v>
      </c>
      <c r="Q21" s="3">
        <v>2.699393</v>
      </c>
      <c r="R21" s="3">
        <v>2.713665</v>
      </c>
      <c r="S21" s="3">
        <v>2.737803</v>
      </c>
      <c r="T21" s="3">
        <v>2.741847</v>
      </c>
      <c r="U21" s="3">
        <v>2.720474</v>
      </c>
      <c r="V21" s="3">
        <v>2.704052</v>
      </c>
      <c r="W21" s="3">
        <v>2.709671</v>
      </c>
      <c r="X21" s="3">
        <v>2.704082</v>
      </c>
      <c r="Y21" s="3">
        <v>2.695708</v>
      </c>
      <c r="Z21" s="3">
        <v>2.690396</v>
      </c>
      <c r="AA21" s="3">
        <v>2.684189</v>
      </c>
      <c r="AB21" s="3">
        <v>2.672501</v>
      </c>
      <c r="AC21" s="3">
        <v>2.66801</v>
      </c>
      <c r="AD21" s="3">
        <v>2.692924</v>
      </c>
      <c r="AE21" s="3">
        <v>2.678834</v>
      </c>
      <c r="AF21" s="3">
        <v>2.660519</v>
      </c>
      <c r="AG21" s="3">
        <v>2.668229</v>
      </c>
      <c r="AH21" s="3">
        <v>2.650469</v>
      </c>
      <c r="AI21" s="3">
        <v>2.630525</v>
      </c>
      <c r="AJ21" s="40">
        <v>0.005</v>
      </c>
    </row>
    <row r="22" ht="14.25" customHeight="1">
      <c r="A22" s="3" t="s">
        <v>207</v>
      </c>
      <c r="B22" s="3" t="s">
        <v>2830</v>
      </c>
      <c r="C22" s="3" t="s">
        <v>2831</v>
      </c>
      <c r="D22" s="3" t="s">
        <v>167</v>
      </c>
      <c r="E22" s="3">
        <v>0.413892</v>
      </c>
      <c r="F22" s="3">
        <v>0.373083</v>
      </c>
      <c r="G22" s="3">
        <v>0.432242</v>
      </c>
      <c r="H22" s="3">
        <v>0.450286</v>
      </c>
      <c r="I22" s="3">
        <v>0.454892</v>
      </c>
      <c r="J22" s="3">
        <v>0.459537</v>
      </c>
      <c r="K22" s="3">
        <v>0.453937</v>
      </c>
      <c r="L22" s="3">
        <v>0.44736</v>
      </c>
      <c r="M22" s="3">
        <v>0.455217</v>
      </c>
      <c r="N22" s="3">
        <v>0.459614</v>
      </c>
      <c r="O22" s="3">
        <v>0.460688</v>
      </c>
      <c r="P22" s="3">
        <v>0.475505</v>
      </c>
      <c r="Q22" s="3">
        <v>0.478446</v>
      </c>
      <c r="R22" s="3">
        <v>0.485149</v>
      </c>
      <c r="S22" s="3">
        <v>0.491327</v>
      </c>
      <c r="T22" s="3">
        <v>0.499504</v>
      </c>
      <c r="U22" s="3">
        <v>0.495486</v>
      </c>
      <c r="V22" s="3">
        <v>0.49308</v>
      </c>
      <c r="W22" s="3">
        <v>0.496612</v>
      </c>
      <c r="X22" s="3">
        <v>0.499809</v>
      </c>
      <c r="Y22" s="3">
        <v>0.499778</v>
      </c>
      <c r="Z22" s="3">
        <v>0.502526</v>
      </c>
      <c r="AA22" s="3">
        <v>0.505401</v>
      </c>
      <c r="AB22" s="3">
        <v>0.506785</v>
      </c>
      <c r="AC22" s="3">
        <v>0.509286</v>
      </c>
      <c r="AD22" s="3">
        <v>0.517814</v>
      </c>
      <c r="AE22" s="3">
        <v>0.520073</v>
      </c>
      <c r="AF22" s="3">
        <v>0.519068</v>
      </c>
      <c r="AG22" s="3">
        <v>0.524132</v>
      </c>
      <c r="AH22" s="3">
        <v>0.521896</v>
      </c>
      <c r="AI22" s="3">
        <v>0.521648</v>
      </c>
      <c r="AJ22" s="40">
        <v>0.008</v>
      </c>
    </row>
    <row r="23" ht="14.25" customHeight="1">
      <c r="A23" s="3" t="s">
        <v>210</v>
      </c>
      <c r="B23" s="3" t="s">
        <v>2830</v>
      </c>
      <c r="C23" s="3" t="s">
        <v>2832</v>
      </c>
      <c r="D23" s="3" t="s">
        <v>167</v>
      </c>
      <c r="E23" s="3">
        <v>0.553153</v>
      </c>
      <c r="F23" s="3">
        <v>0.584848</v>
      </c>
      <c r="G23" s="3">
        <v>0.647259</v>
      </c>
      <c r="H23" s="3">
        <v>0.655402</v>
      </c>
      <c r="I23" s="3">
        <v>0.663684</v>
      </c>
      <c r="J23" s="3">
        <v>0.669541</v>
      </c>
      <c r="K23" s="3">
        <v>0.661359</v>
      </c>
      <c r="L23" s="3">
        <v>0.650377</v>
      </c>
      <c r="M23" s="3">
        <v>0.655528</v>
      </c>
      <c r="N23" s="3">
        <v>0.658057</v>
      </c>
      <c r="O23" s="3">
        <v>0.661973</v>
      </c>
      <c r="P23" s="3">
        <v>0.665104</v>
      </c>
      <c r="Q23" s="3">
        <v>0.668828</v>
      </c>
      <c r="R23" s="3">
        <v>0.672042</v>
      </c>
      <c r="S23" s="3">
        <v>0.677631</v>
      </c>
      <c r="T23" s="3">
        <v>0.678035</v>
      </c>
      <c r="U23" s="3">
        <v>0.672155</v>
      </c>
      <c r="V23" s="3">
        <v>0.667307</v>
      </c>
      <c r="W23" s="3">
        <v>0.668127</v>
      </c>
      <c r="X23" s="3">
        <v>0.666227</v>
      </c>
      <c r="Y23" s="3">
        <v>0.663661</v>
      </c>
      <c r="Z23" s="3">
        <v>0.661948</v>
      </c>
      <c r="AA23" s="3">
        <v>0.660016</v>
      </c>
      <c r="AB23" s="3">
        <v>0.656961</v>
      </c>
      <c r="AC23" s="3">
        <v>0.655442</v>
      </c>
      <c r="AD23" s="3">
        <v>0.661266</v>
      </c>
      <c r="AE23" s="3">
        <v>0.65729</v>
      </c>
      <c r="AF23" s="3">
        <v>0.652311</v>
      </c>
      <c r="AG23" s="3">
        <v>0.653646</v>
      </c>
      <c r="AH23" s="3">
        <v>0.648766</v>
      </c>
      <c r="AI23" s="3">
        <v>0.643394</v>
      </c>
      <c r="AJ23" s="40">
        <v>0.005</v>
      </c>
    </row>
    <row r="24" ht="14.25" customHeight="1">
      <c r="A24" s="3" t="s">
        <v>212</v>
      </c>
      <c r="B24" s="3" t="s">
        <v>2833</v>
      </c>
      <c r="C24" s="3" t="s">
        <v>2834</v>
      </c>
      <c r="D24" s="3" t="s">
        <v>167</v>
      </c>
      <c r="E24" s="3">
        <v>0.0</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215</v>
      </c>
      <c r="B25" s="3" t="s">
        <v>2835</v>
      </c>
      <c r="C25" s="3" t="s">
        <v>2836</v>
      </c>
      <c r="D25" s="3" t="s">
        <v>167</v>
      </c>
      <c r="E25" s="3">
        <v>0.178328</v>
      </c>
      <c r="F25" s="3">
        <v>0.184374</v>
      </c>
      <c r="G25" s="3">
        <v>0.21913</v>
      </c>
      <c r="H25" s="3">
        <v>0.247297</v>
      </c>
      <c r="I25" s="3">
        <v>0.283277</v>
      </c>
      <c r="J25" s="3">
        <v>0.331866</v>
      </c>
      <c r="K25" s="3">
        <v>0.375719</v>
      </c>
      <c r="L25" s="3">
        <v>0.421967</v>
      </c>
      <c r="M25" s="3">
        <v>0.482801</v>
      </c>
      <c r="N25" s="3">
        <v>0.545208</v>
      </c>
      <c r="O25" s="3">
        <v>0.610859</v>
      </c>
      <c r="P25" s="3">
        <v>0.674256</v>
      </c>
      <c r="Q25" s="3">
        <v>0.736383</v>
      </c>
      <c r="R25" s="3">
        <v>0.794171</v>
      </c>
      <c r="S25" s="3">
        <v>0.850429</v>
      </c>
      <c r="T25" s="3">
        <v>0.896305</v>
      </c>
      <c r="U25" s="3">
        <v>0.928802</v>
      </c>
      <c r="V25" s="3">
        <v>0.958282</v>
      </c>
      <c r="W25" s="3">
        <v>0.992079</v>
      </c>
      <c r="X25" s="3">
        <v>1.019459</v>
      </c>
      <c r="Y25" s="3">
        <v>1.043306</v>
      </c>
      <c r="Z25" s="3">
        <v>1.067578</v>
      </c>
      <c r="AA25" s="3">
        <v>1.090818</v>
      </c>
      <c r="AB25" s="3">
        <v>1.110843</v>
      </c>
      <c r="AC25" s="3">
        <v>1.133713</v>
      </c>
      <c r="AD25" s="3">
        <v>1.169284</v>
      </c>
      <c r="AE25" s="3">
        <v>1.188951</v>
      </c>
      <c r="AF25" s="3">
        <v>1.205626</v>
      </c>
      <c r="AG25" s="3">
        <v>1.234655</v>
      </c>
      <c r="AH25" s="3">
        <v>1.250848</v>
      </c>
      <c r="AI25" s="3">
        <v>1.266985</v>
      </c>
      <c r="AJ25" s="40">
        <v>0.068</v>
      </c>
    </row>
    <row r="26" ht="14.25" customHeight="1">
      <c r="A26" s="3" t="s">
        <v>218</v>
      </c>
      <c r="B26" s="3" t="s">
        <v>2837</v>
      </c>
      <c r="C26" s="3" t="s">
        <v>2838</v>
      </c>
      <c r="D26" s="3" t="s">
        <v>167</v>
      </c>
      <c r="E26" s="3">
        <v>346.935272</v>
      </c>
      <c r="F26" s="3">
        <v>366.230743</v>
      </c>
      <c r="G26" s="3">
        <v>417.217224</v>
      </c>
      <c r="H26" s="3">
        <v>436.024811</v>
      </c>
      <c r="I26" s="3">
        <v>459.848816</v>
      </c>
      <c r="J26" s="3">
        <v>483.04776</v>
      </c>
      <c r="K26" s="3">
        <v>502.504822</v>
      </c>
      <c r="L26" s="3">
        <v>525.640869</v>
      </c>
      <c r="M26" s="3">
        <v>568.70343</v>
      </c>
      <c r="N26" s="3">
        <v>602.359558</v>
      </c>
      <c r="O26" s="3">
        <v>644.926636</v>
      </c>
      <c r="P26" s="3">
        <v>686.014404</v>
      </c>
      <c r="Q26" s="3">
        <v>730.052734</v>
      </c>
      <c r="R26" s="3">
        <v>776.919922</v>
      </c>
      <c r="S26" s="3">
        <v>829.093994</v>
      </c>
      <c r="T26" s="3">
        <v>875.034119</v>
      </c>
      <c r="U26" s="3">
        <v>911.12616</v>
      </c>
      <c r="V26" s="3">
        <v>950.025146</v>
      </c>
      <c r="W26" s="3">
        <v>997.610168</v>
      </c>
      <c r="X26" s="3">
        <v>1040.204346</v>
      </c>
      <c r="Y26" s="3">
        <v>1081.175903</v>
      </c>
      <c r="Z26" s="3">
        <v>1117.335083</v>
      </c>
      <c r="AA26" s="3">
        <v>1150.308228</v>
      </c>
      <c r="AB26" s="3">
        <v>1181.412598</v>
      </c>
      <c r="AC26" s="3">
        <v>1217.249634</v>
      </c>
      <c r="AD26" s="3">
        <v>1268.709473</v>
      </c>
      <c r="AE26" s="3">
        <v>1302.913452</v>
      </c>
      <c r="AF26" s="3">
        <v>1334.064941</v>
      </c>
      <c r="AG26" s="3">
        <v>1379.496094</v>
      </c>
      <c r="AH26" s="3">
        <v>1413.812622</v>
      </c>
      <c r="AI26" s="3">
        <v>1448.967651</v>
      </c>
      <c r="AJ26" s="40">
        <v>0.049</v>
      </c>
    </row>
    <row r="27" ht="14.25" customHeight="1">
      <c r="A27" s="3" t="s">
        <v>221</v>
      </c>
      <c r="B27" s="3" t="s">
        <v>2839</v>
      </c>
      <c r="C27" s="3" t="s">
        <v>2840</v>
      </c>
      <c r="D27" s="3" t="s">
        <v>224</v>
      </c>
      <c r="E27" s="3">
        <v>7.261757</v>
      </c>
      <c r="F27" s="3">
        <v>7.131706</v>
      </c>
      <c r="G27" s="3">
        <v>7.371333</v>
      </c>
      <c r="H27" s="3">
        <v>7.631429</v>
      </c>
      <c r="I27" s="3">
        <v>7.938805</v>
      </c>
      <c r="J27" s="3">
        <v>8.25793</v>
      </c>
      <c r="K27" s="3">
        <v>8.695931</v>
      </c>
      <c r="L27" s="3">
        <v>9.248628</v>
      </c>
      <c r="M27" s="3">
        <v>9.926372</v>
      </c>
      <c r="N27" s="3">
        <v>10.470497</v>
      </c>
      <c r="O27" s="3">
        <v>11.130689</v>
      </c>
      <c r="P27" s="3">
        <v>11.797069</v>
      </c>
      <c r="Q27" s="3">
        <v>12.471461</v>
      </c>
      <c r="R27" s="3">
        <v>13.203565</v>
      </c>
      <c r="S27" s="3">
        <v>13.967699</v>
      </c>
      <c r="T27" s="3">
        <v>14.725889</v>
      </c>
      <c r="U27" s="3">
        <v>15.443156</v>
      </c>
      <c r="V27" s="3">
        <v>16.196693</v>
      </c>
      <c r="W27" s="3">
        <v>16.973568</v>
      </c>
      <c r="X27" s="3">
        <v>17.735477</v>
      </c>
      <c r="Y27" s="3">
        <v>18.487104</v>
      </c>
      <c r="Z27" s="3">
        <v>19.144907</v>
      </c>
      <c r="AA27" s="3">
        <v>19.756144</v>
      </c>
      <c r="AB27" s="3">
        <v>20.37764</v>
      </c>
      <c r="AC27" s="3">
        <v>21.032349</v>
      </c>
      <c r="AD27" s="3">
        <v>21.72267</v>
      </c>
      <c r="AE27" s="3">
        <v>22.431475</v>
      </c>
      <c r="AF27" s="3">
        <v>23.125471</v>
      </c>
      <c r="AG27" s="3">
        <v>23.84638</v>
      </c>
      <c r="AH27" s="3">
        <v>24.602718</v>
      </c>
      <c r="AI27" s="3">
        <v>25.411739</v>
      </c>
      <c r="AJ27" s="40">
        <v>0.043</v>
      </c>
    </row>
    <row r="28" ht="14.25" customHeight="1">
      <c r="A28" s="62" t="s">
        <v>225</v>
      </c>
      <c r="B28" s="62" t="s">
        <v>2841</v>
      </c>
      <c r="C28" s="62" t="s">
        <v>2842</v>
      </c>
      <c r="D28" s="62" t="s">
        <v>167</v>
      </c>
      <c r="E28" s="62">
        <v>4777.566895</v>
      </c>
      <c r="F28" s="62">
        <v>5135.24707</v>
      </c>
      <c r="G28" s="62">
        <v>5659.997559</v>
      </c>
      <c r="H28" s="62">
        <v>5713.540527</v>
      </c>
      <c r="I28" s="62">
        <v>5792.418945</v>
      </c>
      <c r="J28" s="62">
        <v>5849.501953</v>
      </c>
      <c r="K28" s="62">
        <v>5778.619629</v>
      </c>
      <c r="L28" s="62">
        <v>5683.447266</v>
      </c>
      <c r="M28" s="62">
        <v>5729.217285</v>
      </c>
      <c r="N28" s="62">
        <v>5752.921875</v>
      </c>
      <c r="O28" s="62">
        <v>5794.130859</v>
      </c>
      <c r="P28" s="62">
        <v>5815.125977</v>
      </c>
      <c r="Q28" s="62">
        <v>5853.786621</v>
      </c>
      <c r="R28" s="62">
        <v>5884.168457</v>
      </c>
      <c r="S28" s="62">
        <v>5935.794922</v>
      </c>
      <c r="T28" s="62">
        <v>5942.147949</v>
      </c>
      <c r="U28" s="62">
        <v>5899.870117</v>
      </c>
      <c r="V28" s="62">
        <v>5865.549805</v>
      </c>
      <c r="W28" s="62">
        <v>5877.433594</v>
      </c>
      <c r="X28" s="62">
        <v>5865.104492</v>
      </c>
      <c r="Y28" s="62">
        <v>5848.270508</v>
      </c>
      <c r="Z28" s="62">
        <v>5836.199707</v>
      </c>
      <c r="AA28" s="62">
        <v>5822.534668</v>
      </c>
      <c r="AB28" s="62">
        <v>5797.592773</v>
      </c>
      <c r="AC28" s="62">
        <v>5787.511719</v>
      </c>
      <c r="AD28" s="62">
        <v>5840.48584</v>
      </c>
      <c r="AE28" s="62">
        <v>5808.416504</v>
      </c>
      <c r="AF28" s="62">
        <v>5768.812012</v>
      </c>
      <c r="AG28" s="62">
        <v>5784.928711</v>
      </c>
      <c r="AH28" s="62">
        <v>5746.570801</v>
      </c>
      <c r="AI28" s="62">
        <v>5701.961426</v>
      </c>
      <c r="AJ28" s="63">
        <v>0.006</v>
      </c>
    </row>
    <row r="29" ht="14.25" customHeight="1">
      <c r="A29" s="42" t="s">
        <v>228</v>
      </c>
      <c r="B29" s="42"/>
      <c r="C29" s="42" t="s">
        <v>2843</v>
      </c>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61"/>
    </row>
    <row r="30" ht="14.25" customHeight="1">
      <c r="A30" s="3" t="s">
        <v>230</v>
      </c>
      <c r="C30" s="3" t="s">
        <v>2844</v>
      </c>
    </row>
    <row r="31" ht="14.25" customHeight="1">
      <c r="A31" s="3" t="s">
        <v>164</v>
      </c>
      <c r="B31" s="3" t="s">
        <v>2845</v>
      </c>
      <c r="C31" s="3" t="s">
        <v>2846</v>
      </c>
      <c r="D31" s="3" t="s">
        <v>167</v>
      </c>
      <c r="E31" s="3">
        <v>6511.51123</v>
      </c>
      <c r="F31" s="3">
        <v>7292.93457</v>
      </c>
      <c r="G31" s="3">
        <v>7525.92627</v>
      </c>
      <c r="H31" s="3">
        <v>7716.599121</v>
      </c>
      <c r="I31" s="3">
        <v>8010.634277</v>
      </c>
      <c r="J31" s="3">
        <v>8217.680664</v>
      </c>
      <c r="K31" s="3">
        <v>8112.408691</v>
      </c>
      <c r="L31" s="3">
        <v>7927.622559</v>
      </c>
      <c r="M31" s="3">
        <v>7939.861328</v>
      </c>
      <c r="N31" s="3">
        <v>7908.939453</v>
      </c>
      <c r="O31" s="3">
        <v>7718.657227</v>
      </c>
      <c r="P31" s="3">
        <v>7683.675293</v>
      </c>
      <c r="Q31" s="3">
        <v>7655.090332</v>
      </c>
      <c r="R31" s="3">
        <v>7618.30127</v>
      </c>
      <c r="S31" s="3">
        <v>7564.60498</v>
      </c>
      <c r="T31" s="3">
        <v>7588.021484</v>
      </c>
      <c r="U31" s="3">
        <v>7548.680176</v>
      </c>
      <c r="V31" s="3">
        <v>7479.425781</v>
      </c>
      <c r="W31" s="3">
        <v>7456.207031</v>
      </c>
      <c r="X31" s="3">
        <v>7444.913086</v>
      </c>
      <c r="Y31" s="3">
        <v>7408.159668</v>
      </c>
      <c r="Z31" s="3">
        <v>7379.033691</v>
      </c>
      <c r="AA31" s="3">
        <v>7367.581543</v>
      </c>
      <c r="AB31" s="3">
        <v>7330.853027</v>
      </c>
      <c r="AC31" s="3">
        <v>7297.350586</v>
      </c>
      <c r="AD31" s="3">
        <v>7318.836426</v>
      </c>
      <c r="AE31" s="3">
        <v>7272.265625</v>
      </c>
      <c r="AF31" s="3">
        <v>7213.964844</v>
      </c>
      <c r="AG31" s="3">
        <v>7236.216309</v>
      </c>
      <c r="AH31" s="3">
        <v>7160.71582</v>
      </c>
      <c r="AI31" s="3">
        <v>7073.633789</v>
      </c>
      <c r="AJ31" s="40">
        <v>0.003</v>
      </c>
    </row>
    <row r="32" ht="14.25" customHeight="1">
      <c r="A32" s="3" t="s">
        <v>168</v>
      </c>
      <c r="B32" s="3" t="s">
        <v>2847</v>
      </c>
      <c r="C32" s="3" t="s">
        <v>2848</v>
      </c>
      <c r="D32" s="3" t="s">
        <v>167</v>
      </c>
      <c r="E32" s="3">
        <v>46.653286</v>
      </c>
      <c r="F32" s="3">
        <v>86.627808</v>
      </c>
      <c r="G32" s="3">
        <v>118.902939</v>
      </c>
      <c r="H32" s="3">
        <v>111.870407</v>
      </c>
      <c r="I32" s="3">
        <v>112.74366</v>
      </c>
      <c r="J32" s="3">
        <v>118.86602</v>
      </c>
      <c r="K32" s="3">
        <v>113.957817</v>
      </c>
      <c r="L32" s="3">
        <v>110.3395</v>
      </c>
      <c r="M32" s="3">
        <v>114.477501</v>
      </c>
      <c r="N32" s="3">
        <v>115.45842</v>
      </c>
      <c r="O32" s="3">
        <v>113.543991</v>
      </c>
      <c r="P32" s="3">
        <v>113.891945</v>
      </c>
      <c r="Q32" s="3">
        <v>115.929947</v>
      </c>
      <c r="R32" s="3">
        <v>115.806412</v>
      </c>
      <c r="S32" s="3">
        <v>118.985512</v>
      </c>
      <c r="T32" s="3">
        <v>119.196495</v>
      </c>
      <c r="U32" s="3">
        <v>121.283905</v>
      </c>
      <c r="V32" s="3">
        <v>120.205467</v>
      </c>
      <c r="W32" s="3">
        <v>120.307976</v>
      </c>
      <c r="X32" s="3">
        <v>122.686348</v>
      </c>
      <c r="Y32" s="3">
        <v>120.377975</v>
      </c>
      <c r="Z32" s="3">
        <v>120.404739</v>
      </c>
      <c r="AA32" s="3">
        <v>120.173775</v>
      </c>
      <c r="AB32" s="3">
        <v>119.908913</v>
      </c>
      <c r="AC32" s="3">
        <v>119.431061</v>
      </c>
      <c r="AD32" s="3">
        <v>120.896111</v>
      </c>
      <c r="AE32" s="3">
        <v>119.216423</v>
      </c>
      <c r="AF32" s="3">
        <v>118.312019</v>
      </c>
      <c r="AG32" s="3">
        <v>118.43898</v>
      </c>
      <c r="AH32" s="3">
        <v>117.401825</v>
      </c>
      <c r="AI32" s="3">
        <v>115.730972</v>
      </c>
      <c r="AJ32" s="40">
        <v>0.031</v>
      </c>
    </row>
    <row r="33" ht="14.25" customHeight="1">
      <c r="A33" s="3" t="s">
        <v>236</v>
      </c>
      <c r="B33" s="3" t="s">
        <v>2849</v>
      </c>
      <c r="C33" s="3" t="s">
        <v>2850</v>
      </c>
      <c r="D33" s="3" t="s">
        <v>167</v>
      </c>
      <c r="E33" s="3">
        <v>6558.164551</v>
      </c>
      <c r="F33" s="3">
        <v>7379.5625</v>
      </c>
      <c r="G33" s="3">
        <v>7644.829102</v>
      </c>
      <c r="H33" s="3">
        <v>7828.469727</v>
      </c>
      <c r="I33" s="3">
        <v>8123.37793</v>
      </c>
      <c r="J33" s="3">
        <v>8336.546875</v>
      </c>
      <c r="K33" s="3">
        <v>8226.366211</v>
      </c>
      <c r="L33" s="3">
        <v>8037.961914</v>
      </c>
      <c r="M33" s="3">
        <v>8054.338867</v>
      </c>
      <c r="N33" s="3">
        <v>8024.397949</v>
      </c>
      <c r="O33" s="3">
        <v>7832.201172</v>
      </c>
      <c r="P33" s="3">
        <v>7797.567383</v>
      </c>
      <c r="Q33" s="3">
        <v>7771.020508</v>
      </c>
      <c r="R33" s="3">
        <v>7734.10791</v>
      </c>
      <c r="S33" s="3">
        <v>7683.590332</v>
      </c>
      <c r="T33" s="3">
        <v>7707.217773</v>
      </c>
      <c r="U33" s="3">
        <v>7669.963867</v>
      </c>
      <c r="V33" s="3">
        <v>7599.631348</v>
      </c>
      <c r="W33" s="3">
        <v>7576.515137</v>
      </c>
      <c r="X33" s="3">
        <v>7567.599609</v>
      </c>
      <c r="Y33" s="3">
        <v>7528.537598</v>
      </c>
      <c r="Z33" s="3">
        <v>7499.438477</v>
      </c>
      <c r="AA33" s="3">
        <v>7487.755371</v>
      </c>
      <c r="AB33" s="3">
        <v>7450.761719</v>
      </c>
      <c r="AC33" s="3">
        <v>7416.781738</v>
      </c>
      <c r="AD33" s="3">
        <v>7439.732422</v>
      </c>
      <c r="AE33" s="3">
        <v>7391.481934</v>
      </c>
      <c r="AF33" s="3">
        <v>7332.276855</v>
      </c>
      <c r="AG33" s="3">
        <v>7354.655273</v>
      </c>
      <c r="AH33" s="3">
        <v>7278.117676</v>
      </c>
      <c r="AI33" s="3">
        <v>7189.364746</v>
      </c>
      <c r="AJ33" s="40">
        <v>0.003</v>
      </c>
    </row>
    <row r="34" ht="14.25" customHeight="1">
      <c r="A34" s="42" t="s">
        <v>239</v>
      </c>
      <c r="B34" s="42"/>
      <c r="C34" s="42" t="s">
        <v>2851</v>
      </c>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61"/>
    </row>
    <row r="35" ht="14.25" customHeight="1">
      <c r="A35" s="3" t="s">
        <v>176</v>
      </c>
      <c r="B35" s="3" t="s">
        <v>2852</v>
      </c>
      <c r="C35" s="3" t="s">
        <v>2853</v>
      </c>
      <c r="D35" s="3" t="s">
        <v>167</v>
      </c>
      <c r="E35" s="3">
        <v>658.6604</v>
      </c>
      <c r="F35" s="3">
        <v>672.669312</v>
      </c>
      <c r="G35" s="3">
        <v>696.22937</v>
      </c>
      <c r="H35" s="3">
        <v>714.130981</v>
      </c>
      <c r="I35" s="3">
        <v>741.752991</v>
      </c>
      <c r="J35" s="3">
        <v>761.370911</v>
      </c>
      <c r="K35" s="3">
        <v>754.853027</v>
      </c>
      <c r="L35" s="3">
        <v>739.604614</v>
      </c>
      <c r="M35" s="3">
        <v>742.00177</v>
      </c>
      <c r="N35" s="3">
        <v>740.44989</v>
      </c>
      <c r="O35" s="3">
        <v>724.608521</v>
      </c>
      <c r="P35" s="3">
        <v>722.612122</v>
      </c>
      <c r="Q35" s="3">
        <v>721.508484</v>
      </c>
      <c r="R35" s="3">
        <v>719.584717</v>
      </c>
      <c r="S35" s="3">
        <v>716.468323</v>
      </c>
      <c r="T35" s="3">
        <v>719.969055</v>
      </c>
      <c r="U35" s="3">
        <v>717.428467</v>
      </c>
      <c r="V35" s="3">
        <v>712.794922</v>
      </c>
      <c r="W35" s="3">
        <v>712.059387</v>
      </c>
      <c r="X35" s="3">
        <v>712.299377</v>
      </c>
      <c r="Y35" s="3">
        <v>710.035095</v>
      </c>
      <c r="Z35" s="3">
        <v>708.389038</v>
      </c>
      <c r="AA35" s="3">
        <v>708.260193</v>
      </c>
      <c r="AB35" s="3">
        <v>705.706055</v>
      </c>
      <c r="AC35" s="3">
        <v>703.536072</v>
      </c>
      <c r="AD35" s="3">
        <v>706.821899</v>
      </c>
      <c r="AE35" s="3">
        <v>703.316711</v>
      </c>
      <c r="AF35" s="3">
        <v>698.724731</v>
      </c>
      <c r="AG35" s="3">
        <v>701.901306</v>
      </c>
      <c r="AH35" s="3">
        <v>695.808411</v>
      </c>
      <c r="AI35" s="3">
        <v>688.554138</v>
      </c>
      <c r="AJ35" s="40">
        <v>0.001</v>
      </c>
    </row>
    <row r="36" ht="14.25" customHeight="1">
      <c r="A36" s="3" t="s">
        <v>179</v>
      </c>
      <c r="B36" s="3" t="s">
        <v>2854</v>
      </c>
      <c r="C36" s="3" t="s">
        <v>2855</v>
      </c>
      <c r="D36" s="3" t="s">
        <v>167</v>
      </c>
      <c r="E36" s="3">
        <v>0.0</v>
      </c>
      <c r="F36" s="3">
        <v>0.0</v>
      </c>
      <c r="G36" s="3">
        <v>0.0</v>
      </c>
      <c r="H36" s="3">
        <v>0.0</v>
      </c>
      <c r="I36" s="3">
        <v>0.0</v>
      </c>
      <c r="J36" s="3">
        <v>0.0</v>
      </c>
      <c r="K36" s="3">
        <v>0.0</v>
      </c>
      <c r="L36" s="3">
        <v>0.0</v>
      </c>
      <c r="M36" s="3">
        <v>0.0</v>
      </c>
      <c r="N36" s="3">
        <v>0.0</v>
      </c>
      <c r="O36" s="3">
        <v>0.0</v>
      </c>
      <c r="P36" s="3">
        <v>0.0</v>
      </c>
      <c r="Q36" s="3">
        <v>0.0</v>
      </c>
      <c r="R36" s="3">
        <v>0.0</v>
      </c>
      <c r="S36" s="3">
        <v>0.0</v>
      </c>
      <c r="T36" s="3">
        <v>0.0</v>
      </c>
      <c r="U36" s="3">
        <v>0.0</v>
      </c>
      <c r="V36" s="3">
        <v>0.0</v>
      </c>
      <c r="W36" s="3">
        <v>0.0</v>
      </c>
      <c r="X36" s="3">
        <v>0.0</v>
      </c>
      <c r="Y36" s="3">
        <v>0.0</v>
      </c>
      <c r="Z36" s="3">
        <v>0.0</v>
      </c>
      <c r="AA36" s="3">
        <v>0.0</v>
      </c>
      <c r="AB36" s="3">
        <v>0.0</v>
      </c>
      <c r="AC36" s="3">
        <v>0.0</v>
      </c>
      <c r="AD36" s="3">
        <v>0.0</v>
      </c>
      <c r="AE36" s="3">
        <v>0.0</v>
      </c>
      <c r="AF36" s="3">
        <v>0.0</v>
      </c>
      <c r="AG36" s="3">
        <v>0.0</v>
      </c>
      <c r="AH36" s="3">
        <v>0.0</v>
      </c>
      <c r="AI36" s="3">
        <v>0.0</v>
      </c>
      <c r="AJ36" s="3" t="s">
        <v>197</v>
      </c>
    </row>
    <row r="37" ht="14.25" customHeight="1">
      <c r="A37" s="3" t="s">
        <v>182</v>
      </c>
      <c r="B37" s="3" t="s">
        <v>2856</v>
      </c>
      <c r="C37" s="3" t="s">
        <v>2857</v>
      </c>
      <c r="D37" s="3" t="s">
        <v>167</v>
      </c>
      <c r="E37" s="3">
        <v>11.011377</v>
      </c>
      <c r="F37" s="3">
        <v>12.580558</v>
      </c>
      <c r="G37" s="3">
        <v>13.856382</v>
      </c>
      <c r="H37" s="3">
        <v>14.729568</v>
      </c>
      <c r="I37" s="3">
        <v>17.766371</v>
      </c>
      <c r="J37" s="3">
        <v>20.60214</v>
      </c>
      <c r="K37" s="3">
        <v>23.901951</v>
      </c>
      <c r="L37" s="3">
        <v>26.800146</v>
      </c>
      <c r="M37" s="3">
        <v>30.963303</v>
      </c>
      <c r="N37" s="3">
        <v>35.67075</v>
      </c>
      <c r="O37" s="3">
        <v>39.973484</v>
      </c>
      <c r="P37" s="3">
        <v>45.244709</v>
      </c>
      <c r="Q37" s="3">
        <v>51.161358</v>
      </c>
      <c r="R37" s="3">
        <v>57.174721</v>
      </c>
      <c r="S37" s="3">
        <v>63.200184</v>
      </c>
      <c r="T37" s="3">
        <v>69.40493</v>
      </c>
      <c r="U37" s="3">
        <v>75.094666</v>
      </c>
      <c r="V37" s="3">
        <v>80.330345</v>
      </c>
      <c r="W37" s="3">
        <v>85.896759</v>
      </c>
      <c r="X37" s="3">
        <v>91.319008</v>
      </c>
      <c r="Y37" s="3">
        <v>96.360229</v>
      </c>
      <c r="Z37" s="3">
        <v>101.134583</v>
      </c>
      <c r="AA37" s="3">
        <v>106.007904</v>
      </c>
      <c r="AB37" s="3">
        <v>110.533821</v>
      </c>
      <c r="AC37" s="3">
        <v>115.078583</v>
      </c>
      <c r="AD37" s="3">
        <v>120.596695</v>
      </c>
      <c r="AE37" s="3">
        <v>124.794334</v>
      </c>
      <c r="AF37" s="3">
        <v>128.809052</v>
      </c>
      <c r="AG37" s="3">
        <v>134.224686</v>
      </c>
      <c r="AH37" s="3">
        <v>138.102905</v>
      </c>
      <c r="AI37" s="3">
        <v>141.681503</v>
      </c>
      <c r="AJ37" s="40">
        <v>0.089</v>
      </c>
    </row>
    <row r="38" ht="14.25" customHeight="1">
      <c r="A38" s="3" t="s">
        <v>185</v>
      </c>
      <c r="B38" s="3" t="s">
        <v>2858</v>
      </c>
      <c r="C38" s="3" t="s">
        <v>2859</v>
      </c>
      <c r="D38" s="3" t="s">
        <v>167</v>
      </c>
      <c r="E38" s="3">
        <v>25.837799</v>
      </c>
      <c r="F38" s="3">
        <v>31.257812</v>
      </c>
      <c r="G38" s="3">
        <v>36.313629</v>
      </c>
      <c r="H38" s="3">
        <v>41.621761</v>
      </c>
      <c r="I38" s="3">
        <v>48.076756</v>
      </c>
      <c r="J38" s="3">
        <v>52.63586</v>
      </c>
      <c r="K38" s="3">
        <v>55.501873</v>
      </c>
      <c r="L38" s="3">
        <v>60.360519</v>
      </c>
      <c r="M38" s="3">
        <v>68.817986</v>
      </c>
      <c r="N38" s="3">
        <v>78.638527</v>
      </c>
      <c r="O38" s="3">
        <v>91.469398</v>
      </c>
      <c r="P38" s="3">
        <v>104.873695</v>
      </c>
      <c r="Q38" s="3">
        <v>121.007698</v>
      </c>
      <c r="R38" s="3">
        <v>137.83313</v>
      </c>
      <c r="S38" s="3">
        <v>156.391678</v>
      </c>
      <c r="T38" s="3">
        <v>175.186234</v>
      </c>
      <c r="U38" s="3">
        <v>193.619095</v>
      </c>
      <c r="V38" s="3">
        <v>212.34343</v>
      </c>
      <c r="W38" s="3">
        <v>232.899643</v>
      </c>
      <c r="X38" s="3">
        <v>252.668976</v>
      </c>
      <c r="Y38" s="3">
        <v>272.352173</v>
      </c>
      <c r="Z38" s="3">
        <v>286.00415</v>
      </c>
      <c r="AA38" s="3">
        <v>298.943573</v>
      </c>
      <c r="AB38" s="3">
        <v>311.789062</v>
      </c>
      <c r="AC38" s="3">
        <v>325.640839</v>
      </c>
      <c r="AD38" s="3">
        <v>343.580658</v>
      </c>
      <c r="AE38" s="3">
        <v>357.284607</v>
      </c>
      <c r="AF38" s="3">
        <v>370.975983</v>
      </c>
      <c r="AG38" s="3">
        <v>388.95462</v>
      </c>
      <c r="AH38" s="3">
        <v>404.656677</v>
      </c>
      <c r="AI38" s="3">
        <v>419.973114</v>
      </c>
      <c r="AJ38" s="40">
        <v>0.097</v>
      </c>
    </row>
    <row r="39" ht="14.25" customHeight="1">
      <c r="A39" s="3" t="s">
        <v>2816</v>
      </c>
      <c r="B39" s="3" t="s">
        <v>2860</v>
      </c>
      <c r="C39" s="3" t="s">
        <v>2861</v>
      </c>
      <c r="D39" s="3" t="s">
        <v>167</v>
      </c>
      <c r="E39" s="3">
        <v>3.735878</v>
      </c>
      <c r="F39" s="3">
        <v>4.15414</v>
      </c>
      <c r="G39" s="3">
        <v>4.319993</v>
      </c>
      <c r="H39" s="3">
        <v>4.489612</v>
      </c>
      <c r="I39" s="3">
        <v>4.84607</v>
      </c>
      <c r="J39" s="3">
        <v>5.018435</v>
      </c>
      <c r="K39" s="3">
        <v>5.088077</v>
      </c>
      <c r="L39" s="3">
        <v>5.61109</v>
      </c>
      <c r="M39" s="3">
        <v>6.357627</v>
      </c>
      <c r="N39" s="3">
        <v>7.138061</v>
      </c>
      <c r="O39" s="3">
        <v>7.837564</v>
      </c>
      <c r="P39" s="3">
        <v>8.649984</v>
      </c>
      <c r="Q39" s="3">
        <v>9.527521</v>
      </c>
      <c r="R39" s="3">
        <v>10.36993</v>
      </c>
      <c r="S39" s="3">
        <v>11.207824</v>
      </c>
      <c r="T39" s="3">
        <v>12.104683</v>
      </c>
      <c r="U39" s="3">
        <v>12.992331</v>
      </c>
      <c r="V39" s="3">
        <v>13.974369</v>
      </c>
      <c r="W39" s="3">
        <v>15.18399</v>
      </c>
      <c r="X39" s="3">
        <v>16.544401</v>
      </c>
      <c r="Y39" s="3">
        <v>18.060143</v>
      </c>
      <c r="Z39" s="3">
        <v>19.723482</v>
      </c>
      <c r="AA39" s="3">
        <v>21.642765</v>
      </c>
      <c r="AB39" s="3">
        <v>23.778744</v>
      </c>
      <c r="AC39" s="3">
        <v>26.269089</v>
      </c>
      <c r="AD39" s="3">
        <v>29.479753</v>
      </c>
      <c r="AE39" s="3">
        <v>32.905865</v>
      </c>
      <c r="AF39" s="3">
        <v>36.874756</v>
      </c>
      <c r="AG39" s="3">
        <v>41.898773</v>
      </c>
      <c r="AH39" s="3">
        <v>47.256931</v>
      </c>
      <c r="AI39" s="3">
        <v>53.308647</v>
      </c>
      <c r="AJ39" s="40">
        <v>0.093</v>
      </c>
    </row>
    <row r="40" ht="14.25" customHeight="1">
      <c r="A40" s="3" t="s">
        <v>2819</v>
      </c>
      <c r="B40" s="3" t="s">
        <v>2862</v>
      </c>
      <c r="C40" s="3" t="s">
        <v>2863</v>
      </c>
      <c r="D40" s="3" t="s">
        <v>167</v>
      </c>
      <c r="E40" s="3">
        <v>20.528244</v>
      </c>
      <c r="F40" s="3">
        <v>24.63999</v>
      </c>
      <c r="G40" s="3">
        <v>24.848988</v>
      </c>
      <c r="H40" s="3">
        <v>23.036037</v>
      </c>
      <c r="I40" s="3">
        <v>21.596161</v>
      </c>
      <c r="J40" s="3">
        <v>39.537579</v>
      </c>
      <c r="K40" s="3">
        <v>117.66729</v>
      </c>
      <c r="L40" s="3">
        <v>136.576202</v>
      </c>
      <c r="M40" s="3">
        <v>138.540985</v>
      </c>
      <c r="N40" s="3">
        <v>138.300262</v>
      </c>
      <c r="O40" s="3">
        <v>138.926895</v>
      </c>
      <c r="P40" s="3">
        <v>141.402664</v>
      </c>
      <c r="Q40" s="3">
        <v>145.652786</v>
      </c>
      <c r="R40" s="3">
        <v>149.342056</v>
      </c>
      <c r="S40" s="3">
        <v>152.886826</v>
      </c>
      <c r="T40" s="3">
        <v>156.194107</v>
      </c>
      <c r="U40" s="3">
        <v>157.881424</v>
      </c>
      <c r="V40" s="3">
        <v>159.087067</v>
      </c>
      <c r="W40" s="3">
        <v>161.109909</v>
      </c>
      <c r="X40" s="3">
        <v>162.462738</v>
      </c>
      <c r="Y40" s="3">
        <v>163.216187</v>
      </c>
      <c r="Z40" s="3">
        <v>162.865585</v>
      </c>
      <c r="AA40" s="3">
        <v>162.495621</v>
      </c>
      <c r="AB40" s="3">
        <v>161.731094</v>
      </c>
      <c r="AC40" s="3">
        <v>161.126251</v>
      </c>
      <c r="AD40" s="3">
        <v>161.926086</v>
      </c>
      <c r="AE40" s="3">
        <v>160.603455</v>
      </c>
      <c r="AF40" s="3">
        <v>158.961655</v>
      </c>
      <c r="AG40" s="3">
        <v>158.868118</v>
      </c>
      <c r="AH40" s="3">
        <v>157.118668</v>
      </c>
      <c r="AI40" s="3">
        <v>154.924423</v>
      </c>
      <c r="AJ40" s="40">
        <v>0.07</v>
      </c>
    </row>
    <row r="41" ht="14.25" customHeight="1">
      <c r="A41" s="3" t="s">
        <v>194</v>
      </c>
      <c r="B41" s="3" t="s">
        <v>2864</v>
      </c>
      <c r="C41" s="3" t="s">
        <v>2865</v>
      </c>
      <c r="D41" s="3" t="s">
        <v>167</v>
      </c>
      <c r="E41" s="3">
        <v>0.0</v>
      </c>
      <c r="F41" s="3">
        <v>0.0</v>
      </c>
      <c r="G41" s="3">
        <v>0.0</v>
      </c>
      <c r="H41" s="3">
        <v>0.0</v>
      </c>
      <c r="I41" s="3">
        <v>0.0</v>
      </c>
      <c r="J41" s="3">
        <v>0.0</v>
      </c>
      <c r="K41" s="3">
        <v>0.0</v>
      </c>
      <c r="L41" s="3">
        <v>0.0</v>
      </c>
      <c r="M41" s="3">
        <v>0.0</v>
      </c>
      <c r="N41" s="3">
        <v>0.0</v>
      </c>
      <c r="O41" s="3">
        <v>0.0</v>
      </c>
      <c r="P41" s="3">
        <v>0.0</v>
      </c>
      <c r="Q41" s="3">
        <v>0.0</v>
      </c>
      <c r="R41" s="3">
        <v>0.0</v>
      </c>
      <c r="S41" s="3">
        <v>0.0</v>
      </c>
      <c r="T41" s="3">
        <v>0.0</v>
      </c>
      <c r="U41" s="3">
        <v>0.0</v>
      </c>
      <c r="V41" s="3">
        <v>0.0</v>
      </c>
      <c r="W41" s="3">
        <v>0.0</v>
      </c>
      <c r="X41" s="3">
        <v>0.0</v>
      </c>
      <c r="Y41" s="3">
        <v>0.0</v>
      </c>
      <c r="Z41" s="3">
        <v>0.0</v>
      </c>
      <c r="AA41" s="3">
        <v>0.0</v>
      </c>
      <c r="AB41" s="3">
        <v>0.0</v>
      </c>
      <c r="AC41" s="3">
        <v>0.0</v>
      </c>
      <c r="AD41" s="3">
        <v>0.0</v>
      </c>
      <c r="AE41" s="3">
        <v>0.0</v>
      </c>
      <c r="AF41" s="3">
        <v>0.0</v>
      </c>
      <c r="AG41" s="3">
        <v>0.0</v>
      </c>
      <c r="AH41" s="3">
        <v>0.0</v>
      </c>
      <c r="AI41" s="3">
        <v>0.0</v>
      </c>
      <c r="AJ41" s="3" t="s">
        <v>197</v>
      </c>
    </row>
    <row r="42" ht="14.25" customHeight="1">
      <c r="A42" s="3" t="s">
        <v>198</v>
      </c>
      <c r="B42" s="3" t="s">
        <v>2866</v>
      </c>
      <c r="C42" s="3" t="s">
        <v>2867</v>
      </c>
      <c r="D42" s="3" t="s">
        <v>167</v>
      </c>
      <c r="E42" s="3">
        <v>216.352524</v>
      </c>
      <c r="F42" s="3">
        <v>258.386017</v>
      </c>
      <c r="G42" s="3">
        <v>276.328217</v>
      </c>
      <c r="H42" s="3">
        <v>286.79895</v>
      </c>
      <c r="I42" s="3">
        <v>303.401581</v>
      </c>
      <c r="J42" s="3">
        <v>318.143127</v>
      </c>
      <c r="K42" s="3">
        <v>371.408539</v>
      </c>
      <c r="L42" s="3">
        <v>393.509064</v>
      </c>
      <c r="M42" s="3">
        <v>407.983765</v>
      </c>
      <c r="N42" s="3">
        <v>419.665527</v>
      </c>
      <c r="O42" s="3">
        <v>430.009491</v>
      </c>
      <c r="P42" s="3">
        <v>443.324371</v>
      </c>
      <c r="Q42" s="3">
        <v>459.164825</v>
      </c>
      <c r="R42" s="3">
        <v>473.461975</v>
      </c>
      <c r="S42" s="3">
        <v>488.193024</v>
      </c>
      <c r="T42" s="3">
        <v>503.161682</v>
      </c>
      <c r="U42" s="3">
        <v>514.926025</v>
      </c>
      <c r="V42" s="3">
        <v>525.289856</v>
      </c>
      <c r="W42" s="3">
        <v>539.411194</v>
      </c>
      <c r="X42" s="3">
        <v>552.569946</v>
      </c>
      <c r="Y42" s="3">
        <v>564.76416</v>
      </c>
      <c r="Z42" s="3">
        <v>576.140869</v>
      </c>
      <c r="AA42" s="3">
        <v>588.35791</v>
      </c>
      <c r="AB42" s="3">
        <v>599.378174</v>
      </c>
      <c r="AC42" s="3">
        <v>611.180298</v>
      </c>
      <c r="AD42" s="3">
        <v>628.867249</v>
      </c>
      <c r="AE42" s="3">
        <v>639.238281</v>
      </c>
      <c r="AF42" s="3">
        <v>649.35614</v>
      </c>
      <c r="AG42" s="3">
        <v>666.443726</v>
      </c>
      <c r="AH42" s="3">
        <v>676.731201</v>
      </c>
      <c r="AI42" s="3">
        <v>685.681519</v>
      </c>
      <c r="AJ42" s="40">
        <v>0.039</v>
      </c>
    </row>
    <row r="43" ht="14.25" customHeight="1">
      <c r="A43" s="3" t="s">
        <v>201</v>
      </c>
      <c r="B43" s="3" t="s">
        <v>2868</v>
      </c>
      <c r="C43" s="3" t="s">
        <v>2869</v>
      </c>
      <c r="D43" s="3" t="s">
        <v>167</v>
      </c>
      <c r="E43" s="3">
        <v>0.87621</v>
      </c>
      <c r="F43" s="3">
        <v>0.99396</v>
      </c>
      <c r="G43" s="3">
        <v>1.051358</v>
      </c>
      <c r="H43" s="3">
        <v>1.104043</v>
      </c>
      <c r="I43" s="3">
        <v>1.17157</v>
      </c>
      <c r="J43" s="3">
        <v>1.219613</v>
      </c>
      <c r="K43" s="3">
        <v>1.229416</v>
      </c>
      <c r="L43" s="3">
        <v>1.212275</v>
      </c>
      <c r="M43" s="3">
        <v>1.219368</v>
      </c>
      <c r="N43" s="3">
        <v>1.217389</v>
      </c>
      <c r="O43" s="3">
        <v>1.198273</v>
      </c>
      <c r="P43" s="3">
        <v>1.197488</v>
      </c>
      <c r="Q43" s="3">
        <v>1.201549</v>
      </c>
      <c r="R43" s="3">
        <v>1.203048</v>
      </c>
      <c r="S43" s="3">
        <v>1.20606</v>
      </c>
      <c r="T43" s="3">
        <v>1.214379</v>
      </c>
      <c r="U43" s="3">
        <v>1.215034</v>
      </c>
      <c r="V43" s="3">
        <v>1.212165</v>
      </c>
      <c r="W43" s="3">
        <v>1.217994</v>
      </c>
      <c r="X43" s="3">
        <v>1.223647</v>
      </c>
      <c r="Y43" s="3">
        <v>1.226083</v>
      </c>
      <c r="Z43" s="3">
        <v>1.228431</v>
      </c>
      <c r="AA43" s="3">
        <v>1.232571</v>
      </c>
      <c r="AB43" s="3">
        <v>1.233757</v>
      </c>
      <c r="AC43" s="3">
        <v>1.236186</v>
      </c>
      <c r="AD43" s="3">
        <v>1.249331</v>
      </c>
      <c r="AE43" s="3">
        <v>1.248434</v>
      </c>
      <c r="AF43" s="3">
        <v>1.247343</v>
      </c>
      <c r="AG43" s="3">
        <v>1.25969</v>
      </c>
      <c r="AH43" s="3">
        <v>1.257967</v>
      </c>
      <c r="AI43" s="3">
        <v>1.254231</v>
      </c>
      <c r="AJ43" s="40">
        <v>0.012</v>
      </c>
    </row>
    <row r="44" ht="14.25" customHeight="1">
      <c r="A44" s="3" t="s">
        <v>204</v>
      </c>
      <c r="B44" s="3" t="s">
        <v>2870</v>
      </c>
      <c r="C44" s="3" t="s">
        <v>2871</v>
      </c>
      <c r="D44" s="3" t="s">
        <v>167</v>
      </c>
      <c r="E44" s="3">
        <v>4.78173</v>
      </c>
      <c r="F44" s="3">
        <v>5.351117</v>
      </c>
      <c r="G44" s="3">
        <v>5.552428</v>
      </c>
      <c r="H44" s="3">
        <v>5.691225</v>
      </c>
      <c r="I44" s="3">
        <v>5.91367</v>
      </c>
      <c r="J44" s="3">
        <v>6.088209</v>
      </c>
      <c r="K44" s="3">
        <v>6.102009</v>
      </c>
      <c r="L44" s="3">
        <v>6.004095</v>
      </c>
      <c r="M44" s="3">
        <v>6.035657</v>
      </c>
      <c r="N44" s="3">
        <v>6.033197</v>
      </c>
      <c r="O44" s="3">
        <v>5.919284</v>
      </c>
      <c r="P44" s="3">
        <v>5.918518</v>
      </c>
      <c r="Q44" s="3">
        <v>5.928925</v>
      </c>
      <c r="R44" s="3">
        <v>5.931232</v>
      </c>
      <c r="S44" s="3">
        <v>5.925938</v>
      </c>
      <c r="T44" s="3">
        <v>5.971416</v>
      </c>
      <c r="U44" s="3">
        <v>5.971017</v>
      </c>
      <c r="V44" s="3">
        <v>5.947062</v>
      </c>
      <c r="W44" s="3">
        <v>5.960375</v>
      </c>
      <c r="X44" s="3">
        <v>5.981478</v>
      </c>
      <c r="Y44" s="3">
        <v>5.980885</v>
      </c>
      <c r="Z44" s="3">
        <v>5.981805</v>
      </c>
      <c r="AA44" s="3">
        <v>5.99493</v>
      </c>
      <c r="AB44" s="3">
        <v>5.989414</v>
      </c>
      <c r="AC44" s="3">
        <v>5.98766</v>
      </c>
      <c r="AD44" s="3">
        <v>6.03448</v>
      </c>
      <c r="AE44" s="3">
        <v>6.021496</v>
      </c>
      <c r="AF44" s="3">
        <v>6.00085</v>
      </c>
      <c r="AG44" s="3">
        <v>6.047012</v>
      </c>
      <c r="AH44" s="3">
        <v>6.016849</v>
      </c>
      <c r="AI44" s="3">
        <v>5.976843</v>
      </c>
      <c r="AJ44" s="40">
        <v>0.007</v>
      </c>
    </row>
    <row r="45" ht="14.25" customHeight="1">
      <c r="A45" s="3" t="s">
        <v>207</v>
      </c>
      <c r="B45" s="3" t="s">
        <v>2872</v>
      </c>
      <c r="C45" s="3" t="s">
        <v>2873</v>
      </c>
      <c r="D45" s="3" t="s">
        <v>167</v>
      </c>
      <c r="E45" s="3">
        <v>0.896776</v>
      </c>
      <c r="F45" s="3">
        <v>1.05261</v>
      </c>
      <c r="G45" s="3">
        <v>1.111326</v>
      </c>
      <c r="H45" s="3">
        <v>1.151744</v>
      </c>
      <c r="I45" s="3">
        <v>1.203437</v>
      </c>
      <c r="J45" s="3">
        <v>1.242741</v>
      </c>
      <c r="K45" s="3">
        <v>1.266402</v>
      </c>
      <c r="L45" s="3">
        <v>1.268268</v>
      </c>
      <c r="M45" s="3">
        <v>1.290204</v>
      </c>
      <c r="N45" s="3">
        <v>1.307028</v>
      </c>
      <c r="O45" s="3">
        <v>1.301395</v>
      </c>
      <c r="P45" s="3">
        <v>1.309787</v>
      </c>
      <c r="Q45" s="3">
        <v>1.32857</v>
      </c>
      <c r="R45" s="3">
        <v>1.345282</v>
      </c>
      <c r="S45" s="3">
        <v>1.369719</v>
      </c>
      <c r="T45" s="3">
        <v>1.390582</v>
      </c>
      <c r="U45" s="3">
        <v>1.403345</v>
      </c>
      <c r="V45" s="3">
        <v>1.413517</v>
      </c>
      <c r="W45" s="3">
        <v>1.437301</v>
      </c>
      <c r="X45" s="3">
        <v>1.460814</v>
      </c>
      <c r="Y45" s="3">
        <v>1.48447</v>
      </c>
      <c r="Z45" s="3">
        <v>1.50961</v>
      </c>
      <c r="AA45" s="3">
        <v>1.535431</v>
      </c>
      <c r="AB45" s="3">
        <v>1.565146</v>
      </c>
      <c r="AC45" s="3">
        <v>1.59473</v>
      </c>
      <c r="AD45" s="3">
        <v>1.645246</v>
      </c>
      <c r="AE45" s="3">
        <v>1.670202</v>
      </c>
      <c r="AF45" s="3">
        <v>1.696109</v>
      </c>
      <c r="AG45" s="3">
        <v>1.738963</v>
      </c>
      <c r="AH45" s="3">
        <v>1.768739</v>
      </c>
      <c r="AI45" s="3">
        <v>1.797183</v>
      </c>
      <c r="AJ45" s="40">
        <v>0.023</v>
      </c>
    </row>
    <row r="46" ht="14.25" customHeight="1">
      <c r="A46" s="3" t="s">
        <v>210</v>
      </c>
      <c r="B46" s="3" t="s">
        <v>2874</v>
      </c>
      <c r="C46" s="3" t="s">
        <v>2875</v>
      </c>
      <c r="D46" s="3" t="s">
        <v>167</v>
      </c>
      <c r="E46" s="3">
        <v>3.090303</v>
      </c>
      <c r="F46" s="3">
        <v>3.458326</v>
      </c>
      <c r="G46" s="3">
        <v>3.588009</v>
      </c>
      <c r="H46" s="3">
        <v>3.677521</v>
      </c>
      <c r="I46" s="3">
        <v>3.820937</v>
      </c>
      <c r="J46" s="3">
        <v>3.933555</v>
      </c>
      <c r="K46" s="3">
        <v>3.942421</v>
      </c>
      <c r="L46" s="3">
        <v>3.87901</v>
      </c>
      <c r="M46" s="3">
        <v>3.899145</v>
      </c>
      <c r="N46" s="3">
        <v>3.897336</v>
      </c>
      <c r="O46" s="3">
        <v>3.82362</v>
      </c>
      <c r="P46" s="3">
        <v>3.822982</v>
      </c>
      <c r="Q46" s="3">
        <v>3.829474</v>
      </c>
      <c r="R46" s="3">
        <v>3.830739</v>
      </c>
      <c r="S46" s="3">
        <v>3.82691</v>
      </c>
      <c r="T46" s="3">
        <v>3.85623</v>
      </c>
      <c r="U46" s="3">
        <v>3.855715</v>
      </c>
      <c r="V46" s="3">
        <v>3.839862</v>
      </c>
      <c r="W46" s="3">
        <v>3.848069</v>
      </c>
      <c r="X46" s="3">
        <v>3.861467</v>
      </c>
      <c r="Y46" s="3">
        <v>3.860712</v>
      </c>
      <c r="Z46" s="3">
        <v>3.860967</v>
      </c>
      <c r="AA46" s="3">
        <v>3.869175</v>
      </c>
      <c r="AB46" s="3">
        <v>3.865335</v>
      </c>
      <c r="AC46" s="3">
        <v>3.863787</v>
      </c>
      <c r="AD46" s="3">
        <v>3.893517</v>
      </c>
      <c r="AE46" s="3">
        <v>3.884741</v>
      </c>
      <c r="AF46" s="3">
        <v>3.870961</v>
      </c>
      <c r="AG46" s="3">
        <v>3.900309</v>
      </c>
      <c r="AH46" s="3">
        <v>3.880196</v>
      </c>
      <c r="AI46" s="3">
        <v>3.853823</v>
      </c>
      <c r="AJ46" s="40">
        <v>0.007</v>
      </c>
    </row>
    <row r="47" ht="14.25" customHeight="1">
      <c r="A47" s="3" t="s">
        <v>212</v>
      </c>
      <c r="B47" s="3" t="s">
        <v>2876</v>
      </c>
      <c r="C47" s="3" t="s">
        <v>2877</v>
      </c>
      <c r="D47" s="3" t="s">
        <v>167</v>
      </c>
      <c r="E47" s="3">
        <v>0.0</v>
      </c>
      <c r="F47" s="3">
        <v>0.0</v>
      </c>
      <c r="G47" s="3">
        <v>0.0</v>
      </c>
      <c r="H47" s="3">
        <v>0.0</v>
      </c>
      <c r="I47" s="3">
        <v>0.0</v>
      </c>
      <c r="J47" s="3">
        <v>0.0</v>
      </c>
      <c r="K47" s="3">
        <v>0.0</v>
      </c>
      <c r="L47" s="3">
        <v>0.0</v>
      </c>
      <c r="M47" s="3">
        <v>0.0</v>
      </c>
      <c r="N47" s="3">
        <v>0.0</v>
      </c>
      <c r="O47" s="3">
        <v>0.0</v>
      </c>
      <c r="P47" s="3">
        <v>0.0</v>
      </c>
      <c r="Q47" s="3">
        <v>0.0</v>
      </c>
      <c r="R47" s="3">
        <v>0.0</v>
      </c>
      <c r="S47" s="3">
        <v>0.0</v>
      </c>
      <c r="T47" s="3">
        <v>0.0</v>
      </c>
      <c r="U47" s="3">
        <v>0.0</v>
      </c>
      <c r="V47" s="3">
        <v>0.0</v>
      </c>
      <c r="W47" s="3">
        <v>0.0</v>
      </c>
      <c r="X47" s="3">
        <v>0.0</v>
      </c>
      <c r="Y47" s="3">
        <v>0.0</v>
      </c>
      <c r="Z47" s="3">
        <v>0.0</v>
      </c>
      <c r="AA47" s="3">
        <v>0.0</v>
      </c>
      <c r="AB47" s="3">
        <v>0.0</v>
      </c>
      <c r="AC47" s="3">
        <v>0.0</v>
      </c>
      <c r="AD47" s="3">
        <v>0.0</v>
      </c>
      <c r="AE47" s="3">
        <v>0.0</v>
      </c>
      <c r="AF47" s="3">
        <v>0.0</v>
      </c>
      <c r="AG47" s="3">
        <v>0.0</v>
      </c>
      <c r="AH47" s="3">
        <v>0.0</v>
      </c>
      <c r="AI47" s="3">
        <v>0.0</v>
      </c>
      <c r="AJ47" s="3" t="s">
        <v>197</v>
      </c>
    </row>
    <row r="48" ht="14.25" customHeight="1">
      <c r="A48" s="3" t="s">
        <v>215</v>
      </c>
      <c r="B48" s="3" t="s">
        <v>2878</v>
      </c>
      <c r="C48" s="3" t="s">
        <v>2879</v>
      </c>
      <c r="D48" s="3" t="s">
        <v>167</v>
      </c>
      <c r="E48" s="3">
        <v>0.005264</v>
      </c>
      <c r="F48" s="3">
        <v>0.007763</v>
      </c>
      <c r="G48" s="3">
        <v>0.010618</v>
      </c>
      <c r="H48" s="3">
        <v>0.014217</v>
      </c>
      <c r="I48" s="3">
        <v>0.01919</v>
      </c>
      <c r="J48" s="3">
        <v>0.02647</v>
      </c>
      <c r="K48" s="3">
        <v>0.033589</v>
      </c>
      <c r="L48" s="3">
        <v>0.04159</v>
      </c>
      <c r="M48" s="3">
        <v>0.05206</v>
      </c>
      <c r="N48" s="3">
        <v>0.063929</v>
      </c>
      <c r="O48" s="3">
        <v>0.076158</v>
      </c>
      <c r="P48" s="3">
        <v>0.090309</v>
      </c>
      <c r="Q48" s="3">
        <v>0.105613</v>
      </c>
      <c r="R48" s="3">
        <v>0.121169</v>
      </c>
      <c r="S48" s="3">
        <v>0.13674</v>
      </c>
      <c r="T48" s="3">
        <v>0.152821</v>
      </c>
      <c r="U48" s="3">
        <v>0.167339</v>
      </c>
      <c r="V48" s="3">
        <v>0.180473</v>
      </c>
      <c r="W48" s="3">
        <v>0.193919</v>
      </c>
      <c r="X48" s="3">
        <v>0.20664</v>
      </c>
      <c r="Y48" s="3">
        <v>0.218224</v>
      </c>
      <c r="Z48" s="3">
        <v>0.229347</v>
      </c>
      <c r="AA48" s="3">
        <v>0.24035</v>
      </c>
      <c r="AB48" s="3">
        <v>0.250425</v>
      </c>
      <c r="AC48" s="3">
        <v>0.260603</v>
      </c>
      <c r="AD48" s="3">
        <v>0.273087</v>
      </c>
      <c r="AE48" s="3">
        <v>0.28232</v>
      </c>
      <c r="AF48" s="3">
        <v>0.291079</v>
      </c>
      <c r="AG48" s="3">
        <v>0.302643</v>
      </c>
      <c r="AH48" s="3">
        <v>0.310832</v>
      </c>
      <c r="AI48" s="3">
        <v>0.31805</v>
      </c>
      <c r="AJ48" s="40">
        <v>0.146</v>
      </c>
    </row>
    <row r="49" ht="14.25" customHeight="1">
      <c r="A49" s="3" t="s">
        <v>269</v>
      </c>
      <c r="B49" s="3" t="s">
        <v>2880</v>
      </c>
      <c r="C49" s="3" t="s">
        <v>2881</v>
      </c>
      <c r="D49" s="3" t="s">
        <v>167</v>
      </c>
      <c r="E49" s="3">
        <v>945.776611</v>
      </c>
      <c r="F49" s="3">
        <v>1014.551636</v>
      </c>
      <c r="G49" s="3">
        <v>1063.210327</v>
      </c>
      <c r="H49" s="3">
        <v>1096.445435</v>
      </c>
      <c r="I49" s="3">
        <v>1149.568848</v>
      </c>
      <c r="J49" s="3">
        <v>1209.818726</v>
      </c>
      <c r="K49" s="3">
        <v>1340.994507</v>
      </c>
      <c r="L49" s="3">
        <v>1374.866943</v>
      </c>
      <c r="M49" s="3">
        <v>1407.161743</v>
      </c>
      <c r="N49" s="3">
        <v>1432.381958</v>
      </c>
      <c r="O49" s="3">
        <v>1445.144043</v>
      </c>
      <c r="P49" s="3">
        <v>1478.446655</v>
      </c>
      <c r="Q49" s="3">
        <v>1520.41687</v>
      </c>
      <c r="R49" s="3">
        <v>1560.197998</v>
      </c>
      <c r="S49" s="3">
        <v>1600.813232</v>
      </c>
      <c r="T49" s="3">
        <v>1648.606201</v>
      </c>
      <c r="U49" s="3">
        <v>1684.554565</v>
      </c>
      <c r="V49" s="3">
        <v>1716.412964</v>
      </c>
      <c r="W49" s="3">
        <v>1759.218384</v>
      </c>
      <c r="X49" s="3">
        <v>1800.598389</v>
      </c>
      <c r="Y49" s="3">
        <v>1837.55835</v>
      </c>
      <c r="Z49" s="3">
        <v>1867.067993</v>
      </c>
      <c r="AA49" s="3">
        <v>1898.580322</v>
      </c>
      <c r="AB49" s="3">
        <v>1925.821045</v>
      </c>
      <c r="AC49" s="3">
        <v>1955.774292</v>
      </c>
      <c r="AD49" s="3">
        <v>2004.368042</v>
      </c>
      <c r="AE49" s="3">
        <v>2031.250366</v>
      </c>
      <c r="AF49" s="3">
        <v>2056.808594</v>
      </c>
      <c r="AG49" s="3">
        <v>2105.539795</v>
      </c>
      <c r="AH49" s="3">
        <v>2132.909424</v>
      </c>
      <c r="AI49" s="3">
        <v>2157.32373</v>
      </c>
      <c r="AJ49" s="40">
        <v>0.028</v>
      </c>
    </row>
    <row r="50" ht="14.25" customHeight="1">
      <c r="A50" s="3" t="s">
        <v>272</v>
      </c>
      <c r="B50" s="3" t="s">
        <v>2882</v>
      </c>
      <c r="C50" s="3" t="s">
        <v>2883</v>
      </c>
      <c r="D50" s="3" t="s">
        <v>224</v>
      </c>
      <c r="E50" s="3">
        <v>12.603731</v>
      </c>
      <c r="F50" s="3">
        <v>12.086465</v>
      </c>
      <c r="G50" s="3">
        <v>12.209526</v>
      </c>
      <c r="H50" s="3">
        <v>12.28522</v>
      </c>
      <c r="I50" s="3">
        <v>12.397017</v>
      </c>
      <c r="J50" s="3">
        <v>12.673083</v>
      </c>
      <c r="K50" s="3">
        <v>14.016348</v>
      </c>
      <c r="L50" s="3">
        <v>14.606309</v>
      </c>
      <c r="M50" s="3">
        <v>14.8725</v>
      </c>
      <c r="N50" s="3">
        <v>15.146613</v>
      </c>
      <c r="O50" s="3">
        <v>15.577128</v>
      </c>
      <c r="P50" s="3">
        <v>15.938383</v>
      </c>
      <c r="Q50" s="3">
        <v>16.363634</v>
      </c>
      <c r="R50" s="3">
        <v>16.7866</v>
      </c>
      <c r="S50" s="3">
        <v>17.241961</v>
      </c>
      <c r="T50" s="3">
        <v>17.621176</v>
      </c>
      <c r="U50" s="3">
        <v>18.007923</v>
      </c>
      <c r="V50" s="3">
        <v>18.424269</v>
      </c>
      <c r="W50" s="3">
        <v>18.843922</v>
      </c>
      <c r="X50" s="3">
        <v>19.220327</v>
      </c>
      <c r="Y50" s="3">
        <v>19.619257</v>
      </c>
      <c r="Z50" s="3">
        <v>19.933451</v>
      </c>
      <c r="AA50" s="3">
        <v>20.227066</v>
      </c>
      <c r="AB50" s="3">
        <v>20.538624</v>
      </c>
      <c r="AC50" s="3">
        <v>20.867033</v>
      </c>
      <c r="AD50" s="3">
        <v>21.223494</v>
      </c>
      <c r="AE50" s="3">
        <v>21.556913</v>
      </c>
      <c r="AF50" s="3">
        <v>21.906378</v>
      </c>
      <c r="AG50" s="3">
        <v>22.256832</v>
      </c>
      <c r="AH50" s="3">
        <v>22.663937</v>
      </c>
      <c r="AI50" s="3">
        <v>23.081156</v>
      </c>
      <c r="AJ50" s="40">
        <v>0.02</v>
      </c>
    </row>
    <row r="51" ht="14.25" customHeight="1">
      <c r="A51" s="62" t="s">
        <v>275</v>
      </c>
      <c r="B51" s="62" t="s">
        <v>2884</v>
      </c>
      <c r="C51" s="62" t="s">
        <v>2885</v>
      </c>
      <c r="D51" s="62" t="s">
        <v>167</v>
      </c>
      <c r="E51" s="62">
        <v>7503.941406</v>
      </c>
      <c r="F51" s="62">
        <v>8394.114258</v>
      </c>
      <c r="G51" s="62">
        <v>8708.039062</v>
      </c>
      <c r="H51" s="62">
        <v>8924.915039</v>
      </c>
      <c r="I51" s="62">
        <v>9272.947266</v>
      </c>
      <c r="J51" s="62">
        <v>9546.365234</v>
      </c>
      <c r="K51" s="62">
        <v>9567.360352</v>
      </c>
      <c r="L51" s="62">
        <v>9412.829102</v>
      </c>
      <c r="M51" s="62">
        <v>9461.500977</v>
      </c>
      <c r="N51" s="62">
        <v>9456.780273</v>
      </c>
      <c r="O51" s="62">
        <v>9277.345703</v>
      </c>
      <c r="P51" s="62">
        <v>9276.013672</v>
      </c>
      <c r="Q51" s="62">
        <v>9291.4375</v>
      </c>
      <c r="R51" s="62">
        <v>9294.305664</v>
      </c>
      <c r="S51" s="62">
        <v>9284.40332</v>
      </c>
      <c r="T51" s="62">
        <v>9355.824219</v>
      </c>
      <c r="U51" s="62">
        <v>9354.518555</v>
      </c>
      <c r="V51" s="62">
        <v>9316.043945</v>
      </c>
      <c r="W51" s="62">
        <v>9335.733398</v>
      </c>
      <c r="X51" s="62">
        <v>9368.198242</v>
      </c>
      <c r="Y51" s="62">
        <v>9366.095703</v>
      </c>
      <c r="Z51" s="62">
        <v>9366.506836</v>
      </c>
      <c r="AA51" s="62">
        <v>9386.335938</v>
      </c>
      <c r="AB51" s="62">
        <v>9376.583008</v>
      </c>
      <c r="AC51" s="62">
        <v>9372.555664</v>
      </c>
      <c r="AD51" s="62">
        <v>9444.100586</v>
      </c>
      <c r="AE51" s="62">
        <v>9422.732422</v>
      </c>
      <c r="AF51" s="62">
        <v>9389.085938</v>
      </c>
      <c r="AG51" s="62">
        <v>9460.195312</v>
      </c>
      <c r="AH51" s="62">
        <v>9411.027344</v>
      </c>
      <c r="AI51" s="62">
        <v>9346.688477</v>
      </c>
      <c r="AJ51" s="63">
        <v>0.007</v>
      </c>
    </row>
    <row r="52" ht="14.25" customHeight="1">
      <c r="A52" s="3" t="s">
        <v>278</v>
      </c>
      <c r="B52" s="3" t="s">
        <v>2886</v>
      </c>
      <c r="C52" s="3" t="s">
        <v>2887</v>
      </c>
      <c r="D52" s="3" t="s">
        <v>224</v>
      </c>
      <c r="E52" s="3">
        <v>10.525676</v>
      </c>
      <c r="F52" s="3">
        <v>10.205821</v>
      </c>
      <c r="G52" s="3">
        <v>10.303618</v>
      </c>
      <c r="H52" s="3">
        <v>10.468798</v>
      </c>
      <c r="I52" s="3">
        <v>10.682898</v>
      </c>
      <c r="J52" s="3">
        <v>10.995588</v>
      </c>
      <c r="K52" s="3">
        <v>12.012916</v>
      </c>
      <c r="L52" s="3">
        <v>12.589248</v>
      </c>
      <c r="M52" s="3">
        <v>13.007057</v>
      </c>
      <c r="N52" s="3">
        <v>13.377918</v>
      </c>
      <c r="O52" s="3">
        <v>13.867725</v>
      </c>
      <c r="P52" s="3">
        <v>14.342594</v>
      </c>
      <c r="Q52" s="3">
        <v>14.859269</v>
      </c>
      <c r="R52" s="3">
        <v>15.397581</v>
      </c>
      <c r="S52" s="3">
        <v>15.965017</v>
      </c>
      <c r="T52" s="3">
        <v>16.496569</v>
      </c>
      <c r="U52" s="3">
        <v>17.015959</v>
      </c>
      <c r="V52" s="3">
        <v>17.563627</v>
      </c>
      <c r="W52" s="3">
        <v>18.121334</v>
      </c>
      <c r="X52" s="3">
        <v>18.648632</v>
      </c>
      <c r="Y52" s="3">
        <v>19.184069</v>
      </c>
      <c r="Z52" s="3">
        <v>19.630735</v>
      </c>
      <c r="AA52" s="3">
        <v>20.046778</v>
      </c>
      <c r="AB52" s="3">
        <v>20.477114</v>
      </c>
      <c r="AC52" s="3">
        <v>20.930143</v>
      </c>
      <c r="AD52" s="3">
        <v>21.414234</v>
      </c>
      <c r="AE52" s="3">
        <v>21.890434</v>
      </c>
      <c r="AF52" s="3">
        <v>22.370344</v>
      </c>
      <c r="AG52" s="3">
        <v>22.860004</v>
      </c>
      <c r="AH52" s="3">
        <v>23.398972</v>
      </c>
      <c r="AI52" s="3">
        <v>23.964218</v>
      </c>
      <c r="AJ52" s="40">
        <v>0.028</v>
      </c>
    </row>
    <row r="53" ht="14.25" customHeight="1">
      <c r="A53" s="3" t="s">
        <v>281</v>
      </c>
      <c r="B53" s="3" t="s">
        <v>2888</v>
      </c>
      <c r="C53" s="3" t="s">
        <v>2889</v>
      </c>
      <c r="D53" s="3" t="s">
        <v>167</v>
      </c>
      <c r="E53" s="3">
        <v>80.883011</v>
      </c>
      <c r="F53" s="3">
        <v>90.649094</v>
      </c>
      <c r="G53" s="3">
        <v>97.449028</v>
      </c>
      <c r="H53" s="3">
        <v>101.713799</v>
      </c>
      <c r="I53" s="3">
        <v>108.757568</v>
      </c>
      <c r="J53" s="3">
        <v>115.228394</v>
      </c>
      <c r="K53" s="3">
        <v>119.692947</v>
      </c>
      <c r="L53" s="3">
        <v>122.768234</v>
      </c>
      <c r="M53" s="3">
        <v>129.10582</v>
      </c>
      <c r="N53" s="3">
        <v>135.23233</v>
      </c>
      <c r="O53" s="3">
        <v>139.991013</v>
      </c>
      <c r="P53" s="3">
        <v>146.339767</v>
      </c>
      <c r="Q53" s="3">
        <v>152.874832</v>
      </c>
      <c r="R53" s="3">
        <v>158.910751</v>
      </c>
      <c r="S53" s="3">
        <v>164.603546</v>
      </c>
      <c r="T53" s="3">
        <v>170.338837</v>
      </c>
      <c r="U53" s="3">
        <v>174.241272</v>
      </c>
      <c r="V53" s="3">
        <v>177.278366</v>
      </c>
      <c r="W53" s="3">
        <v>181.091599</v>
      </c>
      <c r="X53" s="3">
        <v>184.444443</v>
      </c>
      <c r="Y53" s="3">
        <v>186.997025</v>
      </c>
      <c r="Z53" s="3">
        <v>189.373627</v>
      </c>
      <c r="AA53" s="3">
        <v>191.777176</v>
      </c>
      <c r="AB53" s="3">
        <v>193.48735</v>
      </c>
      <c r="AC53" s="3">
        <v>195.309036</v>
      </c>
      <c r="AD53" s="3">
        <v>198.808762</v>
      </c>
      <c r="AE53" s="3">
        <v>199.949493</v>
      </c>
      <c r="AF53" s="3">
        <v>200.751694</v>
      </c>
      <c r="AG53" s="3">
        <v>203.640533</v>
      </c>
      <c r="AH53" s="3">
        <v>204.136322</v>
      </c>
      <c r="AI53" s="3">
        <v>204.289154</v>
      </c>
      <c r="AJ53" s="40">
        <v>0.031</v>
      </c>
    </row>
    <row r="54" ht="14.25" customHeight="1">
      <c r="A54" s="3" t="s">
        <v>284</v>
      </c>
      <c r="B54" s="3" t="s">
        <v>2890</v>
      </c>
      <c r="C54" s="3" t="s">
        <v>2891</v>
      </c>
      <c r="D54" s="3" t="s">
        <v>167</v>
      </c>
      <c r="E54" s="3">
        <v>0.0</v>
      </c>
      <c r="F54" s="3">
        <v>0.0</v>
      </c>
      <c r="G54" s="3">
        <v>0.0</v>
      </c>
      <c r="H54" s="3">
        <v>0.0</v>
      </c>
      <c r="I54" s="3">
        <v>0.0</v>
      </c>
      <c r="J54" s="3">
        <v>0.0</v>
      </c>
      <c r="K54" s="3">
        <v>0.0</v>
      </c>
      <c r="L54" s="3">
        <v>0.0</v>
      </c>
      <c r="M54" s="3">
        <v>0.0</v>
      </c>
      <c r="N54" s="3">
        <v>0.0</v>
      </c>
      <c r="O54" s="3">
        <v>0.0</v>
      </c>
      <c r="P54" s="3">
        <v>0.0</v>
      </c>
      <c r="Q54" s="3">
        <v>0.0</v>
      </c>
      <c r="R54" s="3">
        <v>0.0</v>
      </c>
      <c r="S54" s="3">
        <v>0.0</v>
      </c>
      <c r="T54" s="3">
        <v>0.0</v>
      </c>
      <c r="U54" s="3">
        <v>0.0</v>
      </c>
      <c r="V54" s="3">
        <v>0.0</v>
      </c>
      <c r="W54" s="3">
        <v>0.0</v>
      </c>
      <c r="X54" s="3">
        <v>0.0</v>
      </c>
      <c r="Y54" s="3">
        <v>0.0</v>
      </c>
      <c r="Z54" s="3">
        <v>0.0</v>
      </c>
      <c r="AA54" s="3">
        <v>0.0</v>
      </c>
      <c r="AB54" s="3">
        <v>0.0</v>
      </c>
      <c r="AC54" s="3">
        <v>0.0</v>
      </c>
      <c r="AD54" s="3">
        <v>0.0</v>
      </c>
      <c r="AE54" s="3">
        <v>0.0</v>
      </c>
      <c r="AF54" s="3">
        <v>0.0</v>
      </c>
      <c r="AG54" s="3">
        <v>0.0</v>
      </c>
      <c r="AH54" s="3">
        <v>0.0</v>
      </c>
      <c r="AI54" s="3">
        <v>0.0</v>
      </c>
      <c r="AJ54" s="3" t="s">
        <v>197</v>
      </c>
    </row>
    <row r="55" ht="14.25" customHeight="1">
      <c r="A55" s="64" t="s">
        <v>287</v>
      </c>
      <c r="B55" s="64" t="s">
        <v>288</v>
      </c>
      <c r="C55" s="64"/>
      <c r="D55" s="64" t="s">
        <v>2892</v>
      </c>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c r="AG55" s="65"/>
    </row>
    <row r="56" ht="14.25" customHeight="1">
      <c r="A56" s="3" t="s">
        <v>290</v>
      </c>
      <c r="B56" s="3" t="s">
        <v>2893</v>
      </c>
      <c r="C56" s="3" t="s">
        <v>2894</v>
      </c>
      <c r="D56" s="3" t="s">
        <v>167</v>
      </c>
      <c r="E56" s="3">
        <v>10942.050781</v>
      </c>
      <c r="F56" s="3">
        <v>12061.861328</v>
      </c>
      <c r="G56" s="3">
        <v>12768.612305</v>
      </c>
      <c r="H56" s="3">
        <v>12994.024414</v>
      </c>
      <c r="I56" s="3">
        <v>13343.117188</v>
      </c>
      <c r="J56" s="3">
        <v>13584.044922</v>
      </c>
      <c r="K56" s="3">
        <v>13388.4375</v>
      </c>
      <c r="L56" s="3">
        <v>13085.345703</v>
      </c>
      <c r="M56" s="3">
        <v>13100.290039</v>
      </c>
      <c r="N56" s="3">
        <v>13059.417969</v>
      </c>
      <c r="O56" s="3">
        <v>12867.77832</v>
      </c>
      <c r="P56" s="3">
        <v>12812.703125</v>
      </c>
      <c r="Q56" s="3">
        <v>12778.740234</v>
      </c>
      <c r="R56" s="3">
        <v>12725.46582</v>
      </c>
      <c r="S56" s="3">
        <v>12671.220703</v>
      </c>
      <c r="T56" s="3">
        <v>12655.049805</v>
      </c>
      <c r="U56" s="3">
        <v>12537.34082</v>
      </c>
      <c r="V56" s="3">
        <v>12394.869141</v>
      </c>
      <c r="W56" s="3">
        <v>12335.949219</v>
      </c>
      <c r="X56" s="3">
        <v>12269.731445</v>
      </c>
      <c r="Y56" s="3">
        <v>12175.174805</v>
      </c>
      <c r="Z56" s="3">
        <v>12097.820312</v>
      </c>
      <c r="AA56" s="3">
        <v>12039.730469</v>
      </c>
      <c r="AB56" s="3">
        <v>11946.957031</v>
      </c>
      <c r="AC56" s="3">
        <v>11867.537109</v>
      </c>
      <c r="AD56" s="3">
        <v>11890.537109</v>
      </c>
      <c r="AE56" s="3">
        <v>11777.694336</v>
      </c>
      <c r="AF56" s="3">
        <v>11648.639648</v>
      </c>
      <c r="AG56" s="3">
        <v>11641.577148</v>
      </c>
      <c r="AH56" s="3">
        <v>11493.40332</v>
      </c>
      <c r="AI56" s="3">
        <v>11326.558594</v>
      </c>
      <c r="AJ56" s="40">
        <v>0.001</v>
      </c>
    </row>
    <row r="57" ht="14.25" customHeight="1">
      <c r="A57" s="3" t="s">
        <v>293</v>
      </c>
      <c r="B57" s="3" t="s">
        <v>2895</v>
      </c>
      <c r="C57" s="3" t="s">
        <v>2896</v>
      </c>
      <c r="D57" s="3" t="s">
        <v>167</v>
      </c>
      <c r="E57" s="3">
        <v>46.744987</v>
      </c>
      <c r="F57" s="3">
        <v>86.717842</v>
      </c>
      <c r="G57" s="3">
        <v>118.99736</v>
      </c>
      <c r="H57" s="3">
        <v>111.960228</v>
      </c>
      <c r="I57" s="3">
        <v>112.831367</v>
      </c>
      <c r="J57" s="3">
        <v>118.955269</v>
      </c>
      <c r="K57" s="3">
        <v>114.04425</v>
      </c>
      <c r="L57" s="3">
        <v>110.422806</v>
      </c>
      <c r="M57" s="3">
        <v>114.56205</v>
      </c>
      <c r="N57" s="3">
        <v>115.542496</v>
      </c>
      <c r="O57" s="3">
        <v>113.627106</v>
      </c>
      <c r="P57" s="3">
        <v>113.976082</v>
      </c>
      <c r="Q57" s="3">
        <v>116.013924</v>
      </c>
      <c r="R57" s="3">
        <v>115.890007</v>
      </c>
      <c r="S57" s="3">
        <v>119.070259</v>
      </c>
      <c r="T57" s="3">
        <v>119.280823</v>
      </c>
      <c r="U57" s="3">
        <v>121.367516</v>
      </c>
      <c r="V57" s="3">
        <v>120.287415</v>
      </c>
      <c r="W57" s="3">
        <v>120.389069</v>
      </c>
      <c r="X57" s="3">
        <v>122.767662</v>
      </c>
      <c r="Y57" s="3">
        <v>120.456932</v>
      </c>
      <c r="Z57" s="3">
        <v>120.482986</v>
      </c>
      <c r="AA57" s="3">
        <v>120.251091</v>
      </c>
      <c r="AB57" s="3">
        <v>119.985191</v>
      </c>
      <c r="AC57" s="3">
        <v>119.506386</v>
      </c>
      <c r="AD57" s="3">
        <v>120.971519</v>
      </c>
      <c r="AE57" s="3">
        <v>119.290421</v>
      </c>
      <c r="AF57" s="3">
        <v>118.384743</v>
      </c>
      <c r="AG57" s="3">
        <v>118.510895</v>
      </c>
      <c r="AH57" s="3">
        <v>117.472343</v>
      </c>
      <c r="AI57" s="3">
        <v>115.800095</v>
      </c>
      <c r="AJ57" s="40">
        <v>0.031</v>
      </c>
    </row>
    <row r="58" ht="14.25" customHeight="1">
      <c r="A58" s="3" t="s">
        <v>296</v>
      </c>
      <c r="B58" s="3" t="s">
        <v>2897</v>
      </c>
      <c r="C58" s="3" t="s">
        <v>2898</v>
      </c>
      <c r="D58" s="3" t="s">
        <v>167</v>
      </c>
      <c r="E58" s="3">
        <v>741.526123</v>
      </c>
      <c r="F58" s="3">
        <v>761.447571</v>
      </c>
      <c r="G58" s="3">
        <v>794.117126</v>
      </c>
      <c r="H58" s="3">
        <v>812.880493</v>
      </c>
      <c r="I58" s="3">
        <v>841.62915</v>
      </c>
      <c r="J58" s="3">
        <v>861.97113</v>
      </c>
      <c r="K58" s="3">
        <v>853.922302</v>
      </c>
      <c r="L58" s="3">
        <v>836.684937</v>
      </c>
      <c r="M58" s="3">
        <v>839.454102</v>
      </c>
      <c r="N58" s="3">
        <v>837.969055</v>
      </c>
      <c r="O58" s="3">
        <v>822.409302</v>
      </c>
      <c r="P58" s="3">
        <v>820.420532</v>
      </c>
      <c r="Q58" s="3">
        <v>819.523743</v>
      </c>
      <c r="R58" s="3">
        <v>817.651367</v>
      </c>
      <c r="S58" s="3">
        <v>814.894043</v>
      </c>
      <c r="T58" s="3">
        <v>818.048767</v>
      </c>
      <c r="U58" s="3">
        <v>814.328186</v>
      </c>
      <c r="V58" s="3">
        <v>808.63562</v>
      </c>
      <c r="W58" s="3">
        <v>807.592651</v>
      </c>
      <c r="X58" s="3">
        <v>807.145935</v>
      </c>
      <c r="Y58" s="3">
        <v>804.115173</v>
      </c>
      <c r="Z58" s="3">
        <v>801.857727</v>
      </c>
      <c r="AA58" s="3">
        <v>801.117981</v>
      </c>
      <c r="AB58" s="3">
        <v>797.756897</v>
      </c>
      <c r="AC58" s="3">
        <v>795.005493</v>
      </c>
      <c r="AD58" s="3">
        <v>798.670471</v>
      </c>
      <c r="AE58" s="3">
        <v>794.200989</v>
      </c>
      <c r="AF58" s="3">
        <v>788.526001</v>
      </c>
      <c r="AG58" s="3">
        <v>791.472168</v>
      </c>
      <c r="AH58" s="3">
        <v>784.275269</v>
      </c>
      <c r="AI58" s="3">
        <v>775.804138</v>
      </c>
      <c r="AJ58" s="40">
        <v>0.002</v>
      </c>
    </row>
    <row r="59" ht="14.25" customHeight="1">
      <c r="A59" s="3" t="s">
        <v>299</v>
      </c>
      <c r="B59" s="3" t="s">
        <v>2899</v>
      </c>
      <c r="C59" s="3" t="s">
        <v>2900</v>
      </c>
      <c r="D59" s="3" t="s">
        <v>167</v>
      </c>
      <c r="E59" s="3">
        <v>149.720993</v>
      </c>
      <c r="F59" s="3">
        <v>146.629639</v>
      </c>
      <c r="G59" s="3">
        <v>164.229248</v>
      </c>
      <c r="H59" s="3">
        <v>174.558319</v>
      </c>
      <c r="I59" s="3">
        <v>189.215088</v>
      </c>
      <c r="J59" s="3">
        <v>200.481537</v>
      </c>
      <c r="K59" s="3">
        <v>212.065887</v>
      </c>
      <c r="L59" s="3">
        <v>227.021896</v>
      </c>
      <c r="M59" s="3">
        <v>254.386963</v>
      </c>
      <c r="N59" s="3">
        <v>285.696411</v>
      </c>
      <c r="O59" s="3">
        <v>325.161591</v>
      </c>
      <c r="P59" s="3">
        <v>371.09552</v>
      </c>
      <c r="Q59" s="3">
        <v>420.952087</v>
      </c>
      <c r="R59" s="3">
        <v>476.184906</v>
      </c>
      <c r="S59" s="3">
        <v>536.159851</v>
      </c>
      <c r="T59" s="3">
        <v>597.214966</v>
      </c>
      <c r="U59" s="3">
        <v>651.168884</v>
      </c>
      <c r="V59" s="3">
        <v>707.038635</v>
      </c>
      <c r="W59" s="3">
        <v>769.550232</v>
      </c>
      <c r="X59" s="3">
        <v>829.25708</v>
      </c>
      <c r="Y59" s="3">
        <v>886.467773</v>
      </c>
      <c r="Z59" s="3">
        <v>930.539368</v>
      </c>
      <c r="AA59" s="3">
        <v>972.783142</v>
      </c>
      <c r="AB59" s="3">
        <v>1013.182068</v>
      </c>
      <c r="AC59" s="3">
        <v>1057.421631</v>
      </c>
      <c r="AD59" s="3">
        <v>1114.976929</v>
      </c>
      <c r="AE59" s="3">
        <v>1159.258179</v>
      </c>
      <c r="AF59" s="3">
        <v>1200.528198</v>
      </c>
      <c r="AG59" s="3">
        <v>1255.772827</v>
      </c>
      <c r="AH59" s="3">
        <v>1301.072632</v>
      </c>
      <c r="AI59" s="3">
        <v>1347.422119</v>
      </c>
      <c r="AJ59" s="40">
        <v>0.076</v>
      </c>
    </row>
    <row r="60" ht="14.25" customHeight="1">
      <c r="A60" s="3" t="s">
        <v>302</v>
      </c>
      <c r="B60" s="3" t="s">
        <v>2901</v>
      </c>
      <c r="C60" s="3" t="s">
        <v>2902</v>
      </c>
      <c r="D60" s="3" t="s">
        <v>167</v>
      </c>
      <c r="E60" s="3">
        <v>50.24918</v>
      </c>
      <c r="F60" s="3">
        <v>62.601456</v>
      </c>
      <c r="G60" s="3">
        <v>68.361328</v>
      </c>
      <c r="H60" s="3">
        <v>69.090996</v>
      </c>
      <c r="I60" s="3">
        <v>72.821815</v>
      </c>
      <c r="J60" s="3">
        <v>97.536247</v>
      </c>
      <c r="K60" s="3">
        <v>182.16153</v>
      </c>
      <c r="L60" s="3">
        <v>209.637512</v>
      </c>
      <c r="M60" s="3">
        <v>223.668182</v>
      </c>
      <c r="N60" s="3">
        <v>227.834198</v>
      </c>
      <c r="O60" s="3">
        <v>233.440582</v>
      </c>
      <c r="P60" s="3">
        <v>237.599854</v>
      </c>
      <c r="Q60" s="3">
        <v>245.308426</v>
      </c>
      <c r="R60" s="3">
        <v>251.169266</v>
      </c>
      <c r="S60" s="3">
        <v>257.343475</v>
      </c>
      <c r="T60" s="3">
        <v>260.685516</v>
      </c>
      <c r="U60" s="3">
        <v>262.249481</v>
      </c>
      <c r="V60" s="3">
        <v>263.348755</v>
      </c>
      <c r="W60" s="3">
        <v>265.944366</v>
      </c>
      <c r="X60" s="3">
        <v>267.019318</v>
      </c>
      <c r="Y60" s="3">
        <v>267.980408</v>
      </c>
      <c r="Z60" s="3">
        <v>267.136841</v>
      </c>
      <c r="AA60" s="3">
        <v>266.313416</v>
      </c>
      <c r="AB60" s="3">
        <v>265.403381</v>
      </c>
      <c r="AC60" s="3">
        <v>265.185425</v>
      </c>
      <c r="AD60" s="3">
        <v>268.037628</v>
      </c>
      <c r="AE60" s="3">
        <v>267.405029</v>
      </c>
      <c r="AF60" s="3">
        <v>267.164581</v>
      </c>
      <c r="AG60" s="3">
        <v>270.040466</v>
      </c>
      <c r="AH60" s="3">
        <v>271.385956</v>
      </c>
      <c r="AI60" s="3">
        <v>272.715973</v>
      </c>
      <c r="AJ60" s="40">
        <v>0.058</v>
      </c>
    </row>
    <row r="61" ht="14.25" customHeight="1">
      <c r="A61" s="3" t="s">
        <v>305</v>
      </c>
      <c r="B61" s="3" t="s">
        <v>2903</v>
      </c>
      <c r="C61" s="3" t="s">
        <v>2904</v>
      </c>
      <c r="D61" s="3" t="s">
        <v>167</v>
      </c>
      <c r="E61" s="3">
        <v>337.749756</v>
      </c>
      <c r="F61" s="3">
        <v>395.295807</v>
      </c>
      <c r="G61" s="3">
        <v>437.94873</v>
      </c>
      <c r="H61" s="3">
        <v>459.699097</v>
      </c>
      <c r="I61" s="3">
        <v>488.889221</v>
      </c>
      <c r="J61" s="3">
        <v>515.521667</v>
      </c>
      <c r="K61" s="3">
        <v>577.94104</v>
      </c>
      <c r="L61" s="3">
        <v>609.954712</v>
      </c>
      <c r="M61" s="3">
        <v>640.957092</v>
      </c>
      <c r="N61" s="3">
        <v>665.744873</v>
      </c>
      <c r="O61" s="3">
        <v>691.682556</v>
      </c>
      <c r="P61" s="3">
        <v>717.847595</v>
      </c>
      <c r="Q61" s="3">
        <v>747.048706</v>
      </c>
      <c r="R61" s="3">
        <v>774.354919</v>
      </c>
      <c r="S61" s="3">
        <v>803.622864</v>
      </c>
      <c r="T61" s="3">
        <v>829.623108</v>
      </c>
      <c r="U61" s="3">
        <v>849.847717</v>
      </c>
      <c r="V61" s="3">
        <v>869.348572</v>
      </c>
      <c r="W61" s="3">
        <v>895.565979</v>
      </c>
      <c r="X61" s="3">
        <v>919.107605</v>
      </c>
      <c r="Y61" s="3">
        <v>941.853271</v>
      </c>
      <c r="Z61" s="3">
        <v>966.493469</v>
      </c>
      <c r="AA61" s="3">
        <v>990.220093</v>
      </c>
      <c r="AB61" s="3">
        <v>1012.402771</v>
      </c>
      <c r="AC61" s="3">
        <v>1036.865845</v>
      </c>
      <c r="AD61" s="3">
        <v>1072.614014</v>
      </c>
      <c r="AE61" s="3">
        <v>1094.508911</v>
      </c>
      <c r="AF61" s="3">
        <v>1115.878052</v>
      </c>
      <c r="AG61" s="3">
        <v>1148.786743</v>
      </c>
      <c r="AH61" s="3">
        <v>1171.05249</v>
      </c>
      <c r="AI61" s="3">
        <v>1191.461182</v>
      </c>
      <c r="AJ61" s="40">
        <v>0.043</v>
      </c>
    </row>
    <row r="62" ht="14.25" customHeight="1">
      <c r="A62" s="3" t="s">
        <v>308</v>
      </c>
      <c r="B62" s="3" t="s">
        <v>2905</v>
      </c>
      <c r="C62" s="3" t="s">
        <v>2906</v>
      </c>
      <c r="D62" s="3" t="s">
        <v>167</v>
      </c>
      <c r="E62" s="3">
        <v>13.282132</v>
      </c>
      <c r="F62" s="3">
        <v>14.615747</v>
      </c>
      <c r="G62" s="3">
        <v>15.541418</v>
      </c>
      <c r="H62" s="3">
        <v>15.980041</v>
      </c>
      <c r="I62" s="3">
        <v>16.559818</v>
      </c>
      <c r="J62" s="3">
        <v>16.997454</v>
      </c>
      <c r="K62" s="3">
        <v>16.999275</v>
      </c>
      <c r="L62" s="3">
        <v>16.745153</v>
      </c>
      <c r="M62" s="3">
        <v>16.864073</v>
      </c>
      <c r="N62" s="3">
        <v>16.887737</v>
      </c>
      <c r="O62" s="3">
        <v>16.689655</v>
      </c>
      <c r="P62" s="3">
        <v>16.733006</v>
      </c>
      <c r="Q62" s="3">
        <v>16.794474</v>
      </c>
      <c r="R62" s="3">
        <v>16.841969</v>
      </c>
      <c r="S62" s="3">
        <v>16.899963</v>
      </c>
      <c r="T62" s="3">
        <v>17.01865</v>
      </c>
      <c r="U62" s="3">
        <v>16.990221</v>
      </c>
      <c r="V62" s="3">
        <v>16.927872</v>
      </c>
      <c r="W62" s="3">
        <v>16.989555</v>
      </c>
      <c r="X62" s="3">
        <v>17.046829</v>
      </c>
      <c r="Y62" s="3">
        <v>17.056164</v>
      </c>
      <c r="Z62" s="3">
        <v>17.07863</v>
      </c>
      <c r="AA62" s="3">
        <v>17.122871</v>
      </c>
      <c r="AB62" s="3">
        <v>17.127266</v>
      </c>
      <c r="AC62" s="3">
        <v>17.151009</v>
      </c>
      <c r="AD62" s="3">
        <v>17.336123</v>
      </c>
      <c r="AE62" s="3">
        <v>17.319502</v>
      </c>
      <c r="AF62" s="3">
        <v>17.280302</v>
      </c>
      <c r="AG62" s="3">
        <v>17.426506</v>
      </c>
      <c r="AH62" s="3">
        <v>17.374092</v>
      </c>
      <c r="AI62" s="3">
        <v>17.30246</v>
      </c>
      <c r="AJ62" s="40">
        <v>0.009</v>
      </c>
    </row>
    <row r="63" ht="14.25" customHeight="1">
      <c r="A63" s="3" t="s">
        <v>311</v>
      </c>
      <c r="B63" s="3" t="s">
        <v>2907</v>
      </c>
      <c r="C63" s="3" t="s">
        <v>2908</v>
      </c>
      <c r="D63" s="3" t="s">
        <v>167</v>
      </c>
      <c r="E63" s="3">
        <v>0.183592</v>
      </c>
      <c r="F63" s="3">
        <v>0.192137</v>
      </c>
      <c r="G63" s="3">
        <v>0.229748</v>
      </c>
      <c r="H63" s="3">
        <v>0.261514</v>
      </c>
      <c r="I63" s="3">
        <v>0.302468</v>
      </c>
      <c r="J63" s="3">
        <v>0.358335</v>
      </c>
      <c r="K63" s="3">
        <v>0.409308</v>
      </c>
      <c r="L63" s="3">
        <v>0.463558</v>
      </c>
      <c r="M63" s="3">
        <v>0.534861</v>
      </c>
      <c r="N63" s="3">
        <v>0.609137</v>
      </c>
      <c r="O63" s="3">
        <v>0.687017</v>
      </c>
      <c r="P63" s="3">
        <v>0.764566</v>
      </c>
      <c r="Q63" s="3">
        <v>0.841996</v>
      </c>
      <c r="R63" s="3">
        <v>0.91534</v>
      </c>
      <c r="S63" s="3">
        <v>0.987169</v>
      </c>
      <c r="T63" s="3">
        <v>1.049125</v>
      </c>
      <c r="U63" s="3">
        <v>1.096141</v>
      </c>
      <c r="V63" s="3">
        <v>1.138755</v>
      </c>
      <c r="W63" s="3">
        <v>1.185998</v>
      </c>
      <c r="X63" s="3">
        <v>1.226098</v>
      </c>
      <c r="Y63" s="3">
        <v>1.26153</v>
      </c>
      <c r="Z63" s="3">
        <v>1.296925</v>
      </c>
      <c r="AA63" s="3">
        <v>1.331168</v>
      </c>
      <c r="AB63" s="3">
        <v>1.361268</v>
      </c>
      <c r="AC63" s="3">
        <v>1.394316</v>
      </c>
      <c r="AD63" s="3">
        <v>1.442371</v>
      </c>
      <c r="AE63" s="3">
        <v>1.471271</v>
      </c>
      <c r="AF63" s="3">
        <v>1.496705</v>
      </c>
      <c r="AG63" s="3">
        <v>1.537298</v>
      </c>
      <c r="AH63" s="3">
        <v>1.56168</v>
      </c>
      <c r="AI63" s="3">
        <v>1.585036</v>
      </c>
      <c r="AJ63" s="40">
        <v>0.074</v>
      </c>
    </row>
    <row r="64" ht="14.25" customHeight="1">
      <c r="A64" s="3" t="s">
        <v>314</v>
      </c>
      <c r="B64" s="3" t="s">
        <v>2909</v>
      </c>
      <c r="C64" s="3" t="s">
        <v>2910</v>
      </c>
      <c r="D64" s="3" t="s">
        <v>167</v>
      </c>
      <c r="E64" s="3">
        <v>12281.507812</v>
      </c>
      <c r="F64" s="3">
        <v>13529.361328</v>
      </c>
      <c r="G64" s="3">
        <v>14368.037109</v>
      </c>
      <c r="H64" s="3">
        <v>14638.455078</v>
      </c>
      <c r="I64" s="3">
        <v>15065.366211</v>
      </c>
      <c r="J64" s="3">
        <v>15395.867188</v>
      </c>
      <c r="K64" s="3">
        <v>15345.980469</v>
      </c>
      <c r="L64" s="3">
        <v>15096.276367</v>
      </c>
      <c r="M64" s="3">
        <v>15190.71875</v>
      </c>
      <c r="N64" s="3">
        <v>15209.702148</v>
      </c>
      <c r="O64" s="3">
        <v>15071.476562</v>
      </c>
      <c r="P64" s="3">
        <v>15091.139648</v>
      </c>
      <c r="Q64" s="3">
        <v>15145.224609</v>
      </c>
      <c r="R64" s="3">
        <v>15178.474609</v>
      </c>
      <c r="S64" s="3">
        <v>15220.198242</v>
      </c>
      <c r="T64" s="3">
        <v>15297.972656</v>
      </c>
      <c r="U64" s="3">
        <v>15254.388672</v>
      </c>
      <c r="V64" s="3">
        <v>15181.59375</v>
      </c>
      <c r="W64" s="3">
        <v>15213.166992</v>
      </c>
      <c r="X64" s="3">
        <v>15233.302734</v>
      </c>
      <c r="Y64" s="3">
        <v>15214.366211</v>
      </c>
      <c r="Z64" s="3">
        <v>15202.707031</v>
      </c>
      <c r="AA64" s="3">
        <v>15208.871094</v>
      </c>
      <c r="AB64" s="3">
        <v>15174.175781</v>
      </c>
      <c r="AC64" s="3">
        <v>15160.067383</v>
      </c>
      <c r="AD64" s="3">
        <v>15284.585938</v>
      </c>
      <c r="AE64" s="3">
        <v>15231.148438</v>
      </c>
      <c r="AF64" s="3">
        <v>15157.898438</v>
      </c>
      <c r="AG64" s="3">
        <v>15245.124023</v>
      </c>
      <c r="AH64" s="3">
        <v>15157.597656</v>
      </c>
      <c r="AI64" s="3">
        <v>15048.650391</v>
      </c>
      <c r="AJ64" s="40">
        <v>0.007</v>
      </c>
    </row>
    <row r="65" ht="14.25" customHeight="1">
      <c r="A65" s="3" t="s">
        <v>317</v>
      </c>
      <c r="B65" s="3" t="s">
        <v>2911</v>
      </c>
      <c r="C65" s="3" t="s">
        <v>2912</v>
      </c>
      <c r="D65" s="3" t="s">
        <v>167</v>
      </c>
      <c r="E65" s="3">
        <v>4206.510742</v>
      </c>
      <c r="F65" s="3">
        <v>5090.720215</v>
      </c>
      <c r="G65" s="3">
        <v>5831.457031</v>
      </c>
      <c r="H65" s="3">
        <v>6484.842773</v>
      </c>
      <c r="I65" s="3">
        <v>7171.346191</v>
      </c>
      <c r="J65" s="3">
        <v>7545.595215</v>
      </c>
      <c r="K65" s="3">
        <v>7690.34375</v>
      </c>
      <c r="L65" s="3">
        <v>7513.686035</v>
      </c>
      <c r="M65" s="3">
        <v>7519.217285</v>
      </c>
      <c r="N65" s="3">
        <v>7493.871582</v>
      </c>
      <c r="O65" s="3">
        <v>7390.234375</v>
      </c>
      <c r="P65" s="3">
        <v>7354.293945</v>
      </c>
      <c r="Q65" s="3">
        <v>7334.572266</v>
      </c>
      <c r="R65" s="3">
        <v>7308.492676</v>
      </c>
      <c r="S65" s="3">
        <v>7301.746094</v>
      </c>
      <c r="T65" s="3">
        <v>7328.387695</v>
      </c>
      <c r="U65" s="3">
        <v>7319.841309</v>
      </c>
      <c r="V65" s="3">
        <v>7302.486328</v>
      </c>
      <c r="W65" s="3">
        <v>7266.242188</v>
      </c>
      <c r="X65" s="3">
        <v>7249.906738</v>
      </c>
      <c r="Y65" s="3">
        <v>7218.216797</v>
      </c>
      <c r="Z65" s="3">
        <v>7191.599609</v>
      </c>
      <c r="AA65" s="3">
        <v>7154.736328</v>
      </c>
      <c r="AB65" s="3">
        <v>7123.269043</v>
      </c>
      <c r="AC65" s="3">
        <v>7097.793457</v>
      </c>
      <c r="AD65" s="3">
        <v>7115.348633</v>
      </c>
      <c r="AE65" s="3">
        <v>7052.840332</v>
      </c>
      <c r="AF65" s="3">
        <v>7000.534668</v>
      </c>
      <c r="AG65" s="3">
        <v>7014.535156</v>
      </c>
      <c r="AH65" s="3">
        <v>6932.792969</v>
      </c>
      <c r="AI65" s="3">
        <v>6848.629395</v>
      </c>
      <c r="AJ65" s="40">
        <v>0.016</v>
      </c>
    </row>
    <row r="66" ht="14.25" customHeight="1">
      <c r="A66" s="3" t="s">
        <v>320</v>
      </c>
      <c r="B66" s="3" t="s">
        <v>2913</v>
      </c>
      <c r="C66" s="3" t="s">
        <v>2914</v>
      </c>
      <c r="D66" s="3" t="s">
        <v>167</v>
      </c>
      <c r="E66" s="3">
        <v>0.0</v>
      </c>
      <c r="F66" s="3">
        <v>0.0</v>
      </c>
      <c r="G66" s="3">
        <v>0.0</v>
      </c>
      <c r="H66" s="3">
        <v>0.0</v>
      </c>
      <c r="I66" s="3">
        <v>0.0</v>
      </c>
      <c r="J66" s="3">
        <v>0.0</v>
      </c>
      <c r="K66" s="3">
        <v>0.0</v>
      </c>
      <c r="L66" s="3">
        <v>0.0</v>
      </c>
      <c r="M66" s="3">
        <v>0.0</v>
      </c>
      <c r="N66" s="3">
        <v>0.0</v>
      </c>
      <c r="O66" s="3">
        <v>0.0</v>
      </c>
      <c r="P66" s="3">
        <v>0.0</v>
      </c>
      <c r="Q66" s="3">
        <v>0.0</v>
      </c>
      <c r="R66" s="3">
        <v>0.0</v>
      </c>
      <c r="S66" s="3">
        <v>0.0</v>
      </c>
      <c r="T66" s="3">
        <v>0.0</v>
      </c>
      <c r="U66" s="3">
        <v>0.0</v>
      </c>
      <c r="V66" s="3">
        <v>0.0</v>
      </c>
      <c r="W66" s="3">
        <v>0.0</v>
      </c>
      <c r="X66" s="3">
        <v>0.0</v>
      </c>
      <c r="Y66" s="3">
        <v>0.0</v>
      </c>
      <c r="Z66" s="3">
        <v>0.0</v>
      </c>
      <c r="AA66" s="3">
        <v>0.0</v>
      </c>
      <c r="AB66" s="3">
        <v>0.0</v>
      </c>
      <c r="AC66" s="3">
        <v>0.0</v>
      </c>
      <c r="AD66" s="3">
        <v>0.0</v>
      </c>
      <c r="AE66" s="3">
        <v>0.0</v>
      </c>
      <c r="AF66" s="3">
        <v>0.0</v>
      </c>
      <c r="AG66" s="3">
        <v>0.0</v>
      </c>
      <c r="AH66" s="3">
        <v>0.0</v>
      </c>
      <c r="AI66" s="3">
        <v>0.0</v>
      </c>
      <c r="AJ66" s="3" t="s">
        <v>197</v>
      </c>
    </row>
    <row r="67" ht="14.25" customHeight="1">
      <c r="A67" s="3" t="s">
        <v>323</v>
      </c>
      <c r="B67" s="3" t="s">
        <v>2915</v>
      </c>
      <c r="C67" s="3" t="s">
        <v>2916</v>
      </c>
      <c r="D67" s="3" t="s">
        <v>167</v>
      </c>
      <c r="E67" s="3">
        <v>5545.966797</v>
      </c>
      <c r="F67" s="3">
        <v>6558.220703</v>
      </c>
      <c r="G67" s="3">
        <v>7430.881836</v>
      </c>
      <c r="H67" s="3">
        <v>8129.272461</v>
      </c>
      <c r="I67" s="3">
        <v>8893.595703</v>
      </c>
      <c r="J67" s="3">
        <v>9357.416016</v>
      </c>
      <c r="K67" s="3">
        <v>9647.886719</v>
      </c>
      <c r="L67" s="3">
        <v>9524.617188</v>
      </c>
      <c r="M67" s="3">
        <v>9609.643555</v>
      </c>
      <c r="N67" s="3">
        <v>9644.154297</v>
      </c>
      <c r="O67" s="3">
        <v>9593.932617</v>
      </c>
      <c r="P67" s="3">
        <v>9632.730469</v>
      </c>
      <c r="Q67" s="3">
        <v>9701.056641</v>
      </c>
      <c r="R67" s="3">
        <v>9761.500977</v>
      </c>
      <c r="S67" s="3">
        <v>9850.724609</v>
      </c>
      <c r="T67" s="3">
        <v>9971.30957</v>
      </c>
      <c r="U67" s="3">
        <v>10036.889648</v>
      </c>
      <c r="V67" s="3">
        <v>10089.212891</v>
      </c>
      <c r="W67" s="3">
        <v>10143.460938</v>
      </c>
      <c r="X67" s="3">
        <v>10213.477539</v>
      </c>
      <c r="Y67" s="3">
        <v>10257.407227</v>
      </c>
      <c r="Z67" s="3">
        <v>10296.484375</v>
      </c>
      <c r="AA67" s="3">
        <v>10323.875</v>
      </c>
      <c r="AB67" s="3">
        <v>10350.488281</v>
      </c>
      <c r="AC67" s="3">
        <v>10390.324219</v>
      </c>
      <c r="AD67" s="3">
        <v>10509.398438</v>
      </c>
      <c r="AE67" s="3">
        <v>10506.293945</v>
      </c>
      <c r="AF67" s="3">
        <v>10509.793945</v>
      </c>
      <c r="AG67" s="3">
        <v>10618.083008</v>
      </c>
      <c r="AH67" s="3">
        <v>10596.987305</v>
      </c>
      <c r="AI67" s="3">
        <v>10570.720703</v>
      </c>
      <c r="AJ67" s="40">
        <v>0.022</v>
      </c>
    </row>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43"/>
    <col customWidth="1" min="2" max="2" width="30.0"/>
    <col customWidth="1" min="3" max="36" width="8.86"/>
  </cols>
  <sheetData>
    <row r="1" ht="15.0" customHeight="1">
      <c r="E1" s="3">
        <v>2020.0</v>
      </c>
      <c r="F1" s="3">
        <v>2021.0</v>
      </c>
      <c r="G1" s="3">
        <v>2022.0</v>
      </c>
      <c r="H1" s="3">
        <v>2023.0</v>
      </c>
      <c r="I1" s="3">
        <v>2024.0</v>
      </c>
      <c r="J1" s="3">
        <v>2025.0</v>
      </c>
      <c r="K1" s="3">
        <v>2026.0</v>
      </c>
      <c r="L1" s="3">
        <v>2027.0</v>
      </c>
      <c r="M1" s="3">
        <v>2028.0</v>
      </c>
      <c r="N1" s="3">
        <v>2029.0</v>
      </c>
      <c r="O1" s="3">
        <v>2030.0</v>
      </c>
      <c r="P1" s="3">
        <v>2031.0</v>
      </c>
      <c r="Q1" s="3">
        <v>2032.0</v>
      </c>
      <c r="R1" s="3">
        <v>2033.0</v>
      </c>
      <c r="S1" s="3">
        <v>2034.0</v>
      </c>
      <c r="T1" s="3">
        <v>2035.0</v>
      </c>
      <c r="U1" s="3">
        <v>2036.0</v>
      </c>
      <c r="V1" s="3">
        <v>2037.0</v>
      </c>
      <c r="W1" s="3">
        <v>2038.0</v>
      </c>
      <c r="X1" s="3">
        <v>2039.0</v>
      </c>
      <c r="Y1" s="3">
        <v>2040.0</v>
      </c>
      <c r="Z1" s="3">
        <v>2041.0</v>
      </c>
      <c r="AA1" s="3">
        <v>2042.0</v>
      </c>
      <c r="AB1" s="3">
        <v>2043.0</v>
      </c>
      <c r="AC1" s="3">
        <v>2044.0</v>
      </c>
      <c r="AD1" s="3">
        <v>2045.0</v>
      </c>
      <c r="AE1" s="3">
        <v>2046.0</v>
      </c>
      <c r="AF1" s="3">
        <v>2047.0</v>
      </c>
      <c r="AG1" s="3">
        <v>2048.0</v>
      </c>
      <c r="AH1" s="3">
        <v>2049.0</v>
      </c>
      <c r="AI1" s="3">
        <v>2050.0</v>
      </c>
      <c r="AJ1" s="3" t="s">
        <v>2798</v>
      </c>
    </row>
    <row r="10">
      <c r="A10" s="3" t="s">
        <v>444</v>
      </c>
    </row>
    <row r="11">
      <c r="A11" s="3" t="s">
        <v>2917</v>
      </c>
    </row>
    <row r="12">
      <c r="A12" s="3" t="s">
        <v>2918</v>
      </c>
    </row>
    <row r="13">
      <c r="A13" s="3" t="s">
        <v>155</v>
      </c>
    </row>
    <row r="14">
      <c r="B14" s="3" t="s">
        <v>156</v>
      </c>
      <c r="C14" s="3" t="s">
        <v>157</v>
      </c>
      <c r="D14" s="3" t="s">
        <v>158</v>
      </c>
      <c r="E14" s="3">
        <v>2020.0</v>
      </c>
      <c r="F14" s="3">
        <v>2021.0</v>
      </c>
      <c r="G14" s="3">
        <v>2022.0</v>
      </c>
      <c r="H14" s="3">
        <v>2023.0</v>
      </c>
      <c r="I14" s="3">
        <v>2024.0</v>
      </c>
      <c r="J14" s="3">
        <v>2025.0</v>
      </c>
      <c r="K14" s="3">
        <v>2026.0</v>
      </c>
      <c r="L14" s="3">
        <v>2027.0</v>
      </c>
      <c r="M14" s="3">
        <v>2028.0</v>
      </c>
      <c r="N14" s="3">
        <v>2029.0</v>
      </c>
      <c r="O14" s="3">
        <v>2030.0</v>
      </c>
      <c r="P14" s="3">
        <v>2031.0</v>
      </c>
      <c r="Q14" s="3">
        <v>2032.0</v>
      </c>
      <c r="R14" s="3">
        <v>2033.0</v>
      </c>
      <c r="S14" s="3">
        <v>2034.0</v>
      </c>
      <c r="T14" s="3">
        <v>2035.0</v>
      </c>
      <c r="U14" s="3">
        <v>2036.0</v>
      </c>
      <c r="V14" s="3">
        <v>2037.0</v>
      </c>
      <c r="W14" s="3">
        <v>2038.0</v>
      </c>
      <c r="X14" s="3">
        <v>2039.0</v>
      </c>
      <c r="Y14" s="3">
        <v>2040.0</v>
      </c>
      <c r="Z14" s="3">
        <v>2041.0</v>
      </c>
      <c r="AA14" s="3">
        <v>2042.0</v>
      </c>
      <c r="AB14" s="3">
        <v>2043.0</v>
      </c>
      <c r="AC14" s="3">
        <v>2044.0</v>
      </c>
      <c r="AD14" s="3">
        <v>2045.0</v>
      </c>
      <c r="AE14" s="3">
        <v>2046.0</v>
      </c>
      <c r="AF14" s="3">
        <v>2047.0</v>
      </c>
      <c r="AG14" s="3">
        <v>2048.0</v>
      </c>
      <c r="AH14" s="3">
        <v>2049.0</v>
      </c>
      <c r="AI14" s="3">
        <v>2050.0</v>
      </c>
      <c r="AJ14" s="3" t="s">
        <v>2798</v>
      </c>
    </row>
    <row r="15">
      <c r="A15" s="3" t="s">
        <v>447</v>
      </c>
      <c r="C15" s="3" t="s">
        <v>2919</v>
      </c>
    </row>
    <row r="16">
      <c r="A16" s="3" t="s">
        <v>162</v>
      </c>
      <c r="C16" s="3" t="s">
        <v>2920</v>
      </c>
    </row>
    <row r="17">
      <c r="A17" s="3" t="s">
        <v>164</v>
      </c>
      <c r="B17" s="3" t="s">
        <v>2921</v>
      </c>
      <c r="C17" s="3" t="s">
        <v>2922</v>
      </c>
      <c r="D17" s="3" t="s">
        <v>452</v>
      </c>
      <c r="E17" s="3">
        <v>119.49128</v>
      </c>
      <c r="F17" s="3">
        <v>117.530052</v>
      </c>
      <c r="G17" s="3">
        <v>116.094475</v>
      </c>
      <c r="H17" s="3">
        <v>114.763931</v>
      </c>
      <c r="I17" s="3">
        <v>113.575111</v>
      </c>
      <c r="J17" s="3">
        <v>112.503548</v>
      </c>
      <c r="K17" s="3">
        <v>111.366257</v>
      </c>
      <c r="L17" s="3">
        <v>110.067139</v>
      </c>
      <c r="M17" s="3">
        <v>108.6679</v>
      </c>
      <c r="N17" s="3">
        <v>107.170715</v>
      </c>
      <c r="O17" s="3">
        <v>105.616051</v>
      </c>
      <c r="P17" s="3">
        <v>104.037498</v>
      </c>
      <c r="Q17" s="3">
        <v>102.471291</v>
      </c>
      <c r="R17" s="3">
        <v>100.951714</v>
      </c>
      <c r="S17" s="3">
        <v>99.520668</v>
      </c>
      <c r="T17" s="3">
        <v>98.219856</v>
      </c>
      <c r="U17" s="3">
        <v>97.014999</v>
      </c>
      <c r="V17" s="3">
        <v>95.912788</v>
      </c>
      <c r="W17" s="3">
        <v>94.916138</v>
      </c>
      <c r="X17" s="3">
        <v>93.977226</v>
      </c>
      <c r="Y17" s="3">
        <v>93.080299</v>
      </c>
      <c r="Z17" s="3">
        <v>92.244904</v>
      </c>
      <c r="AA17" s="3">
        <v>91.455658</v>
      </c>
      <c r="AB17" s="3">
        <v>90.671829</v>
      </c>
      <c r="AC17" s="3">
        <v>89.905533</v>
      </c>
      <c r="AD17" s="3">
        <v>89.167786</v>
      </c>
      <c r="AE17" s="3">
        <v>88.391335</v>
      </c>
      <c r="AF17" s="3">
        <v>87.578125</v>
      </c>
      <c r="AG17" s="3">
        <v>86.772827</v>
      </c>
      <c r="AH17" s="3">
        <v>85.931778</v>
      </c>
      <c r="AI17" s="3">
        <v>85.049469</v>
      </c>
      <c r="AJ17" s="40">
        <v>-0.011</v>
      </c>
    </row>
    <row r="18">
      <c r="A18" s="3" t="s">
        <v>168</v>
      </c>
      <c r="B18" s="3" t="s">
        <v>2923</v>
      </c>
      <c r="C18" s="3" t="s">
        <v>2924</v>
      </c>
      <c r="D18" s="3" t="s">
        <v>452</v>
      </c>
      <c r="E18" s="3">
        <v>0.551319</v>
      </c>
      <c r="F18" s="3">
        <v>0.515414</v>
      </c>
      <c r="G18" s="3">
        <v>0.480832</v>
      </c>
      <c r="H18" s="3">
        <v>0.44735</v>
      </c>
      <c r="I18" s="3">
        <v>0.415208</v>
      </c>
      <c r="J18" s="3">
        <v>0.383916</v>
      </c>
      <c r="K18" s="3">
        <v>0.352652</v>
      </c>
      <c r="L18" s="3">
        <v>0.320655</v>
      </c>
      <c r="M18" s="3">
        <v>0.288553</v>
      </c>
      <c r="N18" s="3">
        <v>0.256094</v>
      </c>
      <c r="O18" s="3">
        <v>0.223867</v>
      </c>
      <c r="P18" s="3">
        <v>0.193736</v>
      </c>
      <c r="Q18" s="3">
        <v>0.166132</v>
      </c>
      <c r="R18" s="3">
        <v>0.141886</v>
      </c>
      <c r="S18" s="3">
        <v>0.120139</v>
      </c>
      <c r="T18" s="3">
        <v>0.100964</v>
      </c>
      <c r="U18" s="3">
        <v>0.083839</v>
      </c>
      <c r="V18" s="3">
        <v>0.069611</v>
      </c>
      <c r="W18" s="3">
        <v>0.057764</v>
      </c>
      <c r="X18" s="3">
        <v>0.04892</v>
      </c>
      <c r="Y18" s="3">
        <v>0.042733</v>
      </c>
      <c r="Z18" s="3">
        <v>0.037966</v>
      </c>
      <c r="AA18" s="3">
        <v>0.033834</v>
      </c>
      <c r="AB18" s="3">
        <v>0.030226</v>
      </c>
      <c r="AC18" s="3">
        <v>0.027049</v>
      </c>
      <c r="AD18" s="3">
        <v>0.024248</v>
      </c>
      <c r="AE18" s="3">
        <v>0.02175</v>
      </c>
      <c r="AF18" s="3">
        <v>0.019524</v>
      </c>
      <c r="AG18" s="3">
        <v>0.017538</v>
      </c>
      <c r="AH18" s="3">
        <v>0.015767</v>
      </c>
      <c r="AI18" s="3">
        <v>0.014186</v>
      </c>
      <c r="AJ18" s="40">
        <v>-0.115</v>
      </c>
    </row>
    <row r="19">
      <c r="A19" s="3" t="s">
        <v>171</v>
      </c>
      <c r="B19" s="3" t="s">
        <v>2925</v>
      </c>
      <c r="C19" s="3" t="s">
        <v>2926</v>
      </c>
      <c r="D19" s="3" t="s">
        <v>452</v>
      </c>
      <c r="E19" s="3">
        <v>120.042595</v>
      </c>
      <c r="F19" s="3">
        <v>118.045464</v>
      </c>
      <c r="G19" s="3">
        <v>116.57531</v>
      </c>
      <c r="H19" s="3">
        <v>115.211281</v>
      </c>
      <c r="I19" s="3">
        <v>113.990318</v>
      </c>
      <c r="J19" s="3">
        <v>112.887466</v>
      </c>
      <c r="K19" s="3">
        <v>111.71891</v>
      </c>
      <c r="L19" s="3">
        <v>110.387794</v>
      </c>
      <c r="M19" s="3">
        <v>108.956451</v>
      </c>
      <c r="N19" s="3">
        <v>107.426811</v>
      </c>
      <c r="O19" s="3">
        <v>105.83992</v>
      </c>
      <c r="P19" s="3">
        <v>104.231232</v>
      </c>
      <c r="Q19" s="3">
        <v>102.637421</v>
      </c>
      <c r="R19" s="3">
        <v>101.093597</v>
      </c>
      <c r="S19" s="3">
        <v>99.640808</v>
      </c>
      <c r="T19" s="3">
        <v>98.320824</v>
      </c>
      <c r="U19" s="3">
        <v>97.098839</v>
      </c>
      <c r="V19" s="3">
        <v>95.982399</v>
      </c>
      <c r="W19" s="3">
        <v>94.9739</v>
      </c>
      <c r="X19" s="3">
        <v>94.026146</v>
      </c>
      <c r="Y19" s="3">
        <v>93.123032</v>
      </c>
      <c r="Z19" s="3">
        <v>92.282867</v>
      </c>
      <c r="AA19" s="3">
        <v>91.489494</v>
      </c>
      <c r="AB19" s="3">
        <v>90.702057</v>
      </c>
      <c r="AC19" s="3">
        <v>89.932579</v>
      </c>
      <c r="AD19" s="3">
        <v>89.192032</v>
      </c>
      <c r="AE19" s="3">
        <v>88.413086</v>
      </c>
      <c r="AF19" s="3">
        <v>87.597649</v>
      </c>
      <c r="AG19" s="3">
        <v>86.790367</v>
      </c>
      <c r="AH19" s="3">
        <v>85.947548</v>
      </c>
      <c r="AI19" s="3">
        <v>85.063652</v>
      </c>
      <c r="AJ19" s="40">
        <v>-0.011</v>
      </c>
    </row>
    <row r="20">
      <c r="A20" s="3" t="s">
        <v>174</v>
      </c>
      <c r="C20" s="3" t="s">
        <v>2927</v>
      </c>
    </row>
    <row r="21" ht="15.75" customHeight="1">
      <c r="A21" s="3" t="s">
        <v>176</v>
      </c>
      <c r="B21" s="3" t="s">
        <v>2928</v>
      </c>
      <c r="C21" s="3" t="s">
        <v>2929</v>
      </c>
      <c r="D21" s="3" t="s">
        <v>452</v>
      </c>
      <c r="E21" s="3">
        <v>4.81977</v>
      </c>
      <c r="F21" s="3">
        <v>4.75031</v>
      </c>
      <c r="G21" s="3">
        <v>4.667916</v>
      </c>
      <c r="H21" s="3">
        <v>4.561073</v>
      </c>
      <c r="I21" s="3">
        <v>4.432448</v>
      </c>
      <c r="J21" s="3">
        <v>4.280411</v>
      </c>
      <c r="K21" s="3">
        <v>4.102745</v>
      </c>
      <c r="L21" s="3">
        <v>3.896137</v>
      </c>
      <c r="M21" s="3">
        <v>3.672335</v>
      </c>
      <c r="N21" s="3">
        <v>3.436058</v>
      </c>
      <c r="O21" s="3">
        <v>3.202705</v>
      </c>
      <c r="P21" s="3">
        <v>2.983507</v>
      </c>
      <c r="Q21" s="3">
        <v>2.783921</v>
      </c>
      <c r="R21" s="3">
        <v>2.603633</v>
      </c>
      <c r="S21" s="3">
        <v>2.451389</v>
      </c>
      <c r="T21" s="3">
        <v>2.322662</v>
      </c>
      <c r="U21" s="3">
        <v>2.21371</v>
      </c>
      <c r="V21" s="3">
        <v>2.129753</v>
      </c>
      <c r="W21" s="3">
        <v>2.064152</v>
      </c>
      <c r="X21" s="3">
        <v>2.012091</v>
      </c>
      <c r="Y21" s="3">
        <v>1.970178</v>
      </c>
      <c r="Z21" s="3">
        <v>1.935312</v>
      </c>
      <c r="AA21" s="3">
        <v>1.904843</v>
      </c>
      <c r="AB21" s="3">
        <v>1.877278</v>
      </c>
      <c r="AC21" s="3">
        <v>1.852057</v>
      </c>
      <c r="AD21" s="3">
        <v>1.829285</v>
      </c>
      <c r="AE21" s="3">
        <v>1.807348</v>
      </c>
      <c r="AF21" s="3">
        <v>1.786069</v>
      </c>
      <c r="AG21" s="3">
        <v>1.766213</v>
      </c>
      <c r="AH21" s="3">
        <v>1.746753</v>
      </c>
      <c r="AI21" s="3">
        <v>1.72748</v>
      </c>
      <c r="AJ21" s="40">
        <v>-0.034</v>
      </c>
    </row>
    <row r="22" ht="15.75" customHeight="1">
      <c r="A22" s="66" t="s">
        <v>179</v>
      </c>
      <c r="B22" s="3" t="s">
        <v>2930</v>
      </c>
      <c r="C22" s="3" t="s">
        <v>2931</v>
      </c>
      <c r="D22" s="3" t="s">
        <v>452</v>
      </c>
      <c r="E22" s="3">
        <v>0.2087</v>
      </c>
      <c r="F22" s="3">
        <v>0.207682</v>
      </c>
      <c r="G22" s="3">
        <v>0.20613</v>
      </c>
      <c r="H22" s="3">
        <v>0.203787</v>
      </c>
      <c r="I22" s="3">
        <v>0.200711</v>
      </c>
      <c r="J22" s="3">
        <v>0.196726</v>
      </c>
      <c r="K22" s="3">
        <v>0.191489</v>
      </c>
      <c r="L22" s="3">
        <v>0.184551</v>
      </c>
      <c r="M22" s="3">
        <v>0.175948</v>
      </c>
      <c r="N22" s="3">
        <v>0.165944</v>
      </c>
      <c r="O22" s="3">
        <v>0.154299</v>
      </c>
      <c r="P22" s="3">
        <v>0.142059</v>
      </c>
      <c r="Q22" s="3">
        <v>0.129521</v>
      </c>
      <c r="R22" s="3">
        <v>0.117654</v>
      </c>
      <c r="S22" s="3">
        <v>0.106675</v>
      </c>
      <c r="T22" s="3">
        <v>0.097341</v>
      </c>
      <c r="U22" s="3">
        <v>0.089383</v>
      </c>
      <c r="V22" s="3">
        <v>0.082894</v>
      </c>
      <c r="W22" s="3">
        <v>0.077835</v>
      </c>
      <c r="X22" s="3">
        <v>0.074072</v>
      </c>
      <c r="Y22" s="3">
        <v>0.071455</v>
      </c>
      <c r="Z22" s="3">
        <v>0.069826</v>
      </c>
      <c r="AA22" s="3">
        <v>0.068859</v>
      </c>
      <c r="AB22" s="3">
        <v>0.068306</v>
      </c>
      <c r="AC22" s="3">
        <v>0.067978</v>
      </c>
      <c r="AD22" s="3">
        <v>0.067785</v>
      </c>
      <c r="AE22" s="3">
        <v>0.067623</v>
      </c>
      <c r="AF22" s="3">
        <v>0.067468</v>
      </c>
      <c r="AG22" s="3">
        <v>0.067344</v>
      </c>
      <c r="AH22" s="3">
        <v>0.067206</v>
      </c>
      <c r="AI22" s="3">
        <v>0.06704</v>
      </c>
      <c r="AJ22" s="40">
        <v>-0.037</v>
      </c>
    </row>
    <row r="23" ht="15.75" customHeight="1">
      <c r="A23" s="66" t="s">
        <v>182</v>
      </c>
      <c r="B23" s="3" t="s">
        <v>2932</v>
      </c>
      <c r="C23" s="3" t="s">
        <v>2933</v>
      </c>
      <c r="D23" s="3" t="s">
        <v>452</v>
      </c>
      <c r="E23" s="3">
        <v>0.179655</v>
      </c>
      <c r="F23" s="3">
        <v>0.222129</v>
      </c>
      <c r="G23" s="3">
        <v>0.265959</v>
      </c>
      <c r="H23" s="3">
        <v>0.306464</v>
      </c>
      <c r="I23" s="3">
        <v>0.345079</v>
      </c>
      <c r="J23" s="3">
        <v>0.383168</v>
      </c>
      <c r="K23" s="3">
        <v>0.420106</v>
      </c>
      <c r="L23" s="3">
        <v>0.457544</v>
      </c>
      <c r="M23" s="3">
        <v>0.497239</v>
      </c>
      <c r="N23" s="3">
        <v>0.539716</v>
      </c>
      <c r="O23" s="3">
        <v>0.586851</v>
      </c>
      <c r="P23" s="3">
        <v>0.637604</v>
      </c>
      <c r="Q23" s="3">
        <v>0.692626</v>
      </c>
      <c r="R23" s="3">
        <v>0.752084</v>
      </c>
      <c r="S23" s="3">
        <v>0.815655</v>
      </c>
      <c r="T23" s="3">
        <v>0.882624</v>
      </c>
      <c r="U23" s="3">
        <v>0.952152</v>
      </c>
      <c r="V23" s="3">
        <v>1.025126</v>
      </c>
      <c r="W23" s="3">
        <v>1.102357</v>
      </c>
      <c r="X23" s="3">
        <v>1.183562</v>
      </c>
      <c r="Y23" s="3">
        <v>1.268491</v>
      </c>
      <c r="Z23" s="3">
        <v>1.356409</v>
      </c>
      <c r="AA23" s="3">
        <v>1.447242</v>
      </c>
      <c r="AB23" s="3">
        <v>1.540664</v>
      </c>
      <c r="AC23" s="3">
        <v>1.637078</v>
      </c>
      <c r="AD23" s="3">
        <v>1.737926</v>
      </c>
      <c r="AE23" s="3">
        <v>1.839939</v>
      </c>
      <c r="AF23" s="3">
        <v>1.942668</v>
      </c>
      <c r="AG23" s="3">
        <v>2.047268</v>
      </c>
      <c r="AH23" s="3">
        <v>2.152572</v>
      </c>
      <c r="AI23" s="3">
        <v>2.258034</v>
      </c>
      <c r="AJ23" s="40">
        <v>0.088</v>
      </c>
    </row>
    <row r="24" ht="15.75" customHeight="1">
      <c r="A24" s="66" t="s">
        <v>185</v>
      </c>
      <c r="B24" s="3" t="s">
        <v>2934</v>
      </c>
      <c r="C24" s="3" t="s">
        <v>2935</v>
      </c>
      <c r="D24" s="3" t="s">
        <v>452</v>
      </c>
      <c r="E24" s="3">
        <v>0.393782</v>
      </c>
      <c r="F24" s="3">
        <v>0.450104</v>
      </c>
      <c r="G24" s="3">
        <v>0.514506</v>
      </c>
      <c r="H24" s="3">
        <v>0.583989</v>
      </c>
      <c r="I24" s="3">
        <v>0.658225</v>
      </c>
      <c r="J24" s="3">
        <v>0.734493</v>
      </c>
      <c r="K24" s="3">
        <v>0.814564</v>
      </c>
      <c r="L24" s="3">
        <v>0.897842</v>
      </c>
      <c r="M24" s="3">
        <v>0.98908</v>
      </c>
      <c r="N24" s="3">
        <v>1.088617</v>
      </c>
      <c r="O24" s="3">
        <v>1.199078</v>
      </c>
      <c r="P24" s="3">
        <v>1.325061</v>
      </c>
      <c r="Q24" s="3">
        <v>1.465496</v>
      </c>
      <c r="R24" s="3">
        <v>1.622568</v>
      </c>
      <c r="S24" s="3">
        <v>1.799316</v>
      </c>
      <c r="T24" s="3">
        <v>1.998155</v>
      </c>
      <c r="U24" s="3">
        <v>2.21509</v>
      </c>
      <c r="V24" s="3">
        <v>2.452539</v>
      </c>
      <c r="W24" s="3">
        <v>2.714334</v>
      </c>
      <c r="X24" s="3">
        <v>2.997294</v>
      </c>
      <c r="Y24" s="3">
        <v>3.298755</v>
      </c>
      <c r="Z24" s="3">
        <v>3.613152</v>
      </c>
      <c r="AA24" s="3">
        <v>3.938946</v>
      </c>
      <c r="AB24" s="3">
        <v>4.273924</v>
      </c>
      <c r="AC24" s="3">
        <v>4.618994</v>
      </c>
      <c r="AD24" s="3">
        <v>4.977958</v>
      </c>
      <c r="AE24" s="3">
        <v>5.34427</v>
      </c>
      <c r="AF24" s="3">
        <v>5.713794</v>
      </c>
      <c r="AG24" s="3">
        <v>6.091805</v>
      </c>
      <c r="AH24" s="3">
        <v>6.47155</v>
      </c>
      <c r="AI24" s="3">
        <v>6.853736</v>
      </c>
      <c r="AJ24" s="40">
        <v>0.1</v>
      </c>
    </row>
    <row r="25" ht="15.75" customHeight="1">
      <c r="A25" s="3" t="s">
        <v>2816</v>
      </c>
      <c r="B25" s="3" t="s">
        <v>2936</v>
      </c>
      <c r="C25" s="3" t="s">
        <v>2937</v>
      </c>
      <c r="D25" s="3" t="s">
        <v>452</v>
      </c>
      <c r="E25" s="3">
        <v>0.330181</v>
      </c>
      <c r="F25" s="3">
        <v>0.355496</v>
      </c>
      <c r="G25" s="3">
        <v>0.385448</v>
      </c>
      <c r="H25" s="3">
        <v>0.417252</v>
      </c>
      <c r="I25" s="3">
        <v>0.452909</v>
      </c>
      <c r="J25" s="3">
        <v>0.493805</v>
      </c>
      <c r="K25" s="3">
        <v>0.539306</v>
      </c>
      <c r="L25" s="3">
        <v>0.590244</v>
      </c>
      <c r="M25" s="3">
        <v>0.64921</v>
      </c>
      <c r="N25" s="3">
        <v>0.707933</v>
      </c>
      <c r="O25" s="3">
        <v>0.766922</v>
      </c>
      <c r="P25" s="3">
        <v>0.823085</v>
      </c>
      <c r="Q25" s="3">
        <v>0.87772</v>
      </c>
      <c r="R25" s="3">
        <v>0.93003</v>
      </c>
      <c r="S25" s="3">
        <v>0.981125</v>
      </c>
      <c r="T25" s="3">
        <v>1.029431</v>
      </c>
      <c r="U25" s="3">
        <v>1.075437</v>
      </c>
      <c r="V25" s="3">
        <v>1.119067</v>
      </c>
      <c r="W25" s="3">
        <v>1.15967</v>
      </c>
      <c r="X25" s="3">
        <v>1.19589</v>
      </c>
      <c r="Y25" s="3">
        <v>1.228204</v>
      </c>
      <c r="Z25" s="3">
        <v>1.255648</v>
      </c>
      <c r="AA25" s="3">
        <v>1.277728</v>
      </c>
      <c r="AB25" s="3">
        <v>1.294246</v>
      </c>
      <c r="AC25" s="3">
        <v>1.305044</v>
      </c>
      <c r="AD25" s="3">
        <v>1.311235</v>
      </c>
      <c r="AE25" s="3">
        <v>1.311623</v>
      </c>
      <c r="AF25" s="3">
        <v>1.306822</v>
      </c>
      <c r="AG25" s="3">
        <v>1.29775</v>
      </c>
      <c r="AH25" s="3">
        <v>1.28458</v>
      </c>
      <c r="AI25" s="3">
        <v>1.267598</v>
      </c>
      <c r="AJ25" s="40">
        <v>0.046</v>
      </c>
    </row>
    <row r="26" ht="15.75" customHeight="1">
      <c r="A26" s="3" t="s">
        <v>2819</v>
      </c>
      <c r="B26" s="3" t="s">
        <v>2938</v>
      </c>
      <c r="C26" s="3" t="s">
        <v>2939</v>
      </c>
      <c r="D26" s="3" t="s">
        <v>452</v>
      </c>
      <c r="E26" s="3">
        <v>0.176629</v>
      </c>
      <c r="F26" s="3">
        <v>0.180273</v>
      </c>
      <c r="G26" s="3">
        <v>0.183</v>
      </c>
      <c r="H26" s="3">
        <v>0.184397</v>
      </c>
      <c r="I26" s="3">
        <v>0.184856</v>
      </c>
      <c r="J26" s="3">
        <v>0.184411</v>
      </c>
      <c r="K26" s="3">
        <v>0.182986</v>
      </c>
      <c r="L26" s="3">
        <v>0.180337</v>
      </c>
      <c r="M26" s="3">
        <v>0.176455</v>
      </c>
      <c r="N26" s="3">
        <v>0.171531</v>
      </c>
      <c r="O26" s="3">
        <v>0.166233</v>
      </c>
      <c r="P26" s="3">
        <v>0.160729</v>
      </c>
      <c r="Q26" s="3">
        <v>0.154849</v>
      </c>
      <c r="R26" s="3">
        <v>0.149003</v>
      </c>
      <c r="S26" s="3">
        <v>0.143009</v>
      </c>
      <c r="T26" s="3">
        <v>0.137811</v>
      </c>
      <c r="U26" s="3">
        <v>0.133569</v>
      </c>
      <c r="V26" s="3">
        <v>0.130784</v>
      </c>
      <c r="W26" s="3">
        <v>0.12888</v>
      </c>
      <c r="X26" s="3">
        <v>0.12791</v>
      </c>
      <c r="Y26" s="3">
        <v>0.127519</v>
      </c>
      <c r="Z26" s="3">
        <v>0.127738</v>
      </c>
      <c r="AA26" s="3">
        <v>0.128545</v>
      </c>
      <c r="AB26" s="3">
        <v>0.129651</v>
      </c>
      <c r="AC26" s="3">
        <v>0.130829</v>
      </c>
      <c r="AD26" s="3">
        <v>0.132134</v>
      </c>
      <c r="AE26" s="3">
        <v>0.133228</v>
      </c>
      <c r="AF26" s="3">
        <v>0.134071</v>
      </c>
      <c r="AG26" s="3">
        <v>0.134714</v>
      </c>
      <c r="AH26" s="3">
        <v>0.1351</v>
      </c>
      <c r="AI26" s="3">
        <v>0.135216</v>
      </c>
      <c r="AJ26" s="40">
        <v>-0.009</v>
      </c>
    </row>
    <row r="27" ht="15.75" customHeight="1">
      <c r="A27" s="3" t="s">
        <v>194</v>
      </c>
      <c r="B27" s="3" t="s">
        <v>2940</v>
      </c>
      <c r="C27" s="3" t="s">
        <v>2941</v>
      </c>
      <c r="D27" s="3" t="s">
        <v>452</v>
      </c>
      <c r="E27" s="3">
        <v>0.0</v>
      </c>
      <c r="F27" s="3">
        <v>0.0</v>
      </c>
      <c r="G27" s="3">
        <v>0.0</v>
      </c>
      <c r="H27" s="3">
        <v>0.0</v>
      </c>
      <c r="I27" s="3">
        <v>0.0</v>
      </c>
      <c r="J27" s="3">
        <v>0.0</v>
      </c>
      <c r="K27" s="3">
        <v>0.0</v>
      </c>
      <c r="L27" s="3">
        <v>0.0</v>
      </c>
      <c r="M27" s="3">
        <v>0.0</v>
      </c>
      <c r="N27" s="3">
        <v>0.0</v>
      </c>
      <c r="O27" s="3">
        <v>0.0</v>
      </c>
      <c r="P27" s="3">
        <v>0.0</v>
      </c>
      <c r="Q27" s="3">
        <v>0.0</v>
      </c>
      <c r="R27" s="3">
        <v>0.0</v>
      </c>
      <c r="S27" s="3">
        <v>0.0</v>
      </c>
      <c r="T27" s="3">
        <v>0.0</v>
      </c>
      <c r="U27" s="3">
        <v>0.0</v>
      </c>
      <c r="V27" s="3">
        <v>0.0</v>
      </c>
      <c r="W27" s="3">
        <v>0.0</v>
      </c>
      <c r="X27" s="3">
        <v>0.0</v>
      </c>
      <c r="Y27" s="3">
        <v>0.0</v>
      </c>
      <c r="Z27" s="3">
        <v>0.0</v>
      </c>
      <c r="AA27" s="3">
        <v>0.0</v>
      </c>
      <c r="AB27" s="3">
        <v>0.0</v>
      </c>
      <c r="AC27" s="3">
        <v>0.0</v>
      </c>
      <c r="AD27" s="3">
        <v>0.0</v>
      </c>
      <c r="AE27" s="3">
        <v>0.0</v>
      </c>
      <c r="AF27" s="3">
        <v>0.0</v>
      </c>
      <c r="AG27" s="3">
        <v>0.0</v>
      </c>
      <c r="AH27" s="3">
        <v>0.0</v>
      </c>
      <c r="AI27" s="3">
        <v>0.0</v>
      </c>
      <c r="AJ27" s="3" t="s">
        <v>197</v>
      </c>
    </row>
    <row r="28" ht="15.75" customHeight="1">
      <c r="A28" s="3" t="s">
        <v>198</v>
      </c>
      <c r="B28" s="3" t="s">
        <v>2942</v>
      </c>
      <c r="C28" s="3" t="s">
        <v>2943</v>
      </c>
      <c r="D28" s="3" t="s">
        <v>452</v>
      </c>
      <c r="E28" s="3">
        <v>3.824201</v>
      </c>
      <c r="F28" s="3">
        <v>3.84422</v>
      </c>
      <c r="G28" s="3">
        <v>3.867943</v>
      </c>
      <c r="H28" s="3">
        <v>3.884074</v>
      </c>
      <c r="I28" s="3">
        <v>3.895516</v>
      </c>
      <c r="J28" s="3">
        <v>3.900524</v>
      </c>
      <c r="K28" s="3">
        <v>3.899959</v>
      </c>
      <c r="L28" s="3">
        <v>3.892796</v>
      </c>
      <c r="M28" s="3">
        <v>3.887737</v>
      </c>
      <c r="N28" s="3">
        <v>3.885102</v>
      </c>
      <c r="O28" s="3">
        <v>3.894004</v>
      </c>
      <c r="P28" s="3">
        <v>3.916075</v>
      </c>
      <c r="Q28" s="3">
        <v>3.955119</v>
      </c>
      <c r="R28" s="3">
        <v>4.013962</v>
      </c>
      <c r="S28" s="3">
        <v>4.090826</v>
      </c>
      <c r="T28" s="3">
        <v>4.188008</v>
      </c>
      <c r="U28" s="3">
        <v>4.300179</v>
      </c>
      <c r="V28" s="3">
        <v>4.429059</v>
      </c>
      <c r="W28" s="3">
        <v>4.573664</v>
      </c>
      <c r="X28" s="3">
        <v>4.729132</v>
      </c>
      <c r="Y28" s="3">
        <v>4.892908</v>
      </c>
      <c r="Z28" s="3">
        <v>5.06664</v>
      </c>
      <c r="AA28" s="3">
        <v>5.247162</v>
      </c>
      <c r="AB28" s="3">
        <v>5.431897</v>
      </c>
      <c r="AC28" s="3">
        <v>5.62186</v>
      </c>
      <c r="AD28" s="3">
        <v>5.819934</v>
      </c>
      <c r="AE28" s="3">
        <v>6.019128</v>
      </c>
      <c r="AF28" s="3">
        <v>6.219126</v>
      </c>
      <c r="AG28" s="3">
        <v>6.424462</v>
      </c>
      <c r="AH28" s="3">
        <v>6.631048</v>
      </c>
      <c r="AI28" s="3">
        <v>6.83834</v>
      </c>
      <c r="AJ28" s="40">
        <v>0.02</v>
      </c>
    </row>
    <row r="29" ht="15.75" customHeight="1">
      <c r="A29" s="3" t="s">
        <v>201</v>
      </c>
      <c r="B29" s="3" t="s">
        <v>2944</v>
      </c>
      <c r="C29" s="3" t="s">
        <v>2945</v>
      </c>
      <c r="D29" s="3" t="s">
        <v>452</v>
      </c>
      <c r="E29" s="3">
        <v>0.015593</v>
      </c>
      <c r="F29" s="3">
        <v>0.014617</v>
      </c>
      <c r="G29" s="3">
        <v>0.013816</v>
      </c>
      <c r="H29" s="3">
        <v>0.013116</v>
      </c>
      <c r="I29" s="3">
        <v>0.012489</v>
      </c>
      <c r="J29" s="3">
        <v>0.011909</v>
      </c>
      <c r="K29" s="3">
        <v>0.011371</v>
      </c>
      <c r="L29" s="3">
        <v>0.010848</v>
      </c>
      <c r="M29" s="3">
        <v>0.010378</v>
      </c>
      <c r="N29" s="3">
        <v>0.009943</v>
      </c>
      <c r="O29" s="3">
        <v>0.009573</v>
      </c>
      <c r="P29" s="3">
        <v>0.009277</v>
      </c>
      <c r="Q29" s="3">
        <v>0.009031</v>
      </c>
      <c r="R29" s="3">
        <v>0.008845</v>
      </c>
      <c r="S29" s="3">
        <v>0.008714</v>
      </c>
      <c r="T29" s="3">
        <v>0.008628</v>
      </c>
      <c r="U29" s="3">
        <v>0.008555</v>
      </c>
      <c r="V29" s="3">
        <v>0.00848</v>
      </c>
      <c r="W29" s="3">
        <v>0.008442</v>
      </c>
      <c r="X29" s="3">
        <v>0.00839</v>
      </c>
      <c r="Y29" s="3">
        <v>0.008345</v>
      </c>
      <c r="Z29" s="3">
        <v>0.008304</v>
      </c>
      <c r="AA29" s="3">
        <v>0.008261</v>
      </c>
      <c r="AB29" s="3">
        <v>0.00825</v>
      </c>
      <c r="AC29" s="3">
        <v>0.008246</v>
      </c>
      <c r="AD29" s="3">
        <v>0.008248</v>
      </c>
      <c r="AE29" s="3">
        <v>0.008241</v>
      </c>
      <c r="AF29" s="3">
        <v>0.008226</v>
      </c>
      <c r="AG29" s="3">
        <v>0.008212</v>
      </c>
      <c r="AH29" s="3">
        <v>0.008192</v>
      </c>
      <c r="AI29" s="3">
        <v>0.008169</v>
      </c>
      <c r="AJ29" s="40">
        <v>-0.021</v>
      </c>
    </row>
    <row r="30" ht="15.75" customHeight="1">
      <c r="A30" s="3" t="s">
        <v>204</v>
      </c>
      <c r="B30" s="3" t="s">
        <v>2946</v>
      </c>
      <c r="C30" s="3" t="s">
        <v>2947</v>
      </c>
      <c r="D30" s="3" t="s">
        <v>452</v>
      </c>
      <c r="E30" s="3">
        <v>0.03605</v>
      </c>
      <c r="F30" s="3">
        <v>0.034826</v>
      </c>
      <c r="G30" s="3">
        <v>0.033961</v>
      </c>
      <c r="H30" s="3">
        <v>0.033183</v>
      </c>
      <c r="I30" s="3">
        <v>0.032493</v>
      </c>
      <c r="J30" s="3">
        <v>0.031749</v>
      </c>
      <c r="K30" s="3">
        <v>0.030946</v>
      </c>
      <c r="L30" s="3">
        <v>0.030037</v>
      </c>
      <c r="M30" s="3">
        <v>0.029102</v>
      </c>
      <c r="N30" s="3">
        <v>0.028146</v>
      </c>
      <c r="O30" s="3">
        <v>0.027256</v>
      </c>
      <c r="P30" s="3">
        <v>0.026449</v>
      </c>
      <c r="Q30" s="3">
        <v>0.025729</v>
      </c>
      <c r="R30" s="3">
        <v>0.025128</v>
      </c>
      <c r="S30" s="3">
        <v>0.024669</v>
      </c>
      <c r="T30" s="3">
        <v>0.024299</v>
      </c>
      <c r="U30" s="3">
        <v>0.023954</v>
      </c>
      <c r="V30" s="3">
        <v>0.023628</v>
      </c>
      <c r="W30" s="3">
        <v>0.023384</v>
      </c>
      <c r="X30" s="3">
        <v>0.023156</v>
      </c>
      <c r="Y30" s="3">
        <v>0.022946</v>
      </c>
      <c r="Z30" s="3">
        <v>0.022763</v>
      </c>
      <c r="AA30" s="3">
        <v>0.022592</v>
      </c>
      <c r="AB30" s="3">
        <v>0.022515</v>
      </c>
      <c r="AC30" s="3">
        <v>0.02246</v>
      </c>
      <c r="AD30" s="3">
        <v>0.022462</v>
      </c>
      <c r="AE30" s="3">
        <v>0.022443</v>
      </c>
      <c r="AF30" s="3">
        <v>0.022402</v>
      </c>
      <c r="AG30" s="3">
        <v>0.022373</v>
      </c>
      <c r="AH30" s="3">
        <v>0.02233</v>
      </c>
      <c r="AI30" s="3">
        <v>0.022273</v>
      </c>
      <c r="AJ30" s="40">
        <v>-0.016</v>
      </c>
    </row>
    <row r="31" ht="15.75" customHeight="1">
      <c r="A31" s="3" t="s">
        <v>207</v>
      </c>
      <c r="B31" s="3" t="s">
        <v>2948</v>
      </c>
      <c r="C31" s="3" t="s">
        <v>2949</v>
      </c>
      <c r="D31" s="3" t="s">
        <v>452</v>
      </c>
      <c r="E31" s="3">
        <v>0.003385</v>
      </c>
      <c r="F31" s="3">
        <v>0.003453</v>
      </c>
      <c r="G31" s="3">
        <v>0.003601</v>
      </c>
      <c r="H31" s="3">
        <v>0.003778</v>
      </c>
      <c r="I31" s="3">
        <v>0.003951</v>
      </c>
      <c r="J31" s="3">
        <v>0.004123</v>
      </c>
      <c r="K31" s="3">
        <v>0.004289</v>
      </c>
      <c r="L31" s="3">
        <v>0.004447</v>
      </c>
      <c r="M31" s="3">
        <v>0.004609</v>
      </c>
      <c r="N31" s="3">
        <v>0.004771</v>
      </c>
      <c r="O31" s="3">
        <v>0.004924</v>
      </c>
      <c r="P31" s="3">
        <v>0.005083</v>
      </c>
      <c r="Q31" s="3">
        <v>0.005235</v>
      </c>
      <c r="R31" s="3">
        <v>0.005383</v>
      </c>
      <c r="S31" s="3">
        <v>0.005524</v>
      </c>
      <c r="T31" s="3">
        <v>0.005659</v>
      </c>
      <c r="U31" s="3">
        <v>0.005772</v>
      </c>
      <c r="V31" s="3">
        <v>0.005869</v>
      </c>
      <c r="W31" s="3">
        <v>0.00596</v>
      </c>
      <c r="X31" s="3">
        <v>0.006046</v>
      </c>
      <c r="Y31" s="3">
        <v>0.006119</v>
      </c>
      <c r="Z31" s="3">
        <v>0.006186</v>
      </c>
      <c r="AA31" s="3">
        <v>0.006252</v>
      </c>
      <c r="AB31" s="3">
        <v>0.006286</v>
      </c>
      <c r="AC31" s="3">
        <v>0.006348</v>
      </c>
      <c r="AD31" s="3">
        <v>0.00642</v>
      </c>
      <c r="AE31" s="3">
        <v>0.006488</v>
      </c>
      <c r="AF31" s="3">
        <v>0.006549</v>
      </c>
      <c r="AG31" s="3">
        <v>0.00661</v>
      </c>
      <c r="AH31" s="3">
        <v>0.006666</v>
      </c>
      <c r="AI31" s="3">
        <v>0.006717</v>
      </c>
      <c r="AJ31" s="40">
        <v>0.023</v>
      </c>
    </row>
    <row r="32" ht="15.75" customHeight="1">
      <c r="A32" s="3" t="s">
        <v>210</v>
      </c>
      <c r="B32" s="3" t="s">
        <v>2950</v>
      </c>
      <c r="C32" s="3" t="s">
        <v>2951</v>
      </c>
      <c r="D32" s="3" t="s">
        <v>452</v>
      </c>
      <c r="E32" s="3">
        <v>0.006075</v>
      </c>
      <c r="F32" s="3">
        <v>0.006042</v>
      </c>
      <c r="G32" s="3">
        <v>0.006111</v>
      </c>
      <c r="H32" s="3">
        <v>0.006208</v>
      </c>
      <c r="I32" s="3">
        <v>0.006301</v>
      </c>
      <c r="J32" s="3">
        <v>0.006386</v>
      </c>
      <c r="K32" s="3">
        <v>0.00646</v>
      </c>
      <c r="L32" s="3">
        <v>0.006519</v>
      </c>
      <c r="M32" s="3">
        <v>0.006577</v>
      </c>
      <c r="N32" s="3">
        <v>0.006629</v>
      </c>
      <c r="O32" s="3">
        <v>0.006673</v>
      </c>
      <c r="P32" s="3">
        <v>0.006712</v>
      </c>
      <c r="Q32" s="3">
        <v>0.006745</v>
      </c>
      <c r="R32" s="3">
        <v>0.00678</v>
      </c>
      <c r="S32" s="3">
        <v>0.00682</v>
      </c>
      <c r="T32" s="3">
        <v>0.006855</v>
      </c>
      <c r="U32" s="3">
        <v>0.006875</v>
      </c>
      <c r="V32" s="3">
        <v>0.006886</v>
      </c>
      <c r="W32" s="3">
        <v>0.006894</v>
      </c>
      <c r="X32" s="3">
        <v>0.0069</v>
      </c>
      <c r="Y32" s="3">
        <v>0.006896</v>
      </c>
      <c r="Z32" s="3">
        <v>0.006889</v>
      </c>
      <c r="AA32" s="3">
        <v>0.006882</v>
      </c>
      <c r="AB32" s="3">
        <v>0.00682</v>
      </c>
      <c r="AC32" s="3">
        <v>0.006809</v>
      </c>
      <c r="AD32" s="3">
        <v>0.006816</v>
      </c>
      <c r="AE32" s="3">
        <v>0.006816</v>
      </c>
      <c r="AF32" s="3">
        <v>0.006806</v>
      </c>
      <c r="AG32" s="3">
        <v>0.006798</v>
      </c>
      <c r="AH32" s="3">
        <v>0.006785</v>
      </c>
      <c r="AI32" s="3">
        <v>0.006767</v>
      </c>
      <c r="AJ32" s="40">
        <v>0.004</v>
      </c>
    </row>
    <row r="33" ht="15.75" customHeight="1">
      <c r="A33" s="3" t="s">
        <v>212</v>
      </c>
      <c r="B33" s="3" t="s">
        <v>2952</v>
      </c>
      <c r="C33" s="3" t="s">
        <v>2953</v>
      </c>
      <c r="D33" s="3" t="s">
        <v>452</v>
      </c>
      <c r="E33" s="3">
        <v>0.0</v>
      </c>
      <c r="F33" s="3">
        <v>0.0</v>
      </c>
      <c r="G33" s="3">
        <v>0.0</v>
      </c>
      <c r="H33" s="3">
        <v>0.0</v>
      </c>
      <c r="I33" s="3">
        <v>0.0</v>
      </c>
      <c r="J33" s="3">
        <v>0.0</v>
      </c>
      <c r="K33" s="3">
        <v>0.0</v>
      </c>
      <c r="L33" s="3">
        <v>0.0</v>
      </c>
      <c r="M33" s="3">
        <v>0.0</v>
      </c>
      <c r="N33" s="3">
        <v>0.0</v>
      </c>
      <c r="O33" s="3">
        <v>0.0</v>
      </c>
      <c r="P33" s="3">
        <v>0.0</v>
      </c>
      <c r="Q33" s="3">
        <v>0.0</v>
      </c>
      <c r="R33" s="3">
        <v>0.0</v>
      </c>
      <c r="S33" s="3">
        <v>0.0</v>
      </c>
      <c r="T33" s="3">
        <v>0.0</v>
      </c>
      <c r="U33" s="3">
        <v>0.0</v>
      </c>
      <c r="V33" s="3">
        <v>0.0</v>
      </c>
      <c r="W33" s="3">
        <v>0.0</v>
      </c>
      <c r="X33" s="3">
        <v>0.0</v>
      </c>
      <c r="Y33" s="3">
        <v>0.0</v>
      </c>
      <c r="Z33" s="3">
        <v>0.0</v>
      </c>
      <c r="AA33" s="3">
        <v>0.0</v>
      </c>
      <c r="AB33" s="3">
        <v>0.0</v>
      </c>
      <c r="AC33" s="3">
        <v>0.0</v>
      </c>
      <c r="AD33" s="3">
        <v>0.0</v>
      </c>
      <c r="AE33" s="3">
        <v>0.0</v>
      </c>
      <c r="AF33" s="3">
        <v>0.0</v>
      </c>
      <c r="AG33" s="3">
        <v>0.0</v>
      </c>
      <c r="AH33" s="3">
        <v>0.0</v>
      </c>
      <c r="AI33" s="3">
        <v>0.0</v>
      </c>
      <c r="AJ33" s="3" t="s">
        <v>197</v>
      </c>
    </row>
    <row r="34" ht="15.75" customHeight="1">
      <c r="A34" s="3" t="s">
        <v>215</v>
      </c>
      <c r="B34" s="3" t="s">
        <v>2954</v>
      </c>
      <c r="C34" s="3" t="s">
        <v>2955</v>
      </c>
      <c r="D34" s="3" t="s">
        <v>452</v>
      </c>
      <c r="E34" s="3">
        <v>0.007633</v>
      </c>
      <c r="F34" s="3">
        <v>0.007773</v>
      </c>
      <c r="G34" s="3">
        <v>0.00792</v>
      </c>
      <c r="H34" s="3">
        <v>0.008064</v>
      </c>
      <c r="I34" s="3">
        <v>0.008227</v>
      </c>
      <c r="J34" s="3">
        <v>0.008422</v>
      </c>
      <c r="K34" s="3">
        <v>0.008636</v>
      </c>
      <c r="L34" s="3">
        <v>0.008862</v>
      </c>
      <c r="M34" s="3">
        <v>0.009106</v>
      </c>
      <c r="N34" s="3">
        <v>0.009356</v>
      </c>
      <c r="O34" s="3">
        <v>0.009607</v>
      </c>
      <c r="P34" s="3">
        <v>0.00984</v>
      </c>
      <c r="Q34" s="3">
        <v>0.010005</v>
      </c>
      <c r="R34" s="3">
        <v>0.010155</v>
      </c>
      <c r="S34" s="3">
        <v>0.010284</v>
      </c>
      <c r="T34" s="3">
        <v>0.010482</v>
      </c>
      <c r="U34" s="3">
        <v>0.010742</v>
      </c>
      <c r="V34" s="3">
        <v>0.011088</v>
      </c>
      <c r="W34" s="3">
        <v>0.011463</v>
      </c>
      <c r="X34" s="3">
        <v>0.01189</v>
      </c>
      <c r="Y34" s="3">
        <v>0.012348</v>
      </c>
      <c r="Z34" s="3">
        <v>0.012841</v>
      </c>
      <c r="AA34" s="3">
        <v>0.013393</v>
      </c>
      <c r="AB34" s="3">
        <v>0.013969</v>
      </c>
      <c r="AC34" s="3">
        <v>0.014555</v>
      </c>
      <c r="AD34" s="3">
        <v>0.015143</v>
      </c>
      <c r="AE34" s="3">
        <v>0.015714</v>
      </c>
      <c r="AF34" s="3">
        <v>0.016263</v>
      </c>
      <c r="AG34" s="3">
        <v>0.016802</v>
      </c>
      <c r="AH34" s="3">
        <v>0.017319</v>
      </c>
      <c r="AI34" s="3">
        <v>0.017813</v>
      </c>
      <c r="AJ34" s="40">
        <v>0.029</v>
      </c>
    </row>
    <row r="35" ht="15.75" customHeight="1">
      <c r="A35" s="3" t="s">
        <v>218</v>
      </c>
      <c r="B35" s="3" t="s">
        <v>2956</v>
      </c>
      <c r="C35" s="3" t="s">
        <v>2957</v>
      </c>
      <c r="D35" s="3" t="s">
        <v>452</v>
      </c>
      <c r="E35" s="3">
        <v>10.001653</v>
      </c>
      <c r="F35" s="3">
        <v>10.076924</v>
      </c>
      <c r="G35" s="3">
        <v>10.15631</v>
      </c>
      <c r="H35" s="3">
        <v>10.205386</v>
      </c>
      <c r="I35" s="3">
        <v>10.233208</v>
      </c>
      <c r="J35" s="3">
        <v>10.236128</v>
      </c>
      <c r="K35" s="3">
        <v>10.212856</v>
      </c>
      <c r="L35" s="3">
        <v>10.160166</v>
      </c>
      <c r="M35" s="3">
        <v>10.107775</v>
      </c>
      <c r="N35" s="3">
        <v>10.053744</v>
      </c>
      <c r="O35" s="3">
        <v>10.028126</v>
      </c>
      <c r="P35" s="3">
        <v>10.045481</v>
      </c>
      <c r="Q35" s="3">
        <v>10.115997</v>
      </c>
      <c r="R35" s="3">
        <v>10.245226</v>
      </c>
      <c r="S35" s="3">
        <v>10.444005</v>
      </c>
      <c r="T35" s="3">
        <v>10.711954</v>
      </c>
      <c r="U35" s="3">
        <v>11.035419</v>
      </c>
      <c r="V35" s="3">
        <v>11.425174</v>
      </c>
      <c r="W35" s="3">
        <v>11.877036</v>
      </c>
      <c r="X35" s="3">
        <v>12.376334</v>
      </c>
      <c r="Y35" s="3">
        <v>12.914163</v>
      </c>
      <c r="Z35" s="3">
        <v>13.481709</v>
      </c>
      <c r="AA35" s="3">
        <v>14.070706</v>
      </c>
      <c r="AB35" s="3">
        <v>14.673805</v>
      </c>
      <c r="AC35" s="3">
        <v>15.292259</v>
      </c>
      <c r="AD35" s="3">
        <v>15.935349</v>
      </c>
      <c r="AE35" s="3">
        <v>16.582863</v>
      </c>
      <c r="AF35" s="3">
        <v>17.230263</v>
      </c>
      <c r="AG35" s="3">
        <v>17.890352</v>
      </c>
      <c r="AH35" s="3">
        <v>18.5501</v>
      </c>
      <c r="AI35" s="3">
        <v>19.209183</v>
      </c>
      <c r="AJ35" s="40">
        <v>0.022</v>
      </c>
    </row>
    <row r="36" ht="15.75" customHeight="1">
      <c r="A36" s="3" t="s">
        <v>488</v>
      </c>
      <c r="B36" s="3" t="s">
        <v>2958</v>
      </c>
      <c r="C36" s="3" t="s">
        <v>2959</v>
      </c>
      <c r="D36" s="3" t="s">
        <v>452</v>
      </c>
      <c r="E36" s="3">
        <v>130.04425</v>
      </c>
      <c r="F36" s="3">
        <v>128.122391</v>
      </c>
      <c r="G36" s="3">
        <v>126.731621</v>
      </c>
      <c r="H36" s="3">
        <v>125.416664</v>
      </c>
      <c r="I36" s="3">
        <v>124.223526</v>
      </c>
      <c r="J36" s="3">
        <v>123.123596</v>
      </c>
      <c r="K36" s="3">
        <v>121.931763</v>
      </c>
      <c r="L36" s="3">
        <v>120.547958</v>
      </c>
      <c r="M36" s="3">
        <v>119.064224</v>
      </c>
      <c r="N36" s="3">
        <v>117.480553</v>
      </c>
      <c r="O36" s="3">
        <v>115.868042</v>
      </c>
      <c r="P36" s="3">
        <v>114.276711</v>
      </c>
      <c r="Q36" s="3">
        <v>112.753418</v>
      </c>
      <c r="R36" s="3">
        <v>111.338821</v>
      </c>
      <c r="S36" s="3">
        <v>110.084816</v>
      </c>
      <c r="T36" s="3">
        <v>109.032776</v>
      </c>
      <c r="U36" s="3">
        <v>108.134262</v>
      </c>
      <c r="V36" s="3">
        <v>107.40757</v>
      </c>
      <c r="W36" s="3">
        <v>106.850937</v>
      </c>
      <c r="X36" s="3">
        <v>106.402481</v>
      </c>
      <c r="Y36" s="3">
        <v>106.037193</v>
      </c>
      <c r="Z36" s="3">
        <v>105.76458</v>
      </c>
      <c r="AA36" s="3">
        <v>105.560204</v>
      </c>
      <c r="AB36" s="3">
        <v>105.375862</v>
      </c>
      <c r="AC36" s="3">
        <v>105.224838</v>
      </c>
      <c r="AD36" s="3">
        <v>105.12738</v>
      </c>
      <c r="AE36" s="3">
        <v>104.995949</v>
      </c>
      <c r="AF36" s="3">
        <v>104.827911</v>
      </c>
      <c r="AG36" s="3">
        <v>104.680717</v>
      </c>
      <c r="AH36" s="3">
        <v>104.49765</v>
      </c>
      <c r="AI36" s="3">
        <v>104.272835</v>
      </c>
      <c r="AJ36" s="40">
        <v>-0.007</v>
      </c>
    </row>
    <row r="37" ht="15.75" customHeight="1">
      <c r="A37" s="3" t="s">
        <v>491</v>
      </c>
      <c r="C37" s="3" t="s">
        <v>2960</v>
      </c>
    </row>
    <row r="38" ht="15.75" customHeight="1">
      <c r="A38" s="3" t="s">
        <v>230</v>
      </c>
      <c r="C38" s="3" t="s">
        <v>2961</v>
      </c>
    </row>
    <row r="39" ht="15.75" customHeight="1">
      <c r="A39" s="3" t="s">
        <v>164</v>
      </c>
      <c r="B39" s="3" t="s">
        <v>2962</v>
      </c>
      <c r="C39" s="3" t="s">
        <v>2963</v>
      </c>
      <c r="D39" s="3" t="s">
        <v>452</v>
      </c>
      <c r="E39" s="3">
        <v>109.775116</v>
      </c>
      <c r="F39" s="3">
        <v>110.743851</v>
      </c>
      <c r="G39" s="3">
        <v>112.111847</v>
      </c>
      <c r="H39" s="3">
        <v>113.835861</v>
      </c>
      <c r="I39" s="3">
        <v>115.972031</v>
      </c>
      <c r="J39" s="3">
        <v>118.357674</v>
      </c>
      <c r="K39" s="3">
        <v>120.65992</v>
      </c>
      <c r="L39" s="3">
        <v>122.775352</v>
      </c>
      <c r="M39" s="3">
        <v>124.845238</v>
      </c>
      <c r="N39" s="3">
        <v>126.789886</v>
      </c>
      <c r="O39" s="3">
        <v>128.461319</v>
      </c>
      <c r="P39" s="3">
        <v>130.010468</v>
      </c>
      <c r="Q39" s="3">
        <v>131.396667</v>
      </c>
      <c r="R39" s="3">
        <v>132.626556</v>
      </c>
      <c r="S39" s="3">
        <v>133.678589</v>
      </c>
      <c r="T39" s="3">
        <v>134.59552</v>
      </c>
      <c r="U39" s="3">
        <v>135.306412</v>
      </c>
      <c r="V39" s="3">
        <v>135.800339</v>
      </c>
      <c r="W39" s="3">
        <v>136.152542</v>
      </c>
      <c r="X39" s="3">
        <v>136.389465</v>
      </c>
      <c r="Y39" s="3">
        <v>136.512878</v>
      </c>
      <c r="Z39" s="3">
        <v>136.566162</v>
      </c>
      <c r="AA39" s="3">
        <v>136.569092</v>
      </c>
      <c r="AB39" s="3">
        <v>136.496063</v>
      </c>
      <c r="AC39" s="3">
        <v>136.380951</v>
      </c>
      <c r="AD39" s="3">
        <v>136.265396</v>
      </c>
      <c r="AE39" s="3">
        <v>136.085907</v>
      </c>
      <c r="AF39" s="3">
        <v>135.841599</v>
      </c>
      <c r="AG39" s="3">
        <v>135.621002</v>
      </c>
      <c r="AH39" s="3">
        <v>135.329498</v>
      </c>
      <c r="AI39" s="3">
        <v>134.958649</v>
      </c>
      <c r="AJ39" s="40">
        <v>0.007</v>
      </c>
    </row>
    <row r="40" ht="15.75" customHeight="1">
      <c r="A40" s="3" t="s">
        <v>168</v>
      </c>
      <c r="B40" s="3" t="s">
        <v>2964</v>
      </c>
      <c r="C40" s="3" t="s">
        <v>2965</v>
      </c>
      <c r="D40" s="3" t="s">
        <v>452</v>
      </c>
      <c r="E40" s="3">
        <v>0.533402</v>
      </c>
      <c r="F40" s="3">
        <v>0.605817</v>
      </c>
      <c r="G40" s="3">
        <v>0.709082</v>
      </c>
      <c r="H40" s="3">
        <v>0.803499</v>
      </c>
      <c r="I40" s="3">
        <v>0.896429</v>
      </c>
      <c r="J40" s="3">
        <v>0.992479</v>
      </c>
      <c r="K40" s="3">
        <v>1.080195</v>
      </c>
      <c r="L40" s="3">
        <v>1.161038</v>
      </c>
      <c r="M40" s="3">
        <v>1.242479</v>
      </c>
      <c r="N40" s="3">
        <v>1.321012</v>
      </c>
      <c r="O40" s="3">
        <v>1.394312</v>
      </c>
      <c r="P40" s="3">
        <v>1.464582</v>
      </c>
      <c r="Q40" s="3">
        <v>1.532173</v>
      </c>
      <c r="R40" s="3">
        <v>1.593881</v>
      </c>
      <c r="S40" s="3">
        <v>1.652943</v>
      </c>
      <c r="T40" s="3">
        <v>1.706123</v>
      </c>
      <c r="U40" s="3">
        <v>1.755468</v>
      </c>
      <c r="V40" s="3">
        <v>1.799486</v>
      </c>
      <c r="W40" s="3">
        <v>1.840537</v>
      </c>
      <c r="X40" s="3">
        <v>1.880415</v>
      </c>
      <c r="Y40" s="3">
        <v>1.9144</v>
      </c>
      <c r="Z40" s="3">
        <v>1.945285</v>
      </c>
      <c r="AA40" s="3">
        <v>1.972792</v>
      </c>
      <c r="AB40" s="3">
        <v>1.996624</v>
      </c>
      <c r="AC40" s="3">
        <v>2.017366</v>
      </c>
      <c r="AD40" s="3">
        <v>2.037347</v>
      </c>
      <c r="AE40" s="3">
        <v>2.053565</v>
      </c>
      <c r="AF40" s="3">
        <v>2.067241</v>
      </c>
      <c r="AG40" s="3">
        <v>2.079544</v>
      </c>
      <c r="AH40" s="3">
        <v>2.089335</v>
      </c>
      <c r="AI40" s="3">
        <v>2.09616</v>
      </c>
      <c r="AJ40" s="40">
        <v>0.047</v>
      </c>
    </row>
    <row r="41" ht="15.75" customHeight="1">
      <c r="A41" s="3" t="s">
        <v>236</v>
      </c>
      <c r="B41" s="3" t="s">
        <v>2966</v>
      </c>
      <c r="C41" s="3" t="s">
        <v>2967</v>
      </c>
      <c r="D41" s="3" t="s">
        <v>452</v>
      </c>
      <c r="E41" s="3">
        <v>110.308517</v>
      </c>
      <c r="F41" s="3">
        <v>111.34967</v>
      </c>
      <c r="G41" s="3">
        <v>112.82093</v>
      </c>
      <c r="H41" s="3">
        <v>114.639359</v>
      </c>
      <c r="I41" s="3">
        <v>116.868462</v>
      </c>
      <c r="J41" s="3">
        <v>119.350151</v>
      </c>
      <c r="K41" s="3">
        <v>121.740112</v>
      </c>
      <c r="L41" s="3">
        <v>123.936394</v>
      </c>
      <c r="M41" s="3">
        <v>126.087715</v>
      </c>
      <c r="N41" s="3">
        <v>128.110901</v>
      </c>
      <c r="O41" s="3">
        <v>129.855637</v>
      </c>
      <c r="P41" s="3">
        <v>131.475052</v>
      </c>
      <c r="Q41" s="3">
        <v>132.928848</v>
      </c>
      <c r="R41" s="3">
        <v>134.220444</v>
      </c>
      <c r="S41" s="3">
        <v>135.331528</v>
      </c>
      <c r="T41" s="3">
        <v>136.301636</v>
      </c>
      <c r="U41" s="3">
        <v>137.061874</v>
      </c>
      <c r="V41" s="3">
        <v>137.599823</v>
      </c>
      <c r="W41" s="3">
        <v>137.993073</v>
      </c>
      <c r="X41" s="3">
        <v>138.269882</v>
      </c>
      <c r="Y41" s="3">
        <v>138.427277</v>
      </c>
      <c r="Z41" s="3">
        <v>138.511444</v>
      </c>
      <c r="AA41" s="3">
        <v>138.541885</v>
      </c>
      <c r="AB41" s="3">
        <v>138.492691</v>
      </c>
      <c r="AC41" s="3">
        <v>138.398315</v>
      </c>
      <c r="AD41" s="3">
        <v>138.30275</v>
      </c>
      <c r="AE41" s="3">
        <v>138.139465</v>
      </c>
      <c r="AF41" s="3">
        <v>137.908844</v>
      </c>
      <c r="AG41" s="3">
        <v>137.700546</v>
      </c>
      <c r="AH41" s="3">
        <v>137.418839</v>
      </c>
      <c r="AI41" s="3">
        <v>137.05481</v>
      </c>
      <c r="AJ41" s="40">
        <v>0.007</v>
      </c>
    </row>
    <row r="42" ht="15.75" customHeight="1">
      <c r="A42" s="3" t="s">
        <v>239</v>
      </c>
      <c r="C42" s="3" t="s">
        <v>2968</v>
      </c>
    </row>
    <row r="43" ht="15.75" customHeight="1">
      <c r="A43" s="3" t="s">
        <v>176</v>
      </c>
      <c r="B43" s="3" t="s">
        <v>2969</v>
      </c>
      <c r="C43" s="3" t="s">
        <v>2970</v>
      </c>
      <c r="D43" s="3" t="s">
        <v>452</v>
      </c>
      <c r="E43" s="3">
        <v>15.7886</v>
      </c>
      <c r="F43" s="3">
        <v>15.792562</v>
      </c>
      <c r="G43" s="3">
        <v>15.765272</v>
      </c>
      <c r="H43" s="3">
        <v>15.707791</v>
      </c>
      <c r="I43" s="3">
        <v>15.623258</v>
      </c>
      <c r="J43" s="3">
        <v>15.520708</v>
      </c>
      <c r="K43" s="3">
        <v>15.389112</v>
      </c>
      <c r="L43" s="3">
        <v>15.228992</v>
      </c>
      <c r="M43" s="3">
        <v>15.067304</v>
      </c>
      <c r="N43" s="3">
        <v>14.911758</v>
      </c>
      <c r="O43" s="3">
        <v>14.753513</v>
      </c>
      <c r="P43" s="3">
        <v>14.592062</v>
      </c>
      <c r="Q43" s="3">
        <v>14.430001</v>
      </c>
      <c r="R43" s="3">
        <v>14.277225</v>
      </c>
      <c r="S43" s="3">
        <v>14.135702</v>
      </c>
      <c r="T43" s="3">
        <v>14.00994</v>
      </c>
      <c r="U43" s="3">
        <v>13.895649</v>
      </c>
      <c r="V43" s="3">
        <v>13.791718</v>
      </c>
      <c r="W43" s="3">
        <v>13.695763</v>
      </c>
      <c r="X43" s="3">
        <v>13.614037</v>
      </c>
      <c r="Y43" s="3">
        <v>13.549743</v>
      </c>
      <c r="Z43" s="3">
        <v>13.490777</v>
      </c>
      <c r="AA43" s="3">
        <v>13.439021</v>
      </c>
      <c r="AB43" s="3">
        <v>13.389459</v>
      </c>
      <c r="AC43" s="3">
        <v>13.341989</v>
      </c>
      <c r="AD43" s="3">
        <v>13.300771</v>
      </c>
      <c r="AE43" s="3">
        <v>13.258034</v>
      </c>
      <c r="AF43" s="3">
        <v>13.213305</v>
      </c>
      <c r="AG43" s="3">
        <v>13.174664</v>
      </c>
      <c r="AH43" s="3">
        <v>13.132721</v>
      </c>
      <c r="AI43" s="3">
        <v>13.08629</v>
      </c>
      <c r="AJ43" s="40">
        <v>-0.006</v>
      </c>
    </row>
    <row r="44" ht="15.75" customHeight="1">
      <c r="A44" s="3" t="s">
        <v>179</v>
      </c>
      <c r="B44" s="3" t="s">
        <v>2971</v>
      </c>
      <c r="C44" s="3" t="s">
        <v>2972</v>
      </c>
      <c r="D44" s="3" t="s">
        <v>452</v>
      </c>
      <c r="E44" s="3">
        <v>6.68E-4</v>
      </c>
      <c r="F44" s="3">
        <v>6.01E-4</v>
      </c>
      <c r="G44" s="3">
        <v>5.33E-4</v>
      </c>
      <c r="H44" s="3">
        <v>4.32E-4</v>
      </c>
      <c r="I44" s="3">
        <v>3.54E-4</v>
      </c>
      <c r="J44" s="3">
        <v>2.99E-4</v>
      </c>
      <c r="K44" s="3">
        <v>2.54E-4</v>
      </c>
      <c r="L44" s="3">
        <v>2.21E-4</v>
      </c>
      <c r="M44" s="3">
        <v>2.0E-4</v>
      </c>
      <c r="N44" s="3">
        <v>1.8E-4</v>
      </c>
      <c r="O44" s="3">
        <v>1.62E-4</v>
      </c>
      <c r="P44" s="3">
        <v>1.44E-4</v>
      </c>
      <c r="Q44" s="3">
        <v>1.29E-4</v>
      </c>
      <c r="R44" s="3">
        <v>1.14E-4</v>
      </c>
      <c r="S44" s="3">
        <v>1.01E-4</v>
      </c>
      <c r="T44" s="3">
        <v>9.0E-5</v>
      </c>
      <c r="U44" s="3">
        <v>7.4E-5</v>
      </c>
      <c r="V44" s="3">
        <v>6.1E-5</v>
      </c>
      <c r="W44" s="3">
        <v>5.5E-5</v>
      </c>
      <c r="X44" s="3">
        <v>4.9E-5</v>
      </c>
      <c r="Y44" s="3">
        <v>4.5E-5</v>
      </c>
      <c r="Z44" s="3">
        <v>4.0E-5</v>
      </c>
      <c r="AA44" s="3">
        <v>3.6E-5</v>
      </c>
      <c r="AB44" s="3">
        <v>3.3E-5</v>
      </c>
      <c r="AC44" s="3">
        <v>3.0E-5</v>
      </c>
      <c r="AD44" s="3">
        <v>2.7E-5</v>
      </c>
      <c r="AE44" s="3">
        <v>2.4E-5</v>
      </c>
      <c r="AF44" s="3">
        <v>2.2E-5</v>
      </c>
      <c r="AG44" s="3">
        <v>2.0E-5</v>
      </c>
      <c r="AH44" s="3">
        <v>1.8E-5</v>
      </c>
      <c r="AI44" s="3">
        <v>1.6E-5</v>
      </c>
      <c r="AJ44" s="40">
        <v>-0.116</v>
      </c>
    </row>
    <row r="45" ht="15.75" customHeight="1">
      <c r="A45" s="3" t="s">
        <v>182</v>
      </c>
      <c r="B45" s="3" t="s">
        <v>2973</v>
      </c>
      <c r="C45" s="3" t="s">
        <v>2974</v>
      </c>
      <c r="D45" s="3" t="s">
        <v>452</v>
      </c>
      <c r="E45" s="3">
        <v>0.035414</v>
      </c>
      <c r="F45" s="3">
        <v>0.047958</v>
      </c>
      <c r="G45" s="3">
        <v>0.061721</v>
      </c>
      <c r="H45" s="3">
        <v>0.076243</v>
      </c>
      <c r="I45" s="3">
        <v>0.093642</v>
      </c>
      <c r="J45" s="3">
        <v>0.113646</v>
      </c>
      <c r="K45" s="3">
        <v>0.136621</v>
      </c>
      <c r="L45" s="3">
        <v>0.162034</v>
      </c>
      <c r="M45" s="3">
        <v>0.191001</v>
      </c>
      <c r="N45" s="3">
        <v>0.223877</v>
      </c>
      <c r="O45" s="3">
        <v>0.260069</v>
      </c>
      <c r="P45" s="3">
        <v>0.300362</v>
      </c>
      <c r="Q45" s="3">
        <v>0.345288</v>
      </c>
      <c r="R45" s="3">
        <v>0.394836</v>
      </c>
      <c r="S45" s="3">
        <v>0.448917</v>
      </c>
      <c r="T45" s="3">
        <v>0.507624</v>
      </c>
      <c r="U45" s="3">
        <v>0.570221</v>
      </c>
      <c r="V45" s="3">
        <v>0.63605</v>
      </c>
      <c r="W45" s="3">
        <v>0.705188</v>
      </c>
      <c r="X45" s="3">
        <v>0.777257</v>
      </c>
      <c r="Y45" s="3">
        <v>0.851672</v>
      </c>
      <c r="Z45" s="3">
        <v>0.927907</v>
      </c>
      <c r="AA45" s="3">
        <v>1.005885</v>
      </c>
      <c r="AB45" s="3">
        <v>1.085015</v>
      </c>
      <c r="AC45" s="3">
        <v>1.165164</v>
      </c>
      <c r="AD45" s="3">
        <v>1.247044</v>
      </c>
      <c r="AE45" s="3">
        <v>1.329116</v>
      </c>
      <c r="AF45" s="3">
        <v>1.411047</v>
      </c>
      <c r="AG45" s="3">
        <v>1.494082</v>
      </c>
      <c r="AH45" s="3">
        <v>1.576498</v>
      </c>
      <c r="AI45" s="3">
        <v>1.657945</v>
      </c>
      <c r="AJ45" s="40">
        <v>0.137</v>
      </c>
    </row>
    <row r="46" ht="15.75" customHeight="1">
      <c r="A46" s="3" t="s">
        <v>185</v>
      </c>
      <c r="B46" s="3" t="s">
        <v>2975</v>
      </c>
      <c r="C46" s="3" t="s">
        <v>2976</v>
      </c>
      <c r="D46" s="3" t="s">
        <v>452</v>
      </c>
      <c r="E46" s="3">
        <v>0.06068</v>
      </c>
      <c r="F46" s="3">
        <v>0.091848</v>
      </c>
      <c r="G46" s="3">
        <v>0.128022</v>
      </c>
      <c r="H46" s="3">
        <v>0.169351</v>
      </c>
      <c r="I46" s="3">
        <v>0.216854</v>
      </c>
      <c r="J46" s="3">
        <v>0.268508</v>
      </c>
      <c r="K46" s="3">
        <v>0.322425</v>
      </c>
      <c r="L46" s="3">
        <v>0.380315</v>
      </c>
      <c r="M46" s="3">
        <v>0.445483</v>
      </c>
      <c r="N46" s="3">
        <v>0.518951</v>
      </c>
      <c r="O46" s="3">
        <v>0.60329</v>
      </c>
      <c r="P46" s="3">
        <v>0.698625</v>
      </c>
      <c r="Q46" s="3">
        <v>0.807387</v>
      </c>
      <c r="R46" s="3">
        <v>0.929933</v>
      </c>
      <c r="S46" s="3">
        <v>1.067575</v>
      </c>
      <c r="T46" s="3">
        <v>1.220337</v>
      </c>
      <c r="U46" s="3">
        <v>1.387586</v>
      </c>
      <c r="V46" s="3">
        <v>1.569236</v>
      </c>
      <c r="W46" s="3">
        <v>1.766562</v>
      </c>
      <c r="X46" s="3">
        <v>1.97822</v>
      </c>
      <c r="Y46" s="3">
        <v>2.203554</v>
      </c>
      <c r="Z46" s="3">
        <v>2.435668</v>
      </c>
      <c r="AA46" s="3">
        <v>2.673063</v>
      </c>
      <c r="AB46" s="3">
        <v>2.914818</v>
      </c>
      <c r="AC46" s="3">
        <v>3.161079</v>
      </c>
      <c r="AD46" s="3">
        <v>3.415155</v>
      </c>
      <c r="AE46" s="3">
        <v>3.672006</v>
      </c>
      <c r="AF46" s="3">
        <v>3.930903</v>
      </c>
      <c r="AG46" s="3">
        <v>4.195453</v>
      </c>
      <c r="AH46" s="3">
        <v>4.462746</v>
      </c>
      <c r="AI46" s="3">
        <v>4.731887</v>
      </c>
      <c r="AJ46" s="40">
        <v>0.156</v>
      </c>
    </row>
    <row r="47" ht="15.75" customHeight="1">
      <c r="A47" s="3" t="s">
        <v>2816</v>
      </c>
      <c r="B47" s="3" t="s">
        <v>2977</v>
      </c>
      <c r="C47" s="3" t="s">
        <v>2978</v>
      </c>
      <c r="D47" s="3" t="s">
        <v>452</v>
      </c>
      <c r="E47" s="3">
        <v>0.056167</v>
      </c>
      <c r="F47" s="3">
        <v>0.060159</v>
      </c>
      <c r="G47" s="3">
        <v>0.064102</v>
      </c>
      <c r="H47" s="3">
        <v>0.067984</v>
      </c>
      <c r="I47" s="3">
        <v>0.071941</v>
      </c>
      <c r="J47" s="3">
        <v>0.075711</v>
      </c>
      <c r="K47" s="3">
        <v>0.07911</v>
      </c>
      <c r="L47" s="3">
        <v>0.082495</v>
      </c>
      <c r="M47" s="3">
        <v>0.085986</v>
      </c>
      <c r="N47" s="3">
        <v>0.089661</v>
      </c>
      <c r="O47" s="3">
        <v>0.093538</v>
      </c>
      <c r="P47" s="3">
        <v>0.097793</v>
      </c>
      <c r="Q47" s="3">
        <v>0.102625</v>
      </c>
      <c r="R47" s="3">
        <v>0.108345</v>
      </c>
      <c r="S47" s="3">
        <v>0.115073</v>
      </c>
      <c r="T47" s="3">
        <v>0.122521</v>
      </c>
      <c r="U47" s="3">
        <v>0.130545</v>
      </c>
      <c r="V47" s="3">
        <v>0.139217</v>
      </c>
      <c r="W47" s="3">
        <v>0.148826</v>
      </c>
      <c r="X47" s="3">
        <v>0.159552</v>
      </c>
      <c r="Y47" s="3">
        <v>0.171571</v>
      </c>
      <c r="Z47" s="3">
        <v>0.185105</v>
      </c>
      <c r="AA47" s="3">
        <v>0.200141</v>
      </c>
      <c r="AB47" s="3">
        <v>0.217075</v>
      </c>
      <c r="AC47" s="3">
        <v>0.236077</v>
      </c>
      <c r="AD47" s="3">
        <v>0.257751</v>
      </c>
      <c r="AE47" s="3">
        <v>0.282256</v>
      </c>
      <c r="AF47" s="3">
        <v>0.31008</v>
      </c>
      <c r="AG47" s="3">
        <v>0.342211</v>
      </c>
      <c r="AH47" s="3">
        <v>0.378898</v>
      </c>
      <c r="AI47" s="3">
        <v>0.420748</v>
      </c>
      <c r="AJ47" s="40">
        <v>0.069</v>
      </c>
    </row>
    <row r="48" ht="15.75" customHeight="1">
      <c r="A48" s="3" t="s">
        <v>2819</v>
      </c>
      <c r="B48" s="3" t="s">
        <v>2979</v>
      </c>
      <c r="C48" s="3" t="s">
        <v>2980</v>
      </c>
      <c r="D48" s="3" t="s">
        <v>452</v>
      </c>
      <c r="E48" s="3">
        <v>0.045998</v>
      </c>
      <c r="F48" s="3">
        <v>0.070582</v>
      </c>
      <c r="G48" s="3">
        <v>0.095418</v>
      </c>
      <c r="H48" s="3">
        <v>0.118328</v>
      </c>
      <c r="I48" s="3">
        <v>0.139605</v>
      </c>
      <c r="J48" s="3">
        <v>0.178533</v>
      </c>
      <c r="K48" s="3">
        <v>0.29515</v>
      </c>
      <c r="L48" s="3">
        <v>0.430112</v>
      </c>
      <c r="M48" s="3">
        <v>0.566321</v>
      </c>
      <c r="N48" s="3">
        <v>0.701171</v>
      </c>
      <c r="O48" s="3">
        <v>0.834845</v>
      </c>
      <c r="P48" s="3">
        <v>0.968715</v>
      </c>
      <c r="Q48" s="3">
        <v>1.103917</v>
      </c>
      <c r="R48" s="3">
        <v>1.239001</v>
      </c>
      <c r="S48" s="3">
        <v>1.373339</v>
      </c>
      <c r="T48" s="3">
        <v>1.506232</v>
      </c>
      <c r="U48" s="3">
        <v>1.634726</v>
      </c>
      <c r="V48" s="3">
        <v>1.757091</v>
      </c>
      <c r="W48" s="3">
        <v>1.873427</v>
      </c>
      <c r="X48" s="3">
        <v>1.982344</v>
      </c>
      <c r="Y48" s="3">
        <v>2.082342</v>
      </c>
      <c r="Z48" s="3">
        <v>2.172954</v>
      </c>
      <c r="AA48" s="3">
        <v>2.256005</v>
      </c>
      <c r="AB48" s="3">
        <v>2.331604</v>
      </c>
      <c r="AC48" s="3">
        <v>2.400024</v>
      </c>
      <c r="AD48" s="3">
        <v>2.462572</v>
      </c>
      <c r="AE48" s="3">
        <v>2.517167</v>
      </c>
      <c r="AF48" s="3">
        <v>2.563599</v>
      </c>
      <c r="AG48" s="3">
        <v>2.603974</v>
      </c>
      <c r="AH48" s="3">
        <v>2.637731</v>
      </c>
      <c r="AI48" s="3">
        <v>2.664862</v>
      </c>
      <c r="AJ48" s="40">
        <v>0.145</v>
      </c>
    </row>
    <row r="49" ht="15.75" customHeight="1">
      <c r="A49" s="3" t="s">
        <v>194</v>
      </c>
      <c r="B49" s="3" t="s">
        <v>2981</v>
      </c>
      <c r="C49" s="3" t="s">
        <v>2982</v>
      </c>
      <c r="D49" s="3" t="s">
        <v>452</v>
      </c>
      <c r="E49" s="3">
        <v>0.0</v>
      </c>
      <c r="F49" s="3">
        <v>0.0</v>
      </c>
      <c r="G49" s="3">
        <v>0.0</v>
      </c>
      <c r="H49" s="3">
        <v>0.0</v>
      </c>
      <c r="I49" s="3">
        <v>0.0</v>
      </c>
      <c r="J49" s="3">
        <v>0.0</v>
      </c>
      <c r="K49" s="3">
        <v>0.0</v>
      </c>
      <c r="L49" s="3">
        <v>0.0</v>
      </c>
      <c r="M49" s="3">
        <v>0.0</v>
      </c>
      <c r="N49" s="3">
        <v>0.0</v>
      </c>
      <c r="O49" s="3">
        <v>0.0</v>
      </c>
      <c r="P49" s="3">
        <v>0.0</v>
      </c>
      <c r="Q49" s="3">
        <v>0.0</v>
      </c>
      <c r="R49" s="3">
        <v>0.0</v>
      </c>
      <c r="S49" s="3">
        <v>0.0</v>
      </c>
      <c r="T49" s="3">
        <v>0.0</v>
      </c>
      <c r="U49" s="3">
        <v>0.0</v>
      </c>
      <c r="V49" s="3">
        <v>0.0</v>
      </c>
      <c r="W49" s="3">
        <v>0.0</v>
      </c>
      <c r="X49" s="3">
        <v>0.0</v>
      </c>
      <c r="Y49" s="3">
        <v>0.0</v>
      </c>
      <c r="Z49" s="3">
        <v>0.0</v>
      </c>
      <c r="AA49" s="3">
        <v>0.0</v>
      </c>
      <c r="AB49" s="3">
        <v>0.0</v>
      </c>
      <c r="AC49" s="3">
        <v>0.0</v>
      </c>
      <c r="AD49" s="3">
        <v>0.0</v>
      </c>
      <c r="AE49" s="3">
        <v>0.0</v>
      </c>
      <c r="AF49" s="3">
        <v>0.0</v>
      </c>
      <c r="AG49" s="3">
        <v>0.0</v>
      </c>
      <c r="AH49" s="3">
        <v>0.0</v>
      </c>
      <c r="AI49" s="3">
        <v>0.0</v>
      </c>
      <c r="AJ49" s="3" t="s">
        <v>197</v>
      </c>
    </row>
    <row r="50" ht="15.75" customHeight="1">
      <c r="A50" s="3" t="s">
        <v>198</v>
      </c>
      <c r="B50" s="3" t="s">
        <v>2983</v>
      </c>
      <c r="C50" s="3" t="s">
        <v>2984</v>
      </c>
      <c r="D50" s="3" t="s">
        <v>452</v>
      </c>
      <c r="E50" s="3">
        <v>0.958452</v>
      </c>
      <c r="F50" s="3">
        <v>1.190484</v>
      </c>
      <c r="G50" s="3">
        <v>1.439907</v>
      </c>
      <c r="H50" s="3">
        <v>1.698766</v>
      </c>
      <c r="I50" s="3">
        <v>1.972269</v>
      </c>
      <c r="J50" s="3">
        <v>2.256892</v>
      </c>
      <c r="K50" s="3">
        <v>2.589511</v>
      </c>
      <c r="L50" s="3">
        <v>2.936554</v>
      </c>
      <c r="M50" s="3">
        <v>3.289029</v>
      </c>
      <c r="N50" s="3">
        <v>3.642879</v>
      </c>
      <c r="O50" s="3">
        <v>3.993388</v>
      </c>
      <c r="P50" s="3">
        <v>4.342149</v>
      </c>
      <c r="Q50" s="3">
        <v>4.690197</v>
      </c>
      <c r="R50" s="3">
        <v>5.034131</v>
      </c>
      <c r="S50" s="3">
        <v>5.37346</v>
      </c>
      <c r="T50" s="3">
        <v>5.708565</v>
      </c>
      <c r="U50" s="3">
        <v>6.036191</v>
      </c>
      <c r="V50" s="3">
        <v>6.354293</v>
      </c>
      <c r="W50" s="3">
        <v>6.666058</v>
      </c>
      <c r="X50" s="3">
        <v>6.970408</v>
      </c>
      <c r="Y50" s="3">
        <v>7.265858</v>
      </c>
      <c r="Z50" s="3">
        <v>7.552022</v>
      </c>
      <c r="AA50" s="3">
        <v>7.83159</v>
      </c>
      <c r="AB50" s="3">
        <v>8.104107</v>
      </c>
      <c r="AC50" s="3">
        <v>8.371502</v>
      </c>
      <c r="AD50" s="3">
        <v>8.63977</v>
      </c>
      <c r="AE50" s="3">
        <v>8.901898</v>
      </c>
      <c r="AF50" s="3">
        <v>9.157935</v>
      </c>
      <c r="AG50" s="3">
        <v>9.415176</v>
      </c>
      <c r="AH50" s="3">
        <v>9.667517</v>
      </c>
      <c r="AI50" s="3">
        <v>9.91389</v>
      </c>
      <c r="AJ50" s="40">
        <v>0.081</v>
      </c>
    </row>
    <row r="51" ht="15.75" customHeight="1">
      <c r="A51" s="3" t="s">
        <v>201</v>
      </c>
      <c r="B51" s="3" t="s">
        <v>2985</v>
      </c>
      <c r="C51" s="3" t="s">
        <v>2986</v>
      </c>
      <c r="D51" s="3" t="s">
        <v>452</v>
      </c>
      <c r="E51" s="3">
        <v>0.012927</v>
      </c>
      <c r="F51" s="3">
        <v>0.012425</v>
      </c>
      <c r="G51" s="3">
        <v>0.011995</v>
      </c>
      <c r="H51" s="3">
        <v>0.011642</v>
      </c>
      <c r="I51" s="3">
        <v>0.011374</v>
      </c>
      <c r="J51" s="3">
        <v>0.011137</v>
      </c>
      <c r="K51" s="3">
        <v>0.010949</v>
      </c>
      <c r="L51" s="3">
        <v>0.010763</v>
      </c>
      <c r="M51" s="3">
        <v>0.010627</v>
      </c>
      <c r="N51" s="3">
        <v>0.010483</v>
      </c>
      <c r="O51" s="3">
        <v>0.010403</v>
      </c>
      <c r="P51" s="3">
        <v>0.010339</v>
      </c>
      <c r="Q51" s="3">
        <v>0.010307</v>
      </c>
      <c r="R51" s="3">
        <v>0.010286</v>
      </c>
      <c r="S51" s="3">
        <v>0.010311</v>
      </c>
      <c r="T51" s="3">
        <v>0.010336</v>
      </c>
      <c r="U51" s="3">
        <v>0.010372</v>
      </c>
      <c r="V51" s="3">
        <v>0.010409</v>
      </c>
      <c r="W51" s="3">
        <v>0.010458</v>
      </c>
      <c r="X51" s="3">
        <v>0.010508</v>
      </c>
      <c r="Y51" s="3">
        <v>0.010563</v>
      </c>
      <c r="Z51" s="3">
        <v>0.010613</v>
      </c>
      <c r="AA51" s="3">
        <v>0.010648</v>
      </c>
      <c r="AB51" s="3">
        <v>0.010715</v>
      </c>
      <c r="AC51" s="3">
        <v>0.010779</v>
      </c>
      <c r="AD51" s="3">
        <v>0.010853</v>
      </c>
      <c r="AE51" s="3">
        <v>0.010917</v>
      </c>
      <c r="AF51" s="3">
        <v>0.010973</v>
      </c>
      <c r="AG51" s="3">
        <v>0.011037</v>
      </c>
      <c r="AH51" s="3">
        <v>0.011093</v>
      </c>
      <c r="AI51" s="3">
        <v>0.011143</v>
      </c>
      <c r="AJ51" s="40">
        <v>-0.005</v>
      </c>
    </row>
    <row r="52" ht="15.75" customHeight="1">
      <c r="A52" s="3" t="s">
        <v>204</v>
      </c>
      <c r="B52" s="3" t="s">
        <v>2987</v>
      </c>
      <c r="C52" s="3" t="s">
        <v>2988</v>
      </c>
      <c r="D52" s="3" t="s">
        <v>452</v>
      </c>
      <c r="E52" s="3">
        <v>0.033397</v>
      </c>
      <c r="F52" s="3">
        <v>0.034571</v>
      </c>
      <c r="G52" s="3">
        <v>0.035624</v>
      </c>
      <c r="H52" s="3">
        <v>0.03654</v>
      </c>
      <c r="I52" s="3">
        <v>0.037403</v>
      </c>
      <c r="J52" s="3">
        <v>0.038196</v>
      </c>
      <c r="K52" s="3">
        <v>0.038857</v>
      </c>
      <c r="L52" s="3">
        <v>0.039291</v>
      </c>
      <c r="M52" s="3">
        <v>0.039698</v>
      </c>
      <c r="N52" s="3">
        <v>0.040033</v>
      </c>
      <c r="O52" s="3">
        <v>0.040253</v>
      </c>
      <c r="P52" s="3">
        <v>0.040459</v>
      </c>
      <c r="Q52" s="3">
        <v>0.040672</v>
      </c>
      <c r="R52" s="3">
        <v>0.04087</v>
      </c>
      <c r="S52" s="3">
        <v>0.041126</v>
      </c>
      <c r="T52" s="3">
        <v>0.041374</v>
      </c>
      <c r="U52" s="3">
        <v>0.04161</v>
      </c>
      <c r="V52" s="3">
        <v>0.041803</v>
      </c>
      <c r="W52" s="3">
        <v>0.041997</v>
      </c>
      <c r="X52" s="3">
        <v>0.042182</v>
      </c>
      <c r="Y52" s="3">
        <v>0.042352</v>
      </c>
      <c r="Z52" s="3">
        <v>0.042487</v>
      </c>
      <c r="AA52" s="3">
        <v>0.042583</v>
      </c>
      <c r="AB52" s="3">
        <v>0.042702</v>
      </c>
      <c r="AC52" s="3">
        <v>0.042749</v>
      </c>
      <c r="AD52" s="3">
        <v>0.042856</v>
      </c>
      <c r="AE52" s="3">
        <v>0.042917</v>
      </c>
      <c r="AF52" s="3">
        <v>0.042944</v>
      </c>
      <c r="AG52" s="3">
        <v>0.043011</v>
      </c>
      <c r="AH52" s="3">
        <v>0.043033</v>
      </c>
      <c r="AI52" s="3">
        <v>0.043009</v>
      </c>
      <c r="AJ52" s="40">
        <v>0.008</v>
      </c>
    </row>
    <row r="53" ht="15.75" customHeight="1">
      <c r="A53" s="3" t="s">
        <v>207</v>
      </c>
      <c r="B53" s="3" t="s">
        <v>2989</v>
      </c>
      <c r="C53" s="3" t="s">
        <v>2990</v>
      </c>
      <c r="D53" s="3" t="s">
        <v>452</v>
      </c>
      <c r="E53" s="3">
        <v>0.012971</v>
      </c>
      <c r="F53" s="3">
        <v>0.012653</v>
      </c>
      <c r="G53" s="3">
        <v>0.012443</v>
      </c>
      <c r="H53" s="3">
        <v>0.012311</v>
      </c>
      <c r="I53" s="3">
        <v>0.012257</v>
      </c>
      <c r="J53" s="3">
        <v>0.012265</v>
      </c>
      <c r="K53" s="3">
        <v>0.012331</v>
      </c>
      <c r="L53" s="3">
        <v>0.012419</v>
      </c>
      <c r="M53" s="3">
        <v>0.01255</v>
      </c>
      <c r="N53" s="3">
        <v>0.012714</v>
      </c>
      <c r="O53" s="3">
        <v>0.012881</v>
      </c>
      <c r="P53" s="3">
        <v>0.013065</v>
      </c>
      <c r="Q53" s="3">
        <v>0.01327</v>
      </c>
      <c r="R53" s="3">
        <v>0.013484</v>
      </c>
      <c r="S53" s="3">
        <v>0.013755</v>
      </c>
      <c r="T53" s="3">
        <v>0.014025</v>
      </c>
      <c r="U53" s="3">
        <v>0.014305</v>
      </c>
      <c r="V53" s="3">
        <v>0.01459</v>
      </c>
      <c r="W53" s="3">
        <v>0.01489</v>
      </c>
      <c r="X53" s="3">
        <v>0.015196</v>
      </c>
      <c r="Y53" s="3">
        <v>0.015514</v>
      </c>
      <c r="Z53" s="3">
        <v>0.015833</v>
      </c>
      <c r="AA53" s="3">
        <v>0.016146</v>
      </c>
      <c r="AB53" s="3">
        <v>0.016508</v>
      </c>
      <c r="AC53" s="3">
        <v>0.016891</v>
      </c>
      <c r="AD53" s="3">
        <v>0.017308</v>
      </c>
      <c r="AE53" s="3">
        <v>0.017727</v>
      </c>
      <c r="AF53" s="3">
        <v>0.018151</v>
      </c>
      <c r="AG53" s="3">
        <v>0.018599</v>
      </c>
      <c r="AH53" s="3">
        <v>0.019056</v>
      </c>
      <c r="AI53" s="3">
        <v>0.019522</v>
      </c>
      <c r="AJ53" s="40">
        <v>0.014</v>
      </c>
    </row>
    <row r="54" ht="15.75" customHeight="1">
      <c r="A54" s="3" t="s">
        <v>210</v>
      </c>
      <c r="B54" s="3" t="s">
        <v>2991</v>
      </c>
      <c r="C54" s="3" t="s">
        <v>2992</v>
      </c>
      <c r="D54" s="3" t="s">
        <v>452</v>
      </c>
      <c r="E54" s="3">
        <v>0.059584</v>
      </c>
      <c r="F54" s="3">
        <v>0.05641</v>
      </c>
      <c r="G54" s="3">
        <v>0.053414</v>
      </c>
      <c r="H54" s="3">
        <v>0.050554</v>
      </c>
      <c r="I54" s="3">
        <v>0.04786</v>
      </c>
      <c r="J54" s="3">
        <v>0.045331</v>
      </c>
      <c r="K54" s="3">
        <v>0.042976</v>
      </c>
      <c r="L54" s="3">
        <v>0.040675</v>
      </c>
      <c r="M54" s="3">
        <v>0.038547</v>
      </c>
      <c r="N54" s="3">
        <v>0.036594</v>
      </c>
      <c r="O54" s="3">
        <v>0.034738</v>
      </c>
      <c r="P54" s="3">
        <v>0.03307</v>
      </c>
      <c r="Q54" s="3">
        <v>0.031593</v>
      </c>
      <c r="R54" s="3">
        <v>0.030281</v>
      </c>
      <c r="S54" s="3">
        <v>0.029326</v>
      </c>
      <c r="T54" s="3">
        <v>0.02847</v>
      </c>
      <c r="U54" s="3">
        <v>0.02779</v>
      </c>
      <c r="V54" s="3">
        <v>0.027237</v>
      </c>
      <c r="W54" s="3">
        <v>0.026826</v>
      </c>
      <c r="X54" s="3">
        <v>0.026491</v>
      </c>
      <c r="Y54" s="3">
        <v>0.026248</v>
      </c>
      <c r="Z54" s="3">
        <v>0.026024</v>
      </c>
      <c r="AA54" s="3">
        <v>0.025747</v>
      </c>
      <c r="AB54" s="3">
        <v>0.025836</v>
      </c>
      <c r="AC54" s="3">
        <v>0.025861</v>
      </c>
      <c r="AD54" s="3">
        <v>0.025925</v>
      </c>
      <c r="AE54" s="3">
        <v>0.02596</v>
      </c>
      <c r="AF54" s="3">
        <v>0.025972</v>
      </c>
      <c r="AG54" s="3">
        <v>0.02601</v>
      </c>
      <c r="AH54" s="3">
        <v>0.026019</v>
      </c>
      <c r="AI54" s="3">
        <v>0.025997</v>
      </c>
      <c r="AJ54" s="40">
        <v>-0.027</v>
      </c>
    </row>
    <row r="55" ht="15.75" customHeight="1">
      <c r="A55" s="3" t="s">
        <v>212</v>
      </c>
      <c r="B55" s="3" t="s">
        <v>2993</v>
      </c>
      <c r="C55" s="3" t="s">
        <v>2994</v>
      </c>
      <c r="D55" s="3" t="s">
        <v>452</v>
      </c>
      <c r="E55" s="3">
        <v>0.0</v>
      </c>
      <c r="F55" s="3">
        <v>0.0</v>
      </c>
      <c r="G55" s="3">
        <v>0.0</v>
      </c>
      <c r="H55" s="3">
        <v>0.0</v>
      </c>
      <c r="I55" s="3">
        <v>0.0</v>
      </c>
      <c r="J55" s="3">
        <v>0.0</v>
      </c>
      <c r="K55" s="3">
        <v>0.0</v>
      </c>
      <c r="L55" s="3">
        <v>0.0</v>
      </c>
      <c r="M55" s="3">
        <v>0.0</v>
      </c>
      <c r="N55" s="3">
        <v>0.0</v>
      </c>
      <c r="O55" s="3">
        <v>0.0</v>
      </c>
      <c r="P55" s="3">
        <v>0.0</v>
      </c>
      <c r="Q55" s="3">
        <v>0.0</v>
      </c>
      <c r="R55" s="3">
        <v>0.0</v>
      </c>
      <c r="S55" s="3">
        <v>0.0</v>
      </c>
      <c r="T55" s="3">
        <v>0.0</v>
      </c>
      <c r="U55" s="3">
        <v>0.0</v>
      </c>
      <c r="V55" s="3">
        <v>0.0</v>
      </c>
      <c r="W55" s="3">
        <v>0.0</v>
      </c>
      <c r="X55" s="3">
        <v>0.0</v>
      </c>
      <c r="Y55" s="3">
        <v>0.0</v>
      </c>
      <c r="Z55" s="3">
        <v>0.0</v>
      </c>
      <c r="AA55" s="3">
        <v>0.0</v>
      </c>
      <c r="AB55" s="3">
        <v>0.0</v>
      </c>
      <c r="AC55" s="3">
        <v>0.0</v>
      </c>
      <c r="AD55" s="3">
        <v>0.0</v>
      </c>
      <c r="AE55" s="3">
        <v>0.0</v>
      </c>
      <c r="AF55" s="3">
        <v>0.0</v>
      </c>
      <c r="AG55" s="3">
        <v>0.0</v>
      </c>
      <c r="AH55" s="3">
        <v>0.0</v>
      </c>
      <c r="AI55" s="3">
        <v>0.0</v>
      </c>
      <c r="AJ55" s="3" t="s">
        <v>197</v>
      </c>
    </row>
    <row r="56" ht="15.75" customHeight="1">
      <c r="A56" s="3" t="s">
        <v>215</v>
      </c>
      <c r="B56" s="3" t="s">
        <v>2995</v>
      </c>
      <c r="C56" s="3" t="s">
        <v>2996</v>
      </c>
      <c r="D56" s="3" t="s">
        <v>452</v>
      </c>
      <c r="E56" s="3">
        <v>5.0E-6</v>
      </c>
      <c r="F56" s="3">
        <v>1.3E-5</v>
      </c>
      <c r="G56" s="3">
        <v>2.4E-5</v>
      </c>
      <c r="H56" s="3">
        <v>3.8E-5</v>
      </c>
      <c r="I56" s="3">
        <v>5.7E-5</v>
      </c>
      <c r="J56" s="3">
        <v>8.3E-5</v>
      </c>
      <c r="K56" s="3">
        <v>1.17E-4</v>
      </c>
      <c r="L56" s="3">
        <v>1.58E-4</v>
      </c>
      <c r="M56" s="3">
        <v>2.09E-4</v>
      </c>
      <c r="N56" s="3">
        <v>2.72E-4</v>
      </c>
      <c r="O56" s="3">
        <v>3.46E-4</v>
      </c>
      <c r="P56" s="3">
        <v>4.34E-4</v>
      </c>
      <c r="Q56" s="3">
        <v>5.35E-4</v>
      </c>
      <c r="R56" s="3">
        <v>6.51E-4</v>
      </c>
      <c r="S56" s="3">
        <v>7.8E-4</v>
      </c>
      <c r="T56" s="3">
        <v>9.22E-4</v>
      </c>
      <c r="U56" s="3">
        <v>0.001076</v>
      </c>
      <c r="V56" s="3">
        <v>0.001239</v>
      </c>
      <c r="W56" s="3">
        <v>0.001412</v>
      </c>
      <c r="X56" s="3">
        <v>0.001592</v>
      </c>
      <c r="Y56" s="3">
        <v>0.001778</v>
      </c>
      <c r="Z56" s="3">
        <v>0.001968</v>
      </c>
      <c r="AA56" s="3">
        <v>0.002162</v>
      </c>
      <c r="AB56" s="3">
        <v>0.002358</v>
      </c>
      <c r="AC56" s="3">
        <v>0.002556</v>
      </c>
      <c r="AD56" s="3">
        <v>0.002756</v>
      </c>
      <c r="AE56" s="3">
        <v>0.002957</v>
      </c>
      <c r="AF56" s="3">
        <v>0.003155</v>
      </c>
      <c r="AG56" s="3">
        <v>0.003355</v>
      </c>
      <c r="AH56" s="3">
        <v>0.003552</v>
      </c>
      <c r="AI56" s="3">
        <v>0.003745</v>
      </c>
      <c r="AJ56" s="40">
        <v>0.245</v>
      </c>
    </row>
    <row r="57" ht="15.75" customHeight="1">
      <c r="A57" s="3" t="s">
        <v>269</v>
      </c>
      <c r="B57" s="3" t="s">
        <v>2997</v>
      </c>
      <c r="C57" s="3" t="s">
        <v>2998</v>
      </c>
      <c r="D57" s="3" t="s">
        <v>452</v>
      </c>
      <c r="E57" s="3">
        <v>17.064865</v>
      </c>
      <c r="F57" s="3">
        <v>17.370266</v>
      </c>
      <c r="G57" s="3">
        <v>17.668472</v>
      </c>
      <c r="H57" s="3">
        <v>17.949978</v>
      </c>
      <c r="I57" s="3">
        <v>18.226875</v>
      </c>
      <c r="J57" s="3">
        <v>18.521311</v>
      </c>
      <c r="K57" s="3">
        <v>18.917408000000002</v>
      </c>
      <c r="L57" s="3">
        <v>19.324028</v>
      </c>
      <c r="M57" s="3">
        <v>19.746956</v>
      </c>
      <c r="N57" s="3">
        <v>20.188576</v>
      </c>
      <c r="O57" s="3">
        <v>20.637424</v>
      </c>
      <c r="P57" s="3">
        <v>21.097216</v>
      </c>
      <c r="Q57" s="3">
        <v>21.575924</v>
      </c>
      <c r="R57" s="3">
        <v>22.079157</v>
      </c>
      <c r="S57" s="3">
        <v>22.609467</v>
      </c>
      <c r="T57" s="3">
        <v>23.170435</v>
      </c>
      <c r="U57" s="3">
        <v>23.750145</v>
      </c>
      <c r="V57" s="3">
        <v>24.342945</v>
      </c>
      <c r="W57" s="3">
        <v>24.951464</v>
      </c>
      <c r="X57" s="3">
        <v>25.577835</v>
      </c>
      <c r="Y57" s="3">
        <v>26.221239</v>
      </c>
      <c r="Z57" s="3">
        <v>26.861395</v>
      </c>
      <c r="AA57" s="3">
        <v>27.503029</v>
      </c>
      <c r="AB57" s="3">
        <v>28.14023</v>
      </c>
      <c r="AC57" s="3">
        <v>28.7747</v>
      </c>
      <c r="AD57" s="3">
        <v>29.422791</v>
      </c>
      <c r="AE57" s="3">
        <v>30.060976</v>
      </c>
      <c r="AF57" s="3">
        <v>30.688084</v>
      </c>
      <c r="AG57" s="3">
        <v>31.327591</v>
      </c>
      <c r="AH57" s="3">
        <v>31.958881</v>
      </c>
      <c r="AI57" s="3">
        <v>32.579056</v>
      </c>
      <c r="AJ57" s="40">
        <v>0.022</v>
      </c>
    </row>
    <row r="58" ht="15.75" customHeight="1">
      <c r="A58" s="3" t="s">
        <v>531</v>
      </c>
      <c r="B58" s="3" t="s">
        <v>2999</v>
      </c>
      <c r="C58" s="3" t="s">
        <v>3000</v>
      </c>
      <c r="D58" s="3" t="s">
        <v>452</v>
      </c>
      <c r="E58" s="3">
        <v>127.373383</v>
      </c>
      <c r="F58" s="3">
        <v>128.71994</v>
      </c>
      <c r="G58" s="3">
        <v>130.48941</v>
      </c>
      <c r="H58" s="3">
        <v>132.58934</v>
      </c>
      <c r="I58" s="3">
        <v>135.095337</v>
      </c>
      <c r="J58" s="3">
        <v>137.87146</v>
      </c>
      <c r="K58" s="3">
        <v>140.657516</v>
      </c>
      <c r="L58" s="3">
        <v>143.260422</v>
      </c>
      <c r="M58" s="3">
        <v>145.834671</v>
      </c>
      <c r="N58" s="3">
        <v>148.299469</v>
      </c>
      <c r="O58" s="3">
        <v>150.493057</v>
      </c>
      <c r="P58" s="3">
        <v>152.572266</v>
      </c>
      <c r="Q58" s="3">
        <v>154.504776</v>
      </c>
      <c r="R58" s="3">
        <v>156.299606</v>
      </c>
      <c r="S58" s="3">
        <v>157.940994</v>
      </c>
      <c r="T58" s="3">
        <v>159.472076</v>
      </c>
      <c r="U58" s="3">
        <v>160.812012</v>
      </c>
      <c r="V58" s="3">
        <v>161.942764</v>
      </c>
      <c r="W58" s="3">
        <v>162.944534</v>
      </c>
      <c r="X58" s="3">
        <v>163.847717</v>
      </c>
      <c r="Y58" s="3">
        <v>164.648514</v>
      </c>
      <c r="Z58" s="3">
        <v>165.372833</v>
      </c>
      <c r="AA58" s="3">
        <v>166.044922</v>
      </c>
      <c r="AB58" s="3">
        <v>166.632919</v>
      </c>
      <c r="AC58" s="3">
        <v>167.173019</v>
      </c>
      <c r="AD58" s="3">
        <v>167.72554</v>
      </c>
      <c r="AE58" s="3">
        <v>168.200439</v>
      </c>
      <c r="AF58" s="3">
        <v>168.596924</v>
      </c>
      <c r="AG58" s="3">
        <v>169.028137</v>
      </c>
      <c r="AH58" s="3">
        <v>169.377716</v>
      </c>
      <c r="AI58" s="3">
        <v>169.633865</v>
      </c>
      <c r="AJ58" s="40">
        <v>0.01</v>
      </c>
    </row>
    <row r="59" ht="15.75" customHeight="1">
      <c r="A59" s="3" t="s">
        <v>534</v>
      </c>
      <c r="B59" s="3" t="s">
        <v>3001</v>
      </c>
      <c r="C59" s="3" t="s">
        <v>3002</v>
      </c>
      <c r="D59" s="3" t="s">
        <v>452</v>
      </c>
      <c r="E59" s="3">
        <v>257.417633</v>
      </c>
      <c r="F59" s="3">
        <v>256.842346</v>
      </c>
      <c r="G59" s="3">
        <v>257.221039</v>
      </c>
      <c r="H59" s="3">
        <v>258.006012</v>
      </c>
      <c r="I59" s="3">
        <v>259.318848</v>
      </c>
      <c r="J59" s="3">
        <v>260.995056</v>
      </c>
      <c r="K59" s="3">
        <v>262.589294</v>
      </c>
      <c r="L59" s="3">
        <v>263.80838</v>
      </c>
      <c r="M59" s="3">
        <v>264.898895</v>
      </c>
      <c r="N59" s="3">
        <v>265.780029</v>
      </c>
      <c r="O59" s="3">
        <v>266.361084</v>
      </c>
      <c r="P59" s="3">
        <v>266.848969</v>
      </c>
      <c r="Q59" s="3">
        <v>267.258179</v>
      </c>
      <c r="R59" s="3">
        <v>267.638428</v>
      </c>
      <c r="S59" s="3">
        <v>268.025818</v>
      </c>
      <c r="T59" s="3">
        <v>268.504852</v>
      </c>
      <c r="U59" s="3">
        <v>268.946289</v>
      </c>
      <c r="V59" s="3">
        <v>269.350342</v>
      </c>
      <c r="W59" s="3">
        <v>269.795471</v>
      </c>
      <c r="X59" s="3">
        <v>270.250183</v>
      </c>
      <c r="Y59" s="3">
        <v>270.685699</v>
      </c>
      <c r="Z59" s="3">
        <v>271.137421</v>
      </c>
      <c r="AA59" s="3">
        <v>271.605133</v>
      </c>
      <c r="AB59" s="3">
        <v>272.008789</v>
      </c>
      <c r="AC59" s="3">
        <v>272.397858</v>
      </c>
      <c r="AD59" s="3">
        <v>272.852905</v>
      </c>
      <c r="AE59" s="3">
        <v>273.196381</v>
      </c>
      <c r="AF59" s="3">
        <v>273.424835</v>
      </c>
      <c r="AG59" s="3">
        <v>273.708862</v>
      </c>
      <c r="AH59" s="3">
        <v>273.875366</v>
      </c>
      <c r="AI59" s="3">
        <v>273.906708</v>
      </c>
      <c r="AJ59" s="40">
        <v>0.002</v>
      </c>
    </row>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14"/>
    <col customWidth="1" min="2" max="2" width="27.43"/>
    <col customWidth="1" min="3" max="36" width="8.86"/>
  </cols>
  <sheetData>
    <row r="1" ht="15.0" customHeight="1">
      <c r="E1" s="3">
        <v>2020.0</v>
      </c>
      <c r="F1" s="3">
        <v>2021.0</v>
      </c>
      <c r="G1" s="3">
        <v>2022.0</v>
      </c>
      <c r="H1" s="3">
        <v>2023.0</v>
      </c>
      <c r="I1" s="3">
        <v>2024.0</v>
      </c>
      <c r="J1" s="3">
        <v>2025.0</v>
      </c>
      <c r="K1" s="3">
        <v>2026.0</v>
      </c>
      <c r="L1" s="3">
        <v>2027.0</v>
      </c>
      <c r="M1" s="3">
        <v>2028.0</v>
      </c>
      <c r="N1" s="3">
        <v>2029.0</v>
      </c>
      <c r="O1" s="3">
        <v>2030.0</v>
      </c>
      <c r="P1" s="3">
        <v>2031.0</v>
      </c>
      <c r="Q1" s="3">
        <v>2032.0</v>
      </c>
      <c r="R1" s="3">
        <v>2033.0</v>
      </c>
      <c r="S1" s="3">
        <v>2034.0</v>
      </c>
      <c r="T1" s="3">
        <v>2035.0</v>
      </c>
      <c r="U1" s="3">
        <v>2036.0</v>
      </c>
      <c r="V1" s="3">
        <v>2037.0</v>
      </c>
      <c r="W1" s="3">
        <v>2038.0</v>
      </c>
      <c r="X1" s="3">
        <v>2039.0</v>
      </c>
      <c r="Y1" s="3">
        <v>2040.0</v>
      </c>
      <c r="Z1" s="3">
        <v>2041.0</v>
      </c>
      <c r="AA1" s="3">
        <v>2042.0</v>
      </c>
      <c r="AB1" s="3">
        <v>2043.0</v>
      </c>
      <c r="AC1" s="3">
        <v>2044.0</v>
      </c>
      <c r="AD1" s="3">
        <v>2045.0</v>
      </c>
      <c r="AE1" s="3">
        <v>2046.0</v>
      </c>
      <c r="AF1" s="3">
        <v>2047.0</v>
      </c>
      <c r="AG1" s="3">
        <v>2048.0</v>
      </c>
      <c r="AH1" s="3">
        <v>2049.0</v>
      </c>
      <c r="AI1" s="3">
        <v>2050.0</v>
      </c>
      <c r="AJ1" s="3" t="s">
        <v>2798</v>
      </c>
    </row>
    <row r="10">
      <c r="A10" s="3" t="s">
        <v>582</v>
      </c>
    </row>
    <row r="11">
      <c r="A11" s="3" t="s">
        <v>3003</v>
      </c>
    </row>
    <row r="12">
      <c r="A12" s="3" t="s">
        <v>3004</v>
      </c>
    </row>
    <row r="13">
      <c r="A13" s="3" t="s">
        <v>155</v>
      </c>
    </row>
    <row r="14">
      <c r="B14" s="3" t="s">
        <v>156</v>
      </c>
      <c r="C14" s="3" t="s">
        <v>157</v>
      </c>
      <c r="D14" s="3" t="s">
        <v>158</v>
      </c>
      <c r="E14" s="3">
        <v>2020.0</v>
      </c>
      <c r="F14" s="3">
        <v>2021.0</v>
      </c>
      <c r="G14" s="3">
        <v>2022.0</v>
      </c>
      <c r="H14" s="3">
        <v>2023.0</v>
      </c>
      <c r="I14" s="3">
        <v>2024.0</v>
      </c>
      <c r="J14" s="3">
        <v>2025.0</v>
      </c>
      <c r="K14" s="3">
        <v>2026.0</v>
      </c>
      <c r="L14" s="3">
        <v>2027.0</v>
      </c>
      <c r="M14" s="3">
        <v>2028.0</v>
      </c>
      <c r="N14" s="3">
        <v>2029.0</v>
      </c>
      <c r="O14" s="3">
        <v>2030.0</v>
      </c>
      <c r="P14" s="3">
        <v>2031.0</v>
      </c>
      <c r="Q14" s="3">
        <v>2032.0</v>
      </c>
      <c r="R14" s="3">
        <v>2033.0</v>
      </c>
      <c r="S14" s="3">
        <v>2034.0</v>
      </c>
      <c r="T14" s="3">
        <v>2035.0</v>
      </c>
      <c r="U14" s="3">
        <v>2036.0</v>
      </c>
      <c r="V14" s="3">
        <v>2037.0</v>
      </c>
      <c r="W14" s="3">
        <v>2038.0</v>
      </c>
      <c r="X14" s="3">
        <v>2039.0</v>
      </c>
      <c r="Y14" s="3">
        <v>2040.0</v>
      </c>
      <c r="Z14" s="3">
        <v>2041.0</v>
      </c>
      <c r="AA14" s="3">
        <v>2042.0</v>
      </c>
      <c r="AB14" s="3">
        <v>2043.0</v>
      </c>
      <c r="AC14" s="3">
        <v>2044.0</v>
      </c>
      <c r="AD14" s="3">
        <v>2045.0</v>
      </c>
      <c r="AE14" s="3">
        <v>2046.0</v>
      </c>
      <c r="AF14" s="3">
        <v>2047.0</v>
      </c>
      <c r="AG14" s="3">
        <v>2048.0</v>
      </c>
      <c r="AH14" s="3">
        <v>2049.0</v>
      </c>
      <c r="AI14" s="3">
        <v>2050.0</v>
      </c>
      <c r="AJ14" s="3" t="s">
        <v>2798</v>
      </c>
    </row>
    <row r="15" hidden="1">
      <c r="A15" s="3" t="s">
        <v>585</v>
      </c>
      <c r="C15" s="3" t="s">
        <v>3005</v>
      </c>
    </row>
    <row r="16" hidden="1">
      <c r="A16" s="3" t="s">
        <v>587</v>
      </c>
      <c r="C16" s="3" t="s">
        <v>3006</v>
      </c>
    </row>
    <row r="17" hidden="1">
      <c r="A17" s="3" t="s">
        <v>589</v>
      </c>
      <c r="C17" s="3" t="s">
        <v>3007</v>
      </c>
    </row>
    <row r="18" hidden="1">
      <c r="A18" s="3" t="s">
        <v>591</v>
      </c>
      <c r="B18" s="3" t="s">
        <v>3008</v>
      </c>
      <c r="C18" s="3" t="s">
        <v>3009</v>
      </c>
      <c r="D18" s="3" t="s">
        <v>594</v>
      </c>
      <c r="E18" s="3">
        <v>36.239082</v>
      </c>
      <c r="F18" s="3">
        <v>38.400253</v>
      </c>
      <c r="G18" s="3">
        <v>38.937546</v>
      </c>
      <c r="H18" s="3">
        <v>39.856606</v>
      </c>
      <c r="I18" s="3">
        <v>40.744446</v>
      </c>
      <c r="J18" s="3">
        <v>41.352493</v>
      </c>
      <c r="K18" s="3">
        <v>42.734512</v>
      </c>
      <c r="L18" s="3">
        <v>42.944363</v>
      </c>
      <c r="M18" s="3">
        <v>43.035587</v>
      </c>
      <c r="N18" s="3">
        <v>43.045925</v>
      </c>
      <c r="O18" s="3">
        <v>43.068336</v>
      </c>
      <c r="P18" s="3">
        <v>43.073967</v>
      </c>
      <c r="Q18" s="3">
        <v>43.084126</v>
      </c>
      <c r="R18" s="3">
        <v>43.104778</v>
      </c>
      <c r="S18" s="3">
        <v>43.099327</v>
      </c>
      <c r="T18" s="3">
        <v>43.053734</v>
      </c>
      <c r="U18" s="3">
        <v>43.002438</v>
      </c>
      <c r="V18" s="3">
        <v>43.00227</v>
      </c>
      <c r="W18" s="3">
        <v>42.983906</v>
      </c>
      <c r="X18" s="3">
        <v>42.946415</v>
      </c>
      <c r="Y18" s="3">
        <v>42.90641</v>
      </c>
      <c r="Z18" s="3">
        <v>42.862061</v>
      </c>
      <c r="AA18" s="3">
        <v>42.833992</v>
      </c>
      <c r="AB18" s="3">
        <v>42.779312</v>
      </c>
      <c r="AC18" s="3">
        <v>42.738453</v>
      </c>
      <c r="AD18" s="3">
        <v>42.712841</v>
      </c>
      <c r="AE18" s="3">
        <v>42.685204</v>
      </c>
      <c r="AF18" s="3">
        <v>42.652016</v>
      </c>
      <c r="AG18" s="3">
        <v>42.614719</v>
      </c>
      <c r="AH18" s="3">
        <v>42.586929</v>
      </c>
      <c r="AI18" s="3">
        <v>42.557011</v>
      </c>
      <c r="AJ18" s="40">
        <v>0.005</v>
      </c>
    </row>
    <row r="19" hidden="1">
      <c r="A19" s="3" t="s">
        <v>595</v>
      </c>
      <c r="B19" s="3" t="s">
        <v>3010</v>
      </c>
      <c r="C19" s="3" t="s">
        <v>3011</v>
      </c>
      <c r="D19" s="3" t="s">
        <v>594</v>
      </c>
      <c r="E19" s="3">
        <v>35.800087</v>
      </c>
      <c r="F19" s="3">
        <v>37.731766</v>
      </c>
      <c r="G19" s="3">
        <v>37.955166</v>
      </c>
      <c r="H19" s="3">
        <v>38.484657</v>
      </c>
      <c r="I19" s="3">
        <v>39.368084</v>
      </c>
      <c r="J19" s="3">
        <v>39.893177</v>
      </c>
      <c r="K19" s="3">
        <v>41.115414</v>
      </c>
      <c r="L19" s="3">
        <v>41.384144</v>
      </c>
      <c r="M19" s="3">
        <v>41.307705</v>
      </c>
      <c r="N19" s="3">
        <v>41.270714</v>
      </c>
      <c r="O19" s="3">
        <v>41.25209</v>
      </c>
      <c r="P19" s="3">
        <v>41.180298</v>
      </c>
      <c r="Q19" s="3">
        <v>41.101398</v>
      </c>
      <c r="R19" s="3">
        <v>41.05735</v>
      </c>
      <c r="S19" s="3">
        <v>41.025421</v>
      </c>
      <c r="T19" s="3">
        <v>40.9603</v>
      </c>
      <c r="U19" s="3">
        <v>40.891708</v>
      </c>
      <c r="V19" s="3">
        <v>40.832325</v>
      </c>
      <c r="W19" s="3">
        <v>40.789982</v>
      </c>
      <c r="X19" s="3">
        <v>40.717693</v>
      </c>
      <c r="Y19" s="3">
        <v>40.649769</v>
      </c>
      <c r="Z19" s="3">
        <v>40.578648</v>
      </c>
      <c r="AA19" s="3">
        <v>40.525318</v>
      </c>
      <c r="AB19" s="3">
        <v>40.445759</v>
      </c>
      <c r="AC19" s="3">
        <v>40.381222</v>
      </c>
      <c r="AD19" s="3">
        <v>40.331284</v>
      </c>
      <c r="AE19" s="3">
        <v>40.279247</v>
      </c>
      <c r="AF19" s="3">
        <v>40.228306</v>
      </c>
      <c r="AG19" s="3">
        <v>40.169754</v>
      </c>
      <c r="AH19" s="3">
        <v>40.12534</v>
      </c>
      <c r="AI19" s="3">
        <v>40.077911</v>
      </c>
      <c r="AJ19" s="40">
        <v>0.004</v>
      </c>
    </row>
    <row r="20" hidden="1">
      <c r="A20" s="3" t="s">
        <v>598</v>
      </c>
      <c r="B20" s="3" t="s">
        <v>3012</v>
      </c>
      <c r="C20" s="3" t="s">
        <v>3013</v>
      </c>
      <c r="D20" s="3" t="s">
        <v>594</v>
      </c>
      <c r="E20" s="3">
        <v>42.799541</v>
      </c>
      <c r="F20" s="3">
        <v>45.575207</v>
      </c>
      <c r="G20" s="3">
        <v>45.732677</v>
      </c>
      <c r="H20" s="3">
        <v>46.112911</v>
      </c>
      <c r="I20" s="3">
        <v>46.565208</v>
      </c>
      <c r="J20" s="3">
        <v>47.442478</v>
      </c>
      <c r="K20" s="3">
        <v>48.507816</v>
      </c>
      <c r="L20" s="3">
        <v>48.517986</v>
      </c>
      <c r="M20" s="3">
        <v>48.471012</v>
      </c>
      <c r="N20" s="3">
        <v>48.410202</v>
      </c>
      <c r="O20" s="3">
        <v>48.395775</v>
      </c>
      <c r="P20" s="3">
        <v>48.325081</v>
      </c>
      <c r="Q20" s="3">
        <v>48.274532</v>
      </c>
      <c r="R20" s="3">
        <v>48.224468</v>
      </c>
      <c r="S20" s="3">
        <v>48.183422</v>
      </c>
      <c r="T20" s="3">
        <v>48.104828</v>
      </c>
      <c r="U20" s="3">
        <v>48.044384</v>
      </c>
      <c r="V20" s="3">
        <v>47.995239</v>
      </c>
      <c r="W20" s="3">
        <v>47.936028</v>
      </c>
      <c r="X20" s="3">
        <v>47.867989</v>
      </c>
      <c r="Y20" s="3">
        <v>47.804073</v>
      </c>
      <c r="Z20" s="3">
        <v>47.740078</v>
      </c>
      <c r="AA20" s="3">
        <v>47.665962</v>
      </c>
      <c r="AB20" s="3">
        <v>47.602501</v>
      </c>
      <c r="AC20" s="3">
        <v>47.542717</v>
      </c>
      <c r="AD20" s="3">
        <v>47.481972</v>
      </c>
      <c r="AE20" s="3">
        <v>47.414093</v>
      </c>
      <c r="AF20" s="3">
        <v>47.355225</v>
      </c>
      <c r="AG20" s="3">
        <v>47.284145</v>
      </c>
      <c r="AH20" s="3">
        <v>47.226254</v>
      </c>
      <c r="AI20" s="3">
        <v>47.167461</v>
      </c>
      <c r="AJ20" s="40">
        <v>0.003</v>
      </c>
    </row>
    <row r="21" ht="15.75" hidden="1" customHeight="1">
      <c r="A21" s="3" t="s">
        <v>601</v>
      </c>
      <c r="B21" s="3" t="s">
        <v>3014</v>
      </c>
      <c r="C21" s="3" t="s">
        <v>3015</v>
      </c>
      <c r="D21" s="3" t="s">
        <v>594</v>
      </c>
      <c r="E21" s="3">
        <v>46.481022</v>
      </c>
      <c r="F21" s="3">
        <v>48.932724</v>
      </c>
      <c r="G21" s="3">
        <v>49.641598</v>
      </c>
      <c r="H21" s="3">
        <v>49.99078</v>
      </c>
      <c r="I21" s="3">
        <v>50.247658</v>
      </c>
      <c r="J21" s="3">
        <v>50.577892</v>
      </c>
      <c r="K21" s="3">
        <v>50.971642</v>
      </c>
      <c r="L21" s="3">
        <v>50.953541</v>
      </c>
      <c r="M21" s="3">
        <v>50.830379</v>
      </c>
      <c r="N21" s="3">
        <v>50.758331</v>
      </c>
      <c r="O21" s="3">
        <v>50.734707</v>
      </c>
      <c r="P21" s="3">
        <v>50.656322</v>
      </c>
      <c r="Q21" s="3">
        <v>50.598881</v>
      </c>
      <c r="R21" s="3">
        <v>50.539555</v>
      </c>
      <c r="S21" s="3">
        <v>50.493538</v>
      </c>
      <c r="T21" s="3">
        <v>50.410709</v>
      </c>
      <c r="U21" s="3">
        <v>50.344898</v>
      </c>
      <c r="V21" s="3">
        <v>50.289875</v>
      </c>
      <c r="W21" s="3">
        <v>50.232159</v>
      </c>
      <c r="X21" s="3">
        <v>50.162872</v>
      </c>
      <c r="Y21" s="3">
        <v>50.10107</v>
      </c>
      <c r="Z21" s="3">
        <v>50.040188</v>
      </c>
      <c r="AA21" s="3">
        <v>49.971115</v>
      </c>
      <c r="AB21" s="3">
        <v>49.911144</v>
      </c>
      <c r="AC21" s="3">
        <v>49.85503</v>
      </c>
      <c r="AD21" s="3">
        <v>49.7985</v>
      </c>
      <c r="AE21" s="3">
        <v>49.735348</v>
      </c>
      <c r="AF21" s="3">
        <v>49.680222</v>
      </c>
      <c r="AG21" s="3">
        <v>49.613804</v>
      </c>
      <c r="AH21" s="3">
        <v>49.559753</v>
      </c>
      <c r="AI21" s="3">
        <v>49.50304</v>
      </c>
      <c r="AJ21" s="40">
        <v>0.002</v>
      </c>
    </row>
    <row r="22" ht="15.75" hidden="1" customHeight="1">
      <c r="A22" s="3" t="s">
        <v>604</v>
      </c>
      <c r="B22" s="3" t="s">
        <v>3016</v>
      </c>
      <c r="C22" s="3" t="s">
        <v>3017</v>
      </c>
      <c r="D22" s="3" t="s">
        <v>594</v>
      </c>
      <c r="E22" s="3">
        <v>39.225353</v>
      </c>
      <c r="F22" s="3">
        <v>41.573925</v>
      </c>
      <c r="G22" s="3">
        <v>42.041916</v>
      </c>
      <c r="H22" s="3">
        <v>42.94207</v>
      </c>
      <c r="I22" s="3">
        <v>43.552246</v>
      </c>
      <c r="J22" s="3">
        <v>43.990372</v>
      </c>
      <c r="K22" s="3">
        <v>44.483765</v>
      </c>
      <c r="L22" s="3">
        <v>44.514038</v>
      </c>
      <c r="M22" s="3">
        <v>44.411118</v>
      </c>
      <c r="N22" s="3">
        <v>44.356041</v>
      </c>
      <c r="O22" s="3">
        <v>44.337368</v>
      </c>
      <c r="P22" s="3">
        <v>44.270847</v>
      </c>
      <c r="Q22" s="3">
        <v>44.224621</v>
      </c>
      <c r="R22" s="3">
        <v>44.178673</v>
      </c>
      <c r="S22" s="3">
        <v>44.137478</v>
      </c>
      <c r="T22" s="3">
        <v>44.055519</v>
      </c>
      <c r="U22" s="3">
        <v>43.982147</v>
      </c>
      <c r="V22" s="3">
        <v>43.926125</v>
      </c>
      <c r="W22" s="3">
        <v>43.881866</v>
      </c>
      <c r="X22" s="3">
        <v>43.818153</v>
      </c>
      <c r="Y22" s="3">
        <v>43.763062</v>
      </c>
      <c r="Z22" s="3">
        <v>43.707603</v>
      </c>
      <c r="AA22" s="3">
        <v>43.651745</v>
      </c>
      <c r="AB22" s="3">
        <v>43.594944</v>
      </c>
      <c r="AC22" s="3">
        <v>43.546242</v>
      </c>
      <c r="AD22" s="3">
        <v>43.499794</v>
      </c>
      <c r="AE22" s="3">
        <v>43.448536</v>
      </c>
      <c r="AF22" s="3">
        <v>43.401619</v>
      </c>
      <c r="AG22" s="3">
        <v>43.33754</v>
      </c>
      <c r="AH22" s="3">
        <v>43.288799</v>
      </c>
      <c r="AI22" s="3">
        <v>43.231781</v>
      </c>
      <c r="AJ22" s="40">
        <v>0.003</v>
      </c>
    </row>
    <row r="23" ht="15.75" hidden="1" customHeight="1">
      <c r="A23" s="3" t="s">
        <v>607</v>
      </c>
      <c r="B23" s="3" t="s">
        <v>3018</v>
      </c>
      <c r="C23" s="3" t="s">
        <v>3019</v>
      </c>
      <c r="D23" s="3" t="s">
        <v>594</v>
      </c>
      <c r="E23" s="3">
        <v>29.912943</v>
      </c>
      <c r="F23" s="3">
        <v>31.799618</v>
      </c>
      <c r="G23" s="3">
        <v>32.084984</v>
      </c>
      <c r="H23" s="3">
        <v>32.544689</v>
      </c>
      <c r="I23" s="3">
        <v>33.03635</v>
      </c>
      <c r="J23" s="3">
        <v>33.103973</v>
      </c>
      <c r="K23" s="3">
        <v>33.855156</v>
      </c>
      <c r="L23" s="3">
        <v>34.081409</v>
      </c>
      <c r="M23" s="3">
        <v>34.108051</v>
      </c>
      <c r="N23" s="3">
        <v>34.0872</v>
      </c>
      <c r="O23" s="3">
        <v>34.08424</v>
      </c>
      <c r="P23" s="3">
        <v>34.006775</v>
      </c>
      <c r="Q23" s="3">
        <v>33.928505</v>
      </c>
      <c r="R23" s="3">
        <v>33.795589</v>
      </c>
      <c r="S23" s="3">
        <v>33.74807</v>
      </c>
      <c r="T23" s="3">
        <v>33.657681</v>
      </c>
      <c r="U23" s="3">
        <v>33.584263</v>
      </c>
      <c r="V23" s="3">
        <v>33.532734</v>
      </c>
      <c r="W23" s="3">
        <v>33.494469</v>
      </c>
      <c r="X23" s="3">
        <v>33.43766</v>
      </c>
      <c r="Y23" s="3">
        <v>33.382446</v>
      </c>
      <c r="Z23" s="3">
        <v>33.325432</v>
      </c>
      <c r="AA23" s="3">
        <v>33.278389</v>
      </c>
      <c r="AB23" s="3">
        <v>33.215416</v>
      </c>
      <c r="AC23" s="3">
        <v>33.164688</v>
      </c>
      <c r="AD23" s="3">
        <v>33.121067</v>
      </c>
      <c r="AE23" s="3">
        <v>33.074406</v>
      </c>
      <c r="AF23" s="3">
        <v>33.026169</v>
      </c>
      <c r="AG23" s="3">
        <v>32.979488</v>
      </c>
      <c r="AH23" s="3">
        <v>32.941875</v>
      </c>
      <c r="AI23" s="3">
        <v>32.903427</v>
      </c>
      <c r="AJ23" s="40">
        <v>0.003</v>
      </c>
    </row>
    <row r="24" ht="15.75" hidden="1" customHeight="1">
      <c r="A24" s="3" t="s">
        <v>610</v>
      </c>
      <c r="B24" s="3" t="s">
        <v>3020</v>
      </c>
      <c r="C24" s="3" t="s">
        <v>3021</v>
      </c>
      <c r="D24" s="3" t="s">
        <v>594</v>
      </c>
      <c r="E24" s="3">
        <v>39.823742</v>
      </c>
      <c r="F24" s="3">
        <v>41.54702</v>
      </c>
      <c r="G24" s="3">
        <v>41.848759</v>
      </c>
      <c r="H24" s="3">
        <v>42.442997</v>
      </c>
      <c r="I24" s="3">
        <v>43.259178</v>
      </c>
      <c r="J24" s="3">
        <v>43.883869</v>
      </c>
      <c r="K24" s="3">
        <v>44.58173</v>
      </c>
      <c r="L24" s="3">
        <v>44.608517</v>
      </c>
      <c r="M24" s="3">
        <v>44.611248</v>
      </c>
      <c r="N24" s="3">
        <v>44.573444</v>
      </c>
      <c r="O24" s="3">
        <v>44.563931</v>
      </c>
      <c r="P24" s="3">
        <v>44.533527</v>
      </c>
      <c r="Q24" s="3">
        <v>44.51696</v>
      </c>
      <c r="R24" s="3">
        <v>44.50713</v>
      </c>
      <c r="S24" s="3">
        <v>44.491711</v>
      </c>
      <c r="T24" s="3">
        <v>44.452816</v>
      </c>
      <c r="U24" s="3">
        <v>44.423573</v>
      </c>
      <c r="V24" s="3">
        <v>44.402817</v>
      </c>
      <c r="W24" s="3">
        <v>44.371243</v>
      </c>
      <c r="X24" s="3">
        <v>44.334938</v>
      </c>
      <c r="Y24" s="3">
        <v>44.301613</v>
      </c>
      <c r="Z24" s="3">
        <v>44.268021</v>
      </c>
      <c r="AA24" s="3">
        <v>44.228283</v>
      </c>
      <c r="AB24" s="3">
        <v>44.197147</v>
      </c>
      <c r="AC24" s="3">
        <v>44.168236</v>
      </c>
      <c r="AD24" s="3">
        <v>44.136402</v>
      </c>
      <c r="AE24" s="3">
        <v>44.101036</v>
      </c>
      <c r="AF24" s="3">
        <v>44.072845</v>
      </c>
      <c r="AG24" s="3">
        <v>44.037613</v>
      </c>
      <c r="AH24" s="3">
        <v>44.007404</v>
      </c>
      <c r="AI24" s="3">
        <v>43.97731</v>
      </c>
      <c r="AJ24" s="40">
        <v>0.003</v>
      </c>
    </row>
    <row r="25" ht="15.75" hidden="1" customHeight="1">
      <c r="A25" s="3" t="s">
        <v>613</v>
      </c>
      <c r="B25" s="3" t="s">
        <v>3022</v>
      </c>
      <c r="C25" s="3" t="s">
        <v>3023</v>
      </c>
      <c r="D25" s="3" t="s">
        <v>594</v>
      </c>
      <c r="E25" s="3">
        <v>34.766933</v>
      </c>
      <c r="F25" s="3">
        <v>36.923065</v>
      </c>
      <c r="G25" s="3">
        <v>38.056152</v>
      </c>
      <c r="H25" s="3">
        <v>39.227474</v>
      </c>
      <c r="I25" s="3">
        <v>40.064709</v>
      </c>
      <c r="J25" s="3">
        <v>40.492943</v>
      </c>
      <c r="K25" s="3">
        <v>40.965946</v>
      </c>
      <c r="L25" s="3">
        <v>41.000099</v>
      </c>
      <c r="M25" s="3">
        <v>41.014633</v>
      </c>
      <c r="N25" s="3">
        <v>41.015457</v>
      </c>
      <c r="O25" s="3">
        <v>41.033947</v>
      </c>
      <c r="P25" s="3">
        <v>41.037659</v>
      </c>
      <c r="Q25" s="3">
        <v>41.050022</v>
      </c>
      <c r="R25" s="3">
        <v>41.065849</v>
      </c>
      <c r="S25" s="3">
        <v>41.065845</v>
      </c>
      <c r="T25" s="3">
        <v>41.039169</v>
      </c>
      <c r="U25" s="3">
        <v>41.005127</v>
      </c>
      <c r="V25" s="3">
        <v>40.957653</v>
      </c>
      <c r="W25" s="3">
        <v>40.939419</v>
      </c>
      <c r="X25" s="3">
        <v>40.903008</v>
      </c>
      <c r="Y25" s="3">
        <v>40.870281</v>
      </c>
      <c r="Z25" s="3">
        <v>40.835003</v>
      </c>
      <c r="AA25" s="3">
        <v>40.811096</v>
      </c>
      <c r="AB25" s="3">
        <v>40.765762</v>
      </c>
      <c r="AC25" s="3">
        <v>40.739853</v>
      </c>
      <c r="AD25" s="3">
        <v>40.718719</v>
      </c>
      <c r="AE25" s="3">
        <v>40.695789</v>
      </c>
      <c r="AF25" s="3">
        <v>40.674229</v>
      </c>
      <c r="AG25" s="3">
        <v>40.652267</v>
      </c>
      <c r="AH25" s="3">
        <v>40.633633</v>
      </c>
      <c r="AI25" s="3">
        <v>40.615345</v>
      </c>
      <c r="AJ25" s="40">
        <v>0.005</v>
      </c>
    </row>
    <row r="26" ht="15.75" hidden="1" customHeight="1">
      <c r="A26" s="3" t="s">
        <v>616</v>
      </c>
      <c r="B26" s="3" t="s">
        <v>3024</v>
      </c>
      <c r="C26" s="3" t="s">
        <v>3025</v>
      </c>
      <c r="D26" s="3" t="s">
        <v>594</v>
      </c>
      <c r="E26" s="3">
        <v>41.696526</v>
      </c>
      <c r="F26" s="3">
        <v>43.519993</v>
      </c>
      <c r="G26" s="3">
        <v>43.995068</v>
      </c>
      <c r="H26" s="3">
        <v>44.633785</v>
      </c>
      <c r="I26" s="3">
        <v>45.206249</v>
      </c>
      <c r="J26" s="3">
        <v>45.712349</v>
      </c>
      <c r="K26" s="3">
        <v>46.36034</v>
      </c>
      <c r="L26" s="3">
        <v>46.365513</v>
      </c>
      <c r="M26" s="3">
        <v>46.302982</v>
      </c>
      <c r="N26" s="3">
        <v>46.235329</v>
      </c>
      <c r="O26" s="3">
        <v>46.182964</v>
      </c>
      <c r="P26" s="3">
        <v>46.145374</v>
      </c>
      <c r="Q26" s="3">
        <v>46.078487</v>
      </c>
      <c r="R26" s="3">
        <v>46.028847</v>
      </c>
      <c r="S26" s="3">
        <v>45.972164</v>
      </c>
      <c r="T26" s="3">
        <v>45.908237</v>
      </c>
      <c r="U26" s="3">
        <v>45.830627</v>
      </c>
      <c r="V26" s="3">
        <v>45.765884</v>
      </c>
      <c r="W26" s="3">
        <v>45.70509</v>
      </c>
      <c r="X26" s="3">
        <v>45.636948</v>
      </c>
      <c r="Y26" s="3">
        <v>45.565704</v>
      </c>
      <c r="Z26" s="3">
        <v>45.503319</v>
      </c>
      <c r="AA26" s="3">
        <v>45.439327</v>
      </c>
      <c r="AB26" s="3">
        <v>45.372425</v>
      </c>
      <c r="AC26" s="3">
        <v>45.313873</v>
      </c>
      <c r="AD26" s="3">
        <v>45.25388</v>
      </c>
      <c r="AE26" s="3">
        <v>45.196327</v>
      </c>
      <c r="AF26" s="3">
        <v>45.139233</v>
      </c>
      <c r="AG26" s="3">
        <v>45.07576</v>
      </c>
      <c r="AH26" s="3">
        <v>45.015987</v>
      </c>
      <c r="AI26" s="3">
        <v>44.958698</v>
      </c>
      <c r="AJ26" s="40">
        <v>0.003</v>
      </c>
    </row>
    <row r="27" ht="15.75" hidden="1" customHeight="1">
      <c r="A27" s="3" t="s">
        <v>619</v>
      </c>
      <c r="B27" s="3" t="s">
        <v>3026</v>
      </c>
      <c r="C27" s="3" t="s">
        <v>3027</v>
      </c>
      <c r="D27" s="3" t="s">
        <v>594</v>
      </c>
      <c r="E27" s="3">
        <v>34.049999</v>
      </c>
      <c r="F27" s="3">
        <v>35.539066</v>
      </c>
      <c r="G27" s="3">
        <v>35.927021</v>
      </c>
      <c r="H27" s="3">
        <v>36.448608</v>
      </c>
      <c r="I27" s="3">
        <v>36.916088</v>
      </c>
      <c r="J27" s="3">
        <v>37.32938</v>
      </c>
      <c r="K27" s="3">
        <v>37.858536</v>
      </c>
      <c r="L27" s="3">
        <v>37.862762</v>
      </c>
      <c r="M27" s="3">
        <v>37.811699</v>
      </c>
      <c r="N27" s="3">
        <v>37.756451</v>
      </c>
      <c r="O27" s="3">
        <v>37.713688</v>
      </c>
      <c r="P27" s="3">
        <v>37.682995</v>
      </c>
      <c r="Q27" s="3">
        <v>37.628372</v>
      </c>
      <c r="R27" s="3">
        <v>37.587833</v>
      </c>
      <c r="S27" s="3">
        <v>37.541546</v>
      </c>
      <c r="T27" s="3">
        <v>37.489346</v>
      </c>
      <c r="U27" s="3">
        <v>37.425964</v>
      </c>
      <c r="V27" s="3">
        <v>37.373096</v>
      </c>
      <c r="W27" s="3">
        <v>37.323452</v>
      </c>
      <c r="X27" s="3">
        <v>37.267803</v>
      </c>
      <c r="Y27" s="3">
        <v>37.209625</v>
      </c>
      <c r="Z27" s="3">
        <v>37.15868</v>
      </c>
      <c r="AA27" s="3">
        <v>37.106426</v>
      </c>
      <c r="AB27" s="3">
        <v>37.051792</v>
      </c>
      <c r="AC27" s="3">
        <v>37.003979</v>
      </c>
      <c r="AD27" s="3">
        <v>36.954987</v>
      </c>
      <c r="AE27" s="3">
        <v>36.907986</v>
      </c>
      <c r="AF27" s="3">
        <v>36.861362</v>
      </c>
      <c r="AG27" s="3">
        <v>36.809532</v>
      </c>
      <c r="AH27" s="3">
        <v>36.760719</v>
      </c>
      <c r="AI27" s="3">
        <v>36.713936</v>
      </c>
      <c r="AJ27" s="40">
        <v>0.003</v>
      </c>
    </row>
    <row r="28" ht="15.75" hidden="1" customHeight="1">
      <c r="A28" s="3" t="s">
        <v>230</v>
      </c>
      <c r="C28" s="3" t="s">
        <v>3028</v>
      </c>
    </row>
    <row r="29" ht="15.75" hidden="1" customHeight="1">
      <c r="A29" s="3" t="s">
        <v>623</v>
      </c>
      <c r="B29" s="3" t="s">
        <v>3029</v>
      </c>
      <c r="C29" s="3" t="s">
        <v>3030</v>
      </c>
      <c r="D29" s="3" t="s">
        <v>594</v>
      </c>
      <c r="E29" s="3">
        <v>29.759922</v>
      </c>
      <c r="F29" s="3">
        <v>30.831699</v>
      </c>
      <c r="G29" s="3">
        <v>31.336197</v>
      </c>
      <c r="H29" s="3">
        <v>31.572332</v>
      </c>
      <c r="I29" s="3">
        <v>31.855955</v>
      </c>
      <c r="J29" s="3">
        <v>31.938736</v>
      </c>
      <c r="K29" s="3">
        <v>31.958389</v>
      </c>
      <c r="L29" s="3">
        <v>31.982775</v>
      </c>
      <c r="M29" s="3">
        <v>31.988827</v>
      </c>
      <c r="N29" s="3">
        <v>31.993731</v>
      </c>
      <c r="O29" s="3">
        <v>31.993837</v>
      </c>
      <c r="P29" s="3">
        <v>31.96846</v>
      </c>
      <c r="Q29" s="3">
        <v>31.914528</v>
      </c>
      <c r="R29" s="3">
        <v>31.83597</v>
      </c>
      <c r="S29" s="3">
        <v>31.799414</v>
      </c>
      <c r="T29" s="3">
        <v>31.763081</v>
      </c>
      <c r="U29" s="3">
        <v>31.746906</v>
      </c>
      <c r="V29" s="3">
        <v>31.739552</v>
      </c>
      <c r="W29" s="3">
        <v>31.737503</v>
      </c>
      <c r="X29" s="3">
        <v>31.726948</v>
      </c>
      <c r="Y29" s="3">
        <v>31.723217</v>
      </c>
      <c r="Z29" s="3">
        <v>31.719391</v>
      </c>
      <c r="AA29" s="3">
        <v>31.716494</v>
      </c>
      <c r="AB29" s="3">
        <v>31.711817</v>
      </c>
      <c r="AC29" s="3">
        <v>31.709656</v>
      </c>
      <c r="AD29" s="3">
        <v>31.706287</v>
      </c>
      <c r="AE29" s="3">
        <v>31.702286</v>
      </c>
      <c r="AF29" s="3">
        <v>31.699564</v>
      </c>
      <c r="AG29" s="3">
        <v>31.69573</v>
      </c>
      <c r="AH29" s="3">
        <v>31.69203</v>
      </c>
      <c r="AI29" s="3">
        <v>31.689045</v>
      </c>
      <c r="AJ29" s="40">
        <v>0.002</v>
      </c>
    </row>
    <row r="30" ht="15.75" hidden="1" customHeight="1">
      <c r="A30" s="3" t="s">
        <v>626</v>
      </c>
      <c r="B30" s="3" t="s">
        <v>3031</v>
      </c>
      <c r="C30" s="3" t="s">
        <v>3032</v>
      </c>
      <c r="D30" s="3" t="s">
        <v>594</v>
      </c>
      <c r="E30" s="3">
        <v>27.636568</v>
      </c>
      <c r="F30" s="3">
        <v>28.462435</v>
      </c>
      <c r="G30" s="3">
        <v>28.921183</v>
      </c>
      <c r="H30" s="3">
        <v>29.106607</v>
      </c>
      <c r="I30" s="3">
        <v>29.265755</v>
      </c>
      <c r="J30" s="3">
        <v>29.327192</v>
      </c>
      <c r="K30" s="3">
        <v>29.317039</v>
      </c>
      <c r="L30" s="3">
        <v>29.308157</v>
      </c>
      <c r="M30" s="3">
        <v>29.308016</v>
      </c>
      <c r="N30" s="3">
        <v>29.296738</v>
      </c>
      <c r="O30" s="3">
        <v>29.298019</v>
      </c>
      <c r="P30" s="3">
        <v>29.286665</v>
      </c>
      <c r="Q30" s="3">
        <v>29.271669</v>
      </c>
      <c r="R30" s="3">
        <v>29.266579</v>
      </c>
      <c r="S30" s="3">
        <v>29.257704</v>
      </c>
      <c r="T30" s="3">
        <v>29.255096</v>
      </c>
      <c r="U30" s="3">
        <v>29.234062</v>
      </c>
      <c r="V30" s="3">
        <v>29.213919</v>
      </c>
      <c r="W30" s="3">
        <v>29.206625</v>
      </c>
      <c r="X30" s="3">
        <v>29.187834</v>
      </c>
      <c r="Y30" s="3">
        <v>29.176222</v>
      </c>
      <c r="Z30" s="3">
        <v>29.163942</v>
      </c>
      <c r="AA30" s="3">
        <v>29.152519</v>
      </c>
      <c r="AB30" s="3">
        <v>29.139034</v>
      </c>
      <c r="AC30" s="3">
        <v>29.127438</v>
      </c>
      <c r="AD30" s="3">
        <v>29.115576</v>
      </c>
      <c r="AE30" s="3">
        <v>29.102369</v>
      </c>
      <c r="AF30" s="3">
        <v>29.090839</v>
      </c>
      <c r="AG30" s="3">
        <v>29.075884</v>
      </c>
      <c r="AH30" s="3">
        <v>29.063726</v>
      </c>
      <c r="AI30" s="3">
        <v>29.051277</v>
      </c>
      <c r="AJ30" s="40">
        <v>0.002</v>
      </c>
    </row>
    <row r="31" ht="15.75" hidden="1" customHeight="1">
      <c r="A31" s="3" t="s">
        <v>629</v>
      </c>
      <c r="B31" s="3" t="s">
        <v>3033</v>
      </c>
      <c r="C31" s="3" t="s">
        <v>3034</v>
      </c>
      <c r="D31" s="3" t="s">
        <v>594</v>
      </c>
      <c r="E31" s="3">
        <v>32.968212</v>
      </c>
      <c r="F31" s="3">
        <v>34.414448</v>
      </c>
      <c r="G31" s="3">
        <v>35.546616</v>
      </c>
      <c r="H31" s="3">
        <v>36.460846</v>
      </c>
      <c r="I31" s="3">
        <v>36.692139</v>
      </c>
      <c r="J31" s="3">
        <v>37.754879</v>
      </c>
      <c r="K31" s="3">
        <v>37.807888</v>
      </c>
      <c r="L31" s="3">
        <v>37.829494</v>
      </c>
      <c r="M31" s="3">
        <v>37.851948</v>
      </c>
      <c r="N31" s="3">
        <v>37.868488</v>
      </c>
      <c r="O31" s="3">
        <v>37.888718</v>
      </c>
      <c r="P31" s="3">
        <v>37.890961</v>
      </c>
      <c r="Q31" s="3">
        <v>37.891151</v>
      </c>
      <c r="R31" s="3">
        <v>37.83456</v>
      </c>
      <c r="S31" s="3">
        <v>37.789795</v>
      </c>
      <c r="T31" s="3">
        <v>37.746864</v>
      </c>
      <c r="U31" s="3">
        <v>37.739223</v>
      </c>
      <c r="V31" s="3">
        <v>37.739601</v>
      </c>
      <c r="W31" s="3">
        <v>37.737022</v>
      </c>
      <c r="X31" s="3">
        <v>37.731682</v>
      </c>
      <c r="Y31" s="3">
        <v>37.729176</v>
      </c>
      <c r="Z31" s="3">
        <v>37.72662</v>
      </c>
      <c r="AA31" s="3">
        <v>37.72282</v>
      </c>
      <c r="AB31" s="3">
        <v>37.719669</v>
      </c>
      <c r="AC31" s="3">
        <v>37.717472</v>
      </c>
      <c r="AD31" s="3">
        <v>37.713833</v>
      </c>
      <c r="AE31" s="3">
        <v>37.709885</v>
      </c>
      <c r="AF31" s="3">
        <v>37.707779</v>
      </c>
      <c r="AG31" s="3">
        <v>37.704727</v>
      </c>
      <c r="AH31" s="3">
        <v>37.701565</v>
      </c>
      <c r="AI31" s="3">
        <v>37.699238</v>
      </c>
      <c r="AJ31" s="40">
        <v>0.004</v>
      </c>
    </row>
    <row r="32" ht="15.75" hidden="1" customHeight="1">
      <c r="A32" s="3" t="s">
        <v>632</v>
      </c>
      <c r="B32" s="3" t="s">
        <v>3035</v>
      </c>
      <c r="C32" s="3" t="s">
        <v>3036</v>
      </c>
      <c r="D32" s="3" t="s">
        <v>594</v>
      </c>
      <c r="E32" s="3">
        <v>29.178661</v>
      </c>
      <c r="F32" s="3">
        <v>30.572989</v>
      </c>
      <c r="G32" s="3">
        <v>31.392813</v>
      </c>
      <c r="H32" s="3">
        <v>31.586843</v>
      </c>
      <c r="I32" s="3">
        <v>31.770998</v>
      </c>
      <c r="J32" s="3">
        <v>32.696541</v>
      </c>
      <c r="K32" s="3">
        <v>32.692997</v>
      </c>
      <c r="L32" s="3">
        <v>32.690594</v>
      </c>
      <c r="M32" s="3">
        <v>32.687637</v>
      </c>
      <c r="N32" s="3">
        <v>32.685303</v>
      </c>
      <c r="O32" s="3">
        <v>32.685318</v>
      </c>
      <c r="P32" s="3">
        <v>32.679859</v>
      </c>
      <c r="Q32" s="3">
        <v>32.67701</v>
      </c>
      <c r="R32" s="3">
        <v>32.679947</v>
      </c>
      <c r="S32" s="3">
        <v>32.685551</v>
      </c>
      <c r="T32" s="3">
        <v>32.688431</v>
      </c>
      <c r="U32" s="3">
        <v>32.69495</v>
      </c>
      <c r="V32" s="3">
        <v>32.713264</v>
      </c>
      <c r="W32" s="3">
        <v>32.712051</v>
      </c>
      <c r="X32" s="3">
        <v>32.716839</v>
      </c>
      <c r="Y32" s="3">
        <v>32.723473</v>
      </c>
      <c r="Z32" s="3">
        <v>32.722996</v>
      </c>
      <c r="AA32" s="3">
        <v>32.721096</v>
      </c>
      <c r="AB32" s="3">
        <v>32.725121</v>
      </c>
      <c r="AC32" s="3">
        <v>32.729774</v>
      </c>
      <c r="AD32" s="3">
        <v>32.72879</v>
      </c>
      <c r="AE32" s="3">
        <v>32.72847</v>
      </c>
      <c r="AF32" s="3">
        <v>32.733944</v>
      </c>
      <c r="AG32" s="3">
        <v>32.738888</v>
      </c>
      <c r="AH32" s="3">
        <v>32.739754</v>
      </c>
      <c r="AI32" s="3">
        <v>32.74482</v>
      </c>
      <c r="AJ32" s="40">
        <v>0.004</v>
      </c>
    </row>
    <row r="33" ht="15.75" hidden="1" customHeight="1">
      <c r="A33" s="3" t="s">
        <v>635</v>
      </c>
      <c r="B33" s="3" t="s">
        <v>3037</v>
      </c>
      <c r="C33" s="3" t="s">
        <v>3038</v>
      </c>
      <c r="D33" s="3" t="s">
        <v>594</v>
      </c>
      <c r="E33" s="3">
        <v>26.189198</v>
      </c>
      <c r="F33" s="3">
        <v>26.540365</v>
      </c>
      <c r="G33" s="3">
        <v>26.683712</v>
      </c>
      <c r="H33" s="3">
        <v>26.809292</v>
      </c>
      <c r="I33" s="3">
        <v>26.950285</v>
      </c>
      <c r="J33" s="3">
        <v>27.058367</v>
      </c>
      <c r="K33" s="3">
        <v>27.144436</v>
      </c>
      <c r="L33" s="3">
        <v>27.156824</v>
      </c>
      <c r="M33" s="3">
        <v>27.188065</v>
      </c>
      <c r="N33" s="3">
        <v>27.185848</v>
      </c>
      <c r="O33" s="3">
        <v>27.192703</v>
      </c>
      <c r="P33" s="3">
        <v>27.199585</v>
      </c>
      <c r="Q33" s="3">
        <v>27.201906</v>
      </c>
      <c r="R33" s="3">
        <v>27.181129</v>
      </c>
      <c r="S33" s="3">
        <v>27.164822</v>
      </c>
      <c r="T33" s="3">
        <v>27.150257</v>
      </c>
      <c r="U33" s="3">
        <v>27.122335</v>
      </c>
      <c r="V33" s="3">
        <v>27.09219</v>
      </c>
      <c r="W33" s="3">
        <v>27.085882</v>
      </c>
      <c r="X33" s="3">
        <v>27.067265</v>
      </c>
      <c r="Y33" s="3">
        <v>27.05378</v>
      </c>
      <c r="Z33" s="3">
        <v>27.041756</v>
      </c>
      <c r="AA33" s="3">
        <v>27.035803</v>
      </c>
      <c r="AB33" s="3">
        <v>27.027473</v>
      </c>
      <c r="AC33" s="3">
        <v>27.023718</v>
      </c>
      <c r="AD33" s="3">
        <v>27.018944</v>
      </c>
      <c r="AE33" s="3">
        <v>27.013771</v>
      </c>
      <c r="AF33" s="3">
        <v>27.009945</v>
      </c>
      <c r="AG33" s="3">
        <v>27.005087</v>
      </c>
      <c r="AH33" s="3">
        <v>27.000761</v>
      </c>
      <c r="AI33" s="3">
        <v>26.996918</v>
      </c>
      <c r="AJ33" s="40">
        <v>0.001</v>
      </c>
    </row>
    <row r="34" ht="15.75" hidden="1" customHeight="1">
      <c r="A34" s="3" t="s">
        <v>638</v>
      </c>
      <c r="B34" s="3" t="s">
        <v>3039</v>
      </c>
      <c r="C34" s="3" t="s">
        <v>3040</v>
      </c>
      <c r="D34" s="3" t="s">
        <v>594</v>
      </c>
      <c r="E34" s="3">
        <v>25.659843</v>
      </c>
      <c r="F34" s="3">
        <v>26.540512</v>
      </c>
      <c r="G34" s="3">
        <v>27.08675</v>
      </c>
      <c r="H34" s="3">
        <v>27.334028</v>
      </c>
      <c r="I34" s="3">
        <v>27.395939</v>
      </c>
      <c r="J34" s="3">
        <v>27.395845</v>
      </c>
      <c r="K34" s="3">
        <v>27.39945</v>
      </c>
      <c r="L34" s="3">
        <v>27.396641</v>
      </c>
      <c r="M34" s="3">
        <v>27.396275</v>
      </c>
      <c r="N34" s="3">
        <v>27.391409</v>
      </c>
      <c r="O34" s="3">
        <v>27.393755</v>
      </c>
      <c r="P34" s="3">
        <v>27.393427</v>
      </c>
      <c r="Q34" s="3">
        <v>27.395164</v>
      </c>
      <c r="R34" s="3">
        <v>27.39464</v>
      </c>
      <c r="S34" s="3">
        <v>27.391666</v>
      </c>
      <c r="T34" s="3">
        <v>27.371445</v>
      </c>
      <c r="U34" s="3">
        <v>27.337509</v>
      </c>
      <c r="V34" s="3">
        <v>27.299501</v>
      </c>
      <c r="W34" s="3">
        <v>27.295593</v>
      </c>
      <c r="X34" s="3">
        <v>27.28418</v>
      </c>
      <c r="Y34" s="3">
        <v>27.271301</v>
      </c>
      <c r="Z34" s="3">
        <v>27.264523</v>
      </c>
      <c r="AA34" s="3">
        <v>27.261284</v>
      </c>
      <c r="AB34" s="3">
        <v>27.253431</v>
      </c>
      <c r="AC34" s="3">
        <v>27.247387</v>
      </c>
      <c r="AD34" s="3">
        <v>27.242334</v>
      </c>
      <c r="AE34" s="3">
        <v>27.236412</v>
      </c>
      <c r="AF34" s="3">
        <v>27.229582</v>
      </c>
      <c r="AG34" s="3">
        <v>27.220854</v>
      </c>
      <c r="AH34" s="3">
        <v>27.214699</v>
      </c>
      <c r="AI34" s="3">
        <v>27.207098</v>
      </c>
      <c r="AJ34" s="40">
        <v>0.002</v>
      </c>
    </row>
    <row r="35" ht="15.75" hidden="1" customHeight="1">
      <c r="A35" s="3" t="s">
        <v>610</v>
      </c>
      <c r="B35" s="3" t="s">
        <v>3041</v>
      </c>
      <c r="C35" s="3" t="s">
        <v>3042</v>
      </c>
      <c r="D35" s="3" t="s">
        <v>594</v>
      </c>
      <c r="E35" s="3">
        <v>36.920479</v>
      </c>
      <c r="F35" s="3">
        <v>38.035069</v>
      </c>
      <c r="G35" s="3">
        <v>38.426956</v>
      </c>
      <c r="H35" s="3">
        <v>38.756519</v>
      </c>
      <c r="I35" s="3">
        <v>39.00071</v>
      </c>
      <c r="J35" s="3">
        <v>39.564449</v>
      </c>
      <c r="K35" s="3">
        <v>39.577393</v>
      </c>
      <c r="L35" s="3">
        <v>39.554825</v>
      </c>
      <c r="M35" s="3">
        <v>39.528572</v>
      </c>
      <c r="N35" s="3">
        <v>39.501015</v>
      </c>
      <c r="O35" s="3">
        <v>39.495319</v>
      </c>
      <c r="P35" s="3">
        <v>39.464096</v>
      </c>
      <c r="Q35" s="3">
        <v>39.444031</v>
      </c>
      <c r="R35" s="3">
        <v>39.407169</v>
      </c>
      <c r="S35" s="3">
        <v>39.378502</v>
      </c>
      <c r="T35" s="3">
        <v>39.32785</v>
      </c>
      <c r="U35" s="3">
        <v>39.286488</v>
      </c>
      <c r="V35" s="3">
        <v>39.252331</v>
      </c>
      <c r="W35" s="3">
        <v>39.227886</v>
      </c>
      <c r="X35" s="3">
        <v>39.191746</v>
      </c>
      <c r="Y35" s="3">
        <v>39.16127</v>
      </c>
      <c r="Z35" s="3">
        <v>39.130295</v>
      </c>
      <c r="AA35" s="3">
        <v>39.09856</v>
      </c>
      <c r="AB35" s="3">
        <v>39.070415</v>
      </c>
      <c r="AC35" s="3">
        <v>39.04427</v>
      </c>
      <c r="AD35" s="3">
        <v>39.01754</v>
      </c>
      <c r="AE35" s="3">
        <v>38.987926</v>
      </c>
      <c r="AF35" s="3">
        <v>38.961666</v>
      </c>
      <c r="AG35" s="3">
        <v>38.929668</v>
      </c>
      <c r="AH35" s="3">
        <v>38.903496</v>
      </c>
      <c r="AI35" s="3">
        <v>38.876499</v>
      </c>
      <c r="AJ35" s="40">
        <v>0.002</v>
      </c>
    </row>
    <row r="36" ht="15.75" hidden="1" customHeight="1">
      <c r="A36" s="3" t="s">
        <v>613</v>
      </c>
      <c r="B36" s="3" t="s">
        <v>3043</v>
      </c>
      <c r="C36" s="3" t="s">
        <v>3044</v>
      </c>
      <c r="D36" s="3" t="s">
        <v>594</v>
      </c>
      <c r="E36" s="3">
        <v>31.150736</v>
      </c>
      <c r="F36" s="3">
        <v>32.199234</v>
      </c>
      <c r="G36" s="3">
        <v>32.609501</v>
      </c>
      <c r="H36" s="3">
        <v>33.232254</v>
      </c>
      <c r="I36" s="3">
        <v>33.689991</v>
      </c>
      <c r="J36" s="3">
        <v>34.171745</v>
      </c>
      <c r="K36" s="3">
        <v>34.589096</v>
      </c>
      <c r="L36" s="3">
        <v>34.629055</v>
      </c>
      <c r="M36" s="3">
        <v>34.624165</v>
      </c>
      <c r="N36" s="3">
        <v>34.601959</v>
      </c>
      <c r="O36" s="3">
        <v>34.594246</v>
      </c>
      <c r="P36" s="3">
        <v>34.561729</v>
      </c>
      <c r="Q36" s="3">
        <v>34.522858</v>
      </c>
      <c r="R36" s="3">
        <v>34.4701</v>
      </c>
      <c r="S36" s="3">
        <v>34.436184</v>
      </c>
      <c r="T36" s="3">
        <v>34.388618</v>
      </c>
      <c r="U36" s="3">
        <v>34.350216</v>
      </c>
      <c r="V36" s="3">
        <v>34.311111</v>
      </c>
      <c r="W36" s="3">
        <v>34.295486</v>
      </c>
      <c r="X36" s="3">
        <v>34.251179</v>
      </c>
      <c r="Y36" s="3">
        <v>34.220058</v>
      </c>
      <c r="Z36" s="3">
        <v>34.192898</v>
      </c>
      <c r="AA36" s="3">
        <v>34.167225</v>
      </c>
      <c r="AB36" s="3">
        <v>34.139565</v>
      </c>
      <c r="AC36" s="3">
        <v>34.117474</v>
      </c>
      <c r="AD36" s="3">
        <v>34.095795</v>
      </c>
      <c r="AE36" s="3">
        <v>34.071995</v>
      </c>
      <c r="AF36" s="3">
        <v>34.051662</v>
      </c>
      <c r="AG36" s="3">
        <v>34.027683</v>
      </c>
      <c r="AH36" s="3">
        <v>34.007927</v>
      </c>
      <c r="AI36" s="3">
        <v>33.98933</v>
      </c>
      <c r="AJ36" s="40">
        <v>0.003</v>
      </c>
    </row>
    <row r="37" ht="15.75" hidden="1" customHeight="1">
      <c r="A37" s="3" t="s">
        <v>645</v>
      </c>
      <c r="B37" s="3" t="s">
        <v>3045</v>
      </c>
      <c r="C37" s="3" t="s">
        <v>3046</v>
      </c>
      <c r="D37" s="3" t="s">
        <v>594</v>
      </c>
      <c r="E37" s="3">
        <v>30.930515</v>
      </c>
      <c r="F37" s="3">
        <v>31.867323</v>
      </c>
      <c r="G37" s="3">
        <v>32.340485</v>
      </c>
      <c r="H37" s="3">
        <v>32.741211</v>
      </c>
      <c r="I37" s="3">
        <v>33.026733</v>
      </c>
      <c r="J37" s="3">
        <v>33.348347</v>
      </c>
      <c r="K37" s="3">
        <v>33.432697</v>
      </c>
      <c r="L37" s="3">
        <v>33.419468</v>
      </c>
      <c r="M37" s="3">
        <v>33.414719</v>
      </c>
      <c r="N37" s="3">
        <v>33.399288</v>
      </c>
      <c r="O37" s="3">
        <v>33.392303</v>
      </c>
      <c r="P37" s="3">
        <v>33.364491</v>
      </c>
      <c r="Q37" s="3">
        <v>33.334312</v>
      </c>
      <c r="R37" s="3">
        <v>33.294968</v>
      </c>
      <c r="S37" s="3">
        <v>33.263905</v>
      </c>
      <c r="T37" s="3">
        <v>33.22617</v>
      </c>
      <c r="U37" s="3">
        <v>33.187851</v>
      </c>
      <c r="V37" s="3">
        <v>33.152065</v>
      </c>
      <c r="W37" s="3">
        <v>33.133781</v>
      </c>
      <c r="X37" s="3">
        <v>33.097321</v>
      </c>
      <c r="Y37" s="3">
        <v>33.070881</v>
      </c>
      <c r="Z37" s="3">
        <v>33.047653</v>
      </c>
      <c r="AA37" s="3">
        <v>33.026268</v>
      </c>
      <c r="AB37" s="3">
        <v>33.002781</v>
      </c>
      <c r="AC37" s="3">
        <v>32.982666</v>
      </c>
      <c r="AD37" s="3">
        <v>32.961876</v>
      </c>
      <c r="AE37" s="3">
        <v>32.939056</v>
      </c>
      <c r="AF37" s="3">
        <v>32.918716</v>
      </c>
      <c r="AG37" s="3">
        <v>32.894978</v>
      </c>
      <c r="AH37" s="3">
        <v>32.873344</v>
      </c>
      <c r="AI37" s="3">
        <v>32.851227</v>
      </c>
      <c r="AJ37" s="40">
        <v>0.002</v>
      </c>
    </row>
    <row r="38" ht="15.75" hidden="1" customHeight="1">
      <c r="A38" s="3" t="s">
        <v>648</v>
      </c>
      <c r="B38" s="3" t="s">
        <v>3047</v>
      </c>
      <c r="C38" s="3" t="s">
        <v>3048</v>
      </c>
      <c r="D38" s="3" t="s">
        <v>594</v>
      </c>
      <c r="E38" s="3">
        <v>25.219444</v>
      </c>
      <c r="F38" s="3">
        <v>25.983278</v>
      </c>
      <c r="G38" s="3">
        <v>26.369074</v>
      </c>
      <c r="H38" s="3">
        <v>26.69581</v>
      </c>
      <c r="I38" s="3">
        <v>26.928612</v>
      </c>
      <c r="J38" s="3">
        <v>27.190844</v>
      </c>
      <c r="K38" s="3">
        <v>27.259619</v>
      </c>
      <c r="L38" s="3">
        <v>27.248833</v>
      </c>
      <c r="M38" s="3">
        <v>27.244959</v>
      </c>
      <c r="N38" s="3">
        <v>27.232378</v>
      </c>
      <c r="O38" s="3">
        <v>27.226683</v>
      </c>
      <c r="P38" s="3">
        <v>27.204006</v>
      </c>
      <c r="Q38" s="3">
        <v>27.179399</v>
      </c>
      <c r="R38" s="3">
        <v>27.14732</v>
      </c>
      <c r="S38" s="3">
        <v>27.121992</v>
      </c>
      <c r="T38" s="3">
        <v>27.091225</v>
      </c>
      <c r="U38" s="3">
        <v>27.05998</v>
      </c>
      <c r="V38" s="3">
        <v>27.030804</v>
      </c>
      <c r="W38" s="3">
        <v>27.015896</v>
      </c>
      <c r="X38" s="3">
        <v>26.986166</v>
      </c>
      <c r="Y38" s="3">
        <v>26.964609</v>
      </c>
      <c r="Z38" s="3">
        <v>26.945669</v>
      </c>
      <c r="AA38" s="3">
        <v>26.928234</v>
      </c>
      <c r="AB38" s="3">
        <v>26.909082</v>
      </c>
      <c r="AC38" s="3">
        <v>26.892681</v>
      </c>
      <c r="AD38" s="3">
        <v>26.875731</v>
      </c>
      <c r="AE38" s="3">
        <v>26.857124</v>
      </c>
      <c r="AF38" s="3">
        <v>26.84054</v>
      </c>
      <c r="AG38" s="3">
        <v>26.821184</v>
      </c>
      <c r="AH38" s="3">
        <v>26.803545</v>
      </c>
      <c r="AI38" s="3">
        <v>26.785513</v>
      </c>
      <c r="AJ38" s="40">
        <v>0.002</v>
      </c>
    </row>
    <row r="39" ht="15.75" hidden="1" customHeight="1">
      <c r="A39" s="3" t="s">
        <v>651</v>
      </c>
      <c r="C39" s="3" t="s">
        <v>3049</v>
      </c>
    </row>
    <row r="40" ht="15.75" hidden="1" customHeight="1">
      <c r="A40" s="3" t="s">
        <v>653</v>
      </c>
      <c r="B40" s="3" t="s">
        <v>3050</v>
      </c>
      <c r="C40" s="3" t="s">
        <v>3051</v>
      </c>
      <c r="D40" s="3" t="s">
        <v>656</v>
      </c>
      <c r="E40" s="3">
        <v>0.816615</v>
      </c>
      <c r="F40" s="3">
        <v>0.816615</v>
      </c>
      <c r="G40" s="3">
        <v>0.816615</v>
      </c>
      <c r="H40" s="3">
        <v>0.816615</v>
      </c>
      <c r="I40" s="3">
        <v>0.816615</v>
      </c>
      <c r="J40" s="3">
        <v>0.816615</v>
      </c>
      <c r="K40" s="3">
        <v>0.816615</v>
      </c>
      <c r="L40" s="3">
        <v>0.816615</v>
      </c>
      <c r="M40" s="3">
        <v>0.816615</v>
      </c>
      <c r="N40" s="3">
        <v>0.816615</v>
      </c>
      <c r="O40" s="3">
        <v>0.816615</v>
      </c>
      <c r="P40" s="3">
        <v>0.816615</v>
      </c>
      <c r="Q40" s="3">
        <v>0.816615</v>
      </c>
      <c r="R40" s="3">
        <v>0.816615</v>
      </c>
      <c r="S40" s="3">
        <v>0.816615</v>
      </c>
      <c r="T40" s="3">
        <v>0.816615</v>
      </c>
      <c r="U40" s="3">
        <v>0.816615</v>
      </c>
      <c r="V40" s="3">
        <v>0.816615</v>
      </c>
      <c r="W40" s="3">
        <v>0.816615</v>
      </c>
      <c r="X40" s="3">
        <v>0.816615</v>
      </c>
      <c r="Y40" s="3">
        <v>0.816615</v>
      </c>
      <c r="Z40" s="3">
        <v>0.816615</v>
      </c>
      <c r="AA40" s="3">
        <v>0.816615</v>
      </c>
      <c r="AB40" s="3">
        <v>0.816615</v>
      </c>
      <c r="AC40" s="3">
        <v>0.816615</v>
      </c>
      <c r="AD40" s="3">
        <v>0.816615</v>
      </c>
      <c r="AE40" s="3">
        <v>0.816615</v>
      </c>
      <c r="AF40" s="3">
        <v>0.816615</v>
      </c>
      <c r="AG40" s="3">
        <v>0.816615</v>
      </c>
      <c r="AH40" s="3">
        <v>0.816615</v>
      </c>
      <c r="AI40" s="3">
        <v>0.816615</v>
      </c>
      <c r="AJ40" s="40">
        <v>0.0</v>
      </c>
    </row>
    <row r="41" ht="15.75" hidden="1" customHeight="1">
      <c r="A41" s="3" t="s">
        <v>657</v>
      </c>
      <c r="B41" s="3" t="s">
        <v>3052</v>
      </c>
      <c r="C41" s="3" t="s">
        <v>3053</v>
      </c>
      <c r="D41" s="3" t="s">
        <v>656</v>
      </c>
      <c r="E41" s="3">
        <v>0.815358</v>
      </c>
      <c r="F41" s="3">
        <v>0.815358</v>
      </c>
      <c r="G41" s="3">
        <v>0.815358</v>
      </c>
      <c r="H41" s="3">
        <v>0.815358</v>
      </c>
      <c r="I41" s="3">
        <v>0.815358</v>
      </c>
      <c r="J41" s="3">
        <v>0.815358</v>
      </c>
      <c r="K41" s="3">
        <v>0.815358</v>
      </c>
      <c r="L41" s="3">
        <v>0.815358</v>
      </c>
      <c r="M41" s="3">
        <v>0.815358</v>
      </c>
      <c r="N41" s="3">
        <v>0.815358</v>
      </c>
      <c r="O41" s="3">
        <v>0.815358</v>
      </c>
      <c r="P41" s="3">
        <v>0.815358</v>
      </c>
      <c r="Q41" s="3">
        <v>0.815358</v>
      </c>
      <c r="R41" s="3">
        <v>0.815358</v>
      </c>
      <c r="S41" s="3">
        <v>0.815358</v>
      </c>
      <c r="T41" s="3">
        <v>0.815358</v>
      </c>
      <c r="U41" s="3">
        <v>0.815358</v>
      </c>
      <c r="V41" s="3">
        <v>0.815358</v>
      </c>
      <c r="W41" s="3">
        <v>0.815358</v>
      </c>
      <c r="X41" s="3">
        <v>0.815358</v>
      </c>
      <c r="Y41" s="3">
        <v>0.815358</v>
      </c>
      <c r="Z41" s="3">
        <v>0.815358</v>
      </c>
      <c r="AA41" s="3">
        <v>0.815358</v>
      </c>
      <c r="AB41" s="3">
        <v>0.815358</v>
      </c>
      <c r="AC41" s="3">
        <v>0.815358</v>
      </c>
      <c r="AD41" s="3">
        <v>0.815358</v>
      </c>
      <c r="AE41" s="3">
        <v>0.815358</v>
      </c>
      <c r="AF41" s="3">
        <v>0.815358</v>
      </c>
      <c r="AG41" s="3">
        <v>0.815358</v>
      </c>
      <c r="AH41" s="3">
        <v>0.815358</v>
      </c>
      <c r="AI41" s="3">
        <v>0.815358</v>
      </c>
      <c r="AJ41" s="40">
        <v>0.0</v>
      </c>
    </row>
    <row r="42" ht="15.75" hidden="1" customHeight="1">
      <c r="A42" s="3" t="s">
        <v>660</v>
      </c>
      <c r="C42" s="3" t="s">
        <v>3054</v>
      </c>
    </row>
    <row r="43" ht="15.75" hidden="1" customHeight="1">
      <c r="A43" s="3" t="s">
        <v>174</v>
      </c>
      <c r="C43" s="3" t="s">
        <v>3055</v>
      </c>
    </row>
    <row r="44" ht="15.75" hidden="1" customHeight="1">
      <c r="A44" s="3" t="s">
        <v>591</v>
      </c>
      <c r="B44" s="3" t="s">
        <v>3056</v>
      </c>
      <c r="C44" s="3" t="s">
        <v>3057</v>
      </c>
      <c r="D44" s="3" t="s">
        <v>594</v>
      </c>
      <c r="E44" s="3">
        <v>49.339897</v>
      </c>
      <c r="F44" s="3">
        <v>50.206551</v>
      </c>
      <c r="G44" s="3">
        <v>49.187836</v>
      </c>
      <c r="H44" s="3">
        <v>48.782986</v>
      </c>
      <c r="I44" s="3">
        <v>48.664131</v>
      </c>
      <c r="J44" s="3">
        <v>48.38998</v>
      </c>
      <c r="K44" s="3">
        <v>49.733868</v>
      </c>
      <c r="L44" s="3">
        <v>49.626701</v>
      </c>
      <c r="M44" s="3">
        <v>49.541679</v>
      </c>
      <c r="N44" s="3">
        <v>49.540733</v>
      </c>
      <c r="O44" s="3">
        <v>50.094273</v>
      </c>
      <c r="P44" s="3">
        <v>50.233204</v>
      </c>
      <c r="Q44" s="3">
        <v>50.661045</v>
      </c>
      <c r="R44" s="3">
        <v>51.024509</v>
      </c>
      <c r="S44" s="3">
        <v>51.462826</v>
      </c>
      <c r="T44" s="3">
        <v>51.68066</v>
      </c>
      <c r="U44" s="3">
        <v>51.954582</v>
      </c>
      <c r="V44" s="3">
        <v>52.287655</v>
      </c>
      <c r="W44" s="3">
        <v>52.618431</v>
      </c>
      <c r="X44" s="3">
        <v>52.853691</v>
      </c>
      <c r="Y44" s="3">
        <v>53.132004</v>
      </c>
      <c r="Z44" s="3">
        <v>60.934883</v>
      </c>
      <c r="AA44" s="3">
        <v>61.016079</v>
      </c>
      <c r="AB44" s="3">
        <v>61.095345</v>
      </c>
      <c r="AC44" s="3">
        <v>61.174854</v>
      </c>
      <c r="AD44" s="3">
        <v>61.252464</v>
      </c>
      <c r="AE44" s="3">
        <v>61.312901</v>
      </c>
      <c r="AF44" s="3">
        <v>61.368336</v>
      </c>
      <c r="AG44" s="3">
        <v>61.404453</v>
      </c>
      <c r="AH44" s="3">
        <v>61.452038</v>
      </c>
      <c r="AI44" s="3">
        <v>61.491196</v>
      </c>
      <c r="AJ44" s="40">
        <v>0.007</v>
      </c>
    </row>
    <row r="45" ht="15.75" hidden="1" customHeight="1">
      <c r="A45" s="3" t="s">
        <v>595</v>
      </c>
      <c r="B45" s="3" t="s">
        <v>3058</v>
      </c>
      <c r="C45" s="3" t="s">
        <v>3059</v>
      </c>
      <c r="D45" s="3" t="s">
        <v>594</v>
      </c>
      <c r="E45" s="3">
        <v>51.248814</v>
      </c>
      <c r="F45" s="3">
        <v>54.683468</v>
      </c>
      <c r="G45" s="3">
        <v>54.38839</v>
      </c>
      <c r="H45" s="3">
        <v>54.633965</v>
      </c>
      <c r="I45" s="3">
        <v>55.626247</v>
      </c>
      <c r="J45" s="3">
        <v>56.847721</v>
      </c>
      <c r="K45" s="3">
        <v>58.520676</v>
      </c>
      <c r="L45" s="3">
        <v>59.002689</v>
      </c>
      <c r="M45" s="3">
        <v>59.261703</v>
      </c>
      <c r="N45" s="3">
        <v>59.541187</v>
      </c>
      <c r="O45" s="3">
        <v>60.151379</v>
      </c>
      <c r="P45" s="3">
        <v>60.528622</v>
      </c>
      <c r="Q45" s="3">
        <v>61.148239</v>
      </c>
      <c r="R45" s="3">
        <v>61.835678</v>
      </c>
      <c r="S45" s="3">
        <v>62.605968</v>
      </c>
      <c r="T45" s="3">
        <v>63.21439</v>
      </c>
      <c r="U45" s="3">
        <v>63.88274</v>
      </c>
      <c r="V45" s="3">
        <v>64.583656</v>
      </c>
      <c r="W45" s="3">
        <v>65.298721</v>
      </c>
      <c r="X45" s="3">
        <v>65.905655</v>
      </c>
      <c r="Y45" s="3">
        <v>66.525108</v>
      </c>
      <c r="Z45" s="3">
        <v>66.89476</v>
      </c>
      <c r="AA45" s="3">
        <v>67.195297</v>
      </c>
      <c r="AB45" s="3">
        <v>67.512909</v>
      </c>
      <c r="AC45" s="3">
        <v>67.848335</v>
      </c>
      <c r="AD45" s="3">
        <v>68.221924</v>
      </c>
      <c r="AE45" s="3">
        <v>68.533371</v>
      </c>
      <c r="AF45" s="3">
        <v>68.846329</v>
      </c>
      <c r="AG45" s="3">
        <v>69.135574</v>
      </c>
      <c r="AH45" s="3">
        <v>69.516739</v>
      </c>
      <c r="AI45" s="3">
        <v>69.890984</v>
      </c>
      <c r="AJ45" s="40">
        <v>0.01</v>
      </c>
    </row>
    <row r="46" ht="15.75" hidden="1" customHeight="1">
      <c r="A46" s="3" t="s">
        <v>598</v>
      </c>
      <c r="B46" s="3" t="s">
        <v>3060</v>
      </c>
      <c r="C46" s="3" t="s">
        <v>3061</v>
      </c>
      <c r="D46" s="3" t="s">
        <v>594</v>
      </c>
      <c r="E46" s="3">
        <v>64.719582</v>
      </c>
      <c r="F46" s="3">
        <v>67.040154</v>
      </c>
      <c r="G46" s="3">
        <v>66.383514</v>
      </c>
      <c r="H46" s="3">
        <v>65.944748</v>
      </c>
      <c r="I46" s="3">
        <v>66.017174</v>
      </c>
      <c r="J46" s="3">
        <v>67.350754</v>
      </c>
      <c r="K46" s="3">
        <v>68.787262</v>
      </c>
      <c r="L46" s="3">
        <v>68.996338</v>
      </c>
      <c r="M46" s="3">
        <v>69.190987</v>
      </c>
      <c r="N46" s="3">
        <v>69.455757</v>
      </c>
      <c r="O46" s="3">
        <v>70.085548</v>
      </c>
      <c r="P46" s="3">
        <v>70.469215</v>
      </c>
      <c r="Q46" s="3">
        <v>71.113785</v>
      </c>
      <c r="R46" s="3">
        <v>71.757423</v>
      </c>
      <c r="S46" s="3">
        <v>72.489189</v>
      </c>
      <c r="T46" s="3">
        <v>73.075592</v>
      </c>
      <c r="U46" s="3">
        <v>73.760674</v>
      </c>
      <c r="V46" s="3">
        <v>74.501198</v>
      </c>
      <c r="W46" s="3">
        <v>75.228943</v>
      </c>
      <c r="X46" s="3">
        <v>75.871483</v>
      </c>
      <c r="Y46" s="3">
        <v>76.525604</v>
      </c>
      <c r="Z46" s="3">
        <v>76.926979</v>
      </c>
      <c r="AA46" s="3">
        <v>77.250572</v>
      </c>
      <c r="AB46" s="3">
        <v>77.603256</v>
      </c>
      <c r="AC46" s="3">
        <v>77.964935</v>
      </c>
      <c r="AD46" s="3">
        <v>78.353264</v>
      </c>
      <c r="AE46" s="3">
        <v>78.686745</v>
      </c>
      <c r="AF46" s="3">
        <v>79.025528</v>
      </c>
      <c r="AG46" s="3">
        <v>79.342751</v>
      </c>
      <c r="AH46" s="3">
        <v>79.741203</v>
      </c>
      <c r="AI46" s="3">
        <v>80.133942</v>
      </c>
      <c r="AJ46" s="40">
        <v>0.007</v>
      </c>
    </row>
    <row r="47" ht="15.75" hidden="1" customHeight="1">
      <c r="A47" s="3" t="s">
        <v>601</v>
      </c>
      <c r="B47" s="3" t="s">
        <v>3062</v>
      </c>
      <c r="C47" s="3" t="s">
        <v>3063</v>
      </c>
      <c r="D47" s="3" t="s">
        <v>594</v>
      </c>
      <c r="E47" s="3">
        <v>82.630806</v>
      </c>
      <c r="F47" s="3">
        <v>84.756348</v>
      </c>
      <c r="G47" s="3">
        <v>84.568726</v>
      </c>
      <c r="H47" s="3">
        <v>84.613815</v>
      </c>
      <c r="I47" s="3">
        <v>85.257133</v>
      </c>
      <c r="J47" s="3">
        <v>85.496902</v>
      </c>
      <c r="K47" s="3">
        <v>86.105209</v>
      </c>
      <c r="L47" s="3">
        <v>86.344231</v>
      </c>
      <c r="M47" s="3">
        <v>86.695847</v>
      </c>
      <c r="N47" s="3">
        <v>87.381035</v>
      </c>
      <c r="O47" s="3">
        <v>88.525085</v>
      </c>
      <c r="P47" s="3">
        <v>89.525742</v>
      </c>
      <c r="Q47" s="3">
        <v>90.729942</v>
      </c>
      <c r="R47" s="3">
        <v>91.958878</v>
      </c>
      <c r="S47" s="3">
        <v>93.214607</v>
      </c>
      <c r="T47" s="3">
        <v>94.261223</v>
      </c>
      <c r="U47" s="3">
        <v>95.282417</v>
      </c>
      <c r="V47" s="3">
        <v>96.249382</v>
      </c>
      <c r="W47" s="3">
        <v>97.116394</v>
      </c>
      <c r="X47" s="3">
        <v>97.850136</v>
      </c>
      <c r="Y47" s="3">
        <v>98.53096</v>
      </c>
      <c r="Z47" s="3">
        <v>98.899307</v>
      </c>
      <c r="AA47" s="3">
        <v>99.185593</v>
      </c>
      <c r="AB47" s="3">
        <v>99.482437</v>
      </c>
      <c r="AC47" s="3">
        <v>99.771194</v>
      </c>
      <c r="AD47" s="3">
        <v>100.063484</v>
      </c>
      <c r="AE47" s="3">
        <v>100.30706</v>
      </c>
      <c r="AF47" s="3">
        <v>100.54821</v>
      </c>
      <c r="AG47" s="3">
        <v>100.768211</v>
      </c>
      <c r="AH47" s="3">
        <v>101.033371</v>
      </c>
      <c r="AI47" s="3">
        <v>101.28376</v>
      </c>
      <c r="AJ47" s="40">
        <v>0.007</v>
      </c>
    </row>
    <row r="48" ht="15.75" hidden="1" customHeight="1">
      <c r="A48" s="3" t="s">
        <v>604</v>
      </c>
      <c r="B48" s="3" t="s">
        <v>3064</v>
      </c>
      <c r="C48" s="3" t="s">
        <v>3065</v>
      </c>
      <c r="D48" s="3" t="s">
        <v>594</v>
      </c>
      <c r="E48" s="3">
        <v>61.119076</v>
      </c>
      <c r="F48" s="3">
        <v>64.085594</v>
      </c>
      <c r="G48" s="3">
        <v>64.483833</v>
      </c>
      <c r="H48" s="3">
        <v>65.506012</v>
      </c>
      <c r="I48" s="3">
        <v>66.81456</v>
      </c>
      <c r="J48" s="3">
        <v>67.606247</v>
      </c>
      <c r="K48" s="3">
        <v>68.654419</v>
      </c>
      <c r="L48" s="3">
        <v>69.279953</v>
      </c>
      <c r="M48" s="3">
        <v>69.885361</v>
      </c>
      <c r="N48" s="3">
        <v>70.652222</v>
      </c>
      <c r="O48" s="3">
        <v>71.759842</v>
      </c>
      <c r="P48" s="3">
        <v>72.672928</v>
      </c>
      <c r="Q48" s="3">
        <v>73.762054</v>
      </c>
      <c r="R48" s="3">
        <v>74.867401</v>
      </c>
      <c r="S48" s="3">
        <v>76.009003</v>
      </c>
      <c r="T48" s="3">
        <v>76.930618</v>
      </c>
      <c r="U48" s="3">
        <v>77.85466</v>
      </c>
      <c r="V48" s="3">
        <v>78.75248</v>
      </c>
      <c r="W48" s="3">
        <v>79.575912</v>
      </c>
      <c r="X48" s="3">
        <v>80.271141</v>
      </c>
      <c r="Y48" s="3">
        <v>80.937843</v>
      </c>
      <c r="Z48" s="3">
        <v>81.266304</v>
      </c>
      <c r="AA48" s="3">
        <v>81.511124</v>
      </c>
      <c r="AB48" s="3">
        <v>81.771118</v>
      </c>
      <c r="AC48" s="3">
        <v>82.031761</v>
      </c>
      <c r="AD48" s="3">
        <v>82.305138</v>
      </c>
      <c r="AE48" s="3">
        <v>82.527382</v>
      </c>
      <c r="AF48" s="3">
        <v>82.752357</v>
      </c>
      <c r="AG48" s="3">
        <v>82.945724</v>
      </c>
      <c r="AH48" s="3">
        <v>83.201065</v>
      </c>
      <c r="AI48" s="3">
        <v>83.439468</v>
      </c>
      <c r="AJ48" s="40">
        <v>0.01</v>
      </c>
    </row>
    <row r="49" ht="15.75" hidden="1" customHeight="1">
      <c r="A49" s="3" t="s">
        <v>607</v>
      </c>
      <c r="B49" s="3" t="s">
        <v>3066</v>
      </c>
      <c r="C49" s="3" t="s">
        <v>3067</v>
      </c>
      <c r="D49" s="3" t="s">
        <v>594</v>
      </c>
      <c r="E49" s="3">
        <v>42.154881</v>
      </c>
      <c r="F49" s="3">
        <v>44.574306</v>
      </c>
      <c r="G49" s="3">
        <v>44.949337</v>
      </c>
      <c r="H49" s="3">
        <v>45.271629</v>
      </c>
      <c r="I49" s="3">
        <v>45.815773</v>
      </c>
      <c r="J49" s="3">
        <v>46.302689</v>
      </c>
      <c r="K49" s="3">
        <v>47.84407</v>
      </c>
      <c r="L49" s="3">
        <v>48.467194</v>
      </c>
      <c r="M49" s="3">
        <v>48.916962</v>
      </c>
      <c r="N49" s="3">
        <v>49.341213</v>
      </c>
      <c r="O49" s="3">
        <v>50.227261</v>
      </c>
      <c r="P49" s="3">
        <v>50.698364</v>
      </c>
      <c r="Q49" s="3">
        <v>51.419357</v>
      </c>
      <c r="R49" s="3">
        <v>52.121338</v>
      </c>
      <c r="S49" s="3">
        <v>52.935013</v>
      </c>
      <c r="T49" s="3">
        <v>53.546822</v>
      </c>
      <c r="U49" s="3">
        <v>54.232098</v>
      </c>
      <c r="V49" s="3">
        <v>54.90778</v>
      </c>
      <c r="W49" s="3">
        <v>55.631653</v>
      </c>
      <c r="X49" s="3">
        <v>56.216728</v>
      </c>
      <c r="Y49" s="3">
        <v>56.850323</v>
      </c>
      <c r="Z49" s="3">
        <v>57.193691</v>
      </c>
      <c r="AA49" s="3">
        <v>57.47324</v>
      </c>
      <c r="AB49" s="3">
        <v>57.767643</v>
      </c>
      <c r="AC49" s="3">
        <v>58.085213</v>
      </c>
      <c r="AD49" s="3">
        <v>58.458889</v>
      </c>
      <c r="AE49" s="3">
        <v>58.756149</v>
      </c>
      <c r="AF49" s="3">
        <v>59.051437</v>
      </c>
      <c r="AG49" s="3">
        <v>59.316624</v>
      </c>
      <c r="AH49" s="3">
        <v>59.694305</v>
      </c>
      <c r="AI49" s="3">
        <v>60.060932</v>
      </c>
      <c r="AJ49" s="40">
        <v>0.012</v>
      </c>
    </row>
    <row r="50" ht="15.75" hidden="1" customHeight="1">
      <c r="A50" s="3" t="s">
        <v>610</v>
      </c>
      <c r="B50" s="3" t="s">
        <v>3068</v>
      </c>
      <c r="C50" s="3" t="s">
        <v>3069</v>
      </c>
      <c r="D50" s="3" t="s">
        <v>594</v>
      </c>
      <c r="E50" s="3">
        <v>56.751263</v>
      </c>
      <c r="F50" s="3">
        <v>58.630661</v>
      </c>
      <c r="G50" s="3">
        <v>58.79818</v>
      </c>
      <c r="H50" s="3">
        <v>59.367741</v>
      </c>
      <c r="I50" s="3">
        <v>60.425159</v>
      </c>
      <c r="J50" s="3">
        <v>61.316444</v>
      </c>
      <c r="K50" s="3">
        <v>62.307919</v>
      </c>
      <c r="L50" s="3">
        <v>62.59042</v>
      </c>
      <c r="M50" s="3">
        <v>62.861526</v>
      </c>
      <c r="N50" s="3">
        <v>63.051685</v>
      </c>
      <c r="O50" s="3">
        <v>63.447727</v>
      </c>
      <c r="P50" s="3">
        <v>63.66906</v>
      </c>
      <c r="Q50" s="3">
        <v>64.039619</v>
      </c>
      <c r="R50" s="3">
        <v>64.422241</v>
      </c>
      <c r="S50" s="3">
        <v>64.87468</v>
      </c>
      <c r="T50" s="3">
        <v>65.230911</v>
      </c>
      <c r="U50" s="3">
        <v>65.642944</v>
      </c>
      <c r="V50" s="3">
        <v>66.090538</v>
      </c>
      <c r="W50" s="3">
        <v>66.538689</v>
      </c>
      <c r="X50" s="3">
        <v>66.94075</v>
      </c>
      <c r="Y50" s="3">
        <v>67.372925</v>
      </c>
      <c r="Z50" s="3">
        <v>67.646927</v>
      </c>
      <c r="AA50" s="3">
        <v>67.871704</v>
      </c>
      <c r="AB50" s="3">
        <v>68.124886</v>
      </c>
      <c r="AC50" s="3">
        <v>68.389282</v>
      </c>
      <c r="AD50" s="3">
        <v>68.674805</v>
      </c>
      <c r="AE50" s="3">
        <v>68.924362</v>
      </c>
      <c r="AF50" s="3">
        <v>69.185715</v>
      </c>
      <c r="AG50" s="3">
        <v>69.430466</v>
      </c>
      <c r="AH50" s="3">
        <v>69.738258</v>
      </c>
      <c r="AI50" s="3">
        <v>70.04612</v>
      </c>
      <c r="AJ50" s="40">
        <v>0.007</v>
      </c>
    </row>
    <row r="51" ht="15.75" hidden="1" customHeight="1">
      <c r="A51" s="3" t="s">
        <v>613</v>
      </c>
      <c r="B51" s="3" t="s">
        <v>3070</v>
      </c>
      <c r="C51" s="3" t="s">
        <v>3071</v>
      </c>
      <c r="D51" s="3" t="s">
        <v>594</v>
      </c>
      <c r="E51" s="3">
        <v>55.274567</v>
      </c>
      <c r="F51" s="3">
        <v>57.987549</v>
      </c>
      <c r="G51" s="3">
        <v>59.057117</v>
      </c>
      <c r="H51" s="3">
        <v>60.300495</v>
      </c>
      <c r="I51" s="3">
        <v>61.703941</v>
      </c>
      <c r="J51" s="3">
        <v>62.238094</v>
      </c>
      <c r="K51" s="3">
        <v>62.883308</v>
      </c>
      <c r="L51" s="3">
        <v>63.160172</v>
      </c>
      <c r="M51" s="3">
        <v>63.442486</v>
      </c>
      <c r="N51" s="3">
        <v>63.957653</v>
      </c>
      <c r="O51" s="3">
        <v>64.784912</v>
      </c>
      <c r="P51" s="3">
        <v>65.466408</v>
      </c>
      <c r="Q51" s="3">
        <v>66.309036</v>
      </c>
      <c r="R51" s="3">
        <v>67.194199</v>
      </c>
      <c r="S51" s="3">
        <v>68.143974</v>
      </c>
      <c r="T51" s="3">
        <v>68.958488</v>
      </c>
      <c r="U51" s="3">
        <v>69.762939</v>
      </c>
      <c r="V51" s="3">
        <v>70.518478</v>
      </c>
      <c r="W51" s="3">
        <v>71.27446</v>
      </c>
      <c r="X51" s="3">
        <v>71.930977</v>
      </c>
      <c r="Y51" s="3">
        <v>72.566986</v>
      </c>
      <c r="Z51" s="3">
        <v>72.938271</v>
      </c>
      <c r="AA51" s="3">
        <v>73.252792</v>
      </c>
      <c r="AB51" s="3">
        <v>73.559387</v>
      </c>
      <c r="AC51" s="3">
        <v>73.876129</v>
      </c>
      <c r="AD51" s="3">
        <v>74.213287</v>
      </c>
      <c r="AE51" s="3">
        <v>74.503311</v>
      </c>
      <c r="AF51" s="3">
        <v>74.792152</v>
      </c>
      <c r="AG51" s="3">
        <v>75.057526</v>
      </c>
      <c r="AH51" s="3">
        <v>75.372818</v>
      </c>
      <c r="AI51" s="3">
        <v>75.673721</v>
      </c>
      <c r="AJ51" s="40">
        <v>0.011</v>
      </c>
    </row>
    <row r="52" ht="15.75" hidden="1" customHeight="1">
      <c r="A52" s="3" t="s">
        <v>679</v>
      </c>
      <c r="B52" s="3" t="s">
        <v>3072</v>
      </c>
      <c r="C52" s="3" t="s">
        <v>3073</v>
      </c>
      <c r="D52" s="3" t="s">
        <v>594</v>
      </c>
      <c r="E52" s="3">
        <v>69.528442</v>
      </c>
      <c r="F52" s="3">
        <v>69.617393</v>
      </c>
      <c r="G52" s="3">
        <v>69.731544</v>
      </c>
      <c r="H52" s="3">
        <v>70.401878</v>
      </c>
      <c r="I52" s="3">
        <v>71.188202</v>
      </c>
      <c r="J52" s="3">
        <v>71.727989</v>
      </c>
      <c r="K52" s="3">
        <v>72.51722</v>
      </c>
      <c r="L52" s="3">
        <v>72.622826</v>
      </c>
      <c r="M52" s="3">
        <v>72.867279</v>
      </c>
      <c r="N52" s="3">
        <v>73.350441</v>
      </c>
      <c r="O52" s="3">
        <v>74.03746</v>
      </c>
      <c r="P52" s="3">
        <v>75.010605</v>
      </c>
      <c r="Q52" s="3">
        <v>75.835907</v>
      </c>
      <c r="R52" s="3">
        <v>76.819695</v>
      </c>
      <c r="S52" s="3">
        <v>77.76326</v>
      </c>
      <c r="T52" s="3">
        <v>78.777878</v>
      </c>
      <c r="U52" s="3">
        <v>79.578903</v>
      </c>
      <c r="V52" s="3">
        <v>80.389702</v>
      </c>
      <c r="W52" s="3">
        <v>81.172043</v>
      </c>
      <c r="X52" s="3">
        <v>81.90049</v>
      </c>
      <c r="Y52" s="3">
        <v>82.504738</v>
      </c>
      <c r="Z52" s="3">
        <v>82.819839</v>
      </c>
      <c r="AA52" s="3">
        <v>83.133812</v>
      </c>
      <c r="AB52" s="3">
        <v>83.407227</v>
      </c>
      <c r="AC52" s="3">
        <v>83.690895</v>
      </c>
      <c r="AD52" s="3">
        <v>83.964943</v>
      </c>
      <c r="AE52" s="3">
        <v>84.27076</v>
      </c>
      <c r="AF52" s="3">
        <v>84.506157</v>
      </c>
      <c r="AG52" s="3">
        <v>84.752098</v>
      </c>
      <c r="AH52" s="3">
        <v>84.978119</v>
      </c>
      <c r="AI52" s="3">
        <v>85.24572</v>
      </c>
      <c r="AJ52" s="40">
        <v>0.007</v>
      </c>
    </row>
    <row r="53" ht="15.75" hidden="1" customHeight="1">
      <c r="A53" s="3" t="s">
        <v>239</v>
      </c>
      <c r="C53" s="3" t="s">
        <v>3074</v>
      </c>
    </row>
    <row r="54" ht="15.75" hidden="1" customHeight="1">
      <c r="A54" s="3" t="s">
        <v>623</v>
      </c>
      <c r="B54" s="3" t="s">
        <v>3075</v>
      </c>
      <c r="C54" s="3" t="s">
        <v>3076</v>
      </c>
      <c r="D54" s="3" t="s">
        <v>594</v>
      </c>
      <c r="E54" s="3">
        <v>35.138798</v>
      </c>
      <c r="F54" s="3">
        <v>37.029037</v>
      </c>
      <c r="G54" s="3">
        <v>37.28508</v>
      </c>
      <c r="H54" s="3">
        <v>37.182278</v>
      </c>
      <c r="I54" s="3">
        <v>37.193489</v>
      </c>
      <c r="J54" s="3">
        <v>37.097122</v>
      </c>
      <c r="K54" s="3">
        <v>37.056896</v>
      </c>
      <c r="L54" s="3">
        <v>37.131092</v>
      </c>
      <c r="M54" s="3">
        <v>37.229595</v>
      </c>
      <c r="N54" s="3">
        <v>37.361423</v>
      </c>
      <c r="O54" s="3">
        <v>37.624508</v>
      </c>
      <c r="P54" s="3">
        <v>37.76635</v>
      </c>
      <c r="Q54" s="3">
        <v>37.947868</v>
      </c>
      <c r="R54" s="3">
        <v>38.089432</v>
      </c>
      <c r="S54" s="3">
        <v>38.302666</v>
      </c>
      <c r="T54" s="3">
        <v>38.419048</v>
      </c>
      <c r="U54" s="3">
        <v>38.574448</v>
      </c>
      <c r="V54" s="3">
        <v>38.749241</v>
      </c>
      <c r="W54" s="3">
        <v>38.941334</v>
      </c>
      <c r="X54" s="3">
        <v>39.077629</v>
      </c>
      <c r="Y54" s="3">
        <v>39.240974</v>
      </c>
      <c r="Z54" s="3">
        <v>39.339481</v>
      </c>
      <c r="AA54" s="3">
        <v>39.432827</v>
      </c>
      <c r="AB54" s="3">
        <v>39.528717</v>
      </c>
      <c r="AC54" s="3">
        <v>39.639168</v>
      </c>
      <c r="AD54" s="3">
        <v>39.772339</v>
      </c>
      <c r="AE54" s="3">
        <v>39.873417</v>
      </c>
      <c r="AF54" s="3">
        <v>39.978825</v>
      </c>
      <c r="AG54" s="3">
        <v>40.073345</v>
      </c>
      <c r="AH54" s="3">
        <v>40.214447</v>
      </c>
      <c r="AI54" s="3">
        <v>40.34726</v>
      </c>
      <c r="AJ54" s="40">
        <v>0.005</v>
      </c>
    </row>
    <row r="55" ht="15.75" hidden="1" customHeight="1">
      <c r="A55" s="3" t="s">
        <v>626</v>
      </c>
      <c r="B55" s="3" t="s">
        <v>3077</v>
      </c>
      <c r="C55" s="3" t="s">
        <v>3078</v>
      </c>
      <c r="D55" s="3" t="s">
        <v>594</v>
      </c>
      <c r="E55" s="3">
        <v>29.721306</v>
      </c>
      <c r="F55" s="3">
        <v>30.979851</v>
      </c>
      <c r="G55" s="3">
        <v>31.562979</v>
      </c>
      <c r="H55" s="3">
        <v>31.826843</v>
      </c>
      <c r="I55" s="3">
        <v>32.05127</v>
      </c>
      <c r="J55" s="3">
        <v>32.211193</v>
      </c>
      <c r="K55" s="3">
        <v>32.283905</v>
      </c>
      <c r="L55" s="3">
        <v>32.372688</v>
      </c>
      <c r="M55" s="3">
        <v>32.464943</v>
      </c>
      <c r="N55" s="3">
        <v>32.551785</v>
      </c>
      <c r="O55" s="3">
        <v>32.696136</v>
      </c>
      <c r="P55" s="3">
        <v>32.779774</v>
      </c>
      <c r="Q55" s="3">
        <v>32.864658</v>
      </c>
      <c r="R55" s="3">
        <v>32.9562</v>
      </c>
      <c r="S55" s="3">
        <v>33.062637</v>
      </c>
      <c r="T55" s="3">
        <v>33.135838</v>
      </c>
      <c r="U55" s="3">
        <v>33.212448</v>
      </c>
      <c r="V55" s="3">
        <v>33.277931</v>
      </c>
      <c r="W55" s="3">
        <v>33.383392</v>
      </c>
      <c r="X55" s="3">
        <v>33.463024</v>
      </c>
      <c r="Y55" s="3">
        <v>33.557343</v>
      </c>
      <c r="Z55" s="3">
        <v>33.636738</v>
      </c>
      <c r="AA55" s="3">
        <v>33.715897</v>
      </c>
      <c r="AB55" s="3">
        <v>33.792099</v>
      </c>
      <c r="AC55" s="3">
        <v>33.876835</v>
      </c>
      <c r="AD55" s="3">
        <v>33.970493</v>
      </c>
      <c r="AE55" s="3">
        <v>34.049068</v>
      </c>
      <c r="AF55" s="3">
        <v>34.134285</v>
      </c>
      <c r="AG55" s="3">
        <v>34.212555</v>
      </c>
      <c r="AH55" s="3">
        <v>34.307789</v>
      </c>
      <c r="AI55" s="3">
        <v>34.40078</v>
      </c>
      <c r="AJ55" s="40">
        <v>0.005</v>
      </c>
    </row>
    <row r="56" ht="15.75" hidden="1" customHeight="1">
      <c r="A56" s="3" t="s">
        <v>629</v>
      </c>
      <c r="B56" s="3" t="s">
        <v>3079</v>
      </c>
      <c r="C56" s="3" t="s">
        <v>3080</v>
      </c>
      <c r="D56" s="3" t="s">
        <v>594</v>
      </c>
      <c r="E56" s="3">
        <v>38.255783</v>
      </c>
      <c r="F56" s="3">
        <v>40.902458</v>
      </c>
      <c r="G56" s="3">
        <v>42.845356</v>
      </c>
      <c r="H56" s="3">
        <v>43.957172</v>
      </c>
      <c r="I56" s="3">
        <v>44.507656</v>
      </c>
      <c r="J56" s="3">
        <v>46.089809</v>
      </c>
      <c r="K56" s="3">
        <v>46.238903</v>
      </c>
      <c r="L56" s="3">
        <v>46.39122</v>
      </c>
      <c r="M56" s="3">
        <v>46.560329</v>
      </c>
      <c r="N56" s="3">
        <v>46.734333</v>
      </c>
      <c r="O56" s="3">
        <v>47.271294</v>
      </c>
      <c r="P56" s="3">
        <v>47.540413</v>
      </c>
      <c r="Q56" s="3">
        <v>47.852654</v>
      </c>
      <c r="R56" s="3">
        <v>48.112179</v>
      </c>
      <c r="S56" s="3">
        <v>48.399147</v>
      </c>
      <c r="T56" s="3">
        <v>48.617878</v>
      </c>
      <c r="U56" s="3">
        <v>48.891411</v>
      </c>
      <c r="V56" s="3">
        <v>49.20084</v>
      </c>
      <c r="W56" s="3">
        <v>49.509056</v>
      </c>
      <c r="X56" s="3">
        <v>49.781582</v>
      </c>
      <c r="Y56" s="3">
        <v>50.064629</v>
      </c>
      <c r="Z56" s="3">
        <v>50.25909</v>
      </c>
      <c r="AA56" s="3">
        <v>50.430077</v>
      </c>
      <c r="AB56" s="3">
        <v>50.613525</v>
      </c>
      <c r="AC56" s="3">
        <v>50.803772</v>
      </c>
      <c r="AD56" s="3">
        <v>51.006149</v>
      </c>
      <c r="AE56" s="3">
        <v>51.18438</v>
      </c>
      <c r="AF56" s="3">
        <v>51.369911</v>
      </c>
      <c r="AG56" s="3">
        <v>51.544071</v>
      </c>
      <c r="AH56" s="3">
        <v>51.753357</v>
      </c>
      <c r="AI56" s="3">
        <v>51.958641</v>
      </c>
      <c r="AJ56" s="40">
        <v>0.01</v>
      </c>
    </row>
    <row r="57" ht="15.75" hidden="1" customHeight="1">
      <c r="A57" s="3" t="s">
        <v>632</v>
      </c>
      <c r="B57" s="3" t="s">
        <v>3081</v>
      </c>
      <c r="C57" s="3" t="s">
        <v>3082</v>
      </c>
      <c r="D57" s="3" t="s">
        <v>594</v>
      </c>
      <c r="E57" s="3">
        <v>43.219002</v>
      </c>
      <c r="F57" s="3">
        <v>44.845222</v>
      </c>
      <c r="G57" s="3">
        <v>45.473526</v>
      </c>
      <c r="H57" s="3">
        <v>45.574528</v>
      </c>
      <c r="I57" s="3">
        <v>45.210846</v>
      </c>
      <c r="J57" s="3">
        <v>46.211449</v>
      </c>
      <c r="K57" s="3">
        <v>46.039543</v>
      </c>
      <c r="L57" s="3">
        <v>45.758175</v>
      </c>
      <c r="M57" s="3">
        <v>45.616745</v>
      </c>
      <c r="N57" s="3">
        <v>45.561035</v>
      </c>
      <c r="O57" s="3">
        <v>45.667225</v>
      </c>
      <c r="P57" s="3">
        <v>45.704651</v>
      </c>
      <c r="Q57" s="3">
        <v>45.834591</v>
      </c>
      <c r="R57" s="3">
        <v>45.939796</v>
      </c>
      <c r="S57" s="3">
        <v>46.077232</v>
      </c>
      <c r="T57" s="3">
        <v>46.140411</v>
      </c>
      <c r="U57" s="3">
        <v>46.226788</v>
      </c>
      <c r="V57" s="3">
        <v>46.321602</v>
      </c>
      <c r="W57" s="3">
        <v>46.401062</v>
      </c>
      <c r="X57" s="3">
        <v>46.453499</v>
      </c>
      <c r="Y57" s="3">
        <v>46.5168</v>
      </c>
      <c r="Z57" s="3">
        <v>46.53886</v>
      </c>
      <c r="AA57" s="3">
        <v>46.547867</v>
      </c>
      <c r="AB57" s="3">
        <v>46.56789</v>
      </c>
      <c r="AC57" s="3">
        <v>46.591953</v>
      </c>
      <c r="AD57" s="3">
        <v>46.620663</v>
      </c>
      <c r="AE57" s="3">
        <v>46.630932</v>
      </c>
      <c r="AF57" s="3">
        <v>46.64806</v>
      </c>
      <c r="AG57" s="3">
        <v>46.658058</v>
      </c>
      <c r="AH57" s="3">
        <v>46.688786</v>
      </c>
      <c r="AI57" s="3">
        <v>46.713356</v>
      </c>
      <c r="AJ57" s="40">
        <v>0.003</v>
      </c>
    </row>
    <row r="58" ht="15.75" hidden="1" customHeight="1">
      <c r="A58" s="3" t="s">
        <v>635</v>
      </c>
      <c r="B58" s="3" t="s">
        <v>3083</v>
      </c>
      <c r="C58" s="3" t="s">
        <v>3084</v>
      </c>
      <c r="D58" s="3" t="s">
        <v>594</v>
      </c>
      <c r="E58" s="3">
        <v>31.663326</v>
      </c>
      <c r="F58" s="3">
        <v>34.029099</v>
      </c>
      <c r="G58" s="3">
        <v>34.870857</v>
      </c>
      <c r="H58" s="3">
        <v>35.076439</v>
      </c>
      <c r="I58" s="3">
        <v>35.264046</v>
      </c>
      <c r="J58" s="3">
        <v>35.370304</v>
      </c>
      <c r="K58" s="3">
        <v>35.572441</v>
      </c>
      <c r="L58" s="3">
        <v>35.838566</v>
      </c>
      <c r="M58" s="3">
        <v>36.199257</v>
      </c>
      <c r="N58" s="3">
        <v>36.615047</v>
      </c>
      <c r="O58" s="3">
        <v>37.285</v>
      </c>
      <c r="P58" s="3">
        <v>37.825836</v>
      </c>
      <c r="Q58" s="3">
        <v>38.526787</v>
      </c>
      <c r="R58" s="3">
        <v>39.21397</v>
      </c>
      <c r="S58" s="3">
        <v>40.000324</v>
      </c>
      <c r="T58" s="3">
        <v>40.620358</v>
      </c>
      <c r="U58" s="3">
        <v>41.28632</v>
      </c>
      <c r="V58" s="3">
        <v>41.977486</v>
      </c>
      <c r="W58" s="3">
        <v>42.673473</v>
      </c>
      <c r="X58" s="3">
        <v>43.269768</v>
      </c>
      <c r="Y58" s="3">
        <v>43.892334</v>
      </c>
      <c r="Z58" s="3">
        <v>44.285229</v>
      </c>
      <c r="AA58" s="3">
        <v>44.613518</v>
      </c>
      <c r="AB58" s="3">
        <v>44.97229</v>
      </c>
      <c r="AC58" s="3">
        <v>45.354343</v>
      </c>
      <c r="AD58" s="3">
        <v>45.772991</v>
      </c>
      <c r="AE58" s="3">
        <v>46.123348</v>
      </c>
      <c r="AF58" s="3">
        <v>46.488708</v>
      </c>
      <c r="AG58" s="3">
        <v>46.82629</v>
      </c>
      <c r="AH58" s="3">
        <v>47.2523</v>
      </c>
      <c r="AI58" s="3">
        <v>47.668388</v>
      </c>
      <c r="AJ58" s="40">
        <v>0.014</v>
      </c>
    </row>
    <row r="59" ht="15.75" hidden="1" customHeight="1">
      <c r="A59" s="3" t="s">
        <v>638</v>
      </c>
      <c r="B59" s="3" t="s">
        <v>3085</v>
      </c>
      <c r="C59" s="3" t="s">
        <v>3086</v>
      </c>
      <c r="D59" s="3" t="s">
        <v>594</v>
      </c>
      <c r="E59" s="3">
        <v>28.685793</v>
      </c>
      <c r="F59" s="3">
        <v>30.061766</v>
      </c>
      <c r="G59" s="3">
        <v>30.741991</v>
      </c>
      <c r="H59" s="3">
        <v>31.112944</v>
      </c>
      <c r="I59" s="3">
        <v>31.309309</v>
      </c>
      <c r="J59" s="3">
        <v>31.396294</v>
      </c>
      <c r="K59" s="3">
        <v>31.500902</v>
      </c>
      <c r="L59" s="3">
        <v>31.621449</v>
      </c>
      <c r="M59" s="3">
        <v>31.747833</v>
      </c>
      <c r="N59" s="3">
        <v>31.88129</v>
      </c>
      <c r="O59" s="3">
        <v>32.082439</v>
      </c>
      <c r="P59" s="3">
        <v>32.245071</v>
      </c>
      <c r="Q59" s="3">
        <v>32.442516</v>
      </c>
      <c r="R59" s="3">
        <v>32.646729</v>
      </c>
      <c r="S59" s="3">
        <v>32.877457</v>
      </c>
      <c r="T59" s="3">
        <v>33.055508</v>
      </c>
      <c r="U59" s="3">
        <v>33.231487</v>
      </c>
      <c r="V59" s="3">
        <v>33.416897</v>
      </c>
      <c r="W59" s="3">
        <v>33.646347</v>
      </c>
      <c r="X59" s="3">
        <v>33.847851</v>
      </c>
      <c r="Y59" s="3">
        <v>34.05172</v>
      </c>
      <c r="Z59" s="3">
        <v>34.190865</v>
      </c>
      <c r="AA59" s="3">
        <v>34.331333</v>
      </c>
      <c r="AB59" s="3">
        <v>34.486328</v>
      </c>
      <c r="AC59" s="3">
        <v>34.645847</v>
      </c>
      <c r="AD59" s="3">
        <v>34.816875</v>
      </c>
      <c r="AE59" s="3">
        <v>34.968071</v>
      </c>
      <c r="AF59" s="3">
        <v>35.125233</v>
      </c>
      <c r="AG59" s="3">
        <v>35.274708</v>
      </c>
      <c r="AH59" s="3">
        <v>35.453598</v>
      </c>
      <c r="AI59" s="3">
        <v>35.631004</v>
      </c>
      <c r="AJ59" s="40">
        <v>0.007</v>
      </c>
    </row>
    <row r="60" ht="15.75" hidden="1" customHeight="1">
      <c r="A60" s="3" t="s">
        <v>610</v>
      </c>
      <c r="B60" s="3" t="s">
        <v>3087</v>
      </c>
      <c r="C60" s="3" t="s">
        <v>3088</v>
      </c>
      <c r="D60" s="3" t="s">
        <v>594</v>
      </c>
      <c r="E60" s="3">
        <v>44.795872</v>
      </c>
      <c r="F60" s="3">
        <v>47.112808</v>
      </c>
      <c r="G60" s="3">
        <v>47.728607</v>
      </c>
      <c r="H60" s="3">
        <v>48.26852</v>
      </c>
      <c r="I60" s="3">
        <v>48.812958</v>
      </c>
      <c r="J60" s="3">
        <v>51.179134</v>
      </c>
      <c r="K60" s="3">
        <v>55.333534</v>
      </c>
      <c r="L60" s="3">
        <v>56.226967</v>
      </c>
      <c r="M60" s="3">
        <v>56.489338</v>
      </c>
      <c r="N60" s="3">
        <v>56.758427</v>
      </c>
      <c r="O60" s="3">
        <v>57.279541</v>
      </c>
      <c r="P60" s="3">
        <v>57.685505</v>
      </c>
      <c r="Q60" s="3">
        <v>58.251347</v>
      </c>
      <c r="R60" s="3">
        <v>58.800255</v>
      </c>
      <c r="S60" s="3">
        <v>59.403687</v>
      </c>
      <c r="T60" s="3">
        <v>59.874981</v>
      </c>
      <c r="U60" s="3">
        <v>60.390049</v>
      </c>
      <c r="V60" s="3">
        <v>60.92205</v>
      </c>
      <c r="W60" s="3">
        <v>61.444294</v>
      </c>
      <c r="X60" s="3">
        <v>61.904591</v>
      </c>
      <c r="Y60" s="3">
        <v>62.377846</v>
      </c>
      <c r="Z60" s="3">
        <v>62.684181</v>
      </c>
      <c r="AA60" s="3">
        <v>62.946011</v>
      </c>
      <c r="AB60" s="3">
        <v>63.236591</v>
      </c>
      <c r="AC60" s="3">
        <v>63.539864</v>
      </c>
      <c r="AD60" s="3">
        <v>63.864502</v>
      </c>
      <c r="AE60" s="3">
        <v>64.149529</v>
      </c>
      <c r="AF60" s="3">
        <v>64.450653</v>
      </c>
      <c r="AG60" s="3">
        <v>64.734283</v>
      </c>
      <c r="AH60" s="3">
        <v>65.077057</v>
      </c>
      <c r="AI60" s="3">
        <v>65.412323</v>
      </c>
      <c r="AJ60" s="40">
        <v>0.013</v>
      </c>
    </row>
    <row r="61" ht="15.75" hidden="1" customHeight="1">
      <c r="A61" s="3" t="s">
        <v>613</v>
      </c>
      <c r="B61" s="3" t="s">
        <v>3089</v>
      </c>
      <c r="C61" s="3" t="s">
        <v>3090</v>
      </c>
      <c r="D61" s="3" t="s">
        <v>594</v>
      </c>
      <c r="E61" s="3">
        <v>35.425308</v>
      </c>
      <c r="F61" s="3">
        <v>37.207413</v>
      </c>
      <c r="G61" s="3">
        <v>37.832024</v>
      </c>
      <c r="H61" s="3">
        <v>38.642467</v>
      </c>
      <c r="I61" s="3">
        <v>39.281086</v>
      </c>
      <c r="J61" s="3">
        <v>40.060551</v>
      </c>
      <c r="K61" s="3">
        <v>40.71925</v>
      </c>
      <c r="L61" s="3">
        <v>40.998367</v>
      </c>
      <c r="M61" s="3">
        <v>41.275341</v>
      </c>
      <c r="N61" s="3">
        <v>41.565269</v>
      </c>
      <c r="O61" s="3">
        <v>42.003017</v>
      </c>
      <c r="P61" s="3">
        <v>42.351601</v>
      </c>
      <c r="Q61" s="3">
        <v>42.774452</v>
      </c>
      <c r="R61" s="3">
        <v>43.184067</v>
      </c>
      <c r="S61" s="3">
        <v>43.662121</v>
      </c>
      <c r="T61" s="3">
        <v>44.061214</v>
      </c>
      <c r="U61" s="3">
        <v>44.49894</v>
      </c>
      <c r="V61" s="3">
        <v>44.952408</v>
      </c>
      <c r="W61" s="3">
        <v>45.431183</v>
      </c>
      <c r="X61" s="3">
        <v>45.847347</v>
      </c>
      <c r="Y61" s="3">
        <v>46.280632</v>
      </c>
      <c r="Z61" s="3">
        <v>46.569462</v>
      </c>
      <c r="AA61" s="3">
        <v>46.826359</v>
      </c>
      <c r="AB61" s="3">
        <v>47.092583</v>
      </c>
      <c r="AC61" s="3">
        <v>47.376114</v>
      </c>
      <c r="AD61" s="3">
        <v>47.682152</v>
      </c>
      <c r="AE61" s="3">
        <v>47.951614</v>
      </c>
      <c r="AF61" s="3">
        <v>48.229847</v>
      </c>
      <c r="AG61" s="3">
        <v>48.492939</v>
      </c>
      <c r="AH61" s="3">
        <v>48.806553</v>
      </c>
      <c r="AI61" s="3">
        <v>49.113583</v>
      </c>
      <c r="AJ61" s="40">
        <v>0.011</v>
      </c>
    </row>
    <row r="62" ht="15.75" hidden="1" customHeight="1">
      <c r="A62" s="3" t="s">
        <v>699</v>
      </c>
      <c r="B62" s="3" t="s">
        <v>3091</v>
      </c>
      <c r="C62" s="3" t="s">
        <v>3092</v>
      </c>
      <c r="D62" s="3" t="s">
        <v>594</v>
      </c>
      <c r="E62" s="3">
        <v>36.30378</v>
      </c>
      <c r="F62" s="3">
        <v>38.068165</v>
      </c>
      <c r="G62" s="3">
        <v>38.76012</v>
      </c>
      <c r="H62" s="3">
        <v>39.286034</v>
      </c>
      <c r="I62" s="3">
        <v>39.70208</v>
      </c>
      <c r="J62" s="3">
        <v>40.727722</v>
      </c>
      <c r="K62" s="3">
        <v>42.920033</v>
      </c>
      <c r="L62" s="3">
        <v>43.585472</v>
      </c>
      <c r="M62" s="3">
        <v>43.809929</v>
      </c>
      <c r="N62" s="3">
        <v>44.02137</v>
      </c>
      <c r="O62" s="3">
        <v>44.431919</v>
      </c>
      <c r="P62" s="3">
        <v>44.758999</v>
      </c>
      <c r="Q62" s="3">
        <v>45.185974</v>
      </c>
      <c r="R62" s="3">
        <v>45.602165</v>
      </c>
      <c r="S62" s="3">
        <v>46.063217</v>
      </c>
      <c r="T62" s="3">
        <v>46.43713</v>
      </c>
      <c r="U62" s="3">
        <v>46.837082</v>
      </c>
      <c r="V62" s="3">
        <v>47.236053</v>
      </c>
      <c r="W62" s="3">
        <v>47.653553</v>
      </c>
      <c r="X62" s="3">
        <v>48.011528</v>
      </c>
      <c r="Y62" s="3">
        <v>48.381302</v>
      </c>
      <c r="Z62" s="3">
        <v>48.611931</v>
      </c>
      <c r="AA62" s="3">
        <v>48.81271</v>
      </c>
      <c r="AB62" s="3">
        <v>49.027546</v>
      </c>
      <c r="AC62" s="3">
        <v>49.256695</v>
      </c>
      <c r="AD62" s="3">
        <v>49.505859</v>
      </c>
      <c r="AE62" s="3">
        <v>49.723846</v>
      </c>
      <c r="AF62" s="3">
        <v>49.950157</v>
      </c>
      <c r="AG62" s="3">
        <v>50.166622</v>
      </c>
      <c r="AH62" s="3">
        <v>50.428719</v>
      </c>
      <c r="AI62" s="3">
        <v>50.688316</v>
      </c>
      <c r="AJ62" s="40">
        <v>0.011</v>
      </c>
    </row>
    <row r="63" ht="15.75" hidden="1" customHeight="1">
      <c r="A63" s="3" t="s">
        <v>702</v>
      </c>
      <c r="C63" s="3" t="s">
        <v>3093</v>
      </c>
    </row>
    <row r="64" ht="15.75" hidden="1" customHeight="1">
      <c r="A64" s="3" t="s">
        <v>587</v>
      </c>
      <c r="C64" s="3" t="s">
        <v>3094</v>
      </c>
    </row>
    <row r="65" ht="15.75" hidden="1" customHeight="1">
      <c r="A65" s="3" t="s">
        <v>653</v>
      </c>
      <c r="B65" s="3" t="s">
        <v>3095</v>
      </c>
      <c r="C65" s="3" t="s">
        <v>3096</v>
      </c>
      <c r="D65" s="3" t="s">
        <v>594</v>
      </c>
      <c r="E65" s="3">
        <v>42.761906</v>
      </c>
      <c r="F65" s="3">
        <v>45.183922</v>
      </c>
      <c r="G65" s="3">
        <v>45.730309</v>
      </c>
      <c r="H65" s="3">
        <v>46.359116</v>
      </c>
      <c r="I65" s="3">
        <v>46.953056</v>
      </c>
      <c r="J65" s="3">
        <v>47.558083</v>
      </c>
      <c r="K65" s="3">
        <v>48.291843</v>
      </c>
      <c r="L65" s="3">
        <v>48.436451</v>
      </c>
      <c r="M65" s="3">
        <v>48.500309</v>
      </c>
      <c r="N65" s="3">
        <v>48.598511</v>
      </c>
      <c r="O65" s="3">
        <v>48.747364</v>
      </c>
      <c r="P65" s="3">
        <v>48.853775</v>
      </c>
      <c r="Q65" s="3">
        <v>48.978897</v>
      </c>
      <c r="R65" s="3">
        <v>49.101402</v>
      </c>
      <c r="S65" s="3">
        <v>49.22377</v>
      </c>
      <c r="T65" s="3">
        <v>49.300484</v>
      </c>
      <c r="U65" s="3">
        <v>49.380207</v>
      </c>
      <c r="V65" s="3">
        <v>49.460663</v>
      </c>
      <c r="W65" s="3">
        <v>49.532352</v>
      </c>
      <c r="X65" s="3">
        <v>49.582111</v>
      </c>
      <c r="Y65" s="3">
        <v>49.630852</v>
      </c>
      <c r="Z65" s="3">
        <v>49.673367</v>
      </c>
      <c r="AA65" s="3">
        <v>49.706161</v>
      </c>
      <c r="AB65" s="3">
        <v>49.738686</v>
      </c>
      <c r="AC65" s="3">
        <v>49.77396</v>
      </c>
      <c r="AD65" s="3">
        <v>49.807373</v>
      </c>
      <c r="AE65" s="3">
        <v>49.833038</v>
      </c>
      <c r="AF65" s="3">
        <v>49.863998</v>
      </c>
      <c r="AG65" s="3">
        <v>49.882027</v>
      </c>
      <c r="AH65" s="3">
        <v>49.911297</v>
      </c>
      <c r="AI65" s="3">
        <v>49.936718</v>
      </c>
      <c r="AJ65" s="40">
        <v>0.005</v>
      </c>
    </row>
    <row r="66" ht="15.75" hidden="1" customHeight="1">
      <c r="A66" s="3" t="s">
        <v>657</v>
      </c>
      <c r="B66" s="3" t="s">
        <v>3097</v>
      </c>
      <c r="C66" s="3" t="s">
        <v>3098</v>
      </c>
      <c r="D66" s="3" t="s">
        <v>594</v>
      </c>
      <c r="E66" s="3">
        <v>30.183256</v>
      </c>
      <c r="F66" s="3">
        <v>31.238781</v>
      </c>
      <c r="G66" s="3">
        <v>31.783319</v>
      </c>
      <c r="H66" s="3">
        <v>32.168018000000004</v>
      </c>
      <c r="I66" s="3">
        <v>32.485126</v>
      </c>
      <c r="J66" s="3">
        <v>32.947556</v>
      </c>
      <c r="K66" s="3">
        <v>33.143417</v>
      </c>
      <c r="L66" s="3">
        <v>33.239281</v>
      </c>
      <c r="M66" s="3">
        <v>33.339176</v>
      </c>
      <c r="N66" s="3">
        <v>33.440826</v>
      </c>
      <c r="O66" s="3">
        <v>33.561378</v>
      </c>
      <c r="P66" s="3">
        <v>33.671692</v>
      </c>
      <c r="Q66" s="3">
        <v>33.781811</v>
      </c>
      <c r="R66" s="3">
        <v>33.883907</v>
      </c>
      <c r="S66" s="3">
        <v>33.988636</v>
      </c>
      <c r="T66" s="3">
        <v>34.079685</v>
      </c>
      <c r="U66" s="3">
        <v>34.162712</v>
      </c>
      <c r="V66" s="3">
        <v>34.23991</v>
      </c>
      <c r="W66" s="3">
        <v>34.322147</v>
      </c>
      <c r="X66" s="3">
        <v>34.385601</v>
      </c>
      <c r="Y66" s="3">
        <v>34.449253</v>
      </c>
      <c r="Z66" s="3">
        <v>34.508148</v>
      </c>
      <c r="AA66" s="3">
        <v>34.564259</v>
      </c>
      <c r="AB66" s="3">
        <v>34.61615</v>
      </c>
      <c r="AC66" s="3">
        <v>34.668488</v>
      </c>
      <c r="AD66" s="3">
        <v>34.717766</v>
      </c>
      <c r="AE66" s="3">
        <v>34.764057</v>
      </c>
      <c r="AF66" s="3">
        <v>34.811722</v>
      </c>
      <c r="AG66" s="3">
        <v>34.855556</v>
      </c>
      <c r="AH66" s="3">
        <v>34.900826</v>
      </c>
      <c r="AI66" s="3">
        <v>34.946236</v>
      </c>
      <c r="AJ66" s="40">
        <v>0.005</v>
      </c>
    </row>
    <row r="67" ht="15.75" hidden="1" customHeight="1">
      <c r="A67" s="3" t="s">
        <v>709</v>
      </c>
      <c r="C67" s="3" t="s">
        <v>3099</v>
      </c>
    </row>
    <row r="68" ht="15.75" hidden="1" customHeight="1">
      <c r="A68" s="3" t="s">
        <v>653</v>
      </c>
      <c r="B68" s="3" t="s">
        <v>3100</v>
      </c>
      <c r="C68" s="3" t="s">
        <v>3101</v>
      </c>
      <c r="D68" s="3" t="s">
        <v>594</v>
      </c>
      <c r="E68" s="3">
        <v>32.586781</v>
      </c>
      <c r="F68" s="3">
        <v>33.417274</v>
      </c>
      <c r="G68" s="3">
        <v>34.333035</v>
      </c>
      <c r="H68" s="3">
        <v>35.259403</v>
      </c>
      <c r="I68" s="3">
        <v>36.276505</v>
      </c>
      <c r="J68" s="3">
        <v>37.512333</v>
      </c>
      <c r="K68" s="3">
        <v>38.266258</v>
      </c>
      <c r="L68" s="3">
        <v>38.758263</v>
      </c>
      <c r="M68" s="3">
        <v>39.06152</v>
      </c>
      <c r="N68" s="3">
        <v>39.313377</v>
      </c>
      <c r="O68" s="3">
        <v>39.540997</v>
      </c>
      <c r="P68" s="3">
        <v>39.732735</v>
      </c>
      <c r="Q68" s="3">
        <v>39.883121</v>
      </c>
      <c r="R68" s="3">
        <v>40.004112</v>
      </c>
      <c r="S68" s="3">
        <v>40.125191</v>
      </c>
      <c r="T68" s="3">
        <v>40.233803</v>
      </c>
      <c r="U68" s="3">
        <v>40.344833</v>
      </c>
      <c r="V68" s="3">
        <v>40.451912</v>
      </c>
      <c r="W68" s="3">
        <v>40.551987</v>
      </c>
      <c r="X68" s="3">
        <v>40.643204</v>
      </c>
      <c r="Y68" s="3">
        <v>40.727859</v>
      </c>
      <c r="Z68" s="3">
        <v>40.807144</v>
      </c>
      <c r="AA68" s="3">
        <v>40.878422</v>
      </c>
      <c r="AB68" s="3">
        <v>40.945278</v>
      </c>
      <c r="AC68" s="3">
        <v>40.996727</v>
      </c>
      <c r="AD68" s="3">
        <v>41.040257</v>
      </c>
      <c r="AE68" s="3">
        <v>41.078659</v>
      </c>
      <c r="AF68" s="3">
        <v>41.115089</v>
      </c>
      <c r="AG68" s="3">
        <v>41.143745</v>
      </c>
      <c r="AH68" s="3">
        <v>41.171299</v>
      </c>
      <c r="AI68" s="3">
        <v>41.197853</v>
      </c>
      <c r="AJ68" s="40">
        <v>0.008</v>
      </c>
    </row>
    <row r="69" ht="15.75" hidden="1" customHeight="1">
      <c r="A69" s="3" t="s">
        <v>657</v>
      </c>
      <c r="B69" s="3" t="s">
        <v>3102</v>
      </c>
      <c r="C69" s="3" t="s">
        <v>3103</v>
      </c>
      <c r="D69" s="3" t="s">
        <v>594</v>
      </c>
      <c r="E69" s="3">
        <v>22.676825</v>
      </c>
      <c r="F69" s="3">
        <v>23.290333</v>
      </c>
      <c r="G69" s="3">
        <v>23.952744</v>
      </c>
      <c r="H69" s="3">
        <v>24.699825</v>
      </c>
      <c r="I69" s="3">
        <v>25.468719</v>
      </c>
      <c r="J69" s="3">
        <v>25.915796</v>
      </c>
      <c r="K69" s="3">
        <v>26.236162</v>
      </c>
      <c r="L69" s="3">
        <v>26.439245</v>
      </c>
      <c r="M69" s="3">
        <v>26.589121</v>
      </c>
      <c r="N69" s="3">
        <v>26.708309</v>
      </c>
      <c r="O69" s="3">
        <v>26.809788</v>
      </c>
      <c r="P69" s="3">
        <v>26.886793</v>
      </c>
      <c r="Q69" s="3">
        <v>26.958279</v>
      </c>
      <c r="R69" s="3">
        <v>27.029863</v>
      </c>
      <c r="S69" s="3">
        <v>27.099216</v>
      </c>
      <c r="T69" s="3">
        <v>27.170225</v>
      </c>
      <c r="U69" s="3">
        <v>27.240292</v>
      </c>
      <c r="V69" s="3">
        <v>27.307472</v>
      </c>
      <c r="W69" s="3">
        <v>27.375265</v>
      </c>
      <c r="X69" s="3">
        <v>27.44146</v>
      </c>
      <c r="Y69" s="3">
        <v>27.505867</v>
      </c>
      <c r="Z69" s="3">
        <v>27.568304</v>
      </c>
      <c r="AA69" s="3">
        <v>27.628906</v>
      </c>
      <c r="AB69" s="3">
        <v>27.687656</v>
      </c>
      <c r="AC69" s="3">
        <v>27.741762</v>
      </c>
      <c r="AD69" s="3">
        <v>27.794062</v>
      </c>
      <c r="AE69" s="3">
        <v>27.843626</v>
      </c>
      <c r="AF69" s="3">
        <v>27.89093</v>
      </c>
      <c r="AG69" s="3">
        <v>27.936417</v>
      </c>
      <c r="AH69" s="3">
        <v>27.979612</v>
      </c>
      <c r="AI69" s="3">
        <v>28.020813</v>
      </c>
      <c r="AJ69" s="40">
        <v>0.007</v>
      </c>
    </row>
    <row r="70" ht="15.75" customHeight="1">
      <c r="A70" s="42" t="s">
        <v>715</v>
      </c>
      <c r="C70" s="3" t="s">
        <v>3104</v>
      </c>
    </row>
    <row r="71" ht="15.75" customHeight="1">
      <c r="A71" s="50" t="s">
        <v>653</v>
      </c>
      <c r="C71" s="3" t="s">
        <v>3105</v>
      </c>
    </row>
    <row r="72" ht="15.75" customHeight="1">
      <c r="A72" s="3" t="s">
        <v>591</v>
      </c>
      <c r="B72" s="3" t="s">
        <v>3106</v>
      </c>
      <c r="C72" s="3" t="s">
        <v>3107</v>
      </c>
      <c r="D72" s="3" t="s">
        <v>224</v>
      </c>
      <c r="E72" s="67">
        <v>0.381198</v>
      </c>
      <c r="F72" s="67">
        <v>0.508636</v>
      </c>
      <c r="G72" s="67">
        <v>0.482886</v>
      </c>
      <c r="H72" s="67">
        <v>0.470885</v>
      </c>
      <c r="I72" s="67">
        <v>0.475484</v>
      </c>
      <c r="J72" s="67">
        <v>0.478406</v>
      </c>
      <c r="K72" s="67">
        <v>0.485958</v>
      </c>
      <c r="L72" s="67">
        <v>0.493293</v>
      </c>
      <c r="M72" s="67">
        <v>0.493888</v>
      </c>
      <c r="N72" s="67">
        <v>0.497172</v>
      </c>
      <c r="O72" s="67">
        <v>0.512475</v>
      </c>
      <c r="P72" s="67">
        <v>0.498703</v>
      </c>
      <c r="Q72" s="67">
        <v>0.505423</v>
      </c>
      <c r="R72" s="67">
        <v>0.505391</v>
      </c>
      <c r="S72" s="67">
        <v>0.509496</v>
      </c>
      <c r="T72" s="67">
        <v>0.503754</v>
      </c>
      <c r="U72" s="67">
        <v>0.508397</v>
      </c>
      <c r="V72" s="67">
        <v>0.511255</v>
      </c>
      <c r="W72" s="67">
        <v>0.51268</v>
      </c>
      <c r="X72" s="67">
        <v>0.511658</v>
      </c>
      <c r="Y72" s="67">
        <v>0.514732</v>
      </c>
      <c r="Z72" s="67">
        <v>0.515399</v>
      </c>
      <c r="AA72" s="67">
        <v>0.51532</v>
      </c>
      <c r="AB72" s="67">
        <v>0.517348</v>
      </c>
      <c r="AC72" s="67">
        <v>0.518666</v>
      </c>
      <c r="AD72" s="67">
        <v>0.520466</v>
      </c>
      <c r="AE72" s="67">
        <v>0.519056</v>
      </c>
      <c r="AF72" s="67">
        <v>0.520533</v>
      </c>
      <c r="AG72" s="67">
        <v>0.520284</v>
      </c>
      <c r="AH72" s="67">
        <v>0.523089</v>
      </c>
      <c r="AI72" s="67">
        <v>0.523111</v>
      </c>
      <c r="AJ72" s="68">
        <v>0.011</v>
      </c>
    </row>
    <row r="73" ht="15.75" customHeight="1">
      <c r="A73" s="3" t="s">
        <v>595</v>
      </c>
      <c r="B73" s="3" t="s">
        <v>3108</v>
      </c>
      <c r="C73" s="3" t="s">
        <v>3109</v>
      </c>
      <c r="D73" s="3" t="s">
        <v>224</v>
      </c>
      <c r="E73" s="67">
        <v>3.763023</v>
      </c>
      <c r="F73" s="67">
        <v>5.13089</v>
      </c>
      <c r="G73" s="67">
        <v>4.729987</v>
      </c>
      <c r="H73" s="67">
        <v>4.500865</v>
      </c>
      <c r="I73" s="67">
        <v>4.496158</v>
      </c>
      <c r="J73" s="67">
        <v>4.510085</v>
      </c>
      <c r="K73" s="67">
        <v>4.510253</v>
      </c>
      <c r="L73" s="67">
        <v>4.519002</v>
      </c>
      <c r="M73" s="67">
        <v>4.497325</v>
      </c>
      <c r="N73" s="67">
        <v>4.499078</v>
      </c>
      <c r="O73" s="67">
        <v>4.578455</v>
      </c>
      <c r="P73" s="67">
        <v>4.443326</v>
      </c>
      <c r="Q73" s="67">
        <v>4.481658</v>
      </c>
      <c r="R73" s="67">
        <v>4.4627</v>
      </c>
      <c r="S73" s="67">
        <v>4.484102</v>
      </c>
      <c r="T73" s="67">
        <v>4.406405</v>
      </c>
      <c r="U73" s="67">
        <v>4.43447</v>
      </c>
      <c r="V73" s="67">
        <v>4.446996</v>
      </c>
      <c r="W73" s="67">
        <v>4.443459</v>
      </c>
      <c r="X73" s="67">
        <v>4.419282</v>
      </c>
      <c r="Y73" s="67">
        <v>4.434051</v>
      </c>
      <c r="Z73" s="67">
        <v>4.427394</v>
      </c>
      <c r="AA73" s="67">
        <v>4.412988</v>
      </c>
      <c r="AB73" s="67">
        <v>4.419851</v>
      </c>
      <c r="AC73" s="67">
        <v>4.421354</v>
      </c>
      <c r="AD73" s="67">
        <v>4.427519</v>
      </c>
      <c r="AE73" s="67">
        <v>4.402866</v>
      </c>
      <c r="AF73" s="67">
        <v>4.406719</v>
      </c>
      <c r="AG73" s="67">
        <v>4.393661</v>
      </c>
      <c r="AH73" s="67">
        <v>4.411051</v>
      </c>
      <c r="AI73" s="67">
        <v>4.401552</v>
      </c>
      <c r="AJ73" s="68">
        <v>0.005</v>
      </c>
    </row>
    <row r="74" ht="15.75" customHeight="1">
      <c r="A74" s="3" t="s">
        <v>598</v>
      </c>
      <c r="B74" s="3" t="s">
        <v>3110</v>
      </c>
      <c r="C74" s="3" t="s">
        <v>3111</v>
      </c>
      <c r="D74" s="3" t="s">
        <v>224</v>
      </c>
      <c r="E74" s="67">
        <v>12.655757</v>
      </c>
      <c r="F74" s="67">
        <v>15.749613</v>
      </c>
      <c r="G74" s="67">
        <v>15.053503</v>
      </c>
      <c r="H74" s="67">
        <v>14.445978</v>
      </c>
      <c r="I74" s="67">
        <v>14.346141</v>
      </c>
      <c r="J74" s="67">
        <v>14.282969</v>
      </c>
      <c r="K74" s="67">
        <v>14.332499</v>
      </c>
      <c r="L74" s="67">
        <v>14.386108</v>
      </c>
      <c r="M74" s="67">
        <v>14.298081</v>
      </c>
      <c r="N74" s="67">
        <v>14.292039</v>
      </c>
      <c r="O74" s="67">
        <v>14.498136</v>
      </c>
      <c r="P74" s="67">
        <v>14.128282</v>
      </c>
      <c r="Q74" s="67">
        <v>14.216086</v>
      </c>
      <c r="R74" s="67">
        <v>14.156201</v>
      </c>
      <c r="S74" s="67">
        <v>14.202545</v>
      </c>
      <c r="T74" s="67">
        <v>14.00071</v>
      </c>
      <c r="U74" s="67">
        <v>14.058935</v>
      </c>
      <c r="V74" s="67">
        <v>14.077121</v>
      </c>
      <c r="W74" s="67">
        <v>14.066296</v>
      </c>
      <c r="X74" s="67">
        <v>13.995536</v>
      </c>
      <c r="Y74" s="67">
        <v>14.026719</v>
      </c>
      <c r="Z74" s="67">
        <v>14.00182</v>
      </c>
      <c r="AA74" s="67">
        <v>13.961113</v>
      </c>
      <c r="AB74" s="67">
        <v>13.968531</v>
      </c>
      <c r="AC74" s="67">
        <v>13.965405</v>
      </c>
      <c r="AD74" s="67">
        <v>13.976242</v>
      </c>
      <c r="AE74" s="67">
        <v>13.907899</v>
      </c>
      <c r="AF74" s="67">
        <v>13.909676</v>
      </c>
      <c r="AG74" s="67">
        <v>13.8746</v>
      </c>
      <c r="AH74" s="67">
        <v>13.911678</v>
      </c>
      <c r="AI74" s="67">
        <v>13.885448</v>
      </c>
      <c r="AJ74" s="68">
        <v>0.003</v>
      </c>
    </row>
    <row r="75" ht="15.75" customHeight="1">
      <c r="A75" s="3" t="s">
        <v>601</v>
      </c>
      <c r="B75" s="3" t="s">
        <v>3112</v>
      </c>
      <c r="C75" s="3" t="s">
        <v>3113</v>
      </c>
      <c r="D75" s="3" t="s">
        <v>224</v>
      </c>
      <c r="E75" s="67">
        <v>40.561222</v>
      </c>
      <c r="F75" s="67">
        <v>34.081917</v>
      </c>
      <c r="G75" s="67">
        <v>34.664539</v>
      </c>
      <c r="H75" s="67">
        <v>35.627373</v>
      </c>
      <c r="I75" s="67">
        <v>35.42289</v>
      </c>
      <c r="J75" s="67">
        <v>35.267204</v>
      </c>
      <c r="K75" s="67">
        <v>35.041393</v>
      </c>
      <c r="L75" s="67">
        <v>34.654797</v>
      </c>
      <c r="M75" s="67">
        <v>34.641335</v>
      </c>
      <c r="N75" s="67">
        <v>34.484566</v>
      </c>
      <c r="O75" s="67">
        <v>33.91777</v>
      </c>
      <c r="P75" s="67">
        <v>34.550251</v>
      </c>
      <c r="Q75" s="67">
        <v>34.228149</v>
      </c>
      <c r="R75" s="67">
        <v>34.227718</v>
      </c>
      <c r="S75" s="67">
        <v>33.993198</v>
      </c>
      <c r="T75" s="67">
        <v>34.309196</v>
      </c>
      <c r="U75" s="67">
        <v>34.077011</v>
      </c>
      <c r="V75" s="67">
        <v>33.931702</v>
      </c>
      <c r="W75" s="67">
        <v>33.86729</v>
      </c>
      <c r="X75" s="67">
        <v>33.92178</v>
      </c>
      <c r="Y75" s="67">
        <v>33.765354</v>
      </c>
      <c r="Z75" s="67">
        <v>33.732105</v>
      </c>
      <c r="AA75" s="67">
        <v>33.743603</v>
      </c>
      <c r="AB75" s="67">
        <v>33.643177</v>
      </c>
      <c r="AC75" s="67">
        <v>33.579376</v>
      </c>
      <c r="AD75" s="67">
        <v>33.480286</v>
      </c>
      <c r="AE75" s="67">
        <v>33.560486</v>
      </c>
      <c r="AF75" s="67">
        <v>33.488441</v>
      </c>
      <c r="AG75" s="67">
        <v>33.493465</v>
      </c>
      <c r="AH75" s="67">
        <v>33.349075</v>
      </c>
      <c r="AI75" s="67">
        <v>33.331726</v>
      </c>
      <c r="AJ75" s="68">
        <v>-0.007</v>
      </c>
    </row>
    <row r="76" ht="15.75" customHeight="1">
      <c r="A76" s="3" t="s">
        <v>604</v>
      </c>
      <c r="B76" s="3" t="s">
        <v>3114</v>
      </c>
      <c r="C76" s="3" t="s">
        <v>3115</v>
      </c>
      <c r="D76" s="3" t="s">
        <v>224</v>
      </c>
      <c r="E76" s="67">
        <v>16.779509</v>
      </c>
      <c r="F76" s="67">
        <v>11.653591</v>
      </c>
      <c r="G76" s="67">
        <v>12.49599</v>
      </c>
      <c r="H76" s="67">
        <v>12.952127</v>
      </c>
      <c r="I76" s="67">
        <v>12.79486</v>
      </c>
      <c r="J76" s="67">
        <v>12.720704</v>
      </c>
      <c r="K76" s="67">
        <v>12.505386</v>
      </c>
      <c r="L76" s="67">
        <v>12.261494</v>
      </c>
      <c r="M76" s="67">
        <v>12.243095</v>
      </c>
      <c r="N76" s="67">
        <v>12.125607</v>
      </c>
      <c r="O76" s="67">
        <v>11.778345</v>
      </c>
      <c r="P76" s="67">
        <v>12.120579</v>
      </c>
      <c r="Q76" s="67">
        <v>11.918768</v>
      </c>
      <c r="R76" s="67">
        <v>11.904552</v>
      </c>
      <c r="S76" s="67">
        <v>11.765393</v>
      </c>
      <c r="T76" s="67">
        <v>11.943541</v>
      </c>
      <c r="U76" s="67">
        <v>11.795347</v>
      </c>
      <c r="V76" s="67">
        <v>11.700193</v>
      </c>
      <c r="W76" s="67">
        <v>11.65069</v>
      </c>
      <c r="X76" s="67">
        <v>11.67728</v>
      </c>
      <c r="Y76" s="67">
        <v>11.580914</v>
      </c>
      <c r="Z76" s="67">
        <v>11.554307</v>
      </c>
      <c r="AA76" s="67">
        <v>11.552464</v>
      </c>
      <c r="AB76" s="67">
        <v>11.489737</v>
      </c>
      <c r="AC76" s="67">
        <v>11.444134</v>
      </c>
      <c r="AD76" s="67">
        <v>11.385207</v>
      </c>
      <c r="AE76" s="67">
        <v>11.421873</v>
      </c>
      <c r="AF76" s="67">
        <v>11.374452</v>
      </c>
      <c r="AG76" s="67">
        <v>11.380476</v>
      </c>
      <c r="AH76" s="67">
        <v>11.291508</v>
      </c>
      <c r="AI76" s="67">
        <v>11.28698</v>
      </c>
      <c r="AJ76" s="68">
        <v>-0.013</v>
      </c>
    </row>
    <row r="77" ht="15.75" customHeight="1">
      <c r="A77" s="3" t="s">
        <v>607</v>
      </c>
      <c r="B77" s="3" t="s">
        <v>3116</v>
      </c>
      <c r="C77" s="3" t="s">
        <v>3117</v>
      </c>
      <c r="D77" s="3" t="s">
        <v>224</v>
      </c>
      <c r="E77" s="67">
        <v>1.002388</v>
      </c>
      <c r="F77" s="67">
        <v>0.898923</v>
      </c>
      <c r="G77" s="67">
        <v>0.926167</v>
      </c>
      <c r="H77" s="67">
        <v>0.935478</v>
      </c>
      <c r="I77" s="67">
        <v>0.93485</v>
      </c>
      <c r="J77" s="67">
        <v>0.93932</v>
      </c>
      <c r="K77" s="67">
        <v>0.936015</v>
      </c>
      <c r="L77" s="67">
        <v>0.928281</v>
      </c>
      <c r="M77" s="67">
        <v>0.928377</v>
      </c>
      <c r="N77" s="67">
        <v>0.926858</v>
      </c>
      <c r="O77" s="67">
        <v>0.922245</v>
      </c>
      <c r="P77" s="67">
        <v>0.930031</v>
      </c>
      <c r="Q77" s="67">
        <v>0.927026</v>
      </c>
      <c r="R77" s="67">
        <v>0.927271</v>
      </c>
      <c r="S77" s="67">
        <v>0.924197</v>
      </c>
      <c r="T77" s="67">
        <v>0.927818</v>
      </c>
      <c r="U77" s="67">
        <v>0.925409</v>
      </c>
      <c r="V77" s="67">
        <v>0.923652</v>
      </c>
      <c r="W77" s="67">
        <v>0.922558</v>
      </c>
      <c r="X77" s="67">
        <v>0.923418</v>
      </c>
      <c r="Y77" s="67">
        <v>0.921647</v>
      </c>
      <c r="Z77" s="67">
        <v>0.921149</v>
      </c>
      <c r="AA77" s="67">
        <v>0.921204</v>
      </c>
      <c r="AB77" s="67">
        <v>0.920089</v>
      </c>
      <c r="AC77" s="67">
        <v>0.919128</v>
      </c>
      <c r="AD77" s="67">
        <v>0.918018</v>
      </c>
      <c r="AE77" s="67">
        <v>0.918694</v>
      </c>
      <c r="AF77" s="67">
        <v>0.917748</v>
      </c>
      <c r="AG77" s="67">
        <v>0.918097</v>
      </c>
      <c r="AH77" s="67">
        <v>0.91625</v>
      </c>
      <c r="AI77" s="67">
        <v>0.915546</v>
      </c>
      <c r="AJ77" s="68">
        <v>-0.003</v>
      </c>
    </row>
    <row r="78" ht="15.75" customHeight="1">
      <c r="A78" s="3" t="s">
        <v>610</v>
      </c>
      <c r="B78" s="3" t="s">
        <v>3118</v>
      </c>
      <c r="C78" s="3" t="s">
        <v>3119</v>
      </c>
      <c r="D78" s="3" t="s">
        <v>224</v>
      </c>
      <c r="E78" s="67">
        <v>19.449375</v>
      </c>
      <c r="F78" s="67">
        <v>27.112917</v>
      </c>
      <c r="G78" s="67">
        <v>26.442459</v>
      </c>
      <c r="H78" s="67">
        <v>25.631868</v>
      </c>
      <c r="I78" s="67">
        <v>25.984447</v>
      </c>
      <c r="J78" s="67">
        <v>26.164835</v>
      </c>
      <c r="K78" s="67">
        <v>26.510155</v>
      </c>
      <c r="L78" s="67">
        <v>27.027782</v>
      </c>
      <c r="M78" s="67">
        <v>27.100426</v>
      </c>
      <c r="N78" s="67">
        <v>27.334658</v>
      </c>
      <c r="O78" s="67">
        <v>27.978045</v>
      </c>
      <c r="P78" s="67">
        <v>27.364954</v>
      </c>
      <c r="Q78" s="67">
        <v>27.755859</v>
      </c>
      <c r="R78" s="67">
        <v>27.801006</v>
      </c>
      <c r="S78" s="67">
        <v>28.089424</v>
      </c>
      <c r="T78" s="67">
        <v>27.78269</v>
      </c>
      <c r="U78" s="67">
        <v>28.068295</v>
      </c>
      <c r="V78" s="67">
        <v>28.25498</v>
      </c>
      <c r="W78" s="67">
        <v>28.364388</v>
      </c>
      <c r="X78" s="67">
        <v>28.330622</v>
      </c>
      <c r="Y78" s="67">
        <v>28.527046</v>
      </c>
      <c r="Z78" s="67">
        <v>28.588919</v>
      </c>
      <c r="AA78" s="67">
        <v>28.606308</v>
      </c>
      <c r="AB78" s="67">
        <v>28.733046</v>
      </c>
      <c r="AC78" s="67">
        <v>28.832161</v>
      </c>
      <c r="AD78" s="67">
        <v>28.960896</v>
      </c>
      <c r="AE78" s="67">
        <v>28.897631</v>
      </c>
      <c r="AF78" s="67">
        <v>28.996744</v>
      </c>
      <c r="AG78" s="67">
        <v>29.006443</v>
      </c>
      <c r="AH78" s="67">
        <v>29.184147</v>
      </c>
      <c r="AI78" s="67">
        <v>29.214037</v>
      </c>
      <c r="AJ78" s="68">
        <v>0.014</v>
      </c>
    </row>
    <row r="79" ht="15.75" customHeight="1">
      <c r="A79" s="3" t="s">
        <v>613</v>
      </c>
      <c r="B79" s="3" t="s">
        <v>3120</v>
      </c>
      <c r="C79" s="3" t="s">
        <v>3121</v>
      </c>
      <c r="D79" s="3" t="s">
        <v>224</v>
      </c>
      <c r="E79" s="67">
        <v>5.407518</v>
      </c>
      <c r="F79" s="67">
        <v>4.863528</v>
      </c>
      <c r="G79" s="67">
        <v>5.204465</v>
      </c>
      <c r="H79" s="67">
        <v>5.435406</v>
      </c>
      <c r="I79" s="67">
        <v>5.545194</v>
      </c>
      <c r="J79" s="67">
        <v>5.636506</v>
      </c>
      <c r="K79" s="67">
        <v>5.67834</v>
      </c>
      <c r="L79" s="67">
        <v>5.729264</v>
      </c>
      <c r="M79" s="67">
        <v>5.797485</v>
      </c>
      <c r="N79" s="67">
        <v>5.84003</v>
      </c>
      <c r="O79" s="67">
        <v>5.814553</v>
      </c>
      <c r="P79" s="67">
        <v>5.963854</v>
      </c>
      <c r="Q79" s="67">
        <v>5.967049</v>
      </c>
      <c r="R79" s="67">
        <v>6.015145</v>
      </c>
      <c r="S79" s="67">
        <v>6.031603</v>
      </c>
      <c r="T79" s="67">
        <v>6.125916</v>
      </c>
      <c r="U79" s="67">
        <v>6.132173</v>
      </c>
      <c r="V79" s="67">
        <v>6.154126</v>
      </c>
      <c r="W79" s="67">
        <v>6.172619</v>
      </c>
      <c r="X79" s="67">
        <v>6.22045</v>
      </c>
      <c r="Y79" s="67">
        <v>6.229578</v>
      </c>
      <c r="Z79" s="67">
        <v>6.258932</v>
      </c>
      <c r="AA79" s="67">
        <v>6.28697</v>
      </c>
      <c r="AB79" s="67">
        <v>6.308269</v>
      </c>
      <c r="AC79" s="67">
        <v>6.319784</v>
      </c>
      <c r="AD79" s="67">
        <v>6.331347</v>
      </c>
      <c r="AE79" s="67">
        <v>6.371477</v>
      </c>
      <c r="AF79" s="67">
        <v>6.385667</v>
      </c>
      <c r="AG79" s="67">
        <v>6.412993</v>
      </c>
      <c r="AH79" s="67">
        <v>6.413215</v>
      </c>
      <c r="AI79" s="67">
        <v>6.44156</v>
      </c>
      <c r="AJ79" s="68">
        <v>0.006</v>
      </c>
    </row>
    <row r="80" ht="15.75" customHeight="1">
      <c r="A80" s="50" t="s">
        <v>657</v>
      </c>
      <c r="C80" s="3" t="s">
        <v>3122</v>
      </c>
      <c r="E80" s="67"/>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row>
    <row r="81" ht="15.75" customHeight="1">
      <c r="A81" s="3" t="s">
        <v>623</v>
      </c>
      <c r="B81" s="3" t="s">
        <v>3123</v>
      </c>
      <c r="C81" s="3" t="s">
        <v>3124</v>
      </c>
      <c r="D81" s="3" t="s">
        <v>224</v>
      </c>
      <c r="E81" s="67">
        <v>4.21033</v>
      </c>
      <c r="F81" s="67">
        <v>3.291647</v>
      </c>
      <c r="G81" s="67">
        <v>3.446992</v>
      </c>
      <c r="H81" s="67">
        <v>3.566609</v>
      </c>
      <c r="I81" s="67">
        <v>3.552131</v>
      </c>
      <c r="J81" s="67">
        <v>3.546186</v>
      </c>
      <c r="K81" s="67">
        <v>3.513813</v>
      </c>
      <c r="L81" s="67">
        <v>3.468966</v>
      </c>
      <c r="M81" s="67">
        <v>3.471196</v>
      </c>
      <c r="N81" s="67">
        <v>3.453802</v>
      </c>
      <c r="O81" s="67">
        <v>3.396073</v>
      </c>
      <c r="P81" s="67">
        <v>3.468829</v>
      </c>
      <c r="Q81" s="67">
        <v>3.432398</v>
      </c>
      <c r="R81" s="67">
        <v>3.43342</v>
      </c>
      <c r="S81" s="67">
        <v>3.410069</v>
      </c>
      <c r="T81" s="67">
        <v>3.454987</v>
      </c>
      <c r="U81" s="67">
        <v>3.425281</v>
      </c>
      <c r="V81" s="67">
        <v>3.408767</v>
      </c>
      <c r="W81" s="67">
        <v>3.401482</v>
      </c>
      <c r="X81" s="67">
        <v>3.410969</v>
      </c>
      <c r="Y81" s="67">
        <v>3.392657</v>
      </c>
      <c r="Z81" s="67">
        <v>3.389897</v>
      </c>
      <c r="AA81" s="67">
        <v>3.392362</v>
      </c>
      <c r="AB81" s="67">
        <v>3.381868</v>
      </c>
      <c r="AC81" s="67">
        <v>3.374162</v>
      </c>
      <c r="AD81" s="67">
        <v>3.363088</v>
      </c>
      <c r="AE81" s="67">
        <v>3.374602</v>
      </c>
      <c r="AF81" s="67">
        <v>3.366597</v>
      </c>
      <c r="AG81" s="67">
        <v>3.369283</v>
      </c>
      <c r="AH81" s="67">
        <v>3.351575</v>
      </c>
      <c r="AI81" s="67">
        <v>3.352063</v>
      </c>
      <c r="AJ81" s="68">
        <v>-0.008</v>
      </c>
    </row>
    <row r="82" ht="15.75" customHeight="1">
      <c r="A82" s="3" t="s">
        <v>626</v>
      </c>
      <c r="B82" s="3" t="s">
        <v>3125</v>
      </c>
      <c r="C82" s="3" t="s">
        <v>3126</v>
      </c>
      <c r="D82" s="3" t="s">
        <v>224</v>
      </c>
      <c r="E82" s="67">
        <v>19.353149</v>
      </c>
      <c r="F82" s="67">
        <v>20.653473</v>
      </c>
      <c r="G82" s="67">
        <v>20.317778</v>
      </c>
      <c r="H82" s="67">
        <v>20.393047</v>
      </c>
      <c r="I82" s="67">
        <v>20.541887</v>
      </c>
      <c r="J82" s="67">
        <v>20.622263</v>
      </c>
      <c r="K82" s="67">
        <v>20.700775</v>
      </c>
      <c r="L82" s="67">
        <v>20.790581</v>
      </c>
      <c r="M82" s="67">
        <v>20.836575</v>
      </c>
      <c r="N82" s="67">
        <v>20.895061</v>
      </c>
      <c r="O82" s="67">
        <v>20.980825</v>
      </c>
      <c r="P82" s="67">
        <v>20.998251</v>
      </c>
      <c r="Q82" s="67">
        <v>21.053888</v>
      </c>
      <c r="R82" s="67">
        <v>21.088066</v>
      </c>
      <c r="S82" s="67">
        <v>21.138838</v>
      </c>
      <c r="T82" s="67">
        <v>21.145273</v>
      </c>
      <c r="U82" s="67">
        <v>21.197731</v>
      </c>
      <c r="V82" s="67">
        <v>21.23068</v>
      </c>
      <c r="W82" s="67">
        <v>21.252707</v>
      </c>
      <c r="X82" s="67">
        <v>21.27298</v>
      </c>
      <c r="Y82" s="67">
        <v>21.302063</v>
      </c>
      <c r="Z82" s="67">
        <v>21.325186</v>
      </c>
      <c r="AA82" s="67">
        <v>21.341681</v>
      </c>
      <c r="AB82" s="67">
        <v>21.370098</v>
      </c>
      <c r="AC82" s="67">
        <v>21.392714</v>
      </c>
      <c r="AD82" s="67">
        <v>21.411987</v>
      </c>
      <c r="AE82" s="67">
        <v>21.425934</v>
      </c>
      <c r="AF82" s="67">
        <v>21.448275</v>
      </c>
      <c r="AG82" s="67">
        <v>21.456593</v>
      </c>
      <c r="AH82" s="67">
        <v>21.48176</v>
      </c>
      <c r="AI82" s="67">
        <v>21.498138</v>
      </c>
      <c r="AJ82" s="68">
        <v>0.004</v>
      </c>
    </row>
    <row r="83" ht="15.75" customHeight="1">
      <c r="A83" s="3" t="s">
        <v>629</v>
      </c>
      <c r="B83" s="3" t="s">
        <v>3127</v>
      </c>
      <c r="C83" s="3" t="s">
        <v>3128</v>
      </c>
      <c r="D83" s="3" t="s">
        <v>224</v>
      </c>
      <c r="E83" s="67">
        <v>2.934966</v>
      </c>
      <c r="F83" s="67">
        <v>4.111311</v>
      </c>
      <c r="G83" s="67">
        <v>3.951071</v>
      </c>
      <c r="H83" s="67">
        <v>3.729741</v>
      </c>
      <c r="I83" s="67">
        <v>3.73311</v>
      </c>
      <c r="J83" s="67">
        <v>3.663188</v>
      </c>
      <c r="K83" s="67">
        <v>3.767185</v>
      </c>
      <c r="L83" s="67">
        <v>3.825272</v>
      </c>
      <c r="M83" s="67">
        <v>3.809029</v>
      </c>
      <c r="N83" s="67">
        <v>3.821138</v>
      </c>
      <c r="O83" s="67">
        <v>3.898504</v>
      </c>
      <c r="P83" s="67">
        <v>3.779124</v>
      </c>
      <c r="Q83" s="67">
        <v>3.824471</v>
      </c>
      <c r="R83" s="67">
        <v>3.818271</v>
      </c>
      <c r="S83" s="67">
        <v>3.866786</v>
      </c>
      <c r="T83" s="67">
        <v>3.796428</v>
      </c>
      <c r="U83" s="67">
        <v>3.826014</v>
      </c>
      <c r="V83" s="67">
        <v>3.843482</v>
      </c>
      <c r="W83" s="67">
        <v>3.846856</v>
      </c>
      <c r="X83" s="67">
        <v>3.825808</v>
      </c>
      <c r="Y83" s="67">
        <v>3.846653</v>
      </c>
      <c r="Z83" s="67">
        <v>3.844117</v>
      </c>
      <c r="AA83" s="67">
        <v>3.833685</v>
      </c>
      <c r="AB83" s="67">
        <v>3.84422</v>
      </c>
      <c r="AC83" s="67">
        <v>3.849849</v>
      </c>
      <c r="AD83" s="67">
        <v>3.86112</v>
      </c>
      <c r="AE83" s="67">
        <v>3.837988</v>
      </c>
      <c r="AF83" s="67">
        <v>3.845176</v>
      </c>
      <c r="AG83" s="67">
        <v>3.83618</v>
      </c>
      <c r="AH83" s="67">
        <v>3.858178</v>
      </c>
      <c r="AI83" s="67">
        <v>3.855154</v>
      </c>
      <c r="AJ83" s="68">
        <v>0.009</v>
      </c>
    </row>
    <row r="84" ht="15.75" customHeight="1">
      <c r="A84" s="3" t="s">
        <v>632</v>
      </c>
      <c r="B84" s="3" t="s">
        <v>3129</v>
      </c>
      <c r="C84" s="3" t="s">
        <v>3130</v>
      </c>
      <c r="D84" s="3" t="s">
        <v>224</v>
      </c>
      <c r="E84" s="67">
        <v>4.126837</v>
      </c>
      <c r="F84" s="67">
        <v>4.173893</v>
      </c>
      <c r="G84" s="67">
        <v>4.134667</v>
      </c>
      <c r="H84" s="67">
        <v>4.113553</v>
      </c>
      <c r="I84" s="67">
        <v>4.096992</v>
      </c>
      <c r="J84" s="67">
        <v>4.057291</v>
      </c>
      <c r="K84" s="67">
        <v>4.074814</v>
      </c>
      <c r="L84" s="67">
        <v>4.062174</v>
      </c>
      <c r="M84" s="67">
        <v>4.050888</v>
      </c>
      <c r="N84" s="67">
        <v>4.040867</v>
      </c>
      <c r="O84" s="67">
        <v>4.033337</v>
      </c>
      <c r="P84" s="67">
        <v>4.025189</v>
      </c>
      <c r="Q84" s="67">
        <v>4.017764</v>
      </c>
      <c r="R84" s="67">
        <v>4.010208</v>
      </c>
      <c r="S84" s="67">
        <v>4.010525</v>
      </c>
      <c r="T84" s="67">
        <v>4.005085</v>
      </c>
      <c r="U84" s="67">
        <v>3.999297</v>
      </c>
      <c r="V84" s="67">
        <v>3.993835</v>
      </c>
      <c r="W84" s="67">
        <v>3.98945</v>
      </c>
      <c r="X84" s="67">
        <v>3.983827</v>
      </c>
      <c r="Y84" s="67">
        <v>3.97928</v>
      </c>
      <c r="Z84" s="67">
        <v>3.975182</v>
      </c>
      <c r="AA84" s="67">
        <v>3.970705</v>
      </c>
      <c r="AB84" s="67">
        <v>3.96676</v>
      </c>
      <c r="AC84" s="67">
        <v>3.96289</v>
      </c>
      <c r="AD84" s="67">
        <v>3.958933</v>
      </c>
      <c r="AE84" s="67">
        <v>3.955314</v>
      </c>
      <c r="AF84" s="67">
        <v>3.951933</v>
      </c>
      <c r="AG84" s="67">
        <v>3.948225</v>
      </c>
      <c r="AH84" s="67">
        <v>3.945073</v>
      </c>
      <c r="AI84" s="67">
        <v>3.942637</v>
      </c>
      <c r="AJ84" s="68">
        <v>-0.002</v>
      </c>
    </row>
    <row r="85" ht="15.75" customHeight="1">
      <c r="A85" s="3" t="s">
        <v>635</v>
      </c>
      <c r="B85" s="3" t="s">
        <v>3131</v>
      </c>
      <c r="C85" s="3" t="s">
        <v>3132</v>
      </c>
      <c r="D85" s="3" t="s">
        <v>224</v>
      </c>
      <c r="E85" s="67">
        <v>4.986357</v>
      </c>
      <c r="F85" s="67">
        <v>4.435121</v>
      </c>
      <c r="G85" s="67">
        <v>4.462302</v>
      </c>
      <c r="H85" s="67">
        <v>4.447616</v>
      </c>
      <c r="I85" s="67">
        <v>4.388704</v>
      </c>
      <c r="J85" s="67">
        <v>4.381687</v>
      </c>
      <c r="K85" s="67">
        <v>4.30288</v>
      </c>
      <c r="L85" s="67">
        <v>4.258683</v>
      </c>
      <c r="M85" s="67">
        <v>4.233725</v>
      </c>
      <c r="N85" s="67">
        <v>4.204722</v>
      </c>
      <c r="O85" s="67">
        <v>4.167771</v>
      </c>
      <c r="P85" s="67">
        <v>4.169265</v>
      </c>
      <c r="Q85" s="67">
        <v>4.139903</v>
      </c>
      <c r="R85" s="67">
        <v>4.122635</v>
      </c>
      <c r="S85" s="67">
        <v>4.094632</v>
      </c>
      <c r="T85" s="67">
        <v>4.093989</v>
      </c>
      <c r="U85" s="67">
        <v>4.070394</v>
      </c>
      <c r="V85" s="67">
        <v>4.052209</v>
      </c>
      <c r="W85" s="67">
        <v>4.037207</v>
      </c>
      <c r="X85" s="67">
        <v>4.028055</v>
      </c>
      <c r="Y85" s="67">
        <v>4.011155</v>
      </c>
      <c r="Z85" s="67">
        <v>3.999259</v>
      </c>
      <c r="AA85" s="67">
        <v>3.990105</v>
      </c>
      <c r="AB85" s="67">
        <v>3.976229</v>
      </c>
      <c r="AC85" s="67">
        <v>3.964132</v>
      </c>
      <c r="AD85" s="67">
        <v>3.952122</v>
      </c>
      <c r="AE85" s="67">
        <v>3.946604</v>
      </c>
      <c r="AF85" s="67">
        <v>3.935173</v>
      </c>
      <c r="AG85" s="67">
        <v>3.928825</v>
      </c>
      <c r="AH85" s="67">
        <v>3.915124</v>
      </c>
      <c r="AI85" s="67">
        <v>3.906949</v>
      </c>
      <c r="AJ85" s="68">
        <v>-0.008</v>
      </c>
    </row>
    <row r="86" ht="15.75" customHeight="1">
      <c r="A86" s="3" t="s">
        <v>638</v>
      </c>
      <c r="B86" s="3" t="s">
        <v>3133</v>
      </c>
      <c r="C86" s="3" t="s">
        <v>3134</v>
      </c>
      <c r="D86" s="3" t="s">
        <v>224</v>
      </c>
      <c r="E86" s="67">
        <v>4.818893</v>
      </c>
      <c r="F86" s="67">
        <v>4.710507</v>
      </c>
      <c r="G86" s="67">
        <v>4.70288</v>
      </c>
      <c r="H86" s="67">
        <v>4.651</v>
      </c>
      <c r="I86" s="67">
        <v>4.614538</v>
      </c>
      <c r="J86" s="67">
        <v>4.592768</v>
      </c>
      <c r="K86" s="67">
        <v>4.566154</v>
      </c>
      <c r="L86" s="67">
        <v>4.547387</v>
      </c>
      <c r="M86" s="67">
        <v>4.528725</v>
      </c>
      <c r="N86" s="67">
        <v>4.51225</v>
      </c>
      <c r="O86" s="67">
        <v>4.502763</v>
      </c>
      <c r="P86" s="67">
        <v>4.48235</v>
      </c>
      <c r="Q86" s="67">
        <v>4.472258</v>
      </c>
      <c r="R86" s="67">
        <v>4.459455</v>
      </c>
      <c r="S86" s="67">
        <v>4.447975</v>
      </c>
      <c r="T86" s="67">
        <v>4.433956</v>
      </c>
      <c r="U86" s="67">
        <v>4.425038</v>
      </c>
      <c r="V86" s="67">
        <v>4.416958</v>
      </c>
      <c r="W86" s="67">
        <v>4.407269</v>
      </c>
      <c r="X86" s="67">
        <v>4.397923</v>
      </c>
      <c r="Y86" s="67">
        <v>4.391073</v>
      </c>
      <c r="Z86" s="67">
        <v>4.382638</v>
      </c>
      <c r="AA86" s="67">
        <v>4.374833</v>
      </c>
      <c r="AB86" s="67">
        <v>4.368044</v>
      </c>
      <c r="AC86" s="67">
        <v>4.361222</v>
      </c>
      <c r="AD86" s="67">
        <v>4.355634</v>
      </c>
      <c r="AE86" s="67">
        <v>4.347806</v>
      </c>
      <c r="AF86" s="67">
        <v>4.341722</v>
      </c>
      <c r="AG86" s="67">
        <v>4.336261</v>
      </c>
      <c r="AH86" s="67">
        <v>4.331339</v>
      </c>
      <c r="AI86" s="67">
        <v>4.325208</v>
      </c>
      <c r="AJ86" s="68">
        <v>-0.004</v>
      </c>
    </row>
    <row r="87" ht="15.75" customHeight="1">
      <c r="A87" s="3" t="s">
        <v>610</v>
      </c>
      <c r="B87" s="3" t="s">
        <v>3135</v>
      </c>
      <c r="C87" s="3" t="s">
        <v>3136</v>
      </c>
      <c r="D87" s="3" t="s">
        <v>224</v>
      </c>
      <c r="E87" s="67">
        <v>23.13357</v>
      </c>
      <c r="F87" s="67">
        <v>22.074541</v>
      </c>
      <c r="G87" s="67">
        <v>22.414223</v>
      </c>
      <c r="H87" s="67">
        <v>22.572132</v>
      </c>
      <c r="I87" s="67">
        <v>22.580021</v>
      </c>
      <c r="J87" s="67">
        <v>22.623869</v>
      </c>
      <c r="K87" s="67">
        <v>22.584047</v>
      </c>
      <c r="L87" s="67">
        <v>22.573141</v>
      </c>
      <c r="M87" s="67">
        <v>22.599949</v>
      </c>
      <c r="N87" s="67">
        <v>22.601044</v>
      </c>
      <c r="O87" s="67">
        <v>22.559879</v>
      </c>
      <c r="P87" s="67">
        <v>22.644041</v>
      </c>
      <c r="Q87" s="67">
        <v>22.619686</v>
      </c>
      <c r="R87" s="67">
        <v>22.629662</v>
      </c>
      <c r="S87" s="67">
        <v>22.600798</v>
      </c>
      <c r="T87" s="67">
        <v>22.656197</v>
      </c>
      <c r="U87" s="67">
        <v>22.63641</v>
      </c>
      <c r="V87" s="67">
        <v>22.628038</v>
      </c>
      <c r="W87" s="67">
        <v>22.634645</v>
      </c>
      <c r="X87" s="67">
        <v>22.652176</v>
      </c>
      <c r="Y87" s="67">
        <v>22.642677</v>
      </c>
      <c r="Z87" s="67">
        <v>22.64765</v>
      </c>
      <c r="AA87" s="67">
        <v>22.659765</v>
      </c>
      <c r="AB87" s="67">
        <v>22.653227</v>
      </c>
      <c r="AC87" s="67">
        <v>22.652031</v>
      </c>
      <c r="AD87" s="67">
        <v>22.649115</v>
      </c>
      <c r="AE87" s="67">
        <v>22.66671</v>
      </c>
      <c r="AF87" s="67">
        <v>22.662943</v>
      </c>
      <c r="AG87" s="67">
        <v>22.674892</v>
      </c>
      <c r="AH87" s="67">
        <v>22.661175</v>
      </c>
      <c r="AI87" s="67">
        <v>22.664551</v>
      </c>
      <c r="AJ87" s="68">
        <v>-0.001</v>
      </c>
    </row>
    <row r="88" ht="15.75" customHeight="1">
      <c r="A88" s="3" t="s">
        <v>613</v>
      </c>
      <c r="B88" s="3" t="s">
        <v>3137</v>
      </c>
      <c r="C88" s="3" t="s">
        <v>3138</v>
      </c>
      <c r="D88" s="3" t="s">
        <v>224</v>
      </c>
      <c r="E88" s="67">
        <v>36.435902</v>
      </c>
      <c r="F88" s="67">
        <v>36.549469</v>
      </c>
      <c r="G88" s="67">
        <v>36.570122</v>
      </c>
      <c r="H88" s="67">
        <v>36.526291</v>
      </c>
      <c r="I88" s="67">
        <v>36.492634</v>
      </c>
      <c r="J88" s="67">
        <v>36.512718</v>
      </c>
      <c r="K88" s="67">
        <v>36.490326</v>
      </c>
      <c r="L88" s="67">
        <v>36.473782</v>
      </c>
      <c r="M88" s="67">
        <v>36.469902</v>
      </c>
      <c r="N88" s="67">
        <v>36.471073</v>
      </c>
      <c r="O88" s="67">
        <v>36.460911</v>
      </c>
      <c r="P88" s="67">
        <v>36.433002</v>
      </c>
      <c r="Q88" s="67">
        <v>36.439636</v>
      </c>
      <c r="R88" s="67">
        <v>36.438309</v>
      </c>
      <c r="S88" s="67">
        <v>36.430378</v>
      </c>
      <c r="T88" s="67">
        <v>36.414085</v>
      </c>
      <c r="U88" s="67">
        <v>36.419842</v>
      </c>
      <c r="V88" s="67">
        <v>36.42606</v>
      </c>
      <c r="W88" s="67">
        <v>36.430382</v>
      </c>
      <c r="X88" s="67">
        <v>36.428246</v>
      </c>
      <c r="Y88" s="67">
        <v>36.434441</v>
      </c>
      <c r="Z88" s="67">
        <v>36.436089</v>
      </c>
      <c r="AA88" s="67">
        <v>36.436886</v>
      </c>
      <c r="AB88" s="67">
        <v>36.439533</v>
      </c>
      <c r="AC88" s="67">
        <v>36.442982</v>
      </c>
      <c r="AD88" s="67">
        <v>36.448032</v>
      </c>
      <c r="AE88" s="67">
        <v>36.44508</v>
      </c>
      <c r="AF88" s="67">
        <v>36.448181</v>
      </c>
      <c r="AG88" s="67">
        <v>36.449726</v>
      </c>
      <c r="AH88" s="67">
        <v>36.455841</v>
      </c>
      <c r="AI88" s="67">
        <v>36.455269</v>
      </c>
      <c r="AJ88" s="68">
        <v>0.0</v>
      </c>
    </row>
    <row r="89" ht="15.75" customHeight="1">
      <c r="A89" s="50" t="s">
        <v>751</v>
      </c>
      <c r="C89" s="3" t="s">
        <v>3139</v>
      </c>
    </row>
    <row r="90" ht="15.75" customHeight="1">
      <c r="A90" s="50" t="s">
        <v>162</v>
      </c>
      <c r="C90" s="3" t="s">
        <v>3140</v>
      </c>
    </row>
    <row r="91" ht="15.75" customHeight="1">
      <c r="A91" s="3" t="s">
        <v>591</v>
      </c>
      <c r="B91" s="3" t="s">
        <v>3141</v>
      </c>
      <c r="C91" s="3" t="s">
        <v>3142</v>
      </c>
      <c r="D91" s="3" t="s">
        <v>756</v>
      </c>
      <c r="E91" s="3">
        <v>302.5242</v>
      </c>
      <c r="F91" s="3">
        <v>291.870026</v>
      </c>
      <c r="G91" s="3">
        <v>291.488129</v>
      </c>
      <c r="H91" s="3">
        <v>291.68576</v>
      </c>
      <c r="I91" s="3">
        <v>291.505951</v>
      </c>
      <c r="J91" s="3">
        <v>291.671478</v>
      </c>
      <c r="K91" s="3">
        <v>285.584991</v>
      </c>
      <c r="L91" s="3">
        <v>284.165344</v>
      </c>
      <c r="M91" s="3">
        <v>282.380737</v>
      </c>
      <c r="N91" s="3">
        <v>280.498444</v>
      </c>
      <c r="O91" s="3">
        <v>278.096436</v>
      </c>
      <c r="P91" s="3">
        <v>276.46933</v>
      </c>
      <c r="Q91" s="3">
        <v>274.611633</v>
      </c>
      <c r="R91" s="3">
        <v>272.869507</v>
      </c>
      <c r="S91" s="3">
        <v>273.21524</v>
      </c>
      <c r="T91" s="3">
        <v>274.096344</v>
      </c>
      <c r="U91" s="3">
        <v>274.772461</v>
      </c>
      <c r="V91" s="3">
        <v>275.128967</v>
      </c>
      <c r="W91" s="3">
        <v>275.676331</v>
      </c>
      <c r="X91" s="3">
        <v>276.315155</v>
      </c>
      <c r="Y91" s="3">
        <v>276.890808</v>
      </c>
      <c r="Z91" s="3">
        <v>277.457947</v>
      </c>
      <c r="AA91" s="3">
        <v>278.116638</v>
      </c>
      <c r="AB91" s="3">
        <v>278.655609</v>
      </c>
      <c r="AC91" s="3">
        <v>279.139771</v>
      </c>
      <c r="AD91" s="3">
        <v>279.627563</v>
      </c>
      <c r="AE91" s="3">
        <v>280.208862</v>
      </c>
      <c r="AF91" s="3">
        <v>280.613495</v>
      </c>
      <c r="AG91" s="3">
        <v>281.176727</v>
      </c>
      <c r="AH91" s="3">
        <v>281.612701</v>
      </c>
      <c r="AI91" s="3">
        <v>282.042206</v>
      </c>
      <c r="AJ91" s="40">
        <v>-0.002</v>
      </c>
    </row>
    <row r="92" ht="15.75" customHeight="1">
      <c r="A92" s="3" t="s">
        <v>595</v>
      </c>
      <c r="B92" s="3" t="s">
        <v>3143</v>
      </c>
      <c r="C92" s="3" t="s">
        <v>3144</v>
      </c>
      <c r="D92" s="3" t="s">
        <v>756</v>
      </c>
      <c r="E92" s="3">
        <v>294.889465</v>
      </c>
      <c r="F92" s="3">
        <v>273.319366</v>
      </c>
      <c r="G92" s="3">
        <v>272.779022</v>
      </c>
      <c r="H92" s="3">
        <v>272.245636</v>
      </c>
      <c r="I92" s="3">
        <v>270.960602</v>
      </c>
      <c r="J92" s="3">
        <v>271.800934</v>
      </c>
      <c r="K92" s="3">
        <v>269.899872</v>
      </c>
      <c r="L92" s="3">
        <v>271.055237</v>
      </c>
      <c r="M92" s="3">
        <v>272.412201</v>
      </c>
      <c r="N92" s="3">
        <v>273.658508</v>
      </c>
      <c r="O92" s="3">
        <v>273.813354</v>
      </c>
      <c r="P92" s="3">
        <v>275.319366</v>
      </c>
      <c r="Q92" s="3">
        <v>276.3237</v>
      </c>
      <c r="R92" s="3">
        <v>277.521912</v>
      </c>
      <c r="S92" s="3">
        <v>278.374542</v>
      </c>
      <c r="T92" s="3">
        <v>280.197662</v>
      </c>
      <c r="U92" s="3">
        <v>282.005249</v>
      </c>
      <c r="V92" s="3">
        <v>283.473572</v>
      </c>
      <c r="W92" s="3">
        <v>285.079071</v>
      </c>
      <c r="X92" s="3">
        <v>286.927887</v>
      </c>
      <c r="Y92" s="3">
        <v>288.594971</v>
      </c>
      <c r="Z92" s="3">
        <v>290.247284</v>
      </c>
      <c r="AA92" s="3">
        <v>292.046814</v>
      </c>
      <c r="AB92" s="3">
        <v>293.65686</v>
      </c>
      <c r="AC92" s="3">
        <v>295.144196</v>
      </c>
      <c r="AD92" s="3">
        <v>296.591553</v>
      </c>
      <c r="AE92" s="3">
        <v>298.208405</v>
      </c>
      <c r="AF92" s="3">
        <v>299.614197</v>
      </c>
      <c r="AG92" s="3">
        <v>301.311493</v>
      </c>
      <c r="AH92" s="3">
        <v>302.717682</v>
      </c>
      <c r="AI92" s="3">
        <v>304.160645</v>
      </c>
      <c r="AJ92" s="40">
        <v>0.001</v>
      </c>
    </row>
    <row r="93" ht="15.75" customHeight="1">
      <c r="A93" s="3" t="s">
        <v>598</v>
      </c>
      <c r="B93" s="3" t="s">
        <v>3145</v>
      </c>
      <c r="C93" s="3" t="s">
        <v>3146</v>
      </c>
      <c r="D93" s="3" t="s">
        <v>756</v>
      </c>
      <c r="E93" s="3">
        <v>196.500748</v>
      </c>
      <c r="F93" s="3">
        <v>184.3452</v>
      </c>
      <c r="G93" s="3">
        <v>185.252228</v>
      </c>
      <c r="H93" s="3">
        <v>187.984238</v>
      </c>
      <c r="I93" s="3">
        <v>189.214752</v>
      </c>
      <c r="J93" s="3">
        <v>190.30748</v>
      </c>
      <c r="K93" s="3">
        <v>187.967682</v>
      </c>
      <c r="L93" s="3">
        <v>187.978119</v>
      </c>
      <c r="M93" s="3">
        <v>188.061935</v>
      </c>
      <c r="N93" s="3">
        <v>187.984482</v>
      </c>
      <c r="O93" s="3">
        <v>187.066788</v>
      </c>
      <c r="P93" s="3">
        <v>187.223221</v>
      </c>
      <c r="Q93" s="3">
        <v>187.00238</v>
      </c>
      <c r="R93" s="3">
        <v>186.900131</v>
      </c>
      <c r="S93" s="3">
        <v>186.585159</v>
      </c>
      <c r="T93" s="3">
        <v>187.030411</v>
      </c>
      <c r="U93" s="3">
        <v>188.108627</v>
      </c>
      <c r="V93" s="3">
        <v>188.953201</v>
      </c>
      <c r="W93" s="3">
        <v>189.730515</v>
      </c>
      <c r="X93" s="3">
        <v>190.781876</v>
      </c>
      <c r="Y93" s="3">
        <v>191.652084</v>
      </c>
      <c r="Z93" s="3">
        <v>192.520432</v>
      </c>
      <c r="AA93" s="3">
        <v>193.483795</v>
      </c>
      <c r="AB93" s="3">
        <v>194.334808</v>
      </c>
      <c r="AC93" s="3">
        <v>195.079422</v>
      </c>
      <c r="AD93" s="3">
        <v>195.797607</v>
      </c>
      <c r="AE93" s="3">
        <v>196.648331</v>
      </c>
      <c r="AF93" s="3">
        <v>197.37706</v>
      </c>
      <c r="AG93" s="3">
        <v>198.333115</v>
      </c>
      <c r="AH93" s="3">
        <v>199.029968</v>
      </c>
      <c r="AI93" s="3">
        <v>199.798416</v>
      </c>
      <c r="AJ93" s="40">
        <v>0.001</v>
      </c>
    </row>
    <row r="94" ht="15.75" customHeight="1">
      <c r="A94" s="3" t="s">
        <v>601</v>
      </c>
      <c r="B94" s="3" t="s">
        <v>3147</v>
      </c>
      <c r="C94" s="3" t="s">
        <v>3148</v>
      </c>
      <c r="D94" s="3" t="s">
        <v>756</v>
      </c>
      <c r="E94" s="3">
        <v>202.817795</v>
      </c>
      <c r="F94" s="3">
        <v>190.470856</v>
      </c>
      <c r="G94" s="3">
        <v>191.100189</v>
      </c>
      <c r="H94" s="3">
        <v>193.053146</v>
      </c>
      <c r="I94" s="3">
        <v>193.443283</v>
      </c>
      <c r="J94" s="3">
        <v>194.585205</v>
      </c>
      <c r="K94" s="3">
        <v>194.617767</v>
      </c>
      <c r="L94" s="3">
        <v>195.371964</v>
      </c>
      <c r="M94" s="3">
        <v>196.367935</v>
      </c>
      <c r="N94" s="3">
        <v>197.260666</v>
      </c>
      <c r="O94" s="3">
        <v>197.333984</v>
      </c>
      <c r="P94" s="3">
        <v>198.436234</v>
      </c>
      <c r="Q94" s="3">
        <v>199.173752</v>
      </c>
      <c r="R94" s="3">
        <v>200.018921</v>
      </c>
      <c r="S94" s="3">
        <v>200.73616</v>
      </c>
      <c r="T94" s="3">
        <v>202.171936</v>
      </c>
      <c r="U94" s="3">
        <v>203.272049</v>
      </c>
      <c r="V94" s="3">
        <v>204.147156</v>
      </c>
      <c r="W94" s="3">
        <v>204.95993</v>
      </c>
      <c r="X94" s="3">
        <v>206.038483</v>
      </c>
      <c r="Y94" s="3">
        <v>206.94545</v>
      </c>
      <c r="Z94" s="3">
        <v>207.84845</v>
      </c>
      <c r="AA94" s="3">
        <v>208.839844</v>
      </c>
      <c r="AB94" s="3">
        <v>209.722397</v>
      </c>
      <c r="AC94" s="3">
        <v>210.498291</v>
      </c>
      <c r="AD94" s="3">
        <v>211.244858</v>
      </c>
      <c r="AE94" s="3">
        <v>212.116486</v>
      </c>
      <c r="AF94" s="3">
        <v>212.868591</v>
      </c>
      <c r="AG94" s="3">
        <v>213.837433</v>
      </c>
      <c r="AH94" s="3">
        <v>214.552841</v>
      </c>
      <c r="AI94" s="3">
        <v>215.339127</v>
      </c>
      <c r="AJ94" s="40">
        <v>0.002</v>
      </c>
    </row>
    <row r="95" ht="15.75" customHeight="1">
      <c r="A95" s="3" t="s">
        <v>604</v>
      </c>
      <c r="B95" s="3" t="s">
        <v>3149</v>
      </c>
      <c r="C95" s="3" t="s">
        <v>3150</v>
      </c>
      <c r="D95" s="3" t="s">
        <v>756</v>
      </c>
      <c r="E95" s="3">
        <v>251.810425</v>
      </c>
      <c r="F95" s="3">
        <v>236.974243</v>
      </c>
      <c r="G95" s="3">
        <v>236.629883</v>
      </c>
      <c r="H95" s="3">
        <v>238.352386</v>
      </c>
      <c r="I95" s="3">
        <v>238.463409</v>
      </c>
      <c r="J95" s="3">
        <v>239.394058</v>
      </c>
      <c r="K95" s="3">
        <v>238.717331</v>
      </c>
      <c r="L95" s="3">
        <v>239.543106</v>
      </c>
      <c r="M95" s="3">
        <v>240.532104</v>
      </c>
      <c r="N95" s="3">
        <v>241.456421</v>
      </c>
      <c r="O95" s="3">
        <v>241.474518</v>
      </c>
      <c r="P95" s="3">
        <v>242.609863</v>
      </c>
      <c r="Q95" s="3">
        <v>243.35257</v>
      </c>
      <c r="R95" s="3">
        <v>244.197327</v>
      </c>
      <c r="S95" s="3">
        <v>244.744492</v>
      </c>
      <c r="T95" s="3">
        <v>246.078003</v>
      </c>
      <c r="U95" s="3">
        <v>247.074081</v>
      </c>
      <c r="V95" s="3">
        <v>247.791489</v>
      </c>
      <c r="W95" s="3">
        <v>248.497162</v>
      </c>
      <c r="X95" s="3">
        <v>249.464539</v>
      </c>
      <c r="Y95" s="3">
        <v>250.254318</v>
      </c>
      <c r="Z95" s="3">
        <v>251.036041</v>
      </c>
      <c r="AA95" s="3">
        <v>251.927582</v>
      </c>
      <c r="AB95" s="3">
        <v>252.694</v>
      </c>
      <c r="AC95" s="3">
        <v>253.349121</v>
      </c>
      <c r="AD95" s="3">
        <v>253.974426</v>
      </c>
      <c r="AE95" s="3">
        <v>254.735168</v>
      </c>
      <c r="AF95" s="3">
        <v>255.363892</v>
      </c>
      <c r="AG95" s="3">
        <v>256.214935</v>
      </c>
      <c r="AH95" s="3">
        <v>256.797943</v>
      </c>
      <c r="AI95" s="3">
        <v>257.442444</v>
      </c>
      <c r="AJ95" s="40">
        <v>0.001</v>
      </c>
    </row>
    <row r="96" ht="15.75" customHeight="1">
      <c r="A96" s="3" t="s">
        <v>607</v>
      </c>
      <c r="B96" s="3" t="s">
        <v>3151</v>
      </c>
      <c r="C96" s="3" t="s">
        <v>3152</v>
      </c>
      <c r="D96" s="3" t="s">
        <v>756</v>
      </c>
      <c r="E96" s="3">
        <v>422.131226</v>
      </c>
      <c r="F96" s="3">
        <v>393.818115</v>
      </c>
      <c r="G96" s="3">
        <v>393.685974</v>
      </c>
      <c r="H96" s="3">
        <v>396.885345</v>
      </c>
      <c r="I96" s="3">
        <v>399.494232</v>
      </c>
      <c r="J96" s="3">
        <v>403.445251</v>
      </c>
      <c r="K96" s="3">
        <v>402.933197</v>
      </c>
      <c r="L96" s="3">
        <v>405.78299</v>
      </c>
      <c r="M96" s="3">
        <v>407.284943</v>
      </c>
      <c r="N96" s="3">
        <v>408.727783</v>
      </c>
      <c r="O96" s="3">
        <v>408.343597</v>
      </c>
      <c r="P96" s="3">
        <v>409.910675</v>
      </c>
      <c r="Q96" s="3">
        <v>411.436981</v>
      </c>
      <c r="R96" s="3">
        <v>412.963959</v>
      </c>
      <c r="S96" s="3">
        <v>414.200836</v>
      </c>
      <c r="T96" s="3">
        <v>417.167938</v>
      </c>
      <c r="U96" s="3">
        <v>419.362518</v>
      </c>
      <c r="V96" s="3">
        <v>420.950775</v>
      </c>
      <c r="W96" s="3">
        <v>422.744781</v>
      </c>
      <c r="X96" s="3">
        <v>424.930603</v>
      </c>
      <c r="Y96" s="3">
        <v>426.924286</v>
      </c>
      <c r="Z96" s="3">
        <v>428.908539</v>
      </c>
      <c r="AA96" s="3">
        <v>431.129852</v>
      </c>
      <c r="AB96" s="3">
        <v>433.085632</v>
      </c>
      <c r="AC96" s="3">
        <v>434.855621</v>
      </c>
      <c r="AD96" s="3">
        <v>436.595886</v>
      </c>
      <c r="AE96" s="3">
        <v>438.593384</v>
      </c>
      <c r="AF96" s="3">
        <v>440.322144</v>
      </c>
      <c r="AG96" s="3">
        <v>442.527039</v>
      </c>
      <c r="AH96" s="3">
        <v>444.233154</v>
      </c>
      <c r="AI96" s="3">
        <v>445.984985</v>
      </c>
      <c r="AJ96" s="40">
        <v>0.002</v>
      </c>
    </row>
    <row r="97" ht="15.75" customHeight="1">
      <c r="A97" s="3" t="s">
        <v>610</v>
      </c>
      <c r="B97" s="3" t="s">
        <v>3153</v>
      </c>
      <c r="C97" s="3" t="s">
        <v>3154</v>
      </c>
      <c r="D97" s="3" t="s">
        <v>756</v>
      </c>
      <c r="E97" s="3">
        <v>178.415985</v>
      </c>
      <c r="F97" s="3">
        <v>171.790634</v>
      </c>
      <c r="G97" s="3">
        <v>172.311676</v>
      </c>
      <c r="H97" s="3">
        <v>173.267868</v>
      </c>
      <c r="I97" s="3">
        <v>173.111893</v>
      </c>
      <c r="J97" s="3">
        <v>173.047623</v>
      </c>
      <c r="K97" s="3">
        <v>172.253342</v>
      </c>
      <c r="L97" s="3">
        <v>172.543365</v>
      </c>
      <c r="M97" s="3">
        <v>172.880447</v>
      </c>
      <c r="N97" s="3">
        <v>173.122971</v>
      </c>
      <c r="O97" s="3">
        <v>172.905548</v>
      </c>
      <c r="P97" s="3">
        <v>173.270782</v>
      </c>
      <c r="Q97" s="3">
        <v>173.432571</v>
      </c>
      <c r="R97" s="3">
        <v>173.655045</v>
      </c>
      <c r="S97" s="3">
        <v>173.728622</v>
      </c>
      <c r="T97" s="3">
        <v>174.241577</v>
      </c>
      <c r="U97" s="3">
        <v>174.567169</v>
      </c>
      <c r="V97" s="3">
        <v>174.764893</v>
      </c>
      <c r="W97" s="3">
        <v>174.920334</v>
      </c>
      <c r="X97" s="3">
        <v>175.221436</v>
      </c>
      <c r="Y97" s="3">
        <v>175.43042</v>
      </c>
      <c r="Z97" s="3">
        <v>175.638062</v>
      </c>
      <c r="AA97" s="3">
        <v>175.898193</v>
      </c>
      <c r="AB97" s="3">
        <v>176.097214</v>
      </c>
      <c r="AC97" s="3">
        <v>176.239883</v>
      </c>
      <c r="AD97" s="3">
        <v>176.369171</v>
      </c>
      <c r="AE97" s="3">
        <v>176.569214</v>
      </c>
      <c r="AF97" s="3">
        <v>176.702682</v>
      </c>
      <c r="AG97" s="3">
        <v>176.956314</v>
      </c>
      <c r="AH97" s="3">
        <v>177.071686</v>
      </c>
      <c r="AI97" s="3">
        <v>177.227539</v>
      </c>
      <c r="AJ97" s="40">
        <v>0.0</v>
      </c>
    </row>
    <row r="98" ht="15.75" customHeight="1">
      <c r="A98" s="3" t="s">
        <v>613</v>
      </c>
      <c r="B98" s="3" t="s">
        <v>3155</v>
      </c>
      <c r="C98" s="3" t="s">
        <v>3156</v>
      </c>
      <c r="D98" s="3" t="s">
        <v>756</v>
      </c>
      <c r="E98" s="3">
        <v>247.416275</v>
      </c>
      <c r="F98" s="3">
        <v>240.512146</v>
      </c>
      <c r="G98" s="3">
        <v>240.69371</v>
      </c>
      <c r="H98" s="3">
        <v>241.007584</v>
      </c>
      <c r="I98" s="3">
        <v>240.070297</v>
      </c>
      <c r="J98" s="3">
        <v>239.767029</v>
      </c>
      <c r="K98" s="3">
        <v>238.208496</v>
      </c>
      <c r="L98" s="3">
        <v>238.171829</v>
      </c>
      <c r="M98" s="3">
        <v>238.146454</v>
      </c>
      <c r="N98" s="3">
        <v>238.056976</v>
      </c>
      <c r="O98" s="3">
        <v>237.571884</v>
      </c>
      <c r="P98" s="3">
        <v>237.591888</v>
      </c>
      <c r="Q98" s="3">
        <v>237.43837</v>
      </c>
      <c r="R98" s="3">
        <v>237.342346</v>
      </c>
      <c r="S98" s="3">
        <v>237.38324</v>
      </c>
      <c r="T98" s="3">
        <v>237.776611</v>
      </c>
      <c r="U98" s="3">
        <v>238.040237</v>
      </c>
      <c r="V98" s="3">
        <v>238.208694</v>
      </c>
      <c r="W98" s="3">
        <v>238.306274</v>
      </c>
      <c r="X98" s="3">
        <v>238.522293</v>
      </c>
      <c r="Y98" s="3">
        <v>238.669266</v>
      </c>
      <c r="Z98" s="3">
        <v>238.810959</v>
      </c>
      <c r="AA98" s="3">
        <v>238.998947</v>
      </c>
      <c r="AB98" s="3">
        <v>239.149246</v>
      </c>
      <c r="AC98" s="3">
        <v>239.235535</v>
      </c>
      <c r="AD98" s="3">
        <v>239.31073</v>
      </c>
      <c r="AE98" s="3">
        <v>239.448914</v>
      </c>
      <c r="AF98" s="3">
        <v>239.531097</v>
      </c>
      <c r="AG98" s="3">
        <v>239.720551</v>
      </c>
      <c r="AH98" s="3">
        <v>239.789642</v>
      </c>
      <c r="AI98" s="3">
        <v>239.887329</v>
      </c>
      <c r="AJ98" s="40">
        <v>-0.001</v>
      </c>
    </row>
    <row r="99" ht="15.75" customHeight="1">
      <c r="A99" s="3" t="s">
        <v>616</v>
      </c>
      <c r="B99" s="3" t="s">
        <v>3157</v>
      </c>
      <c r="C99" s="3" t="s">
        <v>3158</v>
      </c>
      <c r="D99" s="3" t="s">
        <v>756</v>
      </c>
      <c r="E99" s="3">
        <v>213.822601</v>
      </c>
      <c r="F99" s="3">
        <v>198.060577</v>
      </c>
      <c r="G99" s="3">
        <v>199.027817</v>
      </c>
      <c r="H99" s="3">
        <v>200.97168</v>
      </c>
      <c r="I99" s="3">
        <v>201.039612</v>
      </c>
      <c r="J99" s="3">
        <v>201.71698</v>
      </c>
      <c r="K99" s="3">
        <v>200.694427</v>
      </c>
      <c r="L99" s="3">
        <v>200.938599</v>
      </c>
      <c r="M99" s="3">
        <v>201.550461</v>
      </c>
      <c r="N99" s="3">
        <v>201.954681</v>
      </c>
      <c r="O99" s="3">
        <v>201.405579</v>
      </c>
      <c r="P99" s="3">
        <v>202.475571</v>
      </c>
      <c r="Q99" s="3">
        <v>202.647858</v>
      </c>
      <c r="R99" s="3">
        <v>203.114746</v>
      </c>
      <c r="S99" s="3">
        <v>203.286987</v>
      </c>
      <c r="T99" s="3">
        <v>204.467346</v>
      </c>
      <c r="U99" s="3">
        <v>205.130524</v>
      </c>
      <c r="V99" s="3">
        <v>205.65155</v>
      </c>
      <c r="W99" s="3">
        <v>206.173584</v>
      </c>
      <c r="X99" s="3">
        <v>207.012314</v>
      </c>
      <c r="Y99" s="3">
        <v>207.55368</v>
      </c>
      <c r="Z99" s="3">
        <v>208.177567</v>
      </c>
      <c r="AA99" s="3">
        <v>208.907852</v>
      </c>
      <c r="AB99" s="3">
        <v>209.471649</v>
      </c>
      <c r="AC99" s="3">
        <v>209.957932</v>
      </c>
      <c r="AD99" s="3">
        <v>210.402084</v>
      </c>
      <c r="AE99" s="3">
        <v>211.082489</v>
      </c>
      <c r="AF99" s="3">
        <v>211.546082</v>
      </c>
      <c r="AG99" s="3">
        <v>212.257309</v>
      </c>
      <c r="AH99" s="3">
        <v>212.634674</v>
      </c>
      <c r="AI99" s="3">
        <v>213.171158</v>
      </c>
      <c r="AJ99" s="40">
        <v>0.0</v>
      </c>
    </row>
    <row r="100" ht="15.75" customHeight="1">
      <c r="A100" s="3" t="s">
        <v>230</v>
      </c>
      <c r="C100" s="3" t="s">
        <v>3159</v>
      </c>
    </row>
    <row r="101" ht="15.75" customHeight="1">
      <c r="A101" s="3" t="s">
        <v>623</v>
      </c>
      <c r="B101" s="3" t="s">
        <v>3160</v>
      </c>
      <c r="C101" s="3" t="s">
        <v>3161</v>
      </c>
      <c r="D101" s="3" t="s">
        <v>756</v>
      </c>
      <c r="E101" s="3">
        <v>267.203308</v>
      </c>
      <c r="F101" s="3">
        <v>264.827148</v>
      </c>
      <c r="G101" s="3">
        <v>264.710297</v>
      </c>
      <c r="H101" s="3">
        <v>264.533478</v>
      </c>
      <c r="I101" s="3">
        <v>263.827759</v>
      </c>
      <c r="J101" s="3">
        <v>264.221222</v>
      </c>
      <c r="K101" s="3">
        <v>264.13028</v>
      </c>
      <c r="L101" s="3">
        <v>263.938965</v>
      </c>
      <c r="M101" s="3">
        <v>263.934143</v>
      </c>
      <c r="N101" s="3">
        <v>264.056854</v>
      </c>
      <c r="O101" s="3">
        <v>263.986633</v>
      </c>
      <c r="P101" s="3">
        <v>264.07428</v>
      </c>
      <c r="Q101" s="3">
        <v>263.929962</v>
      </c>
      <c r="R101" s="3">
        <v>263.682587</v>
      </c>
      <c r="S101" s="3">
        <v>263.573975</v>
      </c>
      <c r="T101" s="3">
        <v>263.579102</v>
      </c>
      <c r="U101" s="3">
        <v>263.573975</v>
      </c>
      <c r="V101" s="3">
        <v>263.573639</v>
      </c>
      <c r="W101" s="3">
        <v>263.750092</v>
      </c>
      <c r="X101" s="3">
        <v>263.873779</v>
      </c>
      <c r="Y101" s="3">
        <v>264.013123</v>
      </c>
      <c r="Z101" s="3">
        <v>264.163147</v>
      </c>
      <c r="AA101" s="3">
        <v>264.379242</v>
      </c>
      <c r="AB101" s="3">
        <v>264.505737</v>
      </c>
      <c r="AC101" s="3">
        <v>264.650604</v>
      </c>
      <c r="AD101" s="3">
        <v>264.825775</v>
      </c>
      <c r="AE101" s="3">
        <v>265.014984</v>
      </c>
      <c r="AF101" s="3">
        <v>265.155334</v>
      </c>
      <c r="AG101" s="3">
        <v>265.332092</v>
      </c>
      <c r="AH101" s="3">
        <v>265.488373</v>
      </c>
      <c r="AI101" s="3">
        <v>265.628723</v>
      </c>
      <c r="AJ101" s="40">
        <v>0.0</v>
      </c>
    </row>
    <row r="102" ht="15.75" customHeight="1">
      <c r="A102" s="3" t="s">
        <v>626</v>
      </c>
      <c r="B102" s="3" t="s">
        <v>3162</v>
      </c>
      <c r="C102" s="3" t="s">
        <v>3163</v>
      </c>
      <c r="D102" s="3" t="s">
        <v>756</v>
      </c>
      <c r="E102" s="3">
        <v>375.299286</v>
      </c>
      <c r="F102" s="3">
        <v>367.164215</v>
      </c>
      <c r="G102" s="3">
        <v>367.919739</v>
      </c>
      <c r="H102" s="3">
        <v>369.832703</v>
      </c>
      <c r="I102" s="3">
        <v>370.937439</v>
      </c>
      <c r="J102" s="3">
        <v>372.351685</v>
      </c>
      <c r="K102" s="3">
        <v>373.316467</v>
      </c>
      <c r="L102" s="3">
        <v>374.011292</v>
      </c>
      <c r="M102" s="3">
        <v>374.982117</v>
      </c>
      <c r="N102" s="3">
        <v>375.741913</v>
      </c>
      <c r="O102" s="3">
        <v>375.894257</v>
      </c>
      <c r="P102" s="3">
        <v>376.802124</v>
      </c>
      <c r="Q102" s="3">
        <v>377.309143</v>
      </c>
      <c r="R102" s="3">
        <v>377.838409</v>
      </c>
      <c r="S102" s="3">
        <v>378.566559</v>
      </c>
      <c r="T102" s="3">
        <v>379.927155</v>
      </c>
      <c r="U102" s="3">
        <v>380.855377</v>
      </c>
      <c r="V102" s="3">
        <v>381.392578</v>
      </c>
      <c r="W102" s="3">
        <v>382.292542</v>
      </c>
      <c r="X102" s="3">
        <v>383.128693</v>
      </c>
      <c r="Y102" s="3">
        <v>383.957245</v>
      </c>
      <c r="Z102" s="3">
        <v>384.795654</v>
      </c>
      <c r="AA102" s="3">
        <v>385.821075</v>
      </c>
      <c r="AB102" s="3">
        <v>386.59317</v>
      </c>
      <c r="AC102" s="3">
        <v>387.363342</v>
      </c>
      <c r="AD102" s="3">
        <v>388.174042</v>
      </c>
      <c r="AE102" s="3">
        <v>389.063446</v>
      </c>
      <c r="AF102" s="3">
        <v>389.811707</v>
      </c>
      <c r="AG102" s="3">
        <v>390.716278</v>
      </c>
      <c r="AH102" s="3">
        <v>391.477539</v>
      </c>
      <c r="AI102" s="3">
        <v>392.214264</v>
      </c>
      <c r="AJ102" s="40">
        <v>0.001</v>
      </c>
    </row>
    <row r="103" ht="15.75" customHeight="1">
      <c r="A103" s="3" t="s">
        <v>629</v>
      </c>
      <c r="B103" s="3" t="s">
        <v>3164</v>
      </c>
      <c r="C103" s="3" t="s">
        <v>3165</v>
      </c>
      <c r="D103" s="3" t="s">
        <v>756</v>
      </c>
      <c r="E103" s="3">
        <v>264.847229</v>
      </c>
      <c r="F103" s="3">
        <v>263.772125</v>
      </c>
      <c r="G103" s="3">
        <v>264.190765</v>
      </c>
      <c r="H103" s="3">
        <v>264.999542</v>
      </c>
      <c r="I103" s="3">
        <v>265.550079</v>
      </c>
      <c r="J103" s="3">
        <v>266.704987</v>
      </c>
      <c r="K103" s="3">
        <v>266.465118</v>
      </c>
      <c r="L103" s="3">
        <v>266.260803</v>
      </c>
      <c r="M103" s="3">
        <v>266.072296</v>
      </c>
      <c r="N103" s="3">
        <v>265.873108</v>
      </c>
      <c r="O103" s="3">
        <v>265.590698</v>
      </c>
      <c r="P103" s="3">
        <v>265.410583</v>
      </c>
      <c r="Q103" s="3">
        <v>265.194336</v>
      </c>
      <c r="R103" s="3">
        <v>265.123291</v>
      </c>
      <c r="S103" s="3">
        <v>265.056946</v>
      </c>
      <c r="T103" s="3">
        <v>264.980591</v>
      </c>
      <c r="U103" s="3">
        <v>264.963623</v>
      </c>
      <c r="V103" s="3">
        <v>264.939972</v>
      </c>
      <c r="W103" s="3">
        <v>265.014496</v>
      </c>
      <c r="X103" s="3">
        <v>265.066925</v>
      </c>
      <c r="Y103" s="3">
        <v>265.125122</v>
      </c>
      <c r="Z103" s="3">
        <v>265.192596</v>
      </c>
      <c r="AA103" s="3">
        <v>265.307709</v>
      </c>
      <c r="AB103" s="3">
        <v>265.368286</v>
      </c>
      <c r="AC103" s="3">
        <v>265.43692</v>
      </c>
      <c r="AD103" s="3">
        <v>265.525177</v>
      </c>
      <c r="AE103" s="3">
        <v>265.623596</v>
      </c>
      <c r="AF103" s="3">
        <v>265.693634</v>
      </c>
      <c r="AG103" s="3">
        <v>265.787933</v>
      </c>
      <c r="AH103" s="3">
        <v>265.867218</v>
      </c>
      <c r="AI103" s="3">
        <v>265.938232</v>
      </c>
      <c r="AJ103" s="40">
        <v>0.0</v>
      </c>
    </row>
    <row r="104" ht="15.75" customHeight="1">
      <c r="A104" s="3" t="s">
        <v>632</v>
      </c>
      <c r="B104" s="3" t="s">
        <v>3166</v>
      </c>
      <c r="C104" s="3" t="s">
        <v>3167</v>
      </c>
      <c r="D104" s="3" t="s">
        <v>756</v>
      </c>
      <c r="E104" s="3">
        <v>292.661713</v>
      </c>
      <c r="F104" s="3">
        <v>293.373779</v>
      </c>
      <c r="G104" s="3">
        <v>295.253937</v>
      </c>
      <c r="H104" s="3">
        <v>297.220825</v>
      </c>
      <c r="I104" s="3">
        <v>299.085266</v>
      </c>
      <c r="J104" s="3">
        <v>301.483398</v>
      </c>
      <c r="K104" s="3">
        <v>301.584961</v>
      </c>
      <c r="L104" s="3">
        <v>301.636597</v>
      </c>
      <c r="M104" s="3">
        <v>301.711761</v>
      </c>
      <c r="N104" s="3">
        <v>301.771118</v>
      </c>
      <c r="O104" s="3">
        <v>301.755432</v>
      </c>
      <c r="P104" s="3">
        <v>301.868988</v>
      </c>
      <c r="Q104" s="3">
        <v>301.948761</v>
      </c>
      <c r="R104" s="3">
        <v>302.021027</v>
      </c>
      <c r="S104" s="3">
        <v>302.048035</v>
      </c>
      <c r="T104" s="3">
        <v>302.175568</v>
      </c>
      <c r="U104" s="3">
        <v>302.272217</v>
      </c>
      <c r="V104" s="3">
        <v>302.355927</v>
      </c>
      <c r="W104" s="3">
        <v>302.441254</v>
      </c>
      <c r="X104" s="3">
        <v>302.543884</v>
      </c>
      <c r="Y104" s="3">
        <v>302.632324</v>
      </c>
      <c r="Z104" s="3">
        <v>302.624634</v>
      </c>
      <c r="AA104" s="3">
        <v>302.719849</v>
      </c>
      <c r="AB104" s="3">
        <v>302.680511</v>
      </c>
      <c r="AC104" s="3">
        <v>302.68512</v>
      </c>
      <c r="AD104" s="3">
        <v>302.748383</v>
      </c>
      <c r="AE104" s="3">
        <v>302.814392</v>
      </c>
      <c r="AF104" s="3">
        <v>302.8255</v>
      </c>
      <c r="AG104" s="3">
        <v>302.867157</v>
      </c>
      <c r="AH104" s="3">
        <v>302.916046</v>
      </c>
      <c r="AI104" s="3">
        <v>302.941803</v>
      </c>
      <c r="AJ104" s="40">
        <v>0.001</v>
      </c>
    </row>
    <row r="105" ht="15.75" customHeight="1">
      <c r="A105" s="3" t="s">
        <v>635</v>
      </c>
      <c r="B105" s="3" t="s">
        <v>3168</v>
      </c>
      <c r="C105" s="3" t="s">
        <v>3169</v>
      </c>
      <c r="D105" s="3" t="s">
        <v>756</v>
      </c>
      <c r="E105" s="3">
        <v>280.859131</v>
      </c>
      <c r="F105" s="3">
        <v>276.202148</v>
      </c>
      <c r="G105" s="3">
        <v>275.335083</v>
      </c>
      <c r="H105" s="3">
        <v>274.98111</v>
      </c>
      <c r="I105" s="3">
        <v>274.637512</v>
      </c>
      <c r="J105" s="3">
        <v>274.642822</v>
      </c>
      <c r="K105" s="3">
        <v>275.463257</v>
      </c>
      <c r="L105" s="3">
        <v>275.562134</v>
      </c>
      <c r="M105" s="3">
        <v>275.835449</v>
      </c>
      <c r="N105" s="3">
        <v>275.82843</v>
      </c>
      <c r="O105" s="3">
        <v>275.654358</v>
      </c>
      <c r="P105" s="3">
        <v>275.731445</v>
      </c>
      <c r="Q105" s="3">
        <v>275.839325</v>
      </c>
      <c r="R105" s="3">
        <v>275.758179</v>
      </c>
      <c r="S105" s="3">
        <v>275.71521</v>
      </c>
      <c r="T105" s="3">
        <v>276.00528</v>
      </c>
      <c r="U105" s="3">
        <v>276.183594</v>
      </c>
      <c r="V105" s="3">
        <v>276.196747</v>
      </c>
      <c r="W105" s="3">
        <v>276.426453</v>
      </c>
      <c r="X105" s="3">
        <v>276.670685</v>
      </c>
      <c r="Y105" s="3">
        <v>276.8974</v>
      </c>
      <c r="Z105" s="3">
        <v>277.13165300000003</v>
      </c>
      <c r="AA105" s="3">
        <v>277.422089</v>
      </c>
      <c r="AB105" s="3">
        <v>277.669159</v>
      </c>
      <c r="AC105" s="3">
        <v>277.916473</v>
      </c>
      <c r="AD105" s="3">
        <v>278.154297</v>
      </c>
      <c r="AE105" s="3">
        <v>278.415985</v>
      </c>
      <c r="AF105" s="3">
        <v>278.653503</v>
      </c>
      <c r="AG105" s="3">
        <v>278.932098</v>
      </c>
      <c r="AH105" s="3">
        <v>279.156433</v>
      </c>
      <c r="AI105" s="3">
        <v>279.383728</v>
      </c>
      <c r="AJ105" s="40">
        <v>0.0</v>
      </c>
    </row>
    <row r="106" ht="15.75" customHeight="1">
      <c r="A106" s="3" t="s">
        <v>638</v>
      </c>
      <c r="B106" s="3" t="s">
        <v>3170</v>
      </c>
      <c r="C106" s="3" t="s">
        <v>3171</v>
      </c>
      <c r="D106" s="3" t="s">
        <v>756</v>
      </c>
      <c r="E106" s="3">
        <v>372.665497</v>
      </c>
      <c r="F106" s="3">
        <v>369.303162</v>
      </c>
      <c r="G106" s="3">
        <v>370.127686</v>
      </c>
      <c r="H106" s="3">
        <v>371.650085</v>
      </c>
      <c r="I106" s="3">
        <v>372.68634</v>
      </c>
      <c r="J106" s="3">
        <v>373.578827</v>
      </c>
      <c r="K106" s="3">
        <v>374.169617</v>
      </c>
      <c r="L106" s="3">
        <v>374.56131</v>
      </c>
      <c r="M106" s="3">
        <v>375.04361</v>
      </c>
      <c r="N106" s="3">
        <v>375.441925</v>
      </c>
      <c r="O106" s="3">
        <v>375.574493</v>
      </c>
      <c r="P106" s="3">
        <v>376.045105</v>
      </c>
      <c r="Q106" s="3">
        <v>376.417786</v>
      </c>
      <c r="R106" s="3">
        <v>376.9086</v>
      </c>
      <c r="S106" s="3">
        <v>377.247345</v>
      </c>
      <c r="T106" s="3">
        <v>377.739838</v>
      </c>
      <c r="U106" s="3">
        <v>378.156708</v>
      </c>
      <c r="V106" s="3">
        <v>378.448486</v>
      </c>
      <c r="W106" s="3">
        <v>378.803619</v>
      </c>
      <c r="X106" s="3">
        <v>379.224457</v>
      </c>
      <c r="Y106" s="3">
        <v>379.574402</v>
      </c>
      <c r="Z106" s="3">
        <v>379.884521</v>
      </c>
      <c r="AA106" s="3">
        <v>380.330353</v>
      </c>
      <c r="AB106" s="3">
        <v>380.579315</v>
      </c>
      <c r="AC106" s="3">
        <v>380.862457</v>
      </c>
      <c r="AD106" s="3">
        <v>381.184387</v>
      </c>
      <c r="AE106" s="3">
        <v>381.535492</v>
      </c>
      <c r="AF106" s="3">
        <v>381.798279</v>
      </c>
      <c r="AG106" s="3">
        <v>382.107574</v>
      </c>
      <c r="AH106" s="3">
        <v>382.388794</v>
      </c>
      <c r="AI106" s="3">
        <v>382.629761</v>
      </c>
      <c r="AJ106" s="40">
        <v>0.001</v>
      </c>
    </row>
    <row r="107" ht="15.75" customHeight="1">
      <c r="A107" s="3" t="s">
        <v>610</v>
      </c>
      <c r="B107" s="3" t="s">
        <v>3172</v>
      </c>
      <c r="C107" s="3" t="s">
        <v>3173</v>
      </c>
      <c r="D107" s="3" t="s">
        <v>756</v>
      </c>
      <c r="E107" s="3">
        <v>201.096481</v>
      </c>
      <c r="F107" s="3">
        <v>194.612656</v>
      </c>
      <c r="G107" s="3">
        <v>194.849838</v>
      </c>
      <c r="H107" s="3">
        <v>196.290695</v>
      </c>
      <c r="I107" s="3">
        <v>197.427689</v>
      </c>
      <c r="J107" s="3">
        <v>196.612274</v>
      </c>
      <c r="K107" s="3">
        <v>197.231415</v>
      </c>
      <c r="L107" s="3">
        <v>197.448578</v>
      </c>
      <c r="M107" s="3">
        <v>197.822556</v>
      </c>
      <c r="N107" s="3">
        <v>198.091568</v>
      </c>
      <c r="O107" s="3">
        <v>197.864639</v>
      </c>
      <c r="P107" s="3">
        <v>198.247223</v>
      </c>
      <c r="Q107" s="3">
        <v>198.412689</v>
      </c>
      <c r="R107" s="3">
        <v>198.884537</v>
      </c>
      <c r="S107" s="3">
        <v>199.420319</v>
      </c>
      <c r="T107" s="3">
        <v>200.433594</v>
      </c>
      <c r="U107" s="3">
        <v>201.249039</v>
      </c>
      <c r="V107" s="3">
        <v>201.935181</v>
      </c>
      <c r="W107" s="3">
        <v>202.624161</v>
      </c>
      <c r="X107" s="3">
        <v>203.435562</v>
      </c>
      <c r="Y107" s="3">
        <v>204.157501</v>
      </c>
      <c r="Z107" s="3">
        <v>204.867477</v>
      </c>
      <c r="AA107" s="3">
        <v>205.649368</v>
      </c>
      <c r="AB107" s="3">
        <v>206.346207</v>
      </c>
      <c r="AC107" s="3">
        <v>206.98909</v>
      </c>
      <c r="AD107" s="3">
        <v>207.620972</v>
      </c>
      <c r="AE107" s="3">
        <v>208.320587</v>
      </c>
      <c r="AF107" s="3">
        <v>208.943283</v>
      </c>
      <c r="AG107" s="3">
        <v>209.689026</v>
      </c>
      <c r="AH107" s="3">
        <v>210.293549</v>
      </c>
      <c r="AI107" s="3">
        <v>210.905472</v>
      </c>
      <c r="AJ107" s="40">
        <v>0.002</v>
      </c>
    </row>
    <row r="108" ht="15.75" customHeight="1">
      <c r="A108" s="3" t="s">
        <v>613</v>
      </c>
      <c r="B108" s="3" t="s">
        <v>3174</v>
      </c>
      <c r="C108" s="3" t="s">
        <v>3175</v>
      </c>
      <c r="D108" s="3" t="s">
        <v>756</v>
      </c>
      <c r="E108" s="3">
        <v>300.39917</v>
      </c>
      <c r="F108" s="3">
        <v>291.670288</v>
      </c>
      <c r="G108" s="3">
        <v>292.559998</v>
      </c>
      <c r="H108" s="3">
        <v>292.240601</v>
      </c>
      <c r="I108" s="3">
        <v>291.763672</v>
      </c>
      <c r="J108" s="3">
        <v>291.394318</v>
      </c>
      <c r="K108" s="3">
        <v>291.488312</v>
      </c>
      <c r="L108" s="3">
        <v>292.124237</v>
      </c>
      <c r="M108" s="3">
        <v>292.794098</v>
      </c>
      <c r="N108" s="3">
        <v>293.326569</v>
      </c>
      <c r="O108" s="3">
        <v>293.155701</v>
      </c>
      <c r="P108" s="3">
        <v>293.845367</v>
      </c>
      <c r="Q108" s="3">
        <v>294.351593</v>
      </c>
      <c r="R108" s="3">
        <v>294.775177</v>
      </c>
      <c r="S108" s="3">
        <v>295.17807</v>
      </c>
      <c r="T108" s="3">
        <v>296.510406</v>
      </c>
      <c r="U108" s="3">
        <v>297.528687</v>
      </c>
      <c r="V108" s="3">
        <v>298.323456</v>
      </c>
      <c r="W108" s="3">
        <v>299.319244</v>
      </c>
      <c r="X108" s="3">
        <v>300.375031</v>
      </c>
      <c r="Y108" s="3">
        <v>301.350128</v>
      </c>
      <c r="Z108" s="3">
        <v>302.341797</v>
      </c>
      <c r="AA108" s="3">
        <v>303.452515</v>
      </c>
      <c r="AB108" s="3">
        <v>304.414215</v>
      </c>
      <c r="AC108" s="3">
        <v>305.319489</v>
      </c>
      <c r="AD108" s="3">
        <v>306.231171</v>
      </c>
      <c r="AE108" s="3">
        <v>307.23587</v>
      </c>
      <c r="AF108" s="3">
        <v>308.120758</v>
      </c>
      <c r="AG108" s="3">
        <v>309.17926</v>
      </c>
      <c r="AH108" s="3">
        <v>310.053802</v>
      </c>
      <c r="AI108" s="3">
        <v>310.926239</v>
      </c>
      <c r="AJ108" s="40">
        <v>0.001</v>
      </c>
    </row>
    <row r="109" ht="15.75" customHeight="1">
      <c r="A109" s="3" t="s">
        <v>645</v>
      </c>
      <c r="B109" s="3" t="s">
        <v>3176</v>
      </c>
      <c r="C109" s="3" t="s">
        <v>3177</v>
      </c>
      <c r="D109" s="3" t="s">
        <v>756</v>
      </c>
      <c r="E109" s="3">
        <v>289.659607</v>
      </c>
      <c r="F109" s="3">
        <v>284.982849</v>
      </c>
      <c r="G109" s="3">
        <v>284.856781</v>
      </c>
      <c r="H109" s="3">
        <v>285.439972</v>
      </c>
      <c r="I109" s="3">
        <v>285.917755</v>
      </c>
      <c r="J109" s="3">
        <v>286.027771</v>
      </c>
      <c r="K109" s="3">
        <v>286.55542</v>
      </c>
      <c r="L109" s="3">
        <v>287.088745</v>
      </c>
      <c r="M109" s="3">
        <v>287.666779</v>
      </c>
      <c r="N109" s="3">
        <v>288.153931</v>
      </c>
      <c r="O109" s="3">
        <v>288.174652</v>
      </c>
      <c r="P109" s="3">
        <v>288.654205</v>
      </c>
      <c r="Q109" s="3">
        <v>289.078552</v>
      </c>
      <c r="R109" s="3">
        <v>289.485992</v>
      </c>
      <c r="S109" s="3">
        <v>289.999634</v>
      </c>
      <c r="T109" s="3">
        <v>291.009796</v>
      </c>
      <c r="U109" s="3">
        <v>291.890167</v>
      </c>
      <c r="V109" s="3">
        <v>292.524658</v>
      </c>
      <c r="W109" s="3">
        <v>293.307312</v>
      </c>
      <c r="X109" s="3">
        <v>294.116638</v>
      </c>
      <c r="Y109" s="3">
        <v>294.909241</v>
      </c>
      <c r="Z109" s="3">
        <v>295.683472</v>
      </c>
      <c r="AA109" s="3">
        <v>296.559753</v>
      </c>
      <c r="AB109" s="3">
        <v>297.321533</v>
      </c>
      <c r="AC109" s="3">
        <v>298.039581</v>
      </c>
      <c r="AD109" s="3">
        <v>298.768799</v>
      </c>
      <c r="AE109" s="3">
        <v>299.541931</v>
      </c>
      <c r="AF109" s="3">
        <v>300.245056</v>
      </c>
      <c r="AG109" s="3">
        <v>301.053345</v>
      </c>
      <c r="AH109" s="3">
        <v>301.766937</v>
      </c>
      <c r="AI109" s="3">
        <v>302.445282</v>
      </c>
      <c r="AJ109" s="40">
        <v>0.001</v>
      </c>
    </row>
    <row r="110" ht="15.75" customHeight="1">
      <c r="A110" s="3" t="s">
        <v>792</v>
      </c>
      <c r="C110" s="3" t="s">
        <v>3178</v>
      </c>
    </row>
    <row r="111" ht="15.75" customHeight="1">
      <c r="A111" s="3" t="s">
        <v>162</v>
      </c>
      <c r="C111" s="3" t="s">
        <v>3179</v>
      </c>
    </row>
    <row r="112" ht="15.75" customHeight="1">
      <c r="A112" s="3" t="s">
        <v>591</v>
      </c>
      <c r="B112" s="3" t="s">
        <v>3180</v>
      </c>
      <c r="C112" s="3" t="s">
        <v>3181</v>
      </c>
      <c r="D112" s="3" t="s">
        <v>797</v>
      </c>
      <c r="E112" s="3">
        <v>3027.769531</v>
      </c>
      <c r="F112" s="3">
        <v>3021.770508</v>
      </c>
      <c r="G112" s="3">
        <v>3021.98877</v>
      </c>
      <c r="H112" s="3">
        <v>3014.297852</v>
      </c>
      <c r="I112" s="3">
        <v>3005.810303</v>
      </c>
      <c r="J112" s="3">
        <v>2998.348145</v>
      </c>
      <c r="K112" s="3">
        <v>2961.032227</v>
      </c>
      <c r="L112" s="3">
        <v>2963.179443</v>
      </c>
      <c r="M112" s="3">
        <v>2963.795166</v>
      </c>
      <c r="N112" s="3">
        <v>2964.399414</v>
      </c>
      <c r="O112" s="3">
        <v>2965.065918</v>
      </c>
      <c r="P112" s="3">
        <v>2965.838867</v>
      </c>
      <c r="Q112" s="3">
        <v>2966.607422</v>
      </c>
      <c r="R112" s="3">
        <v>2967.422119</v>
      </c>
      <c r="S112" s="3">
        <v>2967.297363</v>
      </c>
      <c r="T112" s="3">
        <v>2967.077881</v>
      </c>
      <c r="U112" s="3">
        <v>2966.835693</v>
      </c>
      <c r="V112" s="3">
        <v>2966.348633</v>
      </c>
      <c r="W112" s="3">
        <v>2966.410889</v>
      </c>
      <c r="X112" s="3">
        <v>2966.39624</v>
      </c>
      <c r="Y112" s="3">
        <v>2966.51709</v>
      </c>
      <c r="Z112" s="3">
        <v>2966.663574</v>
      </c>
      <c r="AA112" s="3">
        <v>2966.65918</v>
      </c>
      <c r="AB112" s="3">
        <v>2966.846191</v>
      </c>
      <c r="AC112" s="3">
        <v>2966.998291</v>
      </c>
      <c r="AD112" s="3">
        <v>2967.084717</v>
      </c>
      <c r="AE112" s="3">
        <v>2967.139893</v>
      </c>
      <c r="AF112" s="3">
        <v>2967.105957</v>
      </c>
      <c r="AG112" s="3">
        <v>2967.075195</v>
      </c>
      <c r="AH112" s="3">
        <v>2967.051025</v>
      </c>
      <c r="AI112" s="3">
        <v>2967.061035</v>
      </c>
      <c r="AJ112" s="40">
        <v>-0.001</v>
      </c>
    </row>
    <row r="113" ht="15.75" customHeight="1">
      <c r="A113" s="3" t="s">
        <v>595</v>
      </c>
      <c r="B113" s="3" t="s">
        <v>3182</v>
      </c>
      <c r="C113" s="3" t="s">
        <v>3183</v>
      </c>
      <c r="D113" s="3" t="s">
        <v>797</v>
      </c>
      <c r="E113" s="3">
        <v>3387.003418</v>
      </c>
      <c r="F113" s="3">
        <v>3361.192627</v>
      </c>
      <c r="G113" s="3">
        <v>3366.168457</v>
      </c>
      <c r="H113" s="3">
        <v>3353.444092</v>
      </c>
      <c r="I113" s="3">
        <v>3335.243164</v>
      </c>
      <c r="J113" s="3">
        <v>3321.750732</v>
      </c>
      <c r="K113" s="3">
        <v>3301.716553</v>
      </c>
      <c r="L113" s="3">
        <v>3304.740234</v>
      </c>
      <c r="M113" s="3">
        <v>3305.209961</v>
      </c>
      <c r="N113" s="3">
        <v>3305.928467</v>
      </c>
      <c r="O113" s="3">
        <v>3306.600098</v>
      </c>
      <c r="P113" s="3">
        <v>3307.360107</v>
      </c>
      <c r="Q113" s="3">
        <v>3308.023926</v>
      </c>
      <c r="R113" s="3">
        <v>3308.68335</v>
      </c>
      <c r="S113" s="3">
        <v>3308.850098</v>
      </c>
      <c r="T113" s="3">
        <v>3308.988525</v>
      </c>
      <c r="U113" s="3">
        <v>3308.608887</v>
      </c>
      <c r="V113" s="3">
        <v>3308.181396</v>
      </c>
      <c r="W113" s="3">
        <v>3308.307129</v>
      </c>
      <c r="X113" s="3">
        <v>3308.156006</v>
      </c>
      <c r="Y113" s="3">
        <v>3308.048584</v>
      </c>
      <c r="Z113" s="3">
        <v>3307.92627</v>
      </c>
      <c r="AA113" s="3">
        <v>3307.92749</v>
      </c>
      <c r="AB113" s="3">
        <v>3307.76416</v>
      </c>
      <c r="AC113" s="3">
        <v>3307.661621</v>
      </c>
      <c r="AD113" s="3">
        <v>3307.585938</v>
      </c>
      <c r="AE113" s="3">
        <v>3307.527344</v>
      </c>
      <c r="AF113" s="3">
        <v>3307.354736</v>
      </c>
      <c r="AG113" s="3">
        <v>3307.199219</v>
      </c>
      <c r="AH113" s="3">
        <v>3307.133545</v>
      </c>
      <c r="AI113" s="3">
        <v>3307.016113</v>
      </c>
      <c r="AJ113" s="40">
        <v>-0.001</v>
      </c>
    </row>
    <row r="114" ht="15.75" customHeight="1">
      <c r="A114" s="3" t="s">
        <v>598</v>
      </c>
      <c r="B114" s="3" t="s">
        <v>3184</v>
      </c>
      <c r="C114" s="3" t="s">
        <v>3185</v>
      </c>
      <c r="D114" s="3" t="s">
        <v>797</v>
      </c>
      <c r="E114" s="3">
        <v>3139.86084</v>
      </c>
      <c r="F114" s="3">
        <v>3141.09375</v>
      </c>
      <c r="G114" s="3">
        <v>3153.286865</v>
      </c>
      <c r="H114" s="3">
        <v>3166.383789</v>
      </c>
      <c r="I114" s="3">
        <v>3164.763916</v>
      </c>
      <c r="J114" s="3">
        <v>3156.570312</v>
      </c>
      <c r="K114" s="3">
        <v>3126.508545</v>
      </c>
      <c r="L114" s="3">
        <v>3128.105713</v>
      </c>
      <c r="M114" s="3">
        <v>3128.837158</v>
      </c>
      <c r="N114" s="3">
        <v>3129.484131</v>
      </c>
      <c r="O114" s="3">
        <v>3130.106445</v>
      </c>
      <c r="P114" s="3">
        <v>3130.826904</v>
      </c>
      <c r="Q114" s="3">
        <v>3131.474365</v>
      </c>
      <c r="R114" s="3">
        <v>3132.160156</v>
      </c>
      <c r="S114" s="3">
        <v>3132.314941</v>
      </c>
      <c r="T114" s="3">
        <v>3132.375488</v>
      </c>
      <c r="U114" s="3">
        <v>3132.27417</v>
      </c>
      <c r="V114" s="3">
        <v>3132.175537</v>
      </c>
      <c r="W114" s="3">
        <v>3132.118896</v>
      </c>
      <c r="X114" s="3">
        <v>3132.087402</v>
      </c>
      <c r="Y114" s="3">
        <v>3132.036865</v>
      </c>
      <c r="Z114" s="3">
        <v>3132.005615</v>
      </c>
      <c r="AA114" s="3">
        <v>3131.992432</v>
      </c>
      <c r="AB114" s="3">
        <v>3131.962646</v>
      </c>
      <c r="AC114" s="3">
        <v>3131.943115</v>
      </c>
      <c r="AD114" s="3">
        <v>3131.939697</v>
      </c>
      <c r="AE114" s="3">
        <v>3131.942383</v>
      </c>
      <c r="AF114" s="3">
        <v>3131.936768</v>
      </c>
      <c r="AG114" s="3">
        <v>3131.936279</v>
      </c>
      <c r="AH114" s="3">
        <v>3131.932861</v>
      </c>
      <c r="AI114" s="3">
        <v>3131.929932</v>
      </c>
      <c r="AJ114" s="40">
        <v>0.0</v>
      </c>
    </row>
    <row r="115" ht="15.75" customHeight="1">
      <c r="A115" s="3" t="s">
        <v>601</v>
      </c>
      <c r="B115" s="3" t="s">
        <v>3186</v>
      </c>
      <c r="C115" s="3" t="s">
        <v>3187</v>
      </c>
      <c r="D115" s="3" t="s">
        <v>797</v>
      </c>
      <c r="E115" s="3">
        <v>3201.273193</v>
      </c>
      <c r="F115" s="3">
        <v>3192.927734</v>
      </c>
      <c r="G115" s="3">
        <v>3196.220215</v>
      </c>
      <c r="H115" s="3">
        <v>3200.2146</v>
      </c>
      <c r="I115" s="3">
        <v>3195.846924</v>
      </c>
      <c r="J115" s="3">
        <v>3190.356445</v>
      </c>
      <c r="K115" s="3">
        <v>3181.228271</v>
      </c>
      <c r="L115" s="3">
        <v>3182.320557</v>
      </c>
      <c r="M115" s="3">
        <v>3182.529297</v>
      </c>
      <c r="N115" s="3">
        <v>3183.038818</v>
      </c>
      <c r="O115" s="3">
        <v>3183.530518</v>
      </c>
      <c r="P115" s="3">
        <v>3184.060791</v>
      </c>
      <c r="Q115" s="3">
        <v>3184.553467</v>
      </c>
      <c r="R115" s="3">
        <v>3185.109619</v>
      </c>
      <c r="S115" s="3">
        <v>3185.154053</v>
      </c>
      <c r="T115" s="3">
        <v>3185.045654</v>
      </c>
      <c r="U115" s="3">
        <v>3184.890137</v>
      </c>
      <c r="V115" s="3">
        <v>3184.767822</v>
      </c>
      <c r="W115" s="3">
        <v>3184.704346</v>
      </c>
      <c r="X115" s="3">
        <v>3184.684082</v>
      </c>
      <c r="Y115" s="3">
        <v>3184.686523</v>
      </c>
      <c r="Z115" s="3">
        <v>3184.71875</v>
      </c>
      <c r="AA115" s="3">
        <v>3184.738037</v>
      </c>
      <c r="AB115" s="3">
        <v>3184.773682</v>
      </c>
      <c r="AC115" s="3">
        <v>3184.800049</v>
      </c>
      <c r="AD115" s="3">
        <v>3184.819824</v>
      </c>
      <c r="AE115" s="3">
        <v>3184.841797</v>
      </c>
      <c r="AF115" s="3">
        <v>3184.867432</v>
      </c>
      <c r="AG115" s="3">
        <v>3184.889648</v>
      </c>
      <c r="AH115" s="3">
        <v>3184.897949</v>
      </c>
      <c r="AI115" s="3">
        <v>3184.914307</v>
      </c>
      <c r="AJ115" s="40">
        <v>0.0</v>
      </c>
    </row>
    <row r="116" ht="15.75" customHeight="1">
      <c r="A116" s="3" t="s">
        <v>604</v>
      </c>
      <c r="B116" s="3" t="s">
        <v>3188</v>
      </c>
      <c r="C116" s="3" t="s">
        <v>3189</v>
      </c>
      <c r="D116" s="3" t="s">
        <v>797</v>
      </c>
      <c r="E116" s="3">
        <v>3527.262939</v>
      </c>
      <c r="F116" s="3">
        <v>3507.255859</v>
      </c>
      <c r="G116" s="3">
        <v>3509.068115</v>
      </c>
      <c r="H116" s="3">
        <v>3503.398682</v>
      </c>
      <c r="I116" s="3">
        <v>3499.506592</v>
      </c>
      <c r="J116" s="3">
        <v>3491.009521</v>
      </c>
      <c r="K116" s="3">
        <v>3478.083496</v>
      </c>
      <c r="L116" s="3">
        <v>3479.688965</v>
      </c>
      <c r="M116" s="3">
        <v>3479.708008</v>
      </c>
      <c r="N116" s="3">
        <v>3480.203613</v>
      </c>
      <c r="O116" s="3">
        <v>3480.661133</v>
      </c>
      <c r="P116" s="3">
        <v>3481.114746</v>
      </c>
      <c r="Q116" s="3">
        <v>3481.543701</v>
      </c>
      <c r="R116" s="3">
        <v>3481.943359</v>
      </c>
      <c r="S116" s="3">
        <v>3481.834717</v>
      </c>
      <c r="T116" s="3">
        <v>3481.669189</v>
      </c>
      <c r="U116" s="3">
        <v>3481.541504</v>
      </c>
      <c r="V116" s="3">
        <v>3481.383545</v>
      </c>
      <c r="W116" s="3">
        <v>3481.376221</v>
      </c>
      <c r="X116" s="3">
        <v>3481.352295</v>
      </c>
      <c r="Y116" s="3">
        <v>3481.361816</v>
      </c>
      <c r="Z116" s="3">
        <v>3481.366455</v>
      </c>
      <c r="AA116" s="3">
        <v>3481.389404</v>
      </c>
      <c r="AB116" s="3">
        <v>3481.410156</v>
      </c>
      <c r="AC116" s="3">
        <v>3481.43457</v>
      </c>
      <c r="AD116" s="3">
        <v>3481.458252</v>
      </c>
      <c r="AE116" s="3">
        <v>3481.479004</v>
      </c>
      <c r="AF116" s="3">
        <v>3481.505371</v>
      </c>
      <c r="AG116" s="3">
        <v>3481.895996</v>
      </c>
      <c r="AH116" s="3">
        <v>3482.097168</v>
      </c>
      <c r="AI116" s="3">
        <v>3482.464844</v>
      </c>
      <c r="AJ116" s="40">
        <v>0.0</v>
      </c>
    </row>
    <row r="117" ht="15.75" customHeight="1">
      <c r="A117" s="3" t="s">
        <v>607</v>
      </c>
      <c r="B117" s="3" t="s">
        <v>3190</v>
      </c>
      <c r="C117" s="3" t="s">
        <v>3191</v>
      </c>
      <c r="D117" s="3" t="s">
        <v>797</v>
      </c>
      <c r="E117" s="3">
        <v>3169.327393</v>
      </c>
      <c r="F117" s="3">
        <v>3147.794678</v>
      </c>
      <c r="G117" s="3">
        <v>3147.032715</v>
      </c>
      <c r="H117" s="3">
        <v>3142.397217</v>
      </c>
      <c r="I117" s="3">
        <v>3136.480469</v>
      </c>
      <c r="J117" s="3">
        <v>3136.30835</v>
      </c>
      <c r="K117" s="3">
        <v>3121.346924</v>
      </c>
      <c r="L117" s="3">
        <v>3125.684326</v>
      </c>
      <c r="M117" s="3">
        <v>3126.376953</v>
      </c>
      <c r="N117" s="3">
        <v>3127.391357</v>
      </c>
      <c r="O117" s="3">
        <v>3128.037842</v>
      </c>
      <c r="P117" s="3">
        <v>3128.632812</v>
      </c>
      <c r="Q117" s="3">
        <v>3128.54541</v>
      </c>
      <c r="R117" s="3">
        <v>3128.037842</v>
      </c>
      <c r="S117" s="3">
        <v>3127.267334</v>
      </c>
      <c r="T117" s="3">
        <v>3127.056152</v>
      </c>
      <c r="U117" s="3">
        <v>3126.496094</v>
      </c>
      <c r="V117" s="3">
        <v>3125.648193</v>
      </c>
      <c r="W117" s="3">
        <v>3125.705811</v>
      </c>
      <c r="X117" s="3">
        <v>3125.321533</v>
      </c>
      <c r="Y117" s="3">
        <v>3125.203125</v>
      </c>
      <c r="Z117" s="3">
        <v>3125.090332</v>
      </c>
      <c r="AA117" s="3">
        <v>3125.065674</v>
      </c>
      <c r="AB117" s="3">
        <v>3124.928955</v>
      </c>
      <c r="AC117" s="3">
        <v>3124.850586</v>
      </c>
      <c r="AD117" s="3">
        <v>3124.82373</v>
      </c>
      <c r="AE117" s="3">
        <v>3124.79126</v>
      </c>
      <c r="AF117" s="3">
        <v>3124.693604</v>
      </c>
      <c r="AG117" s="3">
        <v>3124.641602</v>
      </c>
      <c r="AH117" s="3">
        <v>3124.615234</v>
      </c>
      <c r="AI117" s="3">
        <v>3124.572021</v>
      </c>
      <c r="AJ117" s="40">
        <v>0.0</v>
      </c>
    </row>
    <row r="118" ht="15.75" customHeight="1">
      <c r="A118" s="3" t="s">
        <v>610</v>
      </c>
      <c r="B118" s="3" t="s">
        <v>3192</v>
      </c>
      <c r="C118" s="3" t="s">
        <v>3193</v>
      </c>
      <c r="D118" s="3" t="s">
        <v>797</v>
      </c>
      <c r="E118" s="3">
        <v>3343.611084</v>
      </c>
      <c r="F118" s="3">
        <v>3343.562744</v>
      </c>
      <c r="G118" s="3">
        <v>3352.410889</v>
      </c>
      <c r="H118" s="3">
        <v>3360.125977</v>
      </c>
      <c r="I118" s="3">
        <v>3354.296631</v>
      </c>
      <c r="J118" s="3">
        <v>3343.082764</v>
      </c>
      <c r="K118" s="3">
        <v>3329.925781</v>
      </c>
      <c r="L118" s="3">
        <v>3331.111572</v>
      </c>
      <c r="M118" s="3">
        <v>3331.70874</v>
      </c>
      <c r="N118" s="3">
        <v>3332.244385</v>
      </c>
      <c r="O118" s="3">
        <v>3332.773682</v>
      </c>
      <c r="P118" s="3">
        <v>3333.324463</v>
      </c>
      <c r="Q118" s="3">
        <v>3333.85791</v>
      </c>
      <c r="R118" s="3">
        <v>3334.39917</v>
      </c>
      <c r="S118" s="3">
        <v>3334.43042</v>
      </c>
      <c r="T118" s="3">
        <v>3334.375977</v>
      </c>
      <c r="U118" s="3">
        <v>3334.285645</v>
      </c>
      <c r="V118" s="3">
        <v>3334.195801</v>
      </c>
      <c r="W118" s="3">
        <v>3334.099121</v>
      </c>
      <c r="X118" s="3">
        <v>3334.008545</v>
      </c>
      <c r="Y118" s="3">
        <v>3333.9375</v>
      </c>
      <c r="Z118" s="3">
        <v>3333.884033</v>
      </c>
      <c r="AA118" s="3">
        <v>3333.85791</v>
      </c>
      <c r="AB118" s="3">
        <v>3333.817383</v>
      </c>
      <c r="AC118" s="3">
        <v>3333.791016</v>
      </c>
      <c r="AD118" s="3">
        <v>3333.783691</v>
      </c>
      <c r="AE118" s="3">
        <v>3333.78418</v>
      </c>
      <c r="AF118" s="3">
        <v>3333.772949</v>
      </c>
      <c r="AG118" s="3">
        <v>3333.766602</v>
      </c>
      <c r="AH118" s="3">
        <v>3333.760254</v>
      </c>
      <c r="AI118" s="3">
        <v>3333.753418</v>
      </c>
      <c r="AJ118" s="40">
        <v>0.0</v>
      </c>
    </row>
    <row r="119" ht="15.75" customHeight="1">
      <c r="A119" s="3" t="s">
        <v>613</v>
      </c>
      <c r="B119" s="3" t="s">
        <v>3194</v>
      </c>
      <c r="C119" s="3" t="s">
        <v>3195</v>
      </c>
      <c r="D119" s="3" t="s">
        <v>797</v>
      </c>
      <c r="E119" s="3">
        <v>3848.405518</v>
      </c>
      <c r="F119" s="3">
        <v>3825.890381</v>
      </c>
      <c r="G119" s="3">
        <v>3819.32959</v>
      </c>
      <c r="H119" s="3">
        <v>3814.632324</v>
      </c>
      <c r="I119" s="3">
        <v>3810.832031</v>
      </c>
      <c r="J119" s="3">
        <v>3803.314453</v>
      </c>
      <c r="K119" s="3">
        <v>3789.666504</v>
      </c>
      <c r="L119" s="3">
        <v>3790.735352</v>
      </c>
      <c r="M119" s="3">
        <v>3791.19043</v>
      </c>
      <c r="N119" s="3">
        <v>3791.665039</v>
      </c>
      <c r="O119" s="3">
        <v>3792.126465</v>
      </c>
      <c r="P119" s="3">
        <v>3792.595459</v>
      </c>
      <c r="Q119" s="3">
        <v>3793.047119</v>
      </c>
      <c r="R119" s="3">
        <v>3793.500244</v>
      </c>
      <c r="S119" s="3">
        <v>3793.458496</v>
      </c>
      <c r="T119" s="3">
        <v>3793.341064</v>
      </c>
      <c r="U119" s="3">
        <v>3794.495361</v>
      </c>
      <c r="V119" s="3">
        <v>3796.32251</v>
      </c>
      <c r="W119" s="3">
        <v>3796.26416</v>
      </c>
      <c r="X119" s="3">
        <v>3796.787354</v>
      </c>
      <c r="Y119" s="3">
        <v>3797.401123</v>
      </c>
      <c r="Z119" s="3">
        <v>3798.003662</v>
      </c>
      <c r="AA119" s="3">
        <v>3797.984863</v>
      </c>
      <c r="AB119" s="3">
        <v>3798.825684</v>
      </c>
      <c r="AC119" s="3">
        <v>3798.867432</v>
      </c>
      <c r="AD119" s="3">
        <v>3798.86377</v>
      </c>
      <c r="AE119" s="3">
        <v>3798.861328</v>
      </c>
      <c r="AF119" s="3">
        <v>3798.855469</v>
      </c>
      <c r="AG119" s="3">
        <v>3798.849609</v>
      </c>
      <c r="AH119" s="3">
        <v>3798.846924</v>
      </c>
      <c r="AI119" s="3">
        <v>3798.841553</v>
      </c>
      <c r="AJ119" s="40">
        <v>0.0</v>
      </c>
    </row>
    <row r="120" ht="15.75" customHeight="1">
      <c r="A120" s="3" t="s">
        <v>616</v>
      </c>
      <c r="B120" s="3" t="s">
        <v>3196</v>
      </c>
      <c r="C120" s="3" t="s">
        <v>3197</v>
      </c>
      <c r="D120" s="3" t="s">
        <v>797</v>
      </c>
      <c r="E120" s="3">
        <v>3319.131592</v>
      </c>
      <c r="F120" s="3">
        <v>3300.795898</v>
      </c>
      <c r="G120" s="3">
        <v>3310.734375</v>
      </c>
      <c r="H120" s="3">
        <v>3316.33374</v>
      </c>
      <c r="I120" s="3">
        <v>3312.246338</v>
      </c>
      <c r="J120" s="3">
        <v>3304.727539</v>
      </c>
      <c r="K120" s="3">
        <v>3290.355957</v>
      </c>
      <c r="L120" s="3">
        <v>3292.13501</v>
      </c>
      <c r="M120" s="3">
        <v>3293.157227</v>
      </c>
      <c r="N120" s="3">
        <v>3294.027344</v>
      </c>
      <c r="O120" s="3">
        <v>3294.216797</v>
      </c>
      <c r="P120" s="3">
        <v>3296.111084</v>
      </c>
      <c r="Q120" s="3">
        <v>3296.620117</v>
      </c>
      <c r="R120" s="3">
        <v>3297.568359</v>
      </c>
      <c r="S120" s="3">
        <v>3297.73877</v>
      </c>
      <c r="T120" s="3">
        <v>3298.502197</v>
      </c>
      <c r="U120" s="3">
        <v>3298.47168</v>
      </c>
      <c r="V120" s="3">
        <v>3298.624512</v>
      </c>
      <c r="W120" s="3">
        <v>3298.728271</v>
      </c>
      <c r="X120" s="3">
        <v>3299.120117</v>
      </c>
      <c r="Y120" s="3">
        <v>3299.201172</v>
      </c>
      <c r="Z120" s="3">
        <v>3299.469971</v>
      </c>
      <c r="AA120" s="3">
        <v>3299.711426</v>
      </c>
      <c r="AB120" s="3">
        <v>3299.923096</v>
      </c>
      <c r="AC120" s="3">
        <v>3300.025879</v>
      </c>
      <c r="AD120" s="3">
        <v>3300.13623</v>
      </c>
      <c r="AE120" s="3">
        <v>3300.47876</v>
      </c>
      <c r="AF120" s="3">
        <v>3300.594238</v>
      </c>
      <c r="AG120" s="3">
        <v>3300.879883</v>
      </c>
      <c r="AH120" s="3">
        <v>3300.893066</v>
      </c>
      <c r="AI120" s="3">
        <v>3301.181885</v>
      </c>
      <c r="AJ120" s="40">
        <v>0.0</v>
      </c>
    </row>
    <row r="121" ht="15.75" customHeight="1">
      <c r="A121" s="3" t="s">
        <v>230</v>
      </c>
      <c r="C121" s="3" t="s">
        <v>3198</v>
      </c>
    </row>
    <row r="122" ht="15.75" customHeight="1">
      <c r="A122" s="3" t="s">
        <v>623</v>
      </c>
      <c r="B122" s="3" t="s">
        <v>3199</v>
      </c>
      <c r="C122" s="3" t="s">
        <v>3200</v>
      </c>
      <c r="D122" s="3" t="s">
        <v>797</v>
      </c>
      <c r="E122" s="3">
        <v>4118.018066</v>
      </c>
      <c r="F122" s="3">
        <v>4102.803223</v>
      </c>
      <c r="G122" s="3">
        <v>4096.462891</v>
      </c>
      <c r="H122" s="3">
        <v>4093.818359</v>
      </c>
      <c r="I122" s="3">
        <v>4084.87915</v>
      </c>
      <c r="J122" s="3">
        <v>4086.778076</v>
      </c>
      <c r="K122" s="3">
        <v>4087.523193</v>
      </c>
      <c r="L122" s="3">
        <v>4088.068115</v>
      </c>
      <c r="M122" s="3">
        <v>4088.000732</v>
      </c>
      <c r="N122" s="3">
        <v>4088.491943</v>
      </c>
      <c r="O122" s="3">
        <v>4088.687012</v>
      </c>
      <c r="P122" s="3">
        <v>4088.280273</v>
      </c>
      <c r="Q122" s="3">
        <v>4087.442139</v>
      </c>
      <c r="R122" s="3">
        <v>4086.182373</v>
      </c>
      <c r="S122" s="3">
        <v>4085.024658</v>
      </c>
      <c r="T122" s="3">
        <v>4083.831787</v>
      </c>
      <c r="U122" s="3">
        <v>4082.74585</v>
      </c>
      <c r="V122" s="3">
        <v>4081.839355</v>
      </c>
      <c r="W122" s="3">
        <v>4081.664307</v>
      </c>
      <c r="X122" s="3">
        <v>4081.177246</v>
      </c>
      <c r="Y122" s="3">
        <v>4080.880615</v>
      </c>
      <c r="Z122" s="3">
        <v>4080.644775</v>
      </c>
      <c r="AA122" s="3">
        <v>4080.665283</v>
      </c>
      <c r="AB122" s="3">
        <v>4080.345947</v>
      </c>
      <c r="AC122" s="3">
        <v>4080.17749</v>
      </c>
      <c r="AD122" s="3">
        <v>4080.161865</v>
      </c>
      <c r="AE122" s="3">
        <v>4080.133057</v>
      </c>
      <c r="AF122" s="3">
        <v>4079.991455</v>
      </c>
      <c r="AG122" s="3">
        <v>4079.866211</v>
      </c>
      <c r="AH122" s="3">
        <v>4079.813232</v>
      </c>
      <c r="AI122" s="3">
        <v>4079.69165</v>
      </c>
      <c r="AJ122" s="40">
        <v>0.0</v>
      </c>
    </row>
    <row r="123" ht="15.75" customHeight="1">
      <c r="A123" s="3" t="s">
        <v>626</v>
      </c>
      <c r="B123" s="3" t="s">
        <v>3201</v>
      </c>
      <c r="C123" s="3" t="s">
        <v>3202</v>
      </c>
      <c r="D123" s="3" t="s">
        <v>797</v>
      </c>
      <c r="E123" s="3">
        <v>4782.164062</v>
      </c>
      <c r="F123" s="3">
        <v>4776.354492</v>
      </c>
      <c r="G123" s="3">
        <v>4772.503418</v>
      </c>
      <c r="H123" s="3">
        <v>4772.561035</v>
      </c>
      <c r="I123" s="3">
        <v>4771.162109</v>
      </c>
      <c r="J123" s="3">
        <v>4769.883301</v>
      </c>
      <c r="K123" s="3">
        <v>4770.722656</v>
      </c>
      <c r="L123" s="3">
        <v>4771.22998</v>
      </c>
      <c r="M123" s="3">
        <v>4771.790039</v>
      </c>
      <c r="N123" s="3">
        <v>4772.225098</v>
      </c>
      <c r="O123" s="3">
        <v>4772.673828</v>
      </c>
      <c r="P123" s="3">
        <v>4773.018066</v>
      </c>
      <c r="Q123" s="3">
        <v>4773.009766</v>
      </c>
      <c r="R123" s="3">
        <v>4772.702148</v>
      </c>
      <c r="S123" s="3">
        <v>4772.317383</v>
      </c>
      <c r="T123" s="3">
        <v>4771.920898</v>
      </c>
      <c r="U123" s="3">
        <v>4771.827637</v>
      </c>
      <c r="V123" s="3">
        <v>4771.20752</v>
      </c>
      <c r="W123" s="3">
        <v>4771.301758</v>
      </c>
      <c r="X123" s="3">
        <v>4770.790527</v>
      </c>
      <c r="Y123" s="3">
        <v>4770.430664</v>
      </c>
      <c r="Z123" s="3">
        <v>4770.117188</v>
      </c>
      <c r="AA123" s="3">
        <v>4770.227051</v>
      </c>
      <c r="AB123" s="3">
        <v>4769.80957</v>
      </c>
      <c r="AC123" s="3">
        <v>4769.648438</v>
      </c>
      <c r="AD123" s="3">
        <v>4769.643066</v>
      </c>
      <c r="AE123" s="3">
        <v>4769.630371</v>
      </c>
      <c r="AF123" s="3">
        <v>4769.540039</v>
      </c>
      <c r="AG123" s="3">
        <v>4769.459473</v>
      </c>
      <c r="AH123" s="3">
        <v>4769.422363</v>
      </c>
      <c r="AI123" s="3">
        <v>4769.348145</v>
      </c>
      <c r="AJ123" s="40">
        <v>0.0</v>
      </c>
    </row>
    <row r="124" ht="15.75" customHeight="1">
      <c r="A124" s="3" t="s">
        <v>629</v>
      </c>
      <c r="B124" s="3" t="s">
        <v>3203</v>
      </c>
      <c r="C124" s="3" t="s">
        <v>3204</v>
      </c>
      <c r="D124" s="3" t="s">
        <v>797</v>
      </c>
      <c r="E124" s="3">
        <v>4196.678711</v>
      </c>
      <c r="F124" s="3">
        <v>4180.831543</v>
      </c>
      <c r="G124" s="3">
        <v>4168.039062</v>
      </c>
      <c r="H124" s="3">
        <v>4161.164551</v>
      </c>
      <c r="I124" s="3">
        <v>4165.859863</v>
      </c>
      <c r="J124" s="3">
        <v>4168.682617</v>
      </c>
      <c r="K124" s="3">
        <v>4168.520508</v>
      </c>
      <c r="L124" s="3">
        <v>4168.966309</v>
      </c>
      <c r="M124" s="3">
        <v>4169.294922</v>
      </c>
      <c r="N124" s="3">
        <v>4169.677246</v>
      </c>
      <c r="O124" s="3">
        <v>4170.033203</v>
      </c>
      <c r="P124" s="3">
        <v>4170.304688</v>
      </c>
      <c r="Q124" s="3">
        <v>4170.570801</v>
      </c>
      <c r="R124" s="3">
        <v>4172.81543</v>
      </c>
      <c r="S124" s="3">
        <v>4173.994141</v>
      </c>
      <c r="T124" s="3">
        <v>4174.589355</v>
      </c>
      <c r="U124" s="3">
        <v>4173.727051</v>
      </c>
      <c r="V124" s="3">
        <v>4172.989746</v>
      </c>
      <c r="W124" s="3">
        <v>4172.769531</v>
      </c>
      <c r="X124" s="3">
        <v>4172.346191</v>
      </c>
      <c r="Y124" s="3">
        <v>4172.057129</v>
      </c>
      <c r="Z124" s="3">
        <v>4171.828125</v>
      </c>
      <c r="AA124" s="3">
        <v>4171.786133</v>
      </c>
      <c r="AB124" s="3">
        <v>4171.555176</v>
      </c>
      <c r="AC124" s="3">
        <v>4171.421875</v>
      </c>
      <c r="AD124" s="3">
        <v>4171.404297</v>
      </c>
      <c r="AE124" s="3">
        <v>4171.376953</v>
      </c>
      <c r="AF124" s="3">
        <v>4171.27832</v>
      </c>
      <c r="AG124" s="3">
        <v>4171.191895</v>
      </c>
      <c r="AH124" s="3">
        <v>4171.15625</v>
      </c>
      <c r="AI124" s="3">
        <v>4171.078125</v>
      </c>
      <c r="AJ124" s="40">
        <v>0.0</v>
      </c>
    </row>
    <row r="125" ht="15.75" customHeight="1">
      <c r="A125" s="3" t="s">
        <v>632</v>
      </c>
      <c r="B125" s="3" t="s">
        <v>3205</v>
      </c>
      <c r="C125" s="3" t="s">
        <v>3206</v>
      </c>
      <c r="D125" s="3" t="s">
        <v>797</v>
      </c>
      <c r="E125" s="3">
        <v>4585.763672</v>
      </c>
      <c r="F125" s="3">
        <v>4582.288086</v>
      </c>
      <c r="G125" s="3">
        <v>4584.941895</v>
      </c>
      <c r="H125" s="3">
        <v>4601.371094</v>
      </c>
      <c r="I125" s="3">
        <v>4617.505371</v>
      </c>
      <c r="J125" s="3">
        <v>4629.538574</v>
      </c>
      <c r="K125" s="3">
        <v>4630.137695</v>
      </c>
      <c r="L125" s="3">
        <v>4630.720703</v>
      </c>
      <c r="M125" s="3">
        <v>4631.294922</v>
      </c>
      <c r="N125" s="3">
        <v>4631.830078</v>
      </c>
      <c r="O125" s="3">
        <v>4632.358887</v>
      </c>
      <c r="P125" s="3">
        <v>4633.228516</v>
      </c>
      <c r="Q125" s="3">
        <v>4634.141113</v>
      </c>
      <c r="R125" s="3">
        <v>4634.772949</v>
      </c>
      <c r="S125" s="3">
        <v>4634.82959</v>
      </c>
      <c r="T125" s="3">
        <v>4634.714355</v>
      </c>
      <c r="U125" s="3">
        <v>4634.639648</v>
      </c>
      <c r="V125" s="3">
        <v>4634.639648</v>
      </c>
      <c r="W125" s="3">
        <v>4634.638184</v>
      </c>
      <c r="X125" s="3">
        <v>4634.648926</v>
      </c>
      <c r="Y125" s="3">
        <v>4634.667969</v>
      </c>
      <c r="Z125" s="3">
        <v>4634.378906</v>
      </c>
      <c r="AA125" s="3">
        <v>4634.384766</v>
      </c>
      <c r="AB125" s="3">
        <v>4634.005371</v>
      </c>
      <c r="AC125" s="3">
        <v>4633.791016</v>
      </c>
      <c r="AD125" s="3">
        <v>4633.77002</v>
      </c>
      <c r="AE125" s="3">
        <v>4633.725586</v>
      </c>
      <c r="AF125" s="3">
        <v>4633.542969</v>
      </c>
      <c r="AG125" s="3">
        <v>4633.42041</v>
      </c>
      <c r="AH125" s="3">
        <v>4633.375</v>
      </c>
      <c r="AI125" s="3">
        <v>4633.266113</v>
      </c>
      <c r="AJ125" s="40">
        <v>0.0</v>
      </c>
    </row>
    <row r="126" ht="15.75" customHeight="1">
      <c r="A126" s="3" t="s">
        <v>635</v>
      </c>
      <c r="B126" s="3" t="s">
        <v>3207</v>
      </c>
      <c r="C126" s="3" t="s">
        <v>3208</v>
      </c>
      <c r="D126" s="3" t="s">
        <v>797</v>
      </c>
      <c r="E126" s="3">
        <v>4226.937012</v>
      </c>
      <c r="F126" s="3">
        <v>4210.3125</v>
      </c>
      <c r="G126" s="3">
        <v>4202.871094</v>
      </c>
      <c r="H126" s="3">
        <v>4196.378418</v>
      </c>
      <c r="I126" s="3">
        <v>4190.143555</v>
      </c>
      <c r="J126" s="3">
        <v>4187.132812</v>
      </c>
      <c r="K126" s="3">
        <v>4189.909668</v>
      </c>
      <c r="L126" s="3">
        <v>4190.880371</v>
      </c>
      <c r="M126" s="3">
        <v>4192.011719</v>
      </c>
      <c r="N126" s="3">
        <v>4192.453613</v>
      </c>
      <c r="O126" s="3">
        <v>4192.864746</v>
      </c>
      <c r="P126" s="3">
        <v>4193.29541</v>
      </c>
      <c r="Q126" s="3">
        <v>4193.441895</v>
      </c>
      <c r="R126" s="3">
        <v>4193.382812</v>
      </c>
      <c r="S126" s="3">
        <v>4193.003906</v>
      </c>
      <c r="T126" s="3">
        <v>4192.461426</v>
      </c>
      <c r="U126" s="3">
        <v>4192.054199</v>
      </c>
      <c r="V126" s="3">
        <v>4190.890625</v>
      </c>
      <c r="W126" s="3">
        <v>4190.650879</v>
      </c>
      <c r="X126" s="3">
        <v>4190.425293</v>
      </c>
      <c r="Y126" s="3">
        <v>4190.26416</v>
      </c>
      <c r="Z126" s="3">
        <v>4190.140137</v>
      </c>
      <c r="AA126" s="3">
        <v>4190.101074</v>
      </c>
      <c r="AB126" s="3">
        <v>4190.034668</v>
      </c>
      <c r="AC126" s="3">
        <v>4190.020508</v>
      </c>
      <c r="AD126" s="3">
        <v>4190.020996</v>
      </c>
      <c r="AE126" s="3">
        <v>4190.021484</v>
      </c>
      <c r="AF126" s="3">
        <v>4190.022949</v>
      </c>
      <c r="AG126" s="3">
        <v>4190.024902</v>
      </c>
      <c r="AH126" s="3">
        <v>4190.024902</v>
      </c>
      <c r="AI126" s="3">
        <v>4190.026855</v>
      </c>
      <c r="AJ126" s="40">
        <v>0.0</v>
      </c>
    </row>
    <row r="127" ht="15.75" customHeight="1">
      <c r="A127" s="3" t="s">
        <v>638</v>
      </c>
      <c r="B127" s="3" t="s">
        <v>3209</v>
      </c>
      <c r="C127" s="3" t="s">
        <v>3210</v>
      </c>
      <c r="D127" s="3" t="s">
        <v>797</v>
      </c>
      <c r="E127" s="3">
        <v>5431.787109</v>
      </c>
      <c r="F127" s="3">
        <v>5421.587891</v>
      </c>
      <c r="G127" s="3">
        <v>5414.138184</v>
      </c>
      <c r="H127" s="3">
        <v>5413.978027</v>
      </c>
      <c r="I127" s="3">
        <v>5415.934082</v>
      </c>
      <c r="J127" s="3">
        <v>5416.820801</v>
      </c>
      <c r="K127" s="3">
        <v>5417.498047</v>
      </c>
      <c r="L127" s="3">
        <v>5417.875977</v>
      </c>
      <c r="M127" s="3">
        <v>5418.070801</v>
      </c>
      <c r="N127" s="3">
        <v>5418.32959</v>
      </c>
      <c r="O127" s="3">
        <v>5418.581543</v>
      </c>
      <c r="P127" s="3">
        <v>5418.827637</v>
      </c>
      <c r="Q127" s="3">
        <v>5419.245605</v>
      </c>
      <c r="R127" s="3">
        <v>5420.375977</v>
      </c>
      <c r="S127" s="3">
        <v>5420.841797</v>
      </c>
      <c r="T127" s="3">
        <v>5421.536133</v>
      </c>
      <c r="U127" s="3">
        <v>5422.946289</v>
      </c>
      <c r="V127" s="3">
        <v>5424.21875</v>
      </c>
      <c r="W127" s="3">
        <v>5424.067871</v>
      </c>
      <c r="X127" s="3">
        <v>5424.270996</v>
      </c>
      <c r="Y127" s="3">
        <v>5424.510742</v>
      </c>
      <c r="Z127" s="3">
        <v>5424.350586</v>
      </c>
      <c r="AA127" s="3">
        <v>5424.442383</v>
      </c>
      <c r="AB127" s="3">
        <v>5424.171875</v>
      </c>
      <c r="AC127" s="3">
        <v>5424.086426</v>
      </c>
      <c r="AD127" s="3">
        <v>5424.063965</v>
      </c>
      <c r="AE127" s="3">
        <v>5424.041016</v>
      </c>
      <c r="AF127" s="3">
        <v>5423.961914</v>
      </c>
      <c r="AG127" s="3">
        <v>5423.837891</v>
      </c>
      <c r="AH127" s="3">
        <v>5423.77832</v>
      </c>
      <c r="AI127" s="3">
        <v>5423.659668</v>
      </c>
      <c r="AJ127" s="40">
        <v>0.0</v>
      </c>
    </row>
    <row r="128" ht="15.75" customHeight="1">
      <c r="A128" s="3" t="s">
        <v>610</v>
      </c>
      <c r="B128" s="3" t="s">
        <v>3211</v>
      </c>
      <c r="C128" s="3" t="s">
        <v>3212</v>
      </c>
      <c r="D128" s="3" t="s">
        <v>797</v>
      </c>
      <c r="E128" s="3">
        <v>3561.719238</v>
      </c>
      <c r="F128" s="3">
        <v>3554.117676</v>
      </c>
      <c r="G128" s="3">
        <v>3549.370361</v>
      </c>
      <c r="H128" s="3">
        <v>3546.298096</v>
      </c>
      <c r="I128" s="3">
        <v>3544.898926</v>
      </c>
      <c r="J128" s="3">
        <v>3527.759033</v>
      </c>
      <c r="K128" s="3">
        <v>3528.387939</v>
      </c>
      <c r="L128" s="3">
        <v>3528.95874</v>
      </c>
      <c r="M128" s="3">
        <v>3529.433594</v>
      </c>
      <c r="N128" s="3">
        <v>3529.902832</v>
      </c>
      <c r="O128" s="3">
        <v>3530.317383</v>
      </c>
      <c r="P128" s="3">
        <v>3530.685547</v>
      </c>
      <c r="Q128" s="3">
        <v>3531.070801</v>
      </c>
      <c r="R128" s="3">
        <v>3531.281494</v>
      </c>
      <c r="S128" s="3">
        <v>3531.018799</v>
      </c>
      <c r="T128" s="3">
        <v>3530.797607</v>
      </c>
      <c r="U128" s="3">
        <v>3530.570557</v>
      </c>
      <c r="V128" s="3">
        <v>3530.426025</v>
      </c>
      <c r="W128" s="3">
        <v>3530.40625</v>
      </c>
      <c r="X128" s="3">
        <v>3530.358398</v>
      </c>
      <c r="Y128" s="3">
        <v>3530.363281</v>
      </c>
      <c r="Z128" s="3">
        <v>3530.351318</v>
      </c>
      <c r="AA128" s="3">
        <v>3530.372559</v>
      </c>
      <c r="AB128" s="3">
        <v>3530.366699</v>
      </c>
      <c r="AC128" s="3">
        <v>3530.395752</v>
      </c>
      <c r="AD128" s="3">
        <v>3530.421631</v>
      </c>
      <c r="AE128" s="3">
        <v>3530.444092</v>
      </c>
      <c r="AF128" s="3">
        <v>3530.469482</v>
      </c>
      <c r="AG128" s="3">
        <v>3530.512451</v>
      </c>
      <c r="AH128" s="3">
        <v>3530.542236</v>
      </c>
      <c r="AI128" s="3">
        <v>3530.602051</v>
      </c>
      <c r="AJ128" s="40">
        <v>0.0</v>
      </c>
    </row>
    <row r="129" ht="15.75" customHeight="1">
      <c r="A129" s="3" t="s">
        <v>613</v>
      </c>
      <c r="B129" s="3" t="s">
        <v>3213</v>
      </c>
      <c r="C129" s="3" t="s">
        <v>3214</v>
      </c>
      <c r="D129" s="3" t="s">
        <v>797</v>
      </c>
      <c r="E129" s="3">
        <v>4329.612793</v>
      </c>
      <c r="F129" s="3">
        <v>4323.901855</v>
      </c>
      <c r="G129" s="3">
        <v>4323.025391</v>
      </c>
      <c r="H129" s="3">
        <v>4305.0625</v>
      </c>
      <c r="I129" s="3">
        <v>4289.019531</v>
      </c>
      <c r="J129" s="3">
        <v>4274.037109</v>
      </c>
      <c r="K129" s="3">
        <v>4268.754395</v>
      </c>
      <c r="L129" s="3">
        <v>4270.090332</v>
      </c>
      <c r="M129" s="3">
        <v>4270.500977</v>
      </c>
      <c r="N129" s="3">
        <v>4271.02832</v>
      </c>
      <c r="O129" s="3">
        <v>4271.394043</v>
      </c>
      <c r="P129" s="3">
        <v>4271.695312</v>
      </c>
      <c r="Q129" s="3">
        <v>4271.864258</v>
      </c>
      <c r="R129" s="3">
        <v>4271.350586</v>
      </c>
      <c r="S129" s="3">
        <v>4270.676758</v>
      </c>
      <c r="T129" s="3">
        <v>4270.026855</v>
      </c>
      <c r="U129" s="3">
        <v>4269.239258</v>
      </c>
      <c r="V129" s="3">
        <v>4268.462402</v>
      </c>
      <c r="W129" s="3">
        <v>4268.432129</v>
      </c>
      <c r="X129" s="3">
        <v>4268.099121</v>
      </c>
      <c r="Y129" s="3">
        <v>4267.899902</v>
      </c>
      <c r="Z129" s="3">
        <v>4267.754395</v>
      </c>
      <c r="AA129" s="3">
        <v>4267.758301</v>
      </c>
      <c r="AB129" s="3">
        <v>4267.57666</v>
      </c>
      <c r="AC129" s="3">
        <v>4267.452148</v>
      </c>
      <c r="AD129" s="3">
        <v>4267.442383</v>
      </c>
      <c r="AE129" s="3">
        <v>4267.421387</v>
      </c>
      <c r="AF129" s="3">
        <v>4267.316895</v>
      </c>
      <c r="AG129" s="3">
        <v>4267.227051</v>
      </c>
      <c r="AH129" s="3">
        <v>4267.190918</v>
      </c>
      <c r="AI129" s="3">
        <v>4267.11377</v>
      </c>
      <c r="AJ129" s="40">
        <v>0.0</v>
      </c>
    </row>
    <row r="130" ht="15.75" customHeight="1">
      <c r="A130" s="3" t="s">
        <v>645</v>
      </c>
      <c r="B130" s="3" t="s">
        <v>3215</v>
      </c>
      <c r="C130" s="3" t="s">
        <v>3216</v>
      </c>
      <c r="D130" s="3" t="s">
        <v>797</v>
      </c>
      <c r="E130" s="3">
        <v>4256.828125</v>
      </c>
      <c r="F130" s="3">
        <v>4266.037109</v>
      </c>
      <c r="G130" s="3">
        <v>4257.089844</v>
      </c>
      <c r="H130" s="3">
        <v>4247.367188</v>
      </c>
      <c r="I130" s="3">
        <v>4240.842773</v>
      </c>
      <c r="J130" s="3">
        <v>4230.707031</v>
      </c>
      <c r="K130" s="3">
        <v>4229.746582</v>
      </c>
      <c r="L130" s="3">
        <v>4230.998047</v>
      </c>
      <c r="M130" s="3">
        <v>4231.234375</v>
      </c>
      <c r="N130" s="3">
        <v>4231.831055</v>
      </c>
      <c r="O130" s="3">
        <v>4233.010742</v>
      </c>
      <c r="P130" s="3">
        <v>4232.345703</v>
      </c>
      <c r="Q130" s="3">
        <v>4232.95459</v>
      </c>
      <c r="R130" s="3">
        <v>4232.766113</v>
      </c>
      <c r="S130" s="3">
        <v>4232.801758</v>
      </c>
      <c r="T130" s="3">
        <v>4231.708496</v>
      </c>
      <c r="U130" s="3">
        <v>4231.693848</v>
      </c>
      <c r="V130" s="3">
        <v>4231.335938</v>
      </c>
      <c r="W130" s="3">
        <v>4231.257812</v>
      </c>
      <c r="X130" s="3">
        <v>4230.796875</v>
      </c>
      <c r="Y130" s="3">
        <v>4230.803223</v>
      </c>
      <c r="Z130" s="3">
        <v>4230.625488</v>
      </c>
      <c r="AA130" s="3">
        <v>4230.535645</v>
      </c>
      <c r="AB130" s="3">
        <v>4230.480469</v>
      </c>
      <c r="AC130" s="3">
        <v>4230.445312</v>
      </c>
      <c r="AD130" s="3">
        <v>4230.515137</v>
      </c>
      <c r="AE130" s="3">
        <v>4230.314941</v>
      </c>
      <c r="AF130" s="3">
        <v>4230.337402</v>
      </c>
      <c r="AG130" s="3">
        <v>4230.144531</v>
      </c>
      <c r="AH130" s="3">
        <v>4230.343262</v>
      </c>
      <c r="AI130" s="3">
        <v>4230.282715</v>
      </c>
      <c r="AJ130" s="40">
        <v>0.0</v>
      </c>
    </row>
    <row r="131" ht="15.75" customHeight="1">
      <c r="A131" s="3" t="s">
        <v>833</v>
      </c>
      <c r="C131" s="3" t="s">
        <v>3217</v>
      </c>
    </row>
    <row r="132" ht="15.75" customHeight="1">
      <c r="A132" s="3" t="s">
        <v>162</v>
      </c>
      <c r="B132" s="3" t="s">
        <v>3218</v>
      </c>
      <c r="C132" s="3" t="s">
        <v>3219</v>
      </c>
      <c r="D132" s="3" t="s">
        <v>797</v>
      </c>
      <c r="E132" s="3">
        <v>3365.061523</v>
      </c>
      <c r="F132" s="3">
        <v>3362.736328</v>
      </c>
      <c r="G132" s="3">
        <v>3360.641357</v>
      </c>
      <c r="H132" s="3">
        <v>3358.904785</v>
      </c>
      <c r="I132" s="3">
        <v>3356.874512</v>
      </c>
      <c r="J132" s="3">
        <v>3354.467285</v>
      </c>
      <c r="K132" s="3">
        <v>3350.67334</v>
      </c>
      <c r="L132" s="3">
        <v>3346.330078</v>
      </c>
      <c r="M132" s="3">
        <v>3341.349365</v>
      </c>
      <c r="N132" s="3">
        <v>3336.336182</v>
      </c>
      <c r="O132" s="3">
        <v>3331.393066</v>
      </c>
      <c r="P132" s="3">
        <v>3327.312256</v>
      </c>
      <c r="Q132" s="3">
        <v>3323.421631</v>
      </c>
      <c r="R132" s="3">
        <v>3319.612305</v>
      </c>
      <c r="S132" s="3">
        <v>3315.792725</v>
      </c>
      <c r="T132" s="3">
        <v>3313.611572</v>
      </c>
      <c r="U132" s="3">
        <v>3311.517822</v>
      </c>
      <c r="V132" s="3">
        <v>3309.604248</v>
      </c>
      <c r="W132" s="3">
        <v>3308.041016</v>
      </c>
      <c r="X132" s="3">
        <v>3306.739502</v>
      </c>
      <c r="Y132" s="3">
        <v>3305.560059</v>
      </c>
      <c r="Z132" s="3">
        <v>3304.626221</v>
      </c>
      <c r="AA132" s="3">
        <v>3303.897705</v>
      </c>
      <c r="AB132" s="3">
        <v>3303.394287</v>
      </c>
      <c r="AC132" s="3">
        <v>3302.861084</v>
      </c>
      <c r="AD132" s="3">
        <v>3302.401123</v>
      </c>
      <c r="AE132" s="3">
        <v>3302.076172</v>
      </c>
      <c r="AF132" s="3">
        <v>3301.837891</v>
      </c>
      <c r="AG132" s="3">
        <v>3301.669189</v>
      </c>
      <c r="AH132" s="3">
        <v>3301.546387</v>
      </c>
      <c r="AI132" s="3">
        <v>3301.458984</v>
      </c>
      <c r="AJ132" s="40">
        <v>-0.001</v>
      </c>
    </row>
    <row r="133" ht="15.75" customHeight="1">
      <c r="A133" s="3" t="s">
        <v>230</v>
      </c>
      <c r="B133" s="3" t="s">
        <v>3220</v>
      </c>
      <c r="C133" s="3" t="s">
        <v>3221</v>
      </c>
      <c r="D133" s="3" t="s">
        <v>797</v>
      </c>
      <c r="E133" s="3">
        <v>4480.503418</v>
      </c>
      <c r="F133" s="3">
        <v>4463.444824</v>
      </c>
      <c r="G133" s="3">
        <v>4445.817871</v>
      </c>
      <c r="H133" s="3">
        <v>4427.691895</v>
      </c>
      <c r="I133" s="3">
        <v>4409.424805</v>
      </c>
      <c r="J133" s="3">
        <v>4391.203125</v>
      </c>
      <c r="K133" s="3">
        <v>4373.381348</v>
      </c>
      <c r="L133" s="3">
        <v>4357.332031</v>
      </c>
      <c r="M133" s="3">
        <v>4342.376465</v>
      </c>
      <c r="N133" s="3">
        <v>4329.312012</v>
      </c>
      <c r="O133" s="3">
        <v>4318.283691</v>
      </c>
      <c r="P133" s="3">
        <v>4308.249512</v>
      </c>
      <c r="Q133" s="3">
        <v>4298.731445</v>
      </c>
      <c r="R133" s="3">
        <v>4291.40332</v>
      </c>
      <c r="S133" s="3">
        <v>4284.64209</v>
      </c>
      <c r="T133" s="3">
        <v>4278.514648</v>
      </c>
      <c r="U133" s="3">
        <v>4273.438477</v>
      </c>
      <c r="V133" s="3">
        <v>4269.039551</v>
      </c>
      <c r="W133" s="3">
        <v>4264.92627</v>
      </c>
      <c r="X133" s="3">
        <v>4261.254883</v>
      </c>
      <c r="Y133" s="3">
        <v>4257.928223</v>
      </c>
      <c r="Z133" s="3">
        <v>4255.004395</v>
      </c>
      <c r="AA133" s="3">
        <v>4252.535645</v>
      </c>
      <c r="AB133" s="3">
        <v>4250.508789</v>
      </c>
      <c r="AC133" s="3">
        <v>4248.299805</v>
      </c>
      <c r="AD133" s="3">
        <v>4246.45459</v>
      </c>
      <c r="AE133" s="3">
        <v>4244.820801</v>
      </c>
      <c r="AF133" s="3">
        <v>4243.342773</v>
      </c>
      <c r="AG133" s="3">
        <v>4242.012695</v>
      </c>
      <c r="AH133" s="3">
        <v>4240.86084</v>
      </c>
      <c r="AI133" s="3">
        <v>4239.837402</v>
      </c>
      <c r="AJ133" s="40">
        <v>-0.002</v>
      </c>
    </row>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3" t="s">
        <v>3222</v>
      </c>
    </row>
    <row r="2" ht="14.25" customHeight="1">
      <c r="A2" s="3" t="s">
        <v>3223</v>
      </c>
    </row>
    <row r="3" ht="14.25" customHeight="1">
      <c r="A3" s="3" t="s">
        <v>3224</v>
      </c>
    </row>
    <row r="4" ht="14.25" customHeight="1">
      <c r="A4" s="3" t="s">
        <v>155</v>
      </c>
    </row>
    <row r="5" ht="14.25" customHeight="1">
      <c r="A5" s="3" t="s">
        <v>3225</v>
      </c>
      <c r="B5" s="3" t="s">
        <v>3226</v>
      </c>
      <c r="C5" s="3" t="s">
        <v>3227</v>
      </c>
      <c r="D5" s="3" t="s">
        <v>3228</v>
      </c>
      <c r="E5" s="3" t="s">
        <v>3229</v>
      </c>
      <c r="F5" s="3" t="s">
        <v>3230</v>
      </c>
      <c r="G5" s="3" t="s">
        <v>3231</v>
      </c>
      <c r="H5" s="3" t="s">
        <v>3232</v>
      </c>
      <c r="I5" s="3" t="s">
        <v>3233</v>
      </c>
      <c r="J5" s="3" t="s">
        <v>3234</v>
      </c>
      <c r="K5" s="3" t="s">
        <v>3235</v>
      </c>
    </row>
    <row r="6" ht="14.25" customHeight="1">
      <c r="A6" s="3">
        <v>2050.0</v>
      </c>
      <c r="B6" s="3">
        <v>41.234306</v>
      </c>
      <c r="C6" s="3">
        <v>303.525238</v>
      </c>
      <c r="D6" s="3">
        <v>2.627345</v>
      </c>
      <c r="E6" s="3">
        <v>0.502718</v>
      </c>
      <c r="F6" s="3">
        <v>611.617798</v>
      </c>
      <c r="G6" s="3">
        <v>2.829432</v>
      </c>
      <c r="H6" s="3">
        <v>3.039656</v>
      </c>
      <c r="I6" s="3">
        <v>3.238246</v>
      </c>
      <c r="J6" s="3">
        <v>0.0</v>
      </c>
      <c r="K6" s="3">
        <v>968.614807</v>
      </c>
    </row>
    <row r="7" ht="14.25" customHeight="1">
      <c r="A7" s="3">
        <v>2049.0</v>
      </c>
      <c r="B7" s="3">
        <v>52.488136</v>
      </c>
      <c r="C7" s="3">
        <v>312.715515</v>
      </c>
      <c r="D7" s="3">
        <v>2.569427</v>
      </c>
      <c r="E7" s="3">
        <v>0.500157</v>
      </c>
      <c r="F7" s="3">
        <v>598.50061</v>
      </c>
      <c r="G7" s="3">
        <v>2.76706</v>
      </c>
      <c r="H7" s="3">
        <v>2.972651</v>
      </c>
      <c r="I7" s="3">
        <v>3.166863</v>
      </c>
      <c r="J7" s="3">
        <v>0.0</v>
      </c>
      <c r="K7" s="3">
        <v>975.680359</v>
      </c>
    </row>
    <row r="8" ht="14.25" customHeight="1">
      <c r="A8" s="3">
        <v>2048.0</v>
      </c>
      <c r="B8" s="3">
        <v>65.500671</v>
      </c>
      <c r="C8" s="3">
        <v>319.407623</v>
      </c>
      <c r="D8" s="3">
        <v>2.509144</v>
      </c>
      <c r="E8" s="3">
        <v>0.497451</v>
      </c>
      <c r="F8" s="3">
        <v>584.760254</v>
      </c>
      <c r="G8" s="3">
        <v>2.702139</v>
      </c>
      <c r="H8" s="3">
        <v>2.902907</v>
      </c>
      <c r="I8" s="3">
        <v>3.092562</v>
      </c>
      <c r="J8" s="3">
        <v>0.0</v>
      </c>
      <c r="K8" s="3">
        <v>981.372803</v>
      </c>
    </row>
    <row r="9" ht="14.25" customHeight="1">
      <c r="A9" s="3">
        <v>2047.0</v>
      </c>
      <c r="B9" s="3">
        <v>78.435829</v>
      </c>
      <c r="C9" s="3">
        <v>321.22879</v>
      </c>
      <c r="D9" s="3">
        <v>2.422277</v>
      </c>
      <c r="E9" s="3">
        <v>0.492299</v>
      </c>
      <c r="F9" s="3">
        <v>564.843994</v>
      </c>
      <c r="G9" s="3">
        <v>2.608591</v>
      </c>
      <c r="H9" s="3">
        <v>2.802408</v>
      </c>
      <c r="I9" s="3">
        <v>2.985498</v>
      </c>
      <c r="J9" s="3">
        <v>0.0</v>
      </c>
      <c r="K9" s="3">
        <v>975.819641</v>
      </c>
    </row>
    <row r="10" ht="14.25" customHeight="1">
      <c r="A10" s="3">
        <v>2046.0</v>
      </c>
      <c r="B10" s="3">
        <v>91.947372</v>
      </c>
      <c r="C10" s="3">
        <v>326.269501</v>
      </c>
      <c r="D10" s="3">
        <v>2.363222</v>
      </c>
      <c r="E10" s="3">
        <v>0.492833</v>
      </c>
      <c r="F10" s="3">
        <v>551.325256</v>
      </c>
      <c r="G10" s="3">
        <v>2.544994</v>
      </c>
      <c r="H10" s="3">
        <v>2.734086</v>
      </c>
      <c r="I10" s="3">
        <v>2.912712</v>
      </c>
      <c r="J10" s="3">
        <v>0.0</v>
      </c>
      <c r="K10" s="3">
        <v>980.589966</v>
      </c>
    </row>
    <row r="11" ht="14.25" customHeight="1">
      <c r="A11" s="3">
        <v>2045.0</v>
      </c>
      <c r="B11" s="3">
        <v>105.51059</v>
      </c>
      <c r="C11" s="3">
        <v>330.609772</v>
      </c>
      <c r="D11" s="3">
        <v>2.302584</v>
      </c>
      <c r="E11" s="3">
        <v>0.492989</v>
      </c>
      <c r="F11" s="3">
        <v>537.194275</v>
      </c>
      <c r="G11" s="3">
        <v>2.479692</v>
      </c>
      <c r="H11" s="3">
        <v>2.663932</v>
      </c>
      <c r="I11" s="3">
        <v>2.837975</v>
      </c>
      <c r="J11" s="3">
        <v>0.0</v>
      </c>
      <c r="K11" s="3">
        <v>984.091858</v>
      </c>
    </row>
    <row r="12" ht="14.25" customHeight="1">
      <c r="A12" s="3">
        <v>2044.0</v>
      </c>
      <c r="B12" s="3">
        <v>117.875504</v>
      </c>
      <c r="C12" s="3">
        <v>330.536743</v>
      </c>
      <c r="D12" s="3">
        <v>2.217451</v>
      </c>
      <c r="E12" s="3">
        <v>0.489471</v>
      </c>
      <c r="F12" s="3">
        <v>517.332581</v>
      </c>
      <c r="G12" s="3">
        <v>2.38801</v>
      </c>
      <c r="H12" s="3">
        <v>2.565438</v>
      </c>
      <c r="I12" s="3">
        <v>2.733046</v>
      </c>
      <c r="J12" s="3">
        <v>0.0</v>
      </c>
      <c r="K12" s="3">
        <v>976.138245</v>
      </c>
    </row>
    <row r="13" ht="14.25" customHeight="1">
      <c r="A13" s="3">
        <v>2043.0</v>
      </c>
      <c r="B13" s="3">
        <v>131.309265</v>
      </c>
      <c r="C13" s="3">
        <v>332.917358</v>
      </c>
      <c r="D13" s="3">
        <v>2.154994</v>
      </c>
      <c r="E13" s="3">
        <v>0.490473</v>
      </c>
      <c r="F13" s="3">
        <v>502.76123</v>
      </c>
      <c r="G13" s="3">
        <v>2.320749</v>
      </c>
      <c r="H13" s="3">
        <v>2.493179</v>
      </c>
      <c r="I13" s="3">
        <v>2.656066</v>
      </c>
      <c r="J13" s="3">
        <v>0.0</v>
      </c>
      <c r="K13" s="3">
        <v>977.103333</v>
      </c>
    </row>
    <row r="14" ht="14.25" customHeight="1">
      <c r="A14" s="3">
        <v>2042.0</v>
      </c>
      <c r="B14" s="3">
        <v>144.833252</v>
      </c>
      <c r="C14" s="3">
        <v>335.441345</v>
      </c>
      <c r="D14" s="3">
        <v>2.097138</v>
      </c>
      <c r="E14" s="3">
        <v>0.492202</v>
      </c>
      <c r="F14" s="3">
        <v>489.263489</v>
      </c>
      <c r="G14" s="3">
        <v>2.258443</v>
      </c>
      <c r="H14" s="3">
        <v>2.426244</v>
      </c>
      <c r="I14" s="3">
        <v>2.584758</v>
      </c>
      <c r="J14" s="3">
        <v>0.0</v>
      </c>
      <c r="K14" s="3">
        <v>979.396851</v>
      </c>
    </row>
    <row r="15" ht="14.25" customHeight="1">
      <c r="A15" s="3">
        <v>2041.0</v>
      </c>
      <c r="B15" s="3">
        <v>158.025436</v>
      </c>
      <c r="C15" s="3">
        <v>336.600525</v>
      </c>
      <c r="D15" s="3">
        <v>2.035352</v>
      </c>
      <c r="E15" s="3">
        <v>0.492843</v>
      </c>
      <c r="F15" s="3">
        <v>474.848877</v>
      </c>
      <c r="G15" s="3">
        <v>2.191905</v>
      </c>
      <c r="H15" s="3">
        <v>2.354763</v>
      </c>
      <c r="I15" s="3">
        <v>2.508606</v>
      </c>
      <c r="J15" s="3">
        <v>0.0</v>
      </c>
      <c r="K15" s="3">
        <v>979.058289</v>
      </c>
    </row>
    <row r="16" ht="14.25" customHeight="1">
      <c r="A16" s="3">
        <v>2040.0</v>
      </c>
      <c r="B16" s="3">
        <v>171.805618</v>
      </c>
      <c r="C16" s="3">
        <v>337.336243</v>
      </c>
      <c r="D16" s="3">
        <v>1.977708</v>
      </c>
      <c r="E16" s="3">
        <v>0.494308</v>
      </c>
      <c r="F16" s="3">
        <v>461.400452</v>
      </c>
      <c r="G16" s="3">
        <v>2.129827</v>
      </c>
      <c r="H16" s="3">
        <v>2.288072</v>
      </c>
      <c r="I16" s="3">
        <v>2.437559</v>
      </c>
      <c r="J16" s="3">
        <v>0.0</v>
      </c>
      <c r="K16" s="3">
        <v>979.869751</v>
      </c>
    </row>
    <row r="17" ht="14.25" customHeight="1">
      <c r="A17" s="3">
        <v>2039.0</v>
      </c>
      <c r="B17" s="3">
        <v>186.044327</v>
      </c>
      <c r="C17" s="3">
        <v>337.47348</v>
      </c>
      <c r="D17" s="3">
        <v>1.922608</v>
      </c>
      <c r="E17" s="3">
        <v>0.496506</v>
      </c>
      <c r="F17" s="3">
        <v>448.545502</v>
      </c>
      <c r="G17" s="3">
        <v>2.070488</v>
      </c>
      <c r="H17" s="3">
        <v>2.224324</v>
      </c>
      <c r="I17" s="3">
        <v>2.369647</v>
      </c>
      <c r="J17" s="3">
        <v>0.0</v>
      </c>
      <c r="K17" s="3">
        <v>981.146851</v>
      </c>
    </row>
    <row r="18" ht="14.25" customHeight="1">
      <c r="A18" s="3">
        <v>2038.0</v>
      </c>
      <c r="B18" s="3">
        <v>199.508972</v>
      </c>
      <c r="C18" s="3">
        <v>336.645905</v>
      </c>
      <c r="D18" s="3">
        <v>1.86426</v>
      </c>
      <c r="E18" s="3">
        <v>0.497604</v>
      </c>
      <c r="F18" s="3">
        <v>434.932892</v>
      </c>
      <c r="G18" s="3">
        <v>2.007653</v>
      </c>
      <c r="H18" s="3">
        <v>2.15682</v>
      </c>
      <c r="I18" s="3">
        <v>2.297732</v>
      </c>
      <c r="J18" s="3">
        <v>0.0</v>
      </c>
      <c r="K18" s="3">
        <v>979.911865</v>
      </c>
    </row>
    <row r="19" ht="14.25" customHeight="1">
      <c r="A19" s="3">
        <v>2037.0</v>
      </c>
      <c r="B19" s="3">
        <v>210.329742</v>
      </c>
      <c r="C19" s="3">
        <v>337.627472</v>
      </c>
      <c r="D19" s="3">
        <v>1.806315</v>
      </c>
      <c r="E19" s="3">
        <v>0.498529</v>
      </c>
      <c r="F19" s="3">
        <v>421.414246</v>
      </c>
      <c r="G19" s="3">
        <v>1.945251</v>
      </c>
      <c r="H19" s="3">
        <v>2.089782</v>
      </c>
      <c r="I19" s="3">
        <v>2.226313</v>
      </c>
      <c r="J19" s="3">
        <v>0.0</v>
      </c>
      <c r="K19" s="3">
        <v>977.937683</v>
      </c>
    </row>
    <row r="20" ht="14.25" customHeight="1">
      <c r="A20" s="3">
        <v>2036.0</v>
      </c>
      <c r="B20" s="3">
        <v>218.552399</v>
      </c>
      <c r="C20" s="3">
        <v>344.630829</v>
      </c>
      <c r="D20" s="3">
        <v>1.762212</v>
      </c>
      <c r="E20" s="3">
        <v>0.503319</v>
      </c>
      <c r="F20" s="3">
        <v>411.125092</v>
      </c>
      <c r="G20" s="3">
        <v>1.897756</v>
      </c>
      <c r="H20" s="3">
        <v>2.038758</v>
      </c>
      <c r="I20" s="3">
        <v>2.171956</v>
      </c>
      <c r="J20" s="3">
        <v>0.0</v>
      </c>
      <c r="K20" s="3">
        <v>982.682251</v>
      </c>
    </row>
    <row r="21" ht="14.25" customHeight="1">
      <c r="A21" s="3">
        <v>2035.0</v>
      </c>
      <c r="B21" s="3">
        <v>228.785477</v>
      </c>
      <c r="C21" s="3">
        <v>348.278473</v>
      </c>
      <c r="D21" s="3">
        <v>1.71588</v>
      </c>
      <c r="E21" s="3">
        <v>0.50743</v>
      </c>
      <c r="F21" s="3">
        <v>400.315735</v>
      </c>
      <c r="G21" s="3">
        <v>1.84786</v>
      </c>
      <c r="H21" s="3">
        <v>1.985155</v>
      </c>
      <c r="I21" s="3">
        <v>2.114851</v>
      </c>
      <c r="J21" s="3">
        <v>0.0</v>
      </c>
      <c r="K21" s="3">
        <v>985.550903</v>
      </c>
    </row>
    <row r="22" ht="14.25" customHeight="1">
      <c r="A22" s="3">
        <v>2034.0</v>
      </c>
      <c r="B22" s="3">
        <v>236.77565</v>
      </c>
      <c r="C22" s="3">
        <v>349.210785</v>
      </c>
      <c r="D22" s="3">
        <v>1.657538</v>
      </c>
      <c r="E22" s="3">
        <v>0.508143</v>
      </c>
      <c r="F22" s="3">
        <v>386.70462</v>
      </c>
      <c r="G22" s="3">
        <v>1.785031</v>
      </c>
      <c r="H22" s="3">
        <v>1.917657</v>
      </c>
      <c r="I22" s="3">
        <v>2.042944</v>
      </c>
      <c r="J22" s="3">
        <v>0.0</v>
      </c>
      <c r="K22" s="3">
        <v>980.602417</v>
      </c>
    </row>
    <row r="23" ht="14.25" customHeight="1">
      <c r="A23" s="3">
        <v>2033.0</v>
      </c>
      <c r="B23" s="3">
        <v>244.811722</v>
      </c>
      <c r="C23" s="3">
        <v>351.048981</v>
      </c>
      <c r="D23" s="3">
        <v>1.604949</v>
      </c>
      <c r="E23" s="3">
        <v>0.510671</v>
      </c>
      <c r="F23" s="3">
        <v>374.435455</v>
      </c>
      <c r="G23" s="3">
        <v>1.728396</v>
      </c>
      <c r="H23" s="3">
        <v>1.856815</v>
      </c>
      <c r="I23" s="3">
        <v>1.978126</v>
      </c>
      <c r="J23" s="3">
        <v>0.0</v>
      </c>
      <c r="K23" s="3">
        <v>977.975098</v>
      </c>
    </row>
    <row r="24" ht="14.25" customHeight="1">
      <c r="A24" s="3">
        <v>2032.0</v>
      </c>
      <c r="B24" s="3">
        <v>250.272354</v>
      </c>
      <c r="C24" s="3">
        <v>355.407013</v>
      </c>
      <c r="D24" s="3">
        <v>1.554887</v>
      </c>
      <c r="E24" s="3">
        <v>0.513927</v>
      </c>
      <c r="F24" s="3">
        <v>362.756012</v>
      </c>
      <c r="G24" s="3">
        <v>1.674484</v>
      </c>
      <c r="H24" s="3">
        <v>1.798897</v>
      </c>
      <c r="I24" s="3">
        <v>1.916424</v>
      </c>
      <c r="J24" s="3">
        <v>0.0</v>
      </c>
      <c r="K24" s="3">
        <v>975.894043</v>
      </c>
    </row>
    <row r="25" ht="14.25" customHeight="1">
      <c r="A25" s="3">
        <v>2031.0</v>
      </c>
      <c r="B25" s="3">
        <v>256.645355</v>
      </c>
      <c r="C25" s="3">
        <v>357.635101</v>
      </c>
      <c r="D25" s="3">
        <v>1.504304</v>
      </c>
      <c r="E25" s="3">
        <v>0.516933</v>
      </c>
      <c r="F25" s="3">
        <v>350.955048</v>
      </c>
      <c r="G25" s="3">
        <v>1.620011</v>
      </c>
      <c r="H25" s="3">
        <v>1.740377</v>
      </c>
      <c r="I25" s="3">
        <v>1.854081</v>
      </c>
      <c r="J25" s="3">
        <v>0.0</v>
      </c>
      <c r="K25" s="3">
        <v>972.471252</v>
      </c>
    </row>
    <row r="26" ht="14.25" customHeight="1">
      <c r="A26" s="3">
        <v>2030.0</v>
      </c>
      <c r="B26" s="3">
        <v>262.669739</v>
      </c>
      <c r="C26" s="3">
        <v>360.657288</v>
      </c>
      <c r="D26" s="3">
        <v>1.458257</v>
      </c>
      <c r="E26" s="3">
        <v>0.521477</v>
      </c>
      <c r="F26" s="3">
        <v>340.622986</v>
      </c>
      <c r="G26" s="3">
        <v>1.570422</v>
      </c>
      <c r="H26" s="3">
        <v>1.687103</v>
      </c>
      <c r="I26" s="3">
        <v>1.797326</v>
      </c>
      <c r="J26" s="3">
        <v>0.0</v>
      </c>
      <c r="K26" s="3">
        <v>970.98468</v>
      </c>
    </row>
    <row r="27" ht="14.25" customHeight="1">
      <c r="A27" s="3">
        <v>2029.0</v>
      </c>
      <c r="B27" s="3">
        <v>270.688416</v>
      </c>
      <c r="C27" s="3">
        <v>369.001953</v>
      </c>
      <c r="D27" s="3">
        <v>1.430736</v>
      </c>
      <c r="E27" s="3">
        <v>0.532974</v>
      </c>
      <c r="F27" s="3">
        <v>334.625854</v>
      </c>
      <c r="G27" s="3">
        <v>1.540784</v>
      </c>
      <c r="H27" s="3">
        <v>1.655263</v>
      </c>
      <c r="I27" s="3">
        <v>1.763406</v>
      </c>
      <c r="J27" s="3">
        <v>0.0</v>
      </c>
      <c r="K27" s="3">
        <v>981.239563</v>
      </c>
    </row>
    <row r="28" ht="14.25" customHeight="1">
      <c r="A28" s="3">
        <v>2028.0</v>
      </c>
      <c r="B28" s="3">
        <v>271.920013</v>
      </c>
      <c r="C28" s="3">
        <v>367.165649</v>
      </c>
      <c r="D28" s="3">
        <v>1.367756</v>
      </c>
      <c r="E28" s="3">
        <v>0.531482</v>
      </c>
      <c r="F28" s="3">
        <v>320.461487</v>
      </c>
      <c r="G28" s="3">
        <v>1.47296</v>
      </c>
      <c r="H28" s="3">
        <v>1.5824</v>
      </c>
      <c r="I28" s="3">
        <v>1.685783</v>
      </c>
      <c r="J28" s="3">
        <v>0.0</v>
      </c>
      <c r="K28" s="3">
        <v>966.187561</v>
      </c>
    </row>
    <row r="29" ht="14.25" customHeight="1">
      <c r="A29" s="3">
        <v>2027.0</v>
      </c>
      <c r="B29" s="3">
        <v>269.960632</v>
      </c>
      <c r="C29" s="3">
        <v>368.807709</v>
      </c>
      <c r="D29" s="3">
        <v>1.310783</v>
      </c>
      <c r="E29" s="3">
        <v>0.533587</v>
      </c>
      <c r="F29" s="3">
        <v>308.562927</v>
      </c>
      <c r="G29" s="3">
        <v>1.411604</v>
      </c>
      <c r="H29" s="3">
        <v>1.516485</v>
      </c>
      <c r="I29" s="3">
        <v>1.615562</v>
      </c>
      <c r="J29" s="3">
        <v>0.0</v>
      </c>
      <c r="K29" s="3">
        <v>953.71936</v>
      </c>
    </row>
    <row r="30" ht="14.25" customHeight="1">
      <c r="A30" s="3">
        <v>2026.0</v>
      </c>
      <c r="B30" s="3">
        <v>273.164703</v>
      </c>
      <c r="C30" s="3">
        <v>377.431671</v>
      </c>
      <c r="D30" s="3">
        <v>1.289508</v>
      </c>
      <c r="E30" s="3">
        <v>0.558468</v>
      </c>
      <c r="F30" s="3">
        <v>309.472748</v>
      </c>
      <c r="G30" s="3">
        <v>1.388693</v>
      </c>
      <c r="H30" s="3">
        <v>1.491872</v>
      </c>
      <c r="I30" s="3">
        <v>1.58934</v>
      </c>
      <c r="J30" s="3">
        <v>0.0</v>
      </c>
      <c r="K30" s="3">
        <v>966.386902</v>
      </c>
    </row>
    <row r="31" ht="14.25" customHeight="1">
      <c r="A31" s="3">
        <v>2025.0</v>
      </c>
      <c r="B31" s="3">
        <v>268.642151</v>
      </c>
      <c r="C31" s="3">
        <v>378.94165</v>
      </c>
      <c r="D31" s="3">
        <v>1.249855</v>
      </c>
      <c r="E31" s="3">
        <v>0.585461</v>
      </c>
      <c r="F31" s="3">
        <v>311.018829</v>
      </c>
      <c r="G31" s="3">
        <v>1.34599</v>
      </c>
      <c r="H31" s="3">
        <v>1.445996</v>
      </c>
      <c r="I31" s="3">
        <v>1.540468</v>
      </c>
      <c r="J31" s="3">
        <v>0.0</v>
      </c>
      <c r="K31" s="3">
        <v>964.770386</v>
      </c>
    </row>
    <row r="32" ht="14.25" customHeight="1">
      <c r="A32" s="3">
        <v>2024.0</v>
      </c>
      <c r="B32" s="3">
        <v>256.303192</v>
      </c>
      <c r="C32" s="3">
        <v>370.478149</v>
      </c>
      <c r="D32" s="3">
        <v>1.18303</v>
      </c>
      <c r="E32" s="3">
        <v>0.602926</v>
      </c>
      <c r="F32" s="3">
        <v>307.915222</v>
      </c>
      <c r="G32" s="3">
        <v>1.274025</v>
      </c>
      <c r="H32" s="3">
        <v>1.368684</v>
      </c>
      <c r="I32" s="3">
        <v>1.458105</v>
      </c>
      <c r="J32" s="3">
        <v>0.0</v>
      </c>
      <c r="K32" s="3">
        <v>940.583374</v>
      </c>
    </row>
    <row r="33" ht="14.25" customHeight="1">
      <c r="A33" s="3">
        <v>2023.0</v>
      </c>
      <c r="B33" s="3">
        <v>241.693405</v>
      </c>
      <c r="C33" s="3">
        <v>356.189545</v>
      </c>
      <c r="D33" s="3">
        <v>1.107456</v>
      </c>
      <c r="E33" s="3">
        <v>0.617051</v>
      </c>
      <c r="F33" s="3">
        <v>303.465454</v>
      </c>
      <c r="G33" s="3">
        <v>1.192638</v>
      </c>
      <c r="H33" s="3">
        <v>1.28125</v>
      </c>
      <c r="I33" s="3">
        <v>1.364958</v>
      </c>
      <c r="J33" s="3">
        <v>0.0</v>
      </c>
      <c r="K33" s="3">
        <v>906.911743</v>
      </c>
    </row>
    <row r="34" ht="14.25" customHeight="1">
      <c r="A34" s="3">
        <v>2022.0</v>
      </c>
      <c r="B34" s="3">
        <v>229.101303</v>
      </c>
      <c r="C34" s="3">
        <v>341.420502</v>
      </c>
      <c r="D34" s="3">
        <v>1.042066</v>
      </c>
      <c r="E34" s="3">
        <v>0.637066</v>
      </c>
      <c r="F34" s="3">
        <v>303.149292</v>
      </c>
      <c r="G34" s="3">
        <v>1.124236</v>
      </c>
      <c r="H34" s="3">
        <v>1.205599</v>
      </c>
      <c r="I34" s="3">
        <v>1.284364</v>
      </c>
      <c r="J34" s="3">
        <v>0.0</v>
      </c>
      <c r="K34" s="3">
        <v>878.964539</v>
      </c>
    </row>
    <row r="35" ht="14.25" customHeight="1">
      <c r="A35" s="3">
        <v>2021.0</v>
      </c>
      <c r="B35" s="3">
        <v>209.255569</v>
      </c>
      <c r="C35" s="3">
        <v>316.245911</v>
      </c>
      <c r="D35" s="3">
        <v>0.947058</v>
      </c>
      <c r="E35" s="3">
        <v>0.636947</v>
      </c>
      <c r="F35" s="3">
        <v>292.408752</v>
      </c>
      <c r="G35" s="3">
        <v>1.034047</v>
      </c>
      <c r="H35" s="3">
        <v>1.095681</v>
      </c>
      <c r="I35" s="3">
        <v>1.167265</v>
      </c>
      <c r="J35" s="3">
        <v>0.0</v>
      </c>
      <c r="K35" s="3">
        <v>822.79126</v>
      </c>
    </row>
    <row r="36" ht="14.25" customHeight="1">
      <c r="A36" s="3">
        <v>2020.0</v>
      </c>
      <c r="B36" s="3">
        <v>180.749008</v>
      </c>
      <c r="C36" s="3">
        <v>276.82663</v>
      </c>
      <c r="D36" s="3">
        <v>0.814372</v>
      </c>
      <c r="E36" s="3">
        <v>0.604106</v>
      </c>
      <c r="F36" s="3">
        <v>266.904816</v>
      </c>
      <c r="G36" s="3">
        <v>0.895795</v>
      </c>
      <c r="H36" s="3">
        <v>0.942172</v>
      </c>
      <c r="I36" s="3">
        <v>1.003727</v>
      </c>
      <c r="J36" s="3">
        <v>0.0</v>
      </c>
      <c r="K36" s="3">
        <v>728.740662</v>
      </c>
    </row>
    <row r="37" ht="14.25" customHeight="1">
      <c r="A37" s="3">
        <v>2019.0</v>
      </c>
    </row>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3" t="s">
        <v>3236</v>
      </c>
    </row>
    <row r="2" ht="14.25" customHeight="1">
      <c r="A2" s="3" t="s">
        <v>3237</v>
      </c>
    </row>
    <row r="3" ht="14.25" customHeight="1">
      <c r="A3" s="3" t="s">
        <v>3238</v>
      </c>
    </row>
    <row r="4" ht="14.25" customHeight="1">
      <c r="A4" s="3" t="s">
        <v>155</v>
      </c>
    </row>
    <row r="5" ht="14.25" customHeight="1">
      <c r="A5" s="7" t="s">
        <v>3225</v>
      </c>
      <c r="B5" s="7" t="s">
        <v>3239</v>
      </c>
      <c r="C5" s="7" t="s">
        <v>3240</v>
      </c>
      <c r="D5" s="7" t="s">
        <v>3241</v>
      </c>
      <c r="E5" s="7" t="s">
        <v>3242</v>
      </c>
      <c r="F5" s="7" t="s">
        <v>3243</v>
      </c>
      <c r="G5" s="7" t="s">
        <v>3244</v>
      </c>
      <c r="H5" s="7" t="s">
        <v>3245</v>
      </c>
      <c r="I5" s="7" t="s">
        <v>3246</v>
      </c>
      <c r="J5" s="7" t="s">
        <v>3247</v>
      </c>
      <c r="K5" s="7" t="s">
        <v>3248</v>
      </c>
      <c r="L5" s="7" t="s">
        <v>3249</v>
      </c>
      <c r="M5" s="7" t="s">
        <v>3250</v>
      </c>
      <c r="N5" s="7" t="s">
        <v>3251</v>
      </c>
      <c r="O5" s="7" t="s">
        <v>3252</v>
      </c>
      <c r="P5" s="7" t="s">
        <v>3253</v>
      </c>
      <c r="Q5" s="7" t="s">
        <v>3254</v>
      </c>
      <c r="R5" s="7" t="s">
        <v>3255</v>
      </c>
      <c r="S5" s="7" t="s">
        <v>3256</v>
      </c>
      <c r="T5" s="7" t="s">
        <v>3257</v>
      </c>
      <c r="U5" s="7" t="s">
        <v>3258</v>
      </c>
      <c r="V5" s="7"/>
      <c r="W5" s="7"/>
      <c r="X5" s="7"/>
      <c r="Y5" s="7"/>
      <c r="Z5" s="7"/>
    </row>
    <row r="6" ht="14.25" customHeight="1">
      <c r="A6" s="3">
        <v>2050.0</v>
      </c>
      <c r="B6" s="3">
        <v>180.585693</v>
      </c>
      <c r="C6" s="3">
        <v>81.700012</v>
      </c>
      <c r="D6" s="3">
        <v>0.913358</v>
      </c>
      <c r="E6" s="3">
        <v>0.21963</v>
      </c>
      <c r="F6" s="3">
        <v>94.388939</v>
      </c>
      <c r="G6" s="3">
        <v>1.049891</v>
      </c>
      <c r="H6" s="3">
        <v>1.132452</v>
      </c>
      <c r="I6" s="3">
        <v>1.149442</v>
      </c>
      <c r="J6" s="3">
        <v>1.19E-4</v>
      </c>
      <c r="K6" s="3">
        <v>361.139526</v>
      </c>
      <c r="L6" s="3">
        <v>213.534637</v>
      </c>
      <c r="M6" s="3">
        <v>101.151131</v>
      </c>
      <c r="N6" s="3">
        <v>0.780898</v>
      </c>
      <c r="O6" s="3">
        <v>1.016711</v>
      </c>
      <c r="P6" s="3">
        <v>19.675329</v>
      </c>
      <c r="Q6" s="3">
        <v>0.996694</v>
      </c>
      <c r="R6" s="3">
        <v>1.077217</v>
      </c>
      <c r="S6" s="3">
        <v>1.011649</v>
      </c>
      <c r="T6" s="3">
        <v>1.654902</v>
      </c>
      <c r="U6" s="3">
        <v>340.8992</v>
      </c>
    </row>
    <row r="7" ht="14.25" customHeight="1">
      <c r="A7" s="3">
        <v>2049.0</v>
      </c>
      <c r="B7" s="3">
        <v>182.929062</v>
      </c>
      <c r="C7" s="3">
        <v>81.383301</v>
      </c>
      <c r="D7" s="3">
        <v>0.885995</v>
      </c>
      <c r="E7" s="3">
        <v>0.213482</v>
      </c>
      <c r="F7" s="3">
        <v>92.185959</v>
      </c>
      <c r="G7" s="3">
        <v>1.018437</v>
      </c>
      <c r="H7" s="3">
        <v>1.098525</v>
      </c>
      <c r="I7" s="3">
        <v>1.115007</v>
      </c>
      <c r="J7" s="3">
        <v>1.22E-4</v>
      </c>
      <c r="K7" s="3">
        <v>360.829865</v>
      </c>
      <c r="L7" s="3">
        <v>210.119141</v>
      </c>
      <c r="M7" s="3">
        <v>100.072861</v>
      </c>
      <c r="N7" s="3">
        <v>0.745556</v>
      </c>
      <c r="O7" s="3">
        <v>0.986149</v>
      </c>
      <c r="P7" s="3">
        <v>18.784842</v>
      </c>
      <c r="Q7" s="3">
        <v>0.951585</v>
      </c>
      <c r="R7" s="3">
        <v>1.028463</v>
      </c>
      <c r="S7" s="3">
        <v>0.965863</v>
      </c>
      <c r="T7" s="3">
        <v>1.580003</v>
      </c>
      <c r="U7" s="3">
        <v>335.234497</v>
      </c>
    </row>
    <row r="8" ht="14.25" customHeight="1">
      <c r="A8" s="3">
        <v>2048.0</v>
      </c>
      <c r="B8" s="3">
        <v>185.014877</v>
      </c>
      <c r="C8" s="3">
        <v>81.240601</v>
      </c>
      <c r="D8" s="3">
        <v>0.857397</v>
      </c>
      <c r="E8" s="3">
        <v>0.20739</v>
      </c>
      <c r="F8" s="3">
        <v>89.21035</v>
      </c>
      <c r="G8" s="3">
        <v>0.985564</v>
      </c>
      <c r="H8" s="3">
        <v>1.063066</v>
      </c>
      <c r="I8" s="3">
        <v>1.079016</v>
      </c>
      <c r="J8" s="3">
        <v>1.26E-4</v>
      </c>
      <c r="K8" s="3">
        <v>359.658356</v>
      </c>
      <c r="L8" s="3">
        <v>205.174774</v>
      </c>
      <c r="M8" s="3">
        <v>98.234962</v>
      </c>
      <c r="N8" s="3">
        <v>0.70639</v>
      </c>
      <c r="O8" s="3">
        <v>0.95025</v>
      </c>
      <c r="P8" s="3">
        <v>17.798033</v>
      </c>
      <c r="Q8" s="3">
        <v>0.901596</v>
      </c>
      <c r="R8" s="3">
        <v>0.974435</v>
      </c>
      <c r="S8" s="3">
        <v>0.915124</v>
      </c>
      <c r="T8" s="3">
        <v>1.497002</v>
      </c>
      <c r="U8" s="3">
        <v>327.152527</v>
      </c>
    </row>
    <row r="9" ht="14.25" customHeight="1">
      <c r="A9" s="3">
        <v>2047.0</v>
      </c>
      <c r="B9" s="3">
        <v>184.698151</v>
      </c>
      <c r="C9" s="3">
        <v>79.682343</v>
      </c>
      <c r="D9" s="3">
        <v>0.819702</v>
      </c>
      <c r="E9" s="3">
        <v>0.199451</v>
      </c>
      <c r="F9" s="3">
        <v>85.771858</v>
      </c>
      <c r="G9" s="3">
        <v>0.942235</v>
      </c>
      <c r="H9" s="3">
        <v>1.01633</v>
      </c>
      <c r="I9" s="3">
        <v>1.031578</v>
      </c>
      <c r="J9" s="3">
        <v>1.28E-4</v>
      </c>
      <c r="K9" s="3">
        <v>354.161774</v>
      </c>
      <c r="L9" s="3">
        <v>202.73143</v>
      </c>
      <c r="M9" s="3">
        <v>97.567085</v>
      </c>
      <c r="N9" s="3">
        <v>0.677276</v>
      </c>
      <c r="O9" s="3">
        <v>0.927533</v>
      </c>
      <c r="P9" s="3">
        <v>17.064501</v>
      </c>
      <c r="Q9" s="3">
        <v>0.864437</v>
      </c>
      <c r="R9" s="3">
        <v>0.934275</v>
      </c>
      <c r="S9" s="3">
        <v>0.877408</v>
      </c>
      <c r="T9" s="3">
        <v>1.435304</v>
      </c>
      <c r="U9" s="3">
        <v>323.079254</v>
      </c>
    </row>
    <row r="10" ht="14.25" customHeight="1">
      <c r="A10" s="3">
        <v>2046.0</v>
      </c>
      <c r="B10" s="3">
        <v>186.528473</v>
      </c>
      <c r="C10" s="3">
        <v>79.472168</v>
      </c>
      <c r="D10" s="3">
        <v>0.792866</v>
      </c>
      <c r="E10" s="3">
        <v>0.194389</v>
      </c>
      <c r="F10" s="3">
        <v>82.963829</v>
      </c>
      <c r="G10" s="3">
        <v>0.911388</v>
      </c>
      <c r="H10" s="3">
        <v>0.983057</v>
      </c>
      <c r="I10" s="3">
        <v>0.997806</v>
      </c>
      <c r="J10" s="3">
        <v>1.31E-4</v>
      </c>
      <c r="K10" s="3">
        <v>352.844147</v>
      </c>
      <c r="L10" s="3">
        <v>202.542572</v>
      </c>
      <c r="M10" s="3">
        <v>97.969803</v>
      </c>
      <c r="N10" s="3">
        <v>0.656605</v>
      </c>
      <c r="O10" s="3">
        <v>0.916318</v>
      </c>
      <c r="P10" s="3">
        <v>16.543661</v>
      </c>
      <c r="Q10" s="3">
        <v>0.838053</v>
      </c>
      <c r="R10" s="3">
        <v>0.905759</v>
      </c>
      <c r="S10" s="3">
        <v>0.850628</v>
      </c>
      <c r="T10" s="3">
        <v>1.391496</v>
      </c>
      <c r="U10" s="3">
        <v>322.614868</v>
      </c>
    </row>
    <row r="11" ht="14.25" customHeight="1">
      <c r="A11" s="3">
        <v>2045.0</v>
      </c>
      <c r="B11" s="3">
        <v>187.955948</v>
      </c>
      <c r="C11" s="3">
        <v>78.94442</v>
      </c>
      <c r="D11" s="3">
        <v>0.765109</v>
      </c>
      <c r="E11" s="3">
        <v>0.190094</v>
      </c>
      <c r="F11" s="3">
        <v>80.059334</v>
      </c>
      <c r="G11" s="3">
        <v>0.87948</v>
      </c>
      <c r="H11" s="3">
        <v>0.948641</v>
      </c>
      <c r="I11" s="3">
        <v>0.962874</v>
      </c>
      <c r="J11" s="3">
        <v>1.34E-4</v>
      </c>
      <c r="K11" s="3">
        <v>350.706055</v>
      </c>
      <c r="L11" s="3">
        <v>199.18071</v>
      </c>
      <c r="M11" s="3">
        <v>96.820175</v>
      </c>
      <c r="N11" s="3">
        <v>0.62661</v>
      </c>
      <c r="O11" s="3">
        <v>0.894086</v>
      </c>
      <c r="P11" s="3">
        <v>15.787907</v>
      </c>
      <c r="Q11" s="3">
        <v>0.799769</v>
      </c>
      <c r="R11" s="3">
        <v>0.864382</v>
      </c>
      <c r="S11" s="3">
        <v>0.811769</v>
      </c>
      <c r="T11" s="3">
        <v>1.327929</v>
      </c>
      <c r="U11" s="3">
        <v>317.113342</v>
      </c>
    </row>
    <row r="12" ht="14.25" customHeight="1">
      <c r="A12" s="3">
        <v>2044.0</v>
      </c>
      <c r="B12" s="3">
        <v>187.201508</v>
      </c>
      <c r="C12" s="3">
        <v>77.526398</v>
      </c>
      <c r="D12" s="3">
        <v>0.729302</v>
      </c>
      <c r="E12" s="3">
        <v>0.183852</v>
      </c>
      <c r="F12" s="3">
        <v>76.020348</v>
      </c>
      <c r="G12" s="3">
        <v>0.838321</v>
      </c>
      <c r="H12" s="3">
        <v>0.904245</v>
      </c>
      <c r="I12" s="3">
        <v>0.917812</v>
      </c>
      <c r="J12" s="3">
        <v>1.36E-4</v>
      </c>
      <c r="K12" s="3">
        <v>344.321991</v>
      </c>
      <c r="L12" s="3">
        <v>195.318756</v>
      </c>
      <c r="M12" s="3">
        <v>95.405357</v>
      </c>
      <c r="N12" s="3">
        <v>0.596314</v>
      </c>
      <c r="O12" s="3">
        <v>0.869959</v>
      </c>
      <c r="P12" s="3">
        <v>15.02459</v>
      </c>
      <c r="Q12" s="3">
        <v>0.761101</v>
      </c>
      <c r="R12" s="3">
        <v>0.82259</v>
      </c>
      <c r="S12" s="3">
        <v>0.772522</v>
      </c>
      <c r="T12" s="3">
        <v>1.263726</v>
      </c>
      <c r="U12" s="3">
        <v>310.8349</v>
      </c>
    </row>
    <row r="13" ht="14.25" customHeight="1">
      <c r="A13" s="3">
        <v>2043.0</v>
      </c>
      <c r="B13" s="3">
        <v>188.110794</v>
      </c>
      <c r="C13" s="3">
        <v>76.724884</v>
      </c>
      <c r="D13" s="3">
        <v>0.702206</v>
      </c>
      <c r="E13" s="3">
        <v>0.179824</v>
      </c>
      <c r="F13" s="3">
        <v>73.195992</v>
      </c>
      <c r="G13" s="3">
        <v>0.807176</v>
      </c>
      <c r="H13" s="3">
        <v>0.87065</v>
      </c>
      <c r="I13" s="3">
        <v>0.883713</v>
      </c>
      <c r="J13" s="3">
        <v>1.39E-4</v>
      </c>
      <c r="K13" s="3">
        <v>341.47540300000003</v>
      </c>
      <c r="L13" s="3">
        <v>192.534485</v>
      </c>
      <c r="M13" s="3">
        <v>94.461594</v>
      </c>
      <c r="N13" s="3">
        <v>0.57041</v>
      </c>
      <c r="O13" s="3">
        <v>0.851086</v>
      </c>
      <c r="P13" s="3">
        <v>14.371921</v>
      </c>
      <c r="Q13" s="3">
        <v>0.728039</v>
      </c>
      <c r="R13" s="3">
        <v>0.786857</v>
      </c>
      <c r="S13" s="3">
        <v>0.738963</v>
      </c>
      <c r="T13" s="3">
        <v>1.20883</v>
      </c>
      <c r="U13" s="3">
        <v>306.252167</v>
      </c>
    </row>
    <row r="14" ht="14.25" customHeight="1">
      <c r="A14" s="3">
        <v>2042.0</v>
      </c>
      <c r="B14" s="3">
        <v>189.159332</v>
      </c>
      <c r="C14" s="3">
        <v>75.94194</v>
      </c>
      <c r="D14" s="3">
        <v>0.676742</v>
      </c>
      <c r="E14" s="3">
        <v>0.176415</v>
      </c>
      <c r="F14" s="3">
        <v>70.541595</v>
      </c>
      <c r="G14" s="3">
        <v>0.777904</v>
      </c>
      <c r="H14" s="3">
        <v>0.839077</v>
      </c>
      <c r="I14" s="3">
        <v>0.851666</v>
      </c>
      <c r="J14" s="3">
        <v>1.42E-4</v>
      </c>
      <c r="K14" s="3">
        <v>338.964813</v>
      </c>
      <c r="L14" s="3">
        <v>188.929565</v>
      </c>
      <c r="M14" s="3">
        <v>93.060013</v>
      </c>
      <c r="N14" s="3">
        <v>0.543112</v>
      </c>
      <c r="O14" s="3">
        <v>0.830002</v>
      </c>
      <c r="P14" s="3">
        <v>13.684126</v>
      </c>
      <c r="Q14" s="3">
        <v>0.693197</v>
      </c>
      <c r="R14" s="3">
        <v>0.749201</v>
      </c>
      <c r="S14" s="3">
        <v>0.703599</v>
      </c>
      <c r="T14" s="3">
        <v>1.150979</v>
      </c>
      <c r="U14" s="3">
        <v>300.343811</v>
      </c>
    </row>
    <row r="15" ht="14.25" customHeight="1">
      <c r="A15" s="3">
        <v>2041.0</v>
      </c>
      <c r="B15" s="3">
        <v>190.307892</v>
      </c>
      <c r="C15" s="3">
        <v>75.407906</v>
      </c>
      <c r="D15" s="3">
        <v>0.650462</v>
      </c>
      <c r="E15" s="3">
        <v>0.172967</v>
      </c>
      <c r="F15" s="3">
        <v>66.663818</v>
      </c>
      <c r="G15" s="3">
        <v>0.747696</v>
      </c>
      <c r="H15" s="3">
        <v>0.806493</v>
      </c>
      <c r="I15" s="3">
        <v>0.818593</v>
      </c>
      <c r="J15" s="3">
        <v>1.45E-4</v>
      </c>
      <c r="K15" s="3">
        <v>335.575989</v>
      </c>
      <c r="L15" s="3">
        <v>185.272369</v>
      </c>
      <c r="M15" s="3">
        <v>91.616554</v>
      </c>
      <c r="N15" s="3">
        <v>0.516815</v>
      </c>
      <c r="O15" s="3">
        <v>0.81085</v>
      </c>
      <c r="P15" s="3">
        <v>13.021555</v>
      </c>
      <c r="Q15" s="3">
        <v>0.659634</v>
      </c>
      <c r="R15" s="3">
        <v>0.712925</v>
      </c>
      <c r="S15" s="3">
        <v>0.669531</v>
      </c>
      <c r="T15" s="3">
        <v>1.09525</v>
      </c>
      <c r="U15" s="3">
        <v>294.375488</v>
      </c>
    </row>
    <row r="16" ht="14.25" customHeight="1">
      <c r="A16" s="3">
        <v>2040.0</v>
      </c>
      <c r="B16" s="3">
        <v>191.450241</v>
      </c>
      <c r="C16" s="3">
        <v>74.481773</v>
      </c>
      <c r="D16" s="3">
        <v>0.625757</v>
      </c>
      <c r="E16" s="3">
        <v>0.169873</v>
      </c>
      <c r="F16" s="3">
        <v>63.504948</v>
      </c>
      <c r="G16" s="3">
        <v>0.719298</v>
      </c>
      <c r="H16" s="3">
        <v>0.775862</v>
      </c>
      <c r="I16" s="3">
        <v>0.787502</v>
      </c>
      <c r="J16" s="3">
        <v>1.48E-4</v>
      </c>
      <c r="K16" s="3">
        <v>332.515411</v>
      </c>
      <c r="L16" s="3">
        <v>179.956909</v>
      </c>
      <c r="M16" s="3">
        <v>89.336395</v>
      </c>
      <c r="N16" s="3">
        <v>0.487139</v>
      </c>
      <c r="O16" s="3">
        <v>0.784873</v>
      </c>
      <c r="P16" s="3">
        <v>12.273846</v>
      </c>
      <c r="Q16" s="3">
        <v>0.621757</v>
      </c>
      <c r="R16" s="3">
        <v>0.671988</v>
      </c>
      <c r="S16" s="3">
        <v>0.631086</v>
      </c>
      <c r="T16" s="3">
        <v>1.032359</v>
      </c>
      <c r="U16" s="3">
        <v>285.796326</v>
      </c>
    </row>
    <row r="17" ht="14.25" customHeight="1">
      <c r="A17" s="3">
        <v>2039.0</v>
      </c>
      <c r="B17" s="3">
        <v>192.199295</v>
      </c>
      <c r="C17" s="3">
        <v>73.386894</v>
      </c>
      <c r="D17" s="3">
        <v>0.602357</v>
      </c>
      <c r="E17" s="3">
        <v>0.16754</v>
      </c>
      <c r="F17" s="3">
        <v>61.130257</v>
      </c>
      <c r="G17" s="3">
        <v>0.6924</v>
      </c>
      <c r="H17" s="3">
        <v>0.746849</v>
      </c>
      <c r="I17" s="3">
        <v>0.758054</v>
      </c>
      <c r="J17" s="3">
        <v>1.51E-4</v>
      </c>
      <c r="K17" s="3">
        <v>329.683746</v>
      </c>
      <c r="L17" s="3">
        <v>172.862381</v>
      </c>
      <c r="M17" s="3">
        <v>86.150604</v>
      </c>
      <c r="N17" s="3">
        <v>0.45412</v>
      </c>
      <c r="O17" s="3">
        <v>0.751575</v>
      </c>
      <c r="P17" s="3">
        <v>11.441903</v>
      </c>
      <c r="Q17" s="3">
        <v>0.579613</v>
      </c>
      <c r="R17" s="3">
        <v>0.62644</v>
      </c>
      <c r="S17" s="3">
        <v>0.58831</v>
      </c>
      <c r="T17" s="3">
        <v>0.962384</v>
      </c>
      <c r="U17" s="3">
        <v>274.417358</v>
      </c>
    </row>
    <row r="18" ht="14.25" customHeight="1">
      <c r="A18" s="3">
        <v>2038.0</v>
      </c>
      <c r="B18" s="3">
        <v>192.276718</v>
      </c>
      <c r="C18" s="3">
        <v>72.067085</v>
      </c>
      <c r="D18" s="3">
        <v>0.578024</v>
      </c>
      <c r="E18" s="3">
        <v>0.165285</v>
      </c>
      <c r="F18" s="3">
        <v>58.660789</v>
      </c>
      <c r="G18" s="3">
        <v>0.66443</v>
      </c>
      <c r="H18" s="3">
        <v>0.716679</v>
      </c>
      <c r="I18" s="3">
        <v>0.727432</v>
      </c>
      <c r="J18" s="3">
        <v>1.54E-4</v>
      </c>
      <c r="K18" s="3">
        <v>325.856628</v>
      </c>
      <c r="L18" s="3">
        <v>166.958725</v>
      </c>
      <c r="M18" s="3">
        <v>83.535545</v>
      </c>
      <c r="N18" s="3">
        <v>0.425688</v>
      </c>
      <c r="O18" s="3">
        <v>0.723858</v>
      </c>
      <c r="P18" s="3">
        <v>10.725541</v>
      </c>
      <c r="Q18" s="3">
        <v>0.543324</v>
      </c>
      <c r="R18" s="3">
        <v>0.587219</v>
      </c>
      <c r="S18" s="3">
        <v>0.551477</v>
      </c>
      <c r="T18" s="3">
        <v>0.902131</v>
      </c>
      <c r="U18" s="3">
        <v>264.953522</v>
      </c>
    </row>
    <row r="19" ht="14.25" customHeight="1">
      <c r="A19" s="3">
        <v>2037.0</v>
      </c>
      <c r="B19" s="3">
        <v>192.373444</v>
      </c>
      <c r="C19" s="3">
        <v>70.507217</v>
      </c>
      <c r="D19" s="3">
        <v>0.554335</v>
      </c>
      <c r="E19" s="3">
        <v>0.162988</v>
      </c>
      <c r="F19" s="3">
        <v>56.256672</v>
      </c>
      <c r="G19" s="3">
        <v>0.637199</v>
      </c>
      <c r="H19" s="3">
        <v>0.687307</v>
      </c>
      <c r="I19" s="3">
        <v>0.697619</v>
      </c>
      <c r="J19" s="3">
        <v>1.57E-4</v>
      </c>
      <c r="K19" s="3">
        <v>321.876892</v>
      </c>
      <c r="L19" s="3">
        <v>164.008972</v>
      </c>
      <c r="M19" s="3">
        <v>82.38298</v>
      </c>
      <c r="N19" s="3">
        <v>0.40587</v>
      </c>
      <c r="O19" s="3">
        <v>0.709259</v>
      </c>
      <c r="P19" s="3">
        <v>10.226213</v>
      </c>
      <c r="Q19" s="3">
        <v>0.51803</v>
      </c>
      <c r="R19" s="3">
        <v>0.559881</v>
      </c>
      <c r="S19" s="3">
        <v>0.525803</v>
      </c>
      <c r="T19" s="3">
        <v>0.860132</v>
      </c>
      <c r="U19" s="3">
        <v>260.197144</v>
      </c>
    </row>
    <row r="20" ht="14.25" customHeight="1">
      <c r="A20" s="3">
        <v>2036.0</v>
      </c>
      <c r="B20" s="3">
        <v>193.81105</v>
      </c>
      <c r="C20" s="3">
        <v>69.528633</v>
      </c>
      <c r="D20" s="3">
        <v>0.535637</v>
      </c>
      <c r="E20" s="3">
        <v>0.161963</v>
      </c>
      <c r="F20" s="3">
        <v>54.359116</v>
      </c>
      <c r="G20" s="3">
        <v>0.615706</v>
      </c>
      <c r="H20" s="3">
        <v>0.664124</v>
      </c>
      <c r="I20" s="3">
        <v>0.674088</v>
      </c>
      <c r="J20" s="3">
        <v>1.61E-4</v>
      </c>
      <c r="K20" s="3">
        <v>320.350433</v>
      </c>
      <c r="L20" s="3">
        <v>161.44516</v>
      </c>
      <c r="M20" s="3">
        <v>81.265198</v>
      </c>
      <c r="N20" s="3">
        <v>0.387559</v>
      </c>
      <c r="O20" s="3">
        <v>0.696142</v>
      </c>
      <c r="P20" s="3">
        <v>9.764838</v>
      </c>
      <c r="Q20" s="3">
        <v>0.494658</v>
      </c>
      <c r="R20" s="3">
        <v>0.534621</v>
      </c>
      <c r="S20" s="3">
        <v>0.50208</v>
      </c>
      <c r="T20" s="3">
        <v>0.821326</v>
      </c>
      <c r="U20" s="3">
        <v>255.91156</v>
      </c>
    </row>
    <row r="21" ht="14.25" customHeight="1">
      <c r="A21" s="3">
        <v>2035.0</v>
      </c>
      <c r="B21" s="3">
        <v>194.590942</v>
      </c>
      <c r="C21" s="3">
        <v>68.35733</v>
      </c>
      <c r="D21" s="3">
        <v>0.516018</v>
      </c>
      <c r="E21" s="3">
        <v>0.160485</v>
      </c>
      <c r="F21" s="3">
        <v>52.36808</v>
      </c>
      <c r="G21" s="3">
        <v>0.593154</v>
      </c>
      <c r="H21" s="3">
        <v>0.639799</v>
      </c>
      <c r="I21" s="3">
        <v>0.649398</v>
      </c>
      <c r="J21" s="3">
        <v>1.65E-4</v>
      </c>
      <c r="K21" s="3">
        <v>317.875427</v>
      </c>
      <c r="L21" s="3">
        <v>156.659775</v>
      </c>
      <c r="M21" s="3">
        <v>78.970879</v>
      </c>
      <c r="N21" s="3">
        <v>0.364746</v>
      </c>
      <c r="O21" s="3">
        <v>0.673555</v>
      </c>
      <c r="P21" s="3">
        <v>9.190047</v>
      </c>
      <c r="Q21" s="3">
        <v>0.465541</v>
      </c>
      <c r="R21" s="3">
        <v>0.503152</v>
      </c>
      <c r="S21" s="3">
        <v>0.472526</v>
      </c>
      <c r="T21" s="3">
        <v>0.77298</v>
      </c>
      <c r="U21" s="3">
        <v>248.073227</v>
      </c>
    </row>
    <row r="22" ht="14.25" customHeight="1">
      <c r="A22" s="3">
        <v>2034.0</v>
      </c>
      <c r="B22" s="3">
        <v>193.707947</v>
      </c>
      <c r="C22" s="3">
        <v>66.619423</v>
      </c>
      <c r="D22" s="3">
        <v>0.493003</v>
      </c>
      <c r="E22" s="3">
        <v>0.157724</v>
      </c>
      <c r="F22" s="3">
        <v>50.032467</v>
      </c>
      <c r="G22" s="3">
        <v>0.5667</v>
      </c>
      <c r="H22" s="3">
        <v>0.611264</v>
      </c>
      <c r="I22" s="3">
        <v>0.620435</v>
      </c>
      <c r="J22" s="3">
        <v>1.67E-4</v>
      </c>
      <c r="K22" s="3">
        <v>312.809143</v>
      </c>
      <c r="L22" s="3">
        <v>151.963867</v>
      </c>
      <c r="M22" s="3">
        <v>76.598495</v>
      </c>
      <c r="N22" s="3">
        <v>0.343</v>
      </c>
      <c r="O22" s="3">
        <v>0.652184</v>
      </c>
      <c r="P22" s="3">
        <v>8.642148</v>
      </c>
      <c r="Q22" s="3">
        <v>0.437786</v>
      </c>
      <c r="R22" s="3">
        <v>0.473154</v>
      </c>
      <c r="S22" s="3">
        <v>0.444355</v>
      </c>
      <c r="T22" s="3">
        <v>0.726895</v>
      </c>
      <c r="U22" s="3">
        <v>240.281891</v>
      </c>
    </row>
    <row r="23" ht="14.25" customHeight="1">
      <c r="A23" s="3">
        <v>2033.0</v>
      </c>
      <c r="B23" s="3">
        <v>193.402115</v>
      </c>
      <c r="C23" s="3">
        <v>65.216812</v>
      </c>
      <c r="D23" s="3">
        <v>0.472181</v>
      </c>
      <c r="E23" s="3">
        <v>0.155412</v>
      </c>
      <c r="F23" s="3">
        <v>47.615959</v>
      </c>
      <c r="G23" s="3">
        <v>0.542764</v>
      </c>
      <c r="H23" s="3">
        <v>0.585446</v>
      </c>
      <c r="I23" s="3">
        <v>0.59423</v>
      </c>
      <c r="J23" s="3">
        <v>1.7E-4</v>
      </c>
      <c r="K23" s="3">
        <v>308.585052</v>
      </c>
      <c r="L23" s="3">
        <v>148.244675</v>
      </c>
      <c r="M23" s="3">
        <v>74.73494</v>
      </c>
      <c r="N23" s="3">
        <v>0.324417</v>
      </c>
      <c r="O23" s="3">
        <v>0.634797</v>
      </c>
      <c r="P23" s="3">
        <v>8.173946</v>
      </c>
      <c r="Q23" s="3">
        <v>0.414068</v>
      </c>
      <c r="R23" s="3">
        <v>0.44752</v>
      </c>
      <c r="S23" s="3">
        <v>0.420281</v>
      </c>
      <c r="T23" s="3">
        <v>0.687515</v>
      </c>
      <c r="U23" s="3">
        <v>234.082169</v>
      </c>
    </row>
    <row r="24" ht="14.25" customHeight="1">
      <c r="A24" s="3">
        <v>2032.0</v>
      </c>
      <c r="B24" s="3">
        <v>193.21283</v>
      </c>
      <c r="C24" s="3">
        <v>63.79549</v>
      </c>
      <c r="D24" s="3">
        <v>0.4524</v>
      </c>
      <c r="E24" s="3">
        <v>0.153205</v>
      </c>
      <c r="F24" s="3">
        <v>45.263237</v>
      </c>
      <c r="G24" s="3">
        <v>0.520027</v>
      </c>
      <c r="H24" s="3">
        <v>0.560921</v>
      </c>
      <c r="I24" s="3">
        <v>0.569337</v>
      </c>
      <c r="J24" s="3">
        <v>1.73E-4</v>
      </c>
      <c r="K24" s="3">
        <v>304.527618</v>
      </c>
      <c r="L24" s="3">
        <v>144.373428</v>
      </c>
      <c r="M24" s="3">
        <v>72.775604</v>
      </c>
      <c r="N24" s="3">
        <v>0.306312</v>
      </c>
      <c r="O24" s="3">
        <v>0.616365</v>
      </c>
      <c r="P24" s="3">
        <v>7.717772</v>
      </c>
      <c r="Q24" s="3">
        <v>0.39096</v>
      </c>
      <c r="R24" s="3">
        <v>0.422545</v>
      </c>
      <c r="S24" s="3">
        <v>0.396826</v>
      </c>
      <c r="T24" s="3">
        <v>0.649146</v>
      </c>
      <c r="U24" s="3">
        <v>227.648956</v>
      </c>
    </row>
    <row r="25" ht="14.25" customHeight="1">
      <c r="A25" s="3">
        <v>2031.0</v>
      </c>
      <c r="B25" s="3">
        <v>192.501572</v>
      </c>
      <c r="C25" s="3">
        <v>62.242939</v>
      </c>
      <c r="D25" s="3">
        <v>0.432698</v>
      </c>
      <c r="E25" s="3">
        <v>0.150783</v>
      </c>
      <c r="F25" s="3">
        <v>43.09705</v>
      </c>
      <c r="G25" s="3">
        <v>0.49738</v>
      </c>
      <c r="H25" s="3">
        <v>0.536493</v>
      </c>
      <c r="I25" s="3">
        <v>0.544542</v>
      </c>
      <c r="J25" s="3">
        <v>1.74E-4</v>
      </c>
      <c r="K25" s="3">
        <v>300.003601</v>
      </c>
      <c r="L25" s="3">
        <v>140.222107</v>
      </c>
      <c r="M25" s="3">
        <v>70.691063</v>
      </c>
      <c r="N25" s="3">
        <v>0.288467</v>
      </c>
      <c r="O25" s="3">
        <v>0.596999</v>
      </c>
      <c r="P25" s="3">
        <v>7.268141</v>
      </c>
      <c r="Q25" s="3">
        <v>0.368183</v>
      </c>
      <c r="R25" s="3">
        <v>0.397928</v>
      </c>
      <c r="S25" s="3">
        <v>0.373707</v>
      </c>
      <c r="T25" s="3">
        <v>0.611327</v>
      </c>
      <c r="U25" s="3">
        <v>220.817917</v>
      </c>
    </row>
    <row r="26" ht="14.25" customHeight="1">
      <c r="A26" s="3">
        <v>2030.0</v>
      </c>
      <c r="B26" s="3">
        <v>192.290115</v>
      </c>
      <c r="C26" s="3">
        <v>60.703434</v>
      </c>
      <c r="D26" s="3">
        <v>0.415188</v>
      </c>
      <c r="E26" s="3">
        <v>0.14889</v>
      </c>
      <c r="F26" s="3">
        <v>41.426582</v>
      </c>
      <c r="G26" s="3">
        <v>0.477252</v>
      </c>
      <c r="H26" s="3">
        <v>0.514782</v>
      </c>
      <c r="I26" s="3">
        <v>0.522506</v>
      </c>
      <c r="J26" s="3">
        <v>1.75E-4</v>
      </c>
      <c r="K26" s="3">
        <v>296.498932</v>
      </c>
      <c r="L26" s="3">
        <v>138.259384</v>
      </c>
      <c r="M26" s="3">
        <v>69.727844</v>
      </c>
      <c r="N26" s="3">
        <v>0.275824</v>
      </c>
      <c r="O26" s="3">
        <v>0.58718</v>
      </c>
      <c r="P26" s="3">
        <v>6.949597</v>
      </c>
      <c r="Q26" s="3">
        <v>0.352046</v>
      </c>
      <c r="R26" s="3">
        <v>0.380488</v>
      </c>
      <c r="S26" s="3">
        <v>0.357328</v>
      </c>
      <c r="T26" s="3">
        <v>0.584534</v>
      </c>
      <c r="U26" s="3">
        <v>217.474228</v>
      </c>
    </row>
    <row r="27" ht="14.25" customHeight="1">
      <c r="A27" s="3">
        <v>2029.0</v>
      </c>
      <c r="B27" s="3">
        <v>193.46637</v>
      </c>
      <c r="C27" s="3">
        <v>59.902966</v>
      </c>
      <c r="D27" s="3">
        <v>0.40218</v>
      </c>
      <c r="E27" s="3">
        <v>0.148432</v>
      </c>
      <c r="F27" s="3">
        <v>40.438293</v>
      </c>
      <c r="G27" s="3">
        <v>0.462299</v>
      </c>
      <c r="H27" s="3">
        <v>0.498653</v>
      </c>
      <c r="I27" s="3">
        <v>0.506135</v>
      </c>
      <c r="J27" s="3">
        <v>1.77E-4</v>
      </c>
      <c r="K27" s="3">
        <v>295.825562</v>
      </c>
      <c r="L27" s="3">
        <v>138.073395</v>
      </c>
      <c r="M27" s="3">
        <v>69.59288</v>
      </c>
      <c r="N27" s="3">
        <v>0.267089</v>
      </c>
      <c r="O27" s="3">
        <v>0.585642</v>
      </c>
      <c r="P27" s="3">
        <v>6.764149</v>
      </c>
      <c r="Q27" s="3">
        <v>0.340897</v>
      </c>
      <c r="R27" s="3">
        <v>0.368438</v>
      </c>
      <c r="S27" s="3">
        <v>0.346012</v>
      </c>
      <c r="T27" s="3">
        <v>0.566022</v>
      </c>
      <c r="U27" s="3">
        <v>216.904556</v>
      </c>
    </row>
    <row r="28" ht="14.25" customHeight="1">
      <c r="A28" s="3">
        <v>2028.0</v>
      </c>
      <c r="B28" s="3">
        <v>192.70813</v>
      </c>
      <c r="C28" s="3">
        <v>58.327072</v>
      </c>
      <c r="D28" s="3">
        <v>0.384592</v>
      </c>
      <c r="E28" s="3">
        <v>0.146093</v>
      </c>
      <c r="F28" s="3">
        <v>38.406609</v>
      </c>
      <c r="G28" s="3">
        <v>0.442083</v>
      </c>
      <c r="H28" s="3">
        <v>0.476847</v>
      </c>
      <c r="I28" s="3">
        <v>0.484002</v>
      </c>
      <c r="J28" s="3">
        <v>1.77E-4</v>
      </c>
      <c r="K28" s="3">
        <v>291.37561</v>
      </c>
      <c r="L28" s="3">
        <v>138.369446</v>
      </c>
      <c r="M28" s="3">
        <v>69.762978</v>
      </c>
      <c r="N28" s="3">
        <v>0.259643</v>
      </c>
      <c r="O28" s="3">
        <v>0.586395</v>
      </c>
      <c r="P28" s="3">
        <v>6.628853</v>
      </c>
      <c r="Q28" s="3">
        <v>0.331394</v>
      </c>
      <c r="R28" s="3">
        <v>0.358167</v>
      </c>
      <c r="S28" s="3">
        <v>0.336366</v>
      </c>
      <c r="T28" s="3">
        <v>0.550243</v>
      </c>
      <c r="U28" s="3">
        <v>217.183456</v>
      </c>
    </row>
    <row r="29" ht="14.25" customHeight="1">
      <c r="A29" s="3">
        <v>2027.0</v>
      </c>
      <c r="B29" s="3">
        <v>191.041031</v>
      </c>
      <c r="C29" s="3">
        <v>56.316151</v>
      </c>
      <c r="D29" s="3">
        <v>0.366762</v>
      </c>
      <c r="E29" s="3">
        <v>0.143414</v>
      </c>
      <c r="F29" s="3">
        <v>36.997704</v>
      </c>
      <c r="G29" s="3">
        <v>0.421587</v>
      </c>
      <c r="H29" s="3">
        <v>0.45474</v>
      </c>
      <c r="I29" s="3">
        <v>0.461563</v>
      </c>
      <c r="J29" s="3">
        <v>1.76E-4</v>
      </c>
      <c r="K29" s="3">
        <v>286.203156</v>
      </c>
      <c r="L29" s="3">
        <v>141.337814</v>
      </c>
      <c r="M29" s="3">
        <v>71.102188</v>
      </c>
      <c r="N29" s="3">
        <v>0.257093</v>
      </c>
      <c r="O29" s="3">
        <v>0.598055</v>
      </c>
      <c r="P29" s="3">
        <v>6.64618</v>
      </c>
      <c r="Q29" s="3">
        <v>0.328139</v>
      </c>
      <c r="R29" s="3">
        <v>0.354649</v>
      </c>
      <c r="S29" s="3">
        <v>0.333063</v>
      </c>
      <c r="T29" s="3">
        <v>0.544839</v>
      </c>
      <c r="U29" s="3">
        <v>221.502029</v>
      </c>
    </row>
    <row r="30" ht="14.25" customHeight="1">
      <c r="A30" s="3">
        <v>2026.0</v>
      </c>
      <c r="B30" s="3">
        <v>193.945557</v>
      </c>
      <c r="C30" s="3">
        <v>55.909843</v>
      </c>
      <c r="D30" s="3">
        <v>0.357814</v>
      </c>
      <c r="E30" s="3">
        <v>0.144527</v>
      </c>
      <c r="F30" s="3">
        <v>35.934238</v>
      </c>
      <c r="G30" s="3">
        <v>0.411302</v>
      </c>
      <c r="H30" s="3">
        <v>0.443646</v>
      </c>
      <c r="I30" s="3">
        <v>0.450302</v>
      </c>
      <c r="J30" s="3">
        <v>1.78E-4</v>
      </c>
      <c r="K30" s="3">
        <v>287.597382</v>
      </c>
      <c r="L30" s="3">
        <v>147.682907</v>
      </c>
      <c r="M30" s="3">
        <v>74.008095</v>
      </c>
      <c r="N30" s="3">
        <v>0.260276</v>
      </c>
      <c r="O30" s="3">
        <v>0.623624</v>
      </c>
      <c r="P30" s="3">
        <v>6.817084</v>
      </c>
      <c r="Q30" s="3">
        <v>0.332202</v>
      </c>
      <c r="R30" s="3">
        <v>0.35904</v>
      </c>
      <c r="S30" s="3">
        <v>0.337187</v>
      </c>
      <c r="T30" s="3">
        <v>0.551585</v>
      </c>
      <c r="U30" s="3">
        <v>230.972</v>
      </c>
    </row>
    <row r="31" ht="14.25" customHeight="1">
      <c r="A31" s="3">
        <v>2025.0</v>
      </c>
      <c r="B31" s="3">
        <v>193.869385</v>
      </c>
      <c r="C31" s="3">
        <v>54.672806</v>
      </c>
      <c r="D31" s="3">
        <v>0.343932</v>
      </c>
      <c r="E31" s="3">
        <v>0.143561</v>
      </c>
      <c r="F31" s="3">
        <v>34.448101</v>
      </c>
      <c r="G31" s="3">
        <v>0.395345</v>
      </c>
      <c r="H31" s="3">
        <v>0.426434</v>
      </c>
      <c r="I31" s="3">
        <v>0.432832</v>
      </c>
      <c r="J31" s="3">
        <v>1.77E-4</v>
      </c>
      <c r="K31" s="3">
        <v>284.732544</v>
      </c>
      <c r="L31" s="3">
        <v>148.109756</v>
      </c>
      <c r="M31" s="3">
        <v>73.745537</v>
      </c>
      <c r="N31" s="3">
        <v>0.252708</v>
      </c>
      <c r="O31" s="3">
        <v>0.623654</v>
      </c>
      <c r="P31" s="3">
        <v>6.717347</v>
      </c>
      <c r="Q31" s="3">
        <v>0.322542</v>
      </c>
      <c r="R31" s="3">
        <v>0.3486</v>
      </c>
      <c r="S31" s="3">
        <v>0.327381</v>
      </c>
      <c r="T31" s="3">
        <v>0.535545</v>
      </c>
      <c r="U31" s="3">
        <v>230.983047</v>
      </c>
    </row>
    <row r="32" ht="14.25" customHeight="1">
      <c r="A32" s="3">
        <v>2024.0</v>
      </c>
      <c r="B32" s="3">
        <v>187.835281</v>
      </c>
      <c r="C32" s="3">
        <v>51.582748</v>
      </c>
      <c r="D32" s="3">
        <v>0.320856</v>
      </c>
      <c r="E32" s="3">
        <v>0.138493</v>
      </c>
      <c r="F32" s="3">
        <v>32.549633</v>
      </c>
      <c r="G32" s="3">
        <v>0.368819</v>
      </c>
      <c r="H32" s="3">
        <v>0.397823</v>
      </c>
      <c r="I32" s="3">
        <v>0.403791</v>
      </c>
      <c r="J32" s="3">
        <v>1.71E-4</v>
      </c>
      <c r="K32" s="3">
        <v>273.597626</v>
      </c>
      <c r="L32" s="3">
        <v>142.746811</v>
      </c>
      <c r="M32" s="3">
        <v>71.053955</v>
      </c>
      <c r="N32" s="3">
        <v>0.236339</v>
      </c>
      <c r="O32" s="3">
        <v>0.600757</v>
      </c>
      <c r="P32" s="3">
        <v>6.430147</v>
      </c>
      <c r="Q32" s="3">
        <v>0.30165</v>
      </c>
      <c r="R32" s="3">
        <v>0.326021</v>
      </c>
      <c r="S32" s="3">
        <v>0.306176</v>
      </c>
      <c r="T32" s="3">
        <v>0.500857</v>
      </c>
      <c r="U32" s="3">
        <v>222.502716</v>
      </c>
    </row>
    <row r="33" ht="14.25" customHeight="1">
      <c r="A33" s="3">
        <v>2023.0</v>
      </c>
      <c r="B33" s="3">
        <v>180.524323</v>
      </c>
      <c r="C33" s="3">
        <v>48.275089</v>
      </c>
      <c r="D33" s="3">
        <v>0.296933</v>
      </c>
      <c r="E33" s="3">
        <v>0.132655</v>
      </c>
      <c r="F33" s="3">
        <v>30.481785</v>
      </c>
      <c r="G33" s="3">
        <v>0.34132</v>
      </c>
      <c r="H33" s="3">
        <v>0.368161</v>
      </c>
      <c r="I33" s="3">
        <v>0.373685</v>
      </c>
      <c r="J33" s="3">
        <v>1.64E-4</v>
      </c>
      <c r="K33" s="3">
        <v>260.794067</v>
      </c>
      <c r="L33" s="3">
        <v>134.36882</v>
      </c>
      <c r="M33" s="3">
        <v>67.480026</v>
      </c>
      <c r="N33" s="3">
        <v>0.216553</v>
      </c>
      <c r="O33" s="3">
        <v>0.566976</v>
      </c>
      <c r="P33" s="3">
        <v>6.043989</v>
      </c>
      <c r="Q33" s="3">
        <v>0.276396</v>
      </c>
      <c r="R33" s="3">
        <v>0.298726</v>
      </c>
      <c r="S33" s="3">
        <v>0.280543</v>
      </c>
      <c r="T33" s="3">
        <v>0.458926</v>
      </c>
      <c r="U33" s="3">
        <v>209.990997</v>
      </c>
    </row>
    <row r="34" ht="14.25" customHeight="1">
      <c r="A34" s="3">
        <v>2022.0</v>
      </c>
      <c r="B34" s="3">
        <v>174.730652</v>
      </c>
      <c r="C34" s="3">
        <v>45.466511</v>
      </c>
      <c r="D34" s="3">
        <v>0.276916</v>
      </c>
      <c r="E34" s="3">
        <v>0.128174</v>
      </c>
      <c r="F34" s="3">
        <v>28.895914</v>
      </c>
      <c r="G34" s="3">
        <v>0.318909</v>
      </c>
      <c r="H34" s="3">
        <v>0.343341</v>
      </c>
      <c r="I34" s="3">
        <v>0.348493</v>
      </c>
      <c r="J34" s="3">
        <v>1.58E-4</v>
      </c>
      <c r="K34" s="3">
        <v>250.509079</v>
      </c>
      <c r="L34" s="3">
        <v>122.007324</v>
      </c>
      <c r="M34" s="3">
        <v>61.584064</v>
      </c>
      <c r="N34" s="3">
        <v>0.191179</v>
      </c>
      <c r="O34" s="3">
        <v>0.518209</v>
      </c>
      <c r="P34" s="3">
        <v>5.485629</v>
      </c>
      <c r="Q34" s="3">
        <v>0.244442</v>
      </c>
      <c r="R34" s="3">
        <v>0.263724</v>
      </c>
      <c r="S34" s="3">
        <v>0.247671</v>
      </c>
      <c r="T34" s="3">
        <v>0.405152</v>
      </c>
      <c r="U34" s="3">
        <v>190.947403</v>
      </c>
    </row>
    <row r="35" ht="14.25" customHeight="1">
      <c r="A35" s="3">
        <v>2021.0</v>
      </c>
      <c r="B35" s="3">
        <v>162.874405</v>
      </c>
      <c r="C35" s="3">
        <v>41.152985</v>
      </c>
      <c r="D35" s="3">
        <v>0.248655</v>
      </c>
      <c r="E35" s="3">
        <v>0.119316</v>
      </c>
      <c r="F35" s="3">
        <v>26.385145</v>
      </c>
      <c r="G35" s="3">
        <v>0.289857</v>
      </c>
      <c r="H35" s="3">
        <v>0.308302</v>
      </c>
      <c r="I35" s="3">
        <v>0.312927</v>
      </c>
      <c r="J35" s="3">
        <v>1.47E-4</v>
      </c>
      <c r="K35" s="3">
        <v>231.691727</v>
      </c>
      <c r="L35" s="3">
        <v>101.570091</v>
      </c>
      <c r="M35" s="3">
        <v>51.533302</v>
      </c>
      <c r="N35" s="3">
        <v>0.154755</v>
      </c>
      <c r="O35" s="3">
        <v>0.434984</v>
      </c>
      <c r="P35" s="3">
        <v>4.569261</v>
      </c>
      <c r="Q35" s="3">
        <v>0.199706</v>
      </c>
      <c r="R35" s="3">
        <v>0.213477</v>
      </c>
      <c r="S35" s="3">
        <v>0.200484</v>
      </c>
      <c r="T35" s="3">
        <v>0.32796</v>
      </c>
      <c r="U35" s="3">
        <v>159.204025</v>
      </c>
    </row>
    <row r="36" ht="14.25" customHeight="1">
      <c r="A36" s="3">
        <v>2020.0</v>
      </c>
      <c r="B36" s="3">
        <v>147.366989</v>
      </c>
      <c r="C36" s="3">
        <v>36.340527</v>
      </c>
      <c r="D36" s="3">
        <v>0.216677</v>
      </c>
      <c r="E36" s="3">
        <v>0.10786</v>
      </c>
      <c r="F36" s="3">
        <v>23.123978</v>
      </c>
      <c r="G36" s="3">
        <v>0.254621</v>
      </c>
      <c r="H36" s="3">
        <v>0.268653</v>
      </c>
      <c r="I36" s="3">
        <v>0.272684</v>
      </c>
      <c r="J36" s="3">
        <v>1.32E-4</v>
      </c>
      <c r="K36" s="3">
        <v>207.952133</v>
      </c>
      <c r="L36" s="3">
        <v>91.140923</v>
      </c>
      <c r="M36" s="3">
        <v>46.458107</v>
      </c>
      <c r="N36" s="3">
        <v>0.13501</v>
      </c>
      <c r="O36" s="3">
        <v>0.395642</v>
      </c>
      <c r="P36" s="3">
        <v>4.105586</v>
      </c>
      <c r="Q36" s="3">
        <v>0.175927</v>
      </c>
      <c r="R36" s="3">
        <v>0.186241</v>
      </c>
      <c r="S36" s="3">
        <v>0.174905</v>
      </c>
      <c r="T36" s="3">
        <v>0.286117</v>
      </c>
      <c r="U36" s="3">
        <v>143.058487</v>
      </c>
    </row>
    <row r="37" ht="14.25" customHeight="1">
      <c r="A37" s="3">
        <v>2019.0</v>
      </c>
    </row>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43"/>
    <col customWidth="1" min="2" max="36" width="8.86"/>
  </cols>
  <sheetData>
    <row r="1" ht="15.0" customHeight="1">
      <c r="E1" s="3">
        <v>2020.0</v>
      </c>
      <c r="F1" s="3">
        <v>2021.0</v>
      </c>
      <c r="G1" s="3">
        <v>2022.0</v>
      </c>
      <c r="H1" s="3">
        <v>2023.0</v>
      </c>
      <c r="I1" s="3">
        <v>2024.0</v>
      </c>
      <c r="J1" s="3">
        <v>2025.0</v>
      </c>
      <c r="K1" s="3">
        <v>2026.0</v>
      </c>
      <c r="L1" s="3">
        <v>2027.0</v>
      </c>
      <c r="M1" s="3">
        <v>2028.0</v>
      </c>
      <c r="N1" s="3">
        <v>2029.0</v>
      </c>
      <c r="O1" s="3">
        <v>2030.0</v>
      </c>
      <c r="P1" s="3">
        <v>2031.0</v>
      </c>
      <c r="Q1" s="3">
        <v>2032.0</v>
      </c>
      <c r="R1" s="3">
        <v>2033.0</v>
      </c>
      <c r="S1" s="3">
        <v>2034.0</v>
      </c>
      <c r="T1" s="3">
        <v>2035.0</v>
      </c>
      <c r="U1" s="3">
        <v>2036.0</v>
      </c>
      <c r="V1" s="3">
        <v>2037.0</v>
      </c>
      <c r="W1" s="3">
        <v>2038.0</v>
      </c>
      <c r="X1" s="3">
        <v>2039.0</v>
      </c>
      <c r="Y1" s="3">
        <v>2040.0</v>
      </c>
      <c r="Z1" s="3">
        <v>2041.0</v>
      </c>
      <c r="AA1" s="3">
        <v>2042.0</v>
      </c>
      <c r="AB1" s="3">
        <v>2043.0</v>
      </c>
      <c r="AC1" s="3">
        <v>2044.0</v>
      </c>
      <c r="AD1" s="3">
        <v>2045.0</v>
      </c>
      <c r="AE1" s="3">
        <v>2046.0</v>
      </c>
      <c r="AF1" s="3">
        <v>2047.0</v>
      </c>
      <c r="AG1" s="3">
        <v>2048.0</v>
      </c>
      <c r="AH1" s="3">
        <v>2049.0</v>
      </c>
      <c r="AI1" s="3">
        <v>2050.0</v>
      </c>
      <c r="AJ1" s="3" t="s">
        <v>2798</v>
      </c>
    </row>
    <row r="10">
      <c r="A10" s="3" t="s">
        <v>1954</v>
      </c>
    </row>
    <row r="11">
      <c r="A11" s="3" t="s">
        <v>3259</v>
      </c>
    </row>
    <row r="12">
      <c r="A12" s="3" t="s">
        <v>3260</v>
      </c>
    </row>
    <row r="13">
      <c r="A13" s="3" t="s">
        <v>155</v>
      </c>
    </row>
    <row r="14">
      <c r="B14" s="3" t="s">
        <v>156</v>
      </c>
      <c r="C14" s="3" t="s">
        <v>157</v>
      </c>
      <c r="D14" s="3" t="s">
        <v>158</v>
      </c>
      <c r="E14" s="3">
        <v>2020.0</v>
      </c>
      <c r="F14" s="3">
        <v>2021.0</v>
      </c>
      <c r="G14" s="3">
        <v>2022.0</v>
      </c>
      <c r="H14" s="3">
        <v>2023.0</v>
      </c>
      <c r="I14" s="3">
        <v>2024.0</v>
      </c>
      <c r="J14" s="3">
        <v>2025.0</v>
      </c>
      <c r="K14" s="3">
        <v>2026.0</v>
      </c>
      <c r="L14" s="3">
        <v>2027.0</v>
      </c>
      <c r="M14" s="3">
        <v>2028.0</v>
      </c>
      <c r="N14" s="3">
        <v>2029.0</v>
      </c>
      <c r="O14" s="3">
        <v>2030.0</v>
      </c>
      <c r="P14" s="3">
        <v>2031.0</v>
      </c>
      <c r="Q14" s="3">
        <v>2032.0</v>
      </c>
      <c r="R14" s="3">
        <v>2033.0</v>
      </c>
      <c r="S14" s="3">
        <v>2034.0</v>
      </c>
      <c r="T14" s="3">
        <v>2035.0</v>
      </c>
      <c r="U14" s="3">
        <v>2036.0</v>
      </c>
      <c r="V14" s="3">
        <v>2037.0</v>
      </c>
      <c r="W14" s="3">
        <v>2038.0</v>
      </c>
      <c r="X14" s="3">
        <v>2039.0</v>
      </c>
      <c r="Y14" s="3">
        <v>2040.0</v>
      </c>
      <c r="Z14" s="3">
        <v>2041.0</v>
      </c>
      <c r="AA14" s="3">
        <v>2042.0</v>
      </c>
      <c r="AB14" s="3">
        <v>2043.0</v>
      </c>
      <c r="AC14" s="3">
        <v>2044.0</v>
      </c>
      <c r="AD14" s="3">
        <v>2045.0</v>
      </c>
      <c r="AE14" s="3">
        <v>2046.0</v>
      </c>
      <c r="AF14" s="3">
        <v>2047.0</v>
      </c>
      <c r="AG14" s="3">
        <v>2048.0</v>
      </c>
      <c r="AH14" s="3">
        <v>2049.0</v>
      </c>
      <c r="AI14" s="3">
        <v>2050.0</v>
      </c>
      <c r="AJ14" s="3" t="s">
        <v>2798</v>
      </c>
    </row>
    <row r="15">
      <c r="A15" s="64" t="s">
        <v>1957</v>
      </c>
      <c r="B15" s="64"/>
      <c r="C15" s="64" t="s">
        <v>3261</v>
      </c>
      <c r="D15" s="64"/>
      <c r="E15" s="64"/>
      <c r="F15" s="64"/>
      <c r="G15" s="64"/>
      <c r="H15" s="64"/>
      <c r="I15" s="64"/>
      <c r="J15" s="64"/>
      <c r="K15" s="64"/>
      <c r="L15" s="64"/>
      <c r="M15" s="64"/>
      <c r="N15" s="64"/>
      <c r="O15" s="64"/>
      <c r="P15" s="64"/>
      <c r="Q15" s="64"/>
      <c r="R15" s="64"/>
      <c r="S15" s="64"/>
      <c r="T15" s="64"/>
      <c r="U15" s="64"/>
      <c r="V15" s="64"/>
      <c r="W15" s="64"/>
      <c r="X15" s="64"/>
      <c r="Y15" s="64"/>
      <c r="Z15" s="64"/>
      <c r="AA15" s="64"/>
      <c r="AB15" s="64"/>
      <c r="AC15" s="64"/>
      <c r="AD15" s="64"/>
      <c r="AE15" s="64"/>
      <c r="AF15" s="64"/>
      <c r="AG15" s="64"/>
      <c r="AH15" s="64"/>
      <c r="AI15" s="64"/>
      <c r="AJ15" s="64"/>
    </row>
    <row r="16">
      <c r="A16" s="69" t="s">
        <v>1959</v>
      </c>
      <c r="B16" s="3" t="s">
        <v>3262</v>
      </c>
      <c r="C16" s="3" t="s">
        <v>3263</v>
      </c>
      <c r="D16" s="3" t="s">
        <v>3264</v>
      </c>
      <c r="E16" s="3">
        <v>78.670906</v>
      </c>
      <c r="F16" s="3">
        <v>79.098747</v>
      </c>
      <c r="G16" s="3">
        <v>79.168228</v>
      </c>
      <c r="H16" s="3">
        <v>79.343727</v>
      </c>
      <c r="I16" s="3">
        <v>79.530182</v>
      </c>
      <c r="J16" s="3">
        <v>79.74514</v>
      </c>
      <c r="K16" s="3">
        <v>80.084007</v>
      </c>
      <c r="L16" s="3">
        <v>80.169922</v>
      </c>
      <c r="M16" s="3">
        <v>80.234749</v>
      </c>
      <c r="N16" s="3">
        <v>80.293571</v>
      </c>
      <c r="O16" s="3">
        <v>80.346741</v>
      </c>
      <c r="P16" s="3">
        <v>80.40609</v>
      </c>
      <c r="Q16" s="3">
        <v>80.461304</v>
      </c>
      <c r="R16" s="3">
        <v>80.518242</v>
      </c>
      <c r="S16" s="3">
        <v>80.550278</v>
      </c>
      <c r="T16" s="3">
        <v>80.582634</v>
      </c>
      <c r="U16" s="3">
        <v>80.613358</v>
      </c>
      <c r="V16" s="3">
        <v>80.639008</v>
      </c>
      <c r="W16" s="3">
        <v>80.669273</v>
      </c>
      <c r="X16" s="3">
        <v>80.697533</v>
      </c>
      <c r="Y16" s="3">
        <v>80.724892</v>
      </c>
      <c r="Z16" s="3">
        <v>80.751556</v>
      </c>
      <c r="AA16" s="3">
        <v>80.781021</v>
      </c>
      <c r="AB16" s="3">
        <v>80.806175</v>
      </c>
      <c r="AC16" s="3">
        <v>80.831764</v>
      </c>
      <c r="AD16" s="3">
        <v>80.858749</v>
      </c>
      <c r="AE16" s="3">
        <v>80.88678</v>
      </c>
      <c r="AF16" s="3">
        <v>80.911751</v>
      </c>
      <c r="AG16" s="3">
        <v>80.938309</v>
      </c>
      <c r="AH16" s="3">
        <v>80.964485</v>
      </c>
      <c r="AI16" s="3">
        <v>80.968872</v>
      </c>
      <c r="AJ16" s="40">
        <v>0.001</v>
      </c>
    </row>
    <row r="17">
      <c r="A17" s="3" t="s">
        <v>1963</v>
      </c>
      <c r="B17" s="3" t="s">
        <v>3265</v>
      </c>
      <c r="C17" s="3" t="s">
        <v>3266</v>
      </c>
      <c r="D17" s="3" t="s">
        <v>3264</v>
      </c>
      <c r="E17" s="3">
        <v>41.886959</v>
      </c>
      <c r="F17" s="3">
        <v>42.164448</v>
      </c>
      <c r="G17" s="3">
        <v>42.204178</v>
      </c>
      <c r="H17" s="3">
        <v>42.396637</v>
      </c>
      <c r="I17" s="3">
        <v>42.684246</v>
      </c>
      <c r="J17" s="3">
        <v>42.947437</v>
      </c>
      <c r="K17" s="3">
        <v>43.359123</v>
      </c>
      <c r="L17" s="3">
        <v>43.462811</v>
      </c>
      <c r="M17" s="3">
        <v>43.524532</v>
      </c>
      <c r="N17" s="3">
        <v>43.590305</v>
      </c>
      <c r="O17" s="3">
        <v>43.643284</v>
      </c>
      <c r="P17" s="3">
        <v>43.70871</v>
      </c>
      <c r="Q17" s="3">
        <v>43.767036</v>
      </c>
      <c r="R17" s="3">
        <v>43.828781</v>
      </c>
      <c r="S17" s="3">
        <v>43.867504</v>
      </c>
      <c r="T17" s="3">
        <v>43.912392</v>
      </c>
      <c r="U17" s="3">
        <v>43.949249</v>
      </c>
      <c r="V17" s="3">
        <v>43.980392</v>
      </c>
      <c r="W17" s="3">
        <v>44.01759</v>
      </c>
      <c r="X17" s="3">
        <v>44.05365</v>
      </c>
      <c r="Y17" s="3">
        <v>44.088669</v>
      </c>
      <c r="Z17" s="3">
        <v>44.123211</v>
      </c>
      <c r="AA17" s="3">
        <v>44.160332</v>
      </c>
      <c r="AB17" s="3">
        <v>44.193554</v>
      </c>
      <c r="AC17" s="3">
        <v>44.226246</v>
      </c>
      <c r="AD17" s="3">
        <v>44.259151</v>
      </c>
      <c r="AE17" s="3">
        <v>44.293697</v>
      </c>
      <c r="AF17" s="3">
        <v>44.325603</v>
      </c>
      <c r="AG17" s="3">
        <v>44.36013</v>
      </c>
      <c r="AH17" s="3">
        <v>44.392357</v>
      </c>
      <c r="AI17" s="3">
        <v>44.404087</v>
      </c>
      <c r="AJ17" s="40">
        <v>0.002</v>
      </c>
    </row>
    <row r="18">
      <c r="A18" s="3" t="s">
        <v>1966</v>
      </c>
      <c r="B18" s="3" t="s">
        <v>3267</v>
      </c>
      <c r="C18" s="3" t="s">
        <v>3268</v>
      </c>
      <c r="D18" s="3" t="s">
        <v>3264</v>
      </c>
      <c r="E18" s="3">
        <v>31.1187</v>
      </c>
      <c r="F18" s="3">
        <v>31.280249</v>
      </c>
      <c r="G18" s="3">
        <v>31.327696</v>
      </c>
      <c r="H18" s="3">
        <v>31.452971</v>
      </c>
      <c r="I18" s="3">
        <v>31.632309</v>
      </c>
      <c r="J18" s="3">
        <v>31.860943</v>
      </c>
      <c r="K18" s="3">
        <v>32.14035</v>
      </c>
      <c r="L18" s="3">
        <v>32.217365</v>
      </c>
      <c r="M18" s="3">
        <v>32.288376</v>
      </c>
      <c r="N18" s="3">
        <v>32.355564</v>
      </c>
      <c r="O18" s="3">
        <v>32.409958</v>
      </c>
      <c r="P18" s="3">
        <v>32.480114</v>
      </c>
      <c r="Q18" s="3">
        <v>32.543926</v>
      </c>
      <c r="R18" s="3">
        <v>32.609734</v>
      </c>
      <c r="S18" s="3">
        <v>32.652279</v>
      </c>
      <c r="T18" s="3">
        <v>32.703278</v>
      </c>
      <c r="U18" s="3">
        <v>32.749508</v>
      </c>
      <c r="V18" s="3">
        <v>32.791851</v>
      </c>
      <c r="W18" s="3">
        <v>32.831284</v>
      </c>
      <c r="X18" s="3">
        <v>32.875027</v>
      </c>
      <c r="Y18" s="3">
        <v>32.915302</v>
      </c>
      <c r="Z18" s="3">
        <v>32.955223</v>
      </c>
      <c r="AA18" s="3">
        <v>32.995697</v>
      </c>
      <c r="AB18" s="3">
        <v>33.034893</v>
      </c>
      <c r="AC18" s="3">
        <v>33.072186</v>
      </c>
      <c r="AD18" s="3">
        <v>33.108662</v>
      </c>
      <c r="AE18" s="3">
        <v>33.146866</v>
      </c>
      <c r="AF18" s="3">
        <v>33.183506</v>
      </c>
      <c r="AG18" s="3">
        <v>33.223202</v>
      </c>
      <c r="AH18" s="3">
        <v>33.259029</v>
      </c>
      <c r="AI18" s="3">
        <v>33.275711</v>
      </c>
      <c r="AJ18" s="40">
        <v>0.002</v>
      </c>
    </row>
    <row r="19">
      <c r="A19" s="70" t="s">
        <v>1969</v>
      </c>
      <c r="B19" s="70" t="s">
        <v>3269</v>
      </c>
      <c r="C19" s="70" t="s">
        <v>3270</v>
      </c>
      <c r="D19" s="70" t="s">
        <v>3264</v>
      </c>
      <c r="E19" s="70">
        <v>29.038456</v>
      </c>
      <c r="F19" s="70">
        <v>29.150925</v>
      </c>
      <c r="G19" s="70">
        <v>29.24564</v>
      </c>
      <c r="H19" s="70">
        <v>29.363333</v>
      </c>
      <c r="I19" s="70">
        <v>29.511335</v>
      </c>
      <c r="J19" s="70">
        <v>29.694559</v>
      </c>
      <c r="K19" s="70">
        <v>29.86754</v>
      </c>
      <c r="L19" s="70">
        <v>29.936914</v>
      </c>
      <c r="M19" s="70">
        <v>30.000259</v>
      </c>
      <c r="N19" s="70">
        <v>30.065361</v>
      </c>
      <c r="O19" s="70">
        <v>30.118755</v>
      </c>
      <c r="P19" s="70">
        <v>30.186163</v>
      </c>
      <c r="Q19" s="70">
        <v>30.247797</v>
      </c>
      <c r="R19" s="70">
        <v>30.311434</v>
      </c>
      <c r="S19" s="70">
        <v>30.352619</v>
      </c>
      <c r="T19" s="70">
        <v>30.400967</v>
      </c>
      <c r="U19" s="70">
        <v>30.444477</v>
      </c>
      <c r="V19" s="70">
        <v>30.484396</v>
      </c>
      <c r="W19" s="70">
        <v>30.521858</v>
      </c>
      <c r="X19" s="70">
        <v>30.563118</v>
      </c>
      <c r="Y19" s="70">
        <v>30.60165</v>
      </c>
      <c r="Z19" s="70">
        <v>30.639877</v>
      </c>
      <c r="AA19" s="70">
        <v>30.678352</v>
      </c>
      <c r="AB19" s="70">
        <v>30.715897</v>
      </c>
      <c r="AC19" s="70">
        <v>30.751591</v>
      </c>
      <c r="AD19" s="70">
        <v>30.786407</v>
      </c>
      <c r="AE19" s="70">
        <v>30.822668</v>
      </c>
      <c r="AF19" s="70">
        <v>30.857595</v>
      </c>
      <c r="AG19" s="70">
        <v>30.895161</v>
      </c>
      <c r="AH19" s="70">
        <v>30.929234</v>
      </c>
      <c r="AI19" s="70">
        <v>30.943995</v>
      </c>
      <c r="AJ19" s="71">
        <v>0.002</v>
      </c>
    </row>
    <row r="20">
      <c r="A20" s="3" t="s">
        <v>1972</v>
      </c>
      <c r="B20" s="3" t="s">
        <v>3271</v>
      </c>
      <c r="C20" s="3" t="s">
        <v>3272</v>
      </c>
      <c r="D20" s="3" t="s">
        <v>3264</v>
      </c>
      <c r="E20" s="3">
        <v>35.880619</v>
      </c>
      <c r="F20" s="3">
        <v>36.048344</v>
      </c>
      <c r="G20" s="3">
        <v>36.12286</v>
      </c>
      <c r="H20" s="3">
        <v>36.28899</v>
      </c>
      <c r="I20" s="3">
        <v>36.487072</v>
      </c>
      <c r="J20" s="3">
        <v>36.659496</v>
      </c>
      <c r="K20" s="3">
        <v>36.844845</v>
      </c>
      <c r="L20" s="3">
        <v>36.92033</v>
      </c>
      <c r="M20" s="3">
        <v>36.97887</v>
      </c>
      <c r="N20" s="3">
        <v>37.042316</v>
      </c>
      <c r="O20" s="3">
        <v>37.094826</v>
      </c>
      <c r="P20" s="3">
        <v>37.159203</v>
      </c>
      <c r="Q20" s="3">
        <v>37.218708</v>
      </c>
      <c r="R20" s="3">
        <v>37.279583</v>
      </c>
      <c r="S20" s="3">
        <v>37.317806</v>
      </c>
      <c r="T20" s="3">
        <v>37.360218</v>
      </c>
      <c r="U20" s="3">
        <v>37.40007</v>
      </c>
      <c r="V20" s="3">
        <v>37.43642</v>
      </c>
      <c r="W20" s="3">
        <v>37.472519</v>
      </c>
      <c r="X20" s="3">
        <v>37.510983</v>
      </c>
      <c r="Y20" s="3">
        <v>37.547073</v>
      </c>
      <c r="Z20" s="3">
        <v>37.582687</v>
      </c>
      <c r="AA20" s="3">
        <v>37.619247</v>
      </c>
      <c r="AB20" s="3">
        <v>37.65451</v>
      </c>
      <c r="AC20" s="3">
        <v>37.688446</v>
      </c>
      <c r="AD20" s="3">
        <v>37.721722</v>
      </c>
      <c r="AE20" s="3">
        <v>37.756317</v>
      </c>
      <c r="AF20" s="3">
        <v>37.789577</v>
      </c>
      <c r="AG20" s="3">
        <v>37.822117</v>
      </c>
      <c r="AH20" s="3">
        <v>37.853184</v>
      </c>
      <c r="AI20" s="3">
        <v>37.861675</v>
      </c>
      <c r="AJ20" s="40">
        <v>0.002</v>
      </c>
    </row>
    <row r="21" ht="15.75" customHeight="1">
      <c r="A21" s="3" t="s">
        <v>1975</v>
      </c>
      <c r="B21" s="3" t="s">
        <v>3273</v>
      </c>
      <c r="C21" s="3" t="s">
        <v>3274</v>
      </c>
      <c r="D21" s="3" t="s">
        <v>3264</v>
      </c>
      <c r="E21" s="3">
        <v>104.21936</v>
      </c>
      <c r="F21" s="3">
        <v>104.574089</v>
      </c>
      <c r="G21" s="3">
        <v>104.67981</v>
      </c>
      <c r="H21" s="3">
        <v>104.881569</v>
      </c>
      <c r="I21" s="3">
        <v>105.112068</v>
      </c>
      <c r="J21" s="3">
        <v>105.238213</v>
      </c>
      <c r="K21" s="3">
        <v>105.501266</v>
      </c>
      <c r="L21" s="3">
        <v>105.620842</v>
      </c>
      <c r="M21" s="3">
        <v>105.697418</v>
      </c>
      <c r="N21" s="3">
        <v>105.767998</v>
      </c>
      <c r="O21" s="3">
        <v>105.823273</v>
      </c>
      <c r="P21" s="3">
        <v>105.887917</v>
      </c>
      <c r="Q21" s="3">
        <v>105.940567</v>
      </c>
      <c r="R21" s="3">
        <v>105.98967</v>
      </c>
      <c r="S21" s="3">
        <v>106.02079</v>
      </c>
      <c r="T21" s="3">
        <v>106.063255</v>
      </c>
      <c r="U21" s="3">
        <v>106.098709</v>
      </c>
      <c r="V21" s="3">
        <v>106.126793</v>
      </c>
      <c r="W21" s="3">
        <v>106.164772</v>
      </c>
      <c r="X21" s="3">
        <v>106.1996</v>
      </c>
      <c r="Y21" s="3">
        <v>106.235558</v>
      </c>
      <c r="Z21" s="3">
        <v>106.27108</v>
      </c>
      <c r="AA21" s="3">
        <v>106.308777</v>
      </c>
      <c r="AB21" s="3">
        <v>106.343178</v>
      </c>
      <c r="AC21" s="3">
        <v>106.377075</v>
      </c>
      <c r="AD21" s="3">
        <v>106.411034</v>
      </c>
      <c r="AE21" s="3">
        <v>106.446518</v>
      </c>
      <c r="AF21" s="3">
        <v>106.479836</v>
      </c>
      <c r="AG21" s="3">
        <v>106.516693</v>
      </c>
      <c r="AH21" s="3">
        <v>106.550484</v>
      </c>
      <c r="AI21" s="3">
        <v>106.564087</v>
      </c>
      <c r="AJ21" s="40">
        <v>0.001</v>
      </c>
    </row>
    <row r="22" ht="15.75" customHeight="1">
      <c r="A22" s="3" t="s">
        <v>1978</v>
      </c>
      <c r="B22" s="3" t="s">
        <v>3275</v>
      </c>
      <c r="C22" s="3" t="s">
        <v>3276</v>
      </c>
      <c r="D22" s="3" t="s">
        <v>3264</v>
      </c>
      <c r="E22" s="3">
        <v>28.00787</v>
      </c>
      <c r="F22" s="3">
        <v>28.190702</v>
      </c>
      <c r="G22" s="3">
        <v>28.255724</v>
      </c>
      <c r="H22" s="3">
        <v>28.410254</v>
      </c>
      <c r="I22" s="3">
        <v>28.577621</v>
      </c>
      <c r="J22" s="3">
        <v>28.8016</v>
      </c>
      <c r="K22" s="3">
        <v>29.051083</v>
      </c>
      <c r="L22" s="3">
        <v>29.116474</v>
      </c>
      <c r="M22" s="3">
        <v>29.179159</v>
      </c>
      <c r="N22" s="3">
        <v>29.237612</v>
      </c>
      <c r="O22" s="3">
        <v>29.288446</v>
      </c>
      <c r="P22" s="3">
        <v>29.34849</v>
      </c>
      <c r="Q22" s="3">
        <v>29.404921</v>
      </c>
      <c r="R22" s="3">
        <v>29.462858</v>
      </c>
      <c r="S22" s="3">
        <v>29.498287</v>
      </c>
      <c r="T22" s="3">
        <v>29.536325</v>
      </c>
      <c r="U22" s="3">
        <v>29.571623</v>
      </c>
      <c r="V22" s="3">
        <v>29.604944</v>
      </c>
      <c r="W22" s="3">
        <v>29.636568</v>
      </c>
      <c r="X22" s="3">
        <v>29.670834</v>
      </c>
      <c r="Y22" s="3">
        <v>29.703102</v>
      </c>
      <c r="Z22" s="3">
        <v>29.735117</v>
      </c>
      <c r="AA22" s="3">
        <v>29.767271</v>
      </c>
      <c r="AB22" s="3">
        <v>29.799038</v>
      </c>
      <c r="AC22" s="3">
        <v>29.829622</v>
      </c>
      <c r="AD22" s="3">
        <v>29.859541</v>
      </c>
      <c r="AE22" s="3">
        <v>29.890497</v>
      </c>
      <c r="AF22" s="3">
        <v>29.920689</v>
      </c>
      <c r="AG22" s="3">
        <v>29.95266</v>
      </c>
      <c r="AH22" s="3">
        <v>29.982187</v>
      </c>
      <c r="AI22" s="3">
        <v>29.99221</v>
      </c>
      <c r="AJ22" s="40">
        <v>0.002</v>
      </c>
    </row>
    <row r="23" ht="15.75" customHeight="1">
      <c r="A23" s="3" t="s">
        <v>1981</v>
      </c>
      <c r="B23" s="3" t="s">
        <v>3277</v>
      </c>
      <c r="C23" s="3" t="s">
        <v>3278</v>
      </c>
      <c r="D23" s="3" t="s">
        <v>3264</v>
      </c>
      <c r="E23" s="3">
        <v>36.44418</v>
      </c>
      <c r="F23" s="3">
        <v>36.682667</v>
      </c>
      <c r="G23" s="3">
        <v>36.792267</v>
      </c>
      <c r="H23" s="3">
        <v>36.959797</v>
      </c>
      <c r="I23" s="3">
        <v>37.117115</v>
      </c>
      <c r="J23" s="3">
        <v>37.267902</v>
      </c>
      <c r="K23" s="3">
        <v>37.436497</v>
      </c>
      <c r="L23" s="3">
        <v>37.495686</v>
      </c>
      <c r="M23" s="3">
        <v>37.551765</v>
      </c>
      <c r="N23" s="3">
        <v>37.60667</v>
      </c>
      <c r="O23" s="3">
        <v>37.656681</v>
      </c>
      <c r="P23" s="3">
        <v>37.711781</v>
      </c>
      <c r="Q23" s="3">
        <v>37.764496</v>
      </c>
      <c r="R23" s="3">
        <v>37.818241</v>
      </c>
      <c r="S23" s="3">
        <v>37.850494</v>
      </c>
      <c r="T23" s="3">
        <v>37.883049</v>
      </c>
      <c r="U23" s="3">
        <v>37.910721</v>
      </c>
      <c r="V23" s="3">
        <v>37.926697</v>
      </c>
      <c r="W23" s="3">
        <v>37.954567</v>
      </c>
      <c r="X23" s="3">
        <v>37.979019</v>
      </c>
      <c r="Y23" s="3">
        <v>38.002102</v>
      </c>
      <c r="Z23" s="3">
        <v>38.021603</v>
      </c>
      <c r="AA23" s="3">
        <v>38.049469</v>
      </c>
      <c r="AB23" s="3">
        <v>38.065186</v>
      </c>
      <c r="AC23" s="3">
        <v>38.090801</v>
      </c>
      <c r="AD23" s="3">
        <v>38.117096</v>
      </c>
      <c r="AE23" s="3">
        <v>38.144085</v>
      </c>
      <c r="AF23" s="3">
        <v>38.17046</v>
      </c>
      <c r="AG23" s="3">
        <v>38.198166</v>
      </c>
      <c r="AH23" s="3">
        <v>38.22438</v>
      </c>
      <c r="AI23" s="3">
        <v>38.230709</v>
      </c>
      <c r="AJ23" s="40">
        <v>0.002</v>
      </c>
    </row>
    <row r="24" ht="15.75" customHeight="1">
      <c r="A24" s="3" t="s">
        <v>623</v>
      </c>
      <c r="B24" s="3" t="s">
        <v>3279</v>
      </c>
      <c r="C24" s="3" t="s">
        <v>3280</v>
      </c>
      <c r="D24" s="3" t="s">
        <v>3264</v>
      </c>
      <c r="E24" s="3">
        <v>33.63586</v>
      </c>
      <c r="F24" s="3">
        <v>34.003181</v>
      </c>
      <c r="G24" s="3">
        <v>34.112724</v>
      </c>
      <c r="H24" s="3">
        <v>34.247536</v>
      </c>
      <c r="I24" s="3">
        <v>34.370472</v>
      </c>
      <c r="J24" s="3">
        <v>34.47905</v>
      </c>
      <c r="K24" s="3">
        <v>34.570511</v>
      </c>
      <c r="L24" s="3">
        <v>34.661457</v>
      </c>
      <c r="M24" s="3">
        <v>34.751019</v>
      </c>
      <c r="N24" s="3">
        <v>34.844078</v>
      </c>
      <c r="O24" s="3">
        <v>34.933044</v>
      </c>
      <c r="P24" s="3">
        <v>35.0154</v>
      </c>
      <c r="Q24" s="3">
        <v>35.087921</v>
      </c>
      <c r="R24" s="3">
        <v>35.155293</v>
      </c>
      <c r="S24" s="3">
        <v>35.166607</v>
      </c>
      <c r="T24" s="3">
        <v>35.167618</v>
      </c>
      <c r="U24" s="3">
        <v>35.16906</v>
      </c>
      <c r="V24" s="3">
        <v>35.171234</v>
      </c>
      <c r="W24" s="3">
        <v>35.18182</v>
      </c>
      <c r="X24" s="3">
        <v>35.187637</v>
      </c>
      <c r="Y24" s="3">
        <v>35.194916</v>
      </c>
      <c r="Z24" s="3">
        <v>35.202316</v>
      </c>
      <c r="AA24" s="3">
        <v>35.212582</v>
      </c>
      <c r="AB24" s="3">
        <v>35.218594</v>
      </c>
      <c r="AC24" s="3">
        <v>35.225803</v>
      </c>
      <c r="AD24" s="3">
        <v>35.234146</v>
      </c>
      <c r="AE24" s="3">
        <v>35.242344</v>
      </c>
      <c r="AF24" s="3">
        <v>35.249084</v>
      </c>
      <c r="AG24" s="3">
        <v>35.256298</v>
      </c>
      <c r="AH24" s="3">
        <v>35.263832</v>
      </c>
      <c r="AI24" s="3">
        <v>35.264446</v>
      </c>
      <c r="AJ24" s="40">
        <v>0.002</v>
      </c>
    </row>
    <row r="25" ht="15.75" customHeight="1">
      <c r="A25" s="3" t="s">
        <v>626</v>
      </c>
      <c r="B25" s="3" t="s">
        <v>3281</v>
      </c>
      <c r="C25" s="3" t="s">
        <v>3282</v>
      </c>
      <c r="D25" s="3" t="s">
        <v>3264</v>
      </c>
      <c r="E25" s="3">
        <v>38.784153</v>
      </c>
      <c r="F25" s="3">
        <v>39.090382</v>
      </c>
      <c r="G25" s="3">
        <v>39.248226</v>
      </c>
      <c r="H25" s="3">
        <v>39.381393</v>
      </c>
      <c r="I25" s="3">
        <v>39.480789</v>
      </c>
      <c r="J25" s="3">
        <v>39.617146</v>
      </c>
      <c r="K25" s="3">
        <v>39.715797</v>
      </c>
      <c r="L25" s="3">
        <v>39.810402</v>
      </c>
      <c r="M25" s="3">
        <v>39.911263</v>
      </c>
      <c r="N25" s="3">
        <v>40.008236</v>
      </c>
      <c r="O25" s="3">
        <v>40.101322</v>
      </c>
      <c r="P25" s="3">
        <v>40.199135</v>
      </c>
      <c r="Q25" s="3">
        <v>40.290043</v>
      </c>
      <c r="R25" s="3">
        <v>40.37862</v>
      </c>
      <c r="S25" s="3">
        <v>40.404766</v>
      </c>
      <c r="T25" s="3">
        <v>40.423256</v>
      </c>
      <c r="U25" s="3">
        <v>40.419205</v>
      </c>
      <c r="V25" s="3">
        <v>40.420605</v>
      </c>
      <c r="W25" s="3">
        <v>40.440327</v>
      </c>
      <c r="X25" s="3">
        <v>40.451614</v>
      </c>
      <c r="Y25" s="3">
        <v>40.46336</v>
      </c>
      <c r="Z25" s="3">
        <v>40.474831</v>
      </c>
      <c r="AA25" s="3">
        <v>40.491116</v>
      </c>
      <c r="AB25" s="3">
        <v>40.498924</v>
      </c>
      <c r="AC25" s="3">
        <v>40.509022</v>
      </c>
      <c r="AD25" s="3">
        <v>40.520901</v>
      </c>
      <c r="AE25" s="3">
        <v>40.532978</v>
      </c>
      <c r="AF25" s="3">
        <v>40.54327</v>
      </c>
      <c r="AG25" s="3">
        <v>40.554832</v>
      </c>
      <c r="AH25" s="3">
        <v>40.565826</v>
      </c>
      <c r="AI25" s="3">
        <v>40.569969</v>
      </c>
      <c r="AJ25" s="40">
        <v>0.002</v>
      </c>
    </row>
    <row r="26" ht="15.75" customHeight="1">
      <c r="A26" s="3" t="s">
        <v>629</v>
      </c>
      <c r="B26" s="3" t="s">
        <v>3283</v>
      </c>
      <c r="C26" s="3" t="s">
        <v>3284</v>
      </c>
      <c r="D26" s="3" t="s">
        <v>3264</v>
      </c>
      <c r="E26" s="3">
        <v>33.674366</v>
      </c>
      <c r="F26" s="3">
        <v>34.038383</v>
      </c>
      <c r="G26" s="3">
        <v>34.19648</v>
      </c>
      <c r="H26" s="3">
        <v>34.342949</v>
      </c>
      <c r="I26" s="3">
        <v>34.457916</v>
      </c>
      <c r="J26" s="3">
        <v>34.741814</v>
      </c>
      <c r="K26" s="3">
        <v>34.840557</v>
      </c>
      <c r="L26" s="3">
        <v>34.929935</v>
      </c>
      <c r="M26" s="3">
        <v>35.019726</v>
      </c>
      <c r="N26" s="3">
        <v>35.108501</v>
      </c>
      <c r="O26" s="3">
        <v>35.196484</v>
      </c>
      <c r="P26" s="3">
        <v>35.286327</v>
      </c>
      <c r="Q26" s="3">
        <v>35.375793</v>
      </c>
      <c r="R26" s="3">
        <v>35.442352</v>
      </c>
      <c r="S26" s="3">
        <v>35.445065</v>
      </c>
      <c r="T26" s="3">
        <v>35.431717</v>
      </c>
      <c r="U26" s="3">
        <v>35.436935</v>
      </c>
      <c r="V26" s="3">
        <v>35.44215</v>
      </c>
      <c r="W26" s="3">
        <v>35.451702</v>
      </c>
      <c r="X26" s="3">
        <v>35.458248</v>
      </c>
      <c r="Y26" s="3">
        <v>35.4655</v>
      </c>
      <c r="Z26" s="3">
        <v>35.472721</v>
      </c>
      <c r="AA26" s="3">
        <v>35.48148</v>
      </c>
      <c r="AB26" s="3">
        <v>35.487736</v>
      </c>
      <c r="AC26" s="3">
        <v>35.494587</v>
      </c>
      <c r="AD26" s="3">
        <v>35.502083</v>
      </c>
      <c r="AE26" s="3">
        <v>35.509556</v>
      </c>
      <c r="AF26" s="3">
        <v>35.516205</v>
      </c>
      <c r="AG26" s="3">
        <v>35.523182</v>
      </c>
      <c r="AH26" s="3">
        <v>35.53035</v>
      </c>
      <c r="AI26" s="3">
        <v>35.530846</v>
      </c>
      <c r="AJ26" s="40">
        <v>0.002</v>
      </c>
    </row>
    <row r="27" ht="15.75" customHeight="1">
      <c r="A27" s="3" t="s">
        <v>632</v>
      </c>
      <c r="B27" s="3" t="s">
        <v>3285</v>
      </c>
      <c r="C27" s="3" t="s">
        <v>3286</v>
      </c>
      <c r="D27" s="3" t="s">
        <v>3264</v>
      </c>
      <c r="E27" s="3">
        <v>31.98805</v>
      </c>
      <c r="F27" s="3">
        <v>32.403427</v>
      </c>
      <c r="G27" s="3">
        <v>32.591194</v>
      </c>
      <c r="H27" s="3">
        <v>32.747601</v>
      </c>
      <c r="I27" s="3">
        <v>32.884315</v>
      </c>
      <c r="J27" s="3">
        <v>33.209099</v>
      </c>
      <c r="K27" s="3">
        <v>33.296955</v>
      </c>
      <c r="L27" s="3">
        <v>33.3843</v>
      </c>
      <c r="M27" s="3">
        <v>33.471863</v>
      </c>
      <c r="N27" s="3">
        <v>33.560432</v>
      </c>
      <c r="O27" s="3">
        <v>33.648914</v>
      </c>
      <c r="P27" s="3">
        <v>33.735863</v>
      </c>
      <c r="Q27" s="3">
        <v>33.821011</v>
      </c>
      <c r="R27" s="3">
        <v>33.910191</v>
      </c>
      <c r="S27" s="3">
        <v>33.935291</v>
      </c>
      <c r="T27" s="3">
        <v>33.947502</v>
      </c>
      <c r="U27" s="3">
        <v>33.959785</v>
      </c>
      <c r="V27" s="3">
        <v>33.972496</v>
      </c>
      <c r="W27" s="3">
        <v>33.982361</v>
      </c>
      <c r="X27" s="3">
        <v>33.992657</v>
      </c>
      <c r="Y27" s="3">
        <v>34.002422</v>
      </c>
      <c r="Z27" s="3">
        <v>34.009563</v>
      </c>
      <c r="AA27" s="3">
        <v>34.017818</v>
      </c>
      <c r="AB27" s="3">
        <v>34.024258</v>
      </c>
      <c r="AC27" s="3">
        <v>34.031219</v>
      </c>
      <c r="AD27" s="3">
        <v>34.038383</v>
      </c>
      <c r="AE27" s="3">
        <v>34.045563</v>
      </c>
      <c r="AF27" s="3">
        <v>34.052341</v>
      </c>
      <c r="AG27" s="3">
        <v>34.058662</v>
      </c>
      <c r="AH27" s="3">
        <v>34.065346</v>
      </c>
      <c r="AI27" s="3">
        <v>34.065201</v>
      </c>
      <c r="AJ27" s="40">
        <v>0.002</v>
      </c>
    </row>
    <row r="28" ht="15.75" customHeight="1">
      <c r="A28" s="3" t="s">
        <v>635</v>
      </c>
      <c r="B28" s="3" t="s">
        <v>3287</v>
      </c>
      <c r="C28" s="3" t="s">
        <v>3288</v>
      </c>
      <c r="D28" s="3" t="s">
        <v>3264</v>
      </c>
      <c r="E28" s="3">
        <v>36.650196</v>
      </c>
      <c r="F28" s="3">
        <v>37.01157</v>
      </c>
      <c r="G28" s="3">
        <v>37.181793</v>
      </c>
      <c r="H28" s="3">
        <v>37.360584</v>
      </c>
      <c r="I28" s="3">
        <v>37.535206</v>
      </c>
      <c r="J28" s="3">
        <v>37.698193</v>
      </c>
      <c r="K28" s="3">
        <v>37.817131</v>
      </c>
      <c r="L28" s="3">
        <v>37.910862</v>
      </c>
      <c r="M28" s="3">
        <v>38.010334</v>
      </c>
      <c r="N28" s="3">
        <v>38.10276</v>
      </c>
      <c r="O28" s="3">
        <v>38.194489</v>
      </c>
      <c r="P28" s="3">
        <v>38.288643</v>
      </c>
      <c r="Q28" s="3">
        <v>38.378876</v>
      </c>
      <c r="R28" s="3">
        <v>38.465355</v>
      </c>
      <c r="S28" s="3">
        <v>38.488628</v>
      </c>
      <c r="T28" s="3">
        <v>38.49894</v>
      </c>
      <c r="U28" s="3">
        <v>38.510254</v>
      </c>
      <c r="V28" s="3">
        <v>38.511013</v>
      </c>
      <c r="W28" s="3">
        <v>38.520512</v>
      </c>
      <c r="X28" s="3">
        <v>38.529991</v>
      </c>
      <c r="Y28" s="3">
        <v>38.539658</v>
      </c>
      <c r="Z28" s="3">
        <v>38.549084</v>
      </c>
      <c r="AA28" s="3">
        <v>38.559086</v>
      </c>
      <c r="AB28" s="3">
        <v>38.568604</v>
      </c>
      <c r="AC28" s="3">
        <v>38.57819</v>
      </c>
      <c r="AD28" s="3">
        <v>38.586983</v>
      </c>
      <c r="AE28" s="3">
        <v>38.596016</v>
      </c>
      <c r="AF28" s="3">
        <v>38.605087</v>
      </c>
      <c r="AG28" s="3">
        <v>38.614475</v>
      </c>
      <c r="AH28" s="3">
        <v>38.623093</v>
      </c>
      <c r="AI28" s="3">
        <v>38.625668</v>
      </c>
      <c r="AJ28" s="40">
        <v>0.002</v>
      </c>
    </row>
    <row r="29" ht="15.75" customHeight="1">
      <c r="A29" s="3" t="s">
        <v>638</v>
      </c>
      <c r="B29" s="3" t="s">
        <v>3289</v>
      </c>
      <c r="C29" s="3" t="s">
        <v>3290</v>
      </c>
      <c r="D29" s="3" t="s">
        <v>3264</v>
      </c>
      <c r="E29" s="3">
        <v>63.335709</v>
      </c>
      <c r="F29" s="3">
        <v>63.661171</v>
      </c>
      <c r="G29" s="3">
        <v>63.825081</v>
      </c>
      <c r="H29" s="3">
        <v>63.953808</v>
      </c>
      <c r="I29" s="3">
        <v>64.036407</v>
      </c>
      <c r="J29" s="3">
        <v>64.132889</v>
      </c>
      <c r="K29" s="3">
        <v>64.226143</v>
      </c>
      <c r="L29" s="3">
        <v>64.318474</v>
      </c>
      <c r="M29" s="3">
        <v>64.414062</v>
      </c>
      <c r="N29" s="3">
        <v>64.507187</v>
      </c>
      <c r="O29" s="3">
        <v>64.598648</v>
      </c>
      <c r="P29" s="3">
        <v>64.692749</v>
      </c>
      <c r="Q29" s="3">
        <v>64.785378</v>
      </c>
      <c r="R29" s="3">
        <v>64.87571</v>
      </c>
      <c r="S29" s="3">
        <v>64.893097</v>
      </c>
      <c r="T29" s="3">
        <v>64.891266</v>
      </c>
      <c r="U29" s="3">
        <v>64.87796</v>
      </c>
      <c r="V29" s="3">
        <v>64.852707</v>
      </c>
      <c r="W29" s="3">
        <v>64.864563</v>
      </c>
      <c r="X29" s="3">
        <v>64.868919</v>
      </c>
      <c r="Y29" s="3">
        <v>64.871773</v>
      </c>
      <c r="Z29" s="3">
        <v>64.882889</v>
      </c>
      <c r="AA29" s="3">
        <v>64.89579</v>
      </c>
      <c r="AB29" s="3">
        <v>64.903999</v>
      </c>
      <c r="AC29" s="3">
        <v>64.913353</v>
      </c>
      <c r="AD29" s="3">
        <v>64.922455</v>
      </c>
      <c r="AE29" s="3">
        <v>64.93158</v>
      </c>
      <c r="AF29" s="3">
        <v>64.94017</v>
      </c>
      <c r="AG29" s="3">
        <v>64.948799</v>
      </c>
      <c r="AH29" s="3">
        <v>64.957138</v>
      </c>
      <c r="AI29" s="3">
        <v>64.958862</v>
      </c>
      <c r="AJ29" s="40">
        <v>0.001</v>
      </c>
    </row>
    <row r="30" ht="15.75" customHeight="1">
      <c r="A30" s="3" t="s">
        <v>1996</v>
      </c>
      <c r="B30" s="3" t="s">
        <v>3291</v>
      </c>
      <c r="C30" s="3" t="s">
        <v>3292</v>
      </c>
      <c r="D30" s="3" t="s">
        <v>3264</v>
      </c>
      <c r="E30" s="3">
        <v>31.95038</v>
      </c>
      <c r="F30" s="3">
        <v>32.090992</v>
      </c>
      <c r="G30" s="3">
        <v>32.203415</v>
      </c>
      <c r="H30" s="3">
        <v>32.356953</v>
      </c>
      <c r="I30" s="3">
        <v>32.490616</v>
      </c>
      <c r="J30" s="3">
        <v>32.704685</v>
      </c>
      <c r="K30" s="3">
        <v>32.818607</v>
      </c>
      <c r="L30" s="3">
        <v>32.915924</v>
      </c>
      <c r="M30" s="3">
        <v>33.016396</v>
      </c>
      <c r="N30" s="3">
        <v>33.114254</v>
      </c>
      <c r="O30" s="3">
        <v>33.205524</v>
      </c>
      <c r="P30" s="3">
        <v>33.305264</v>
      </c>
      <c r="Q30" s="3">
        <v>33.402576</v>
      </c>
      <c r="R30" s="3">
        <v>33.49799</v>
      </c>
      <c r="S30" s="3">
        <v>33.528503</v>
      </c>
      <c r="T30" s="3">
        <v>33.553699</v>
      </c>
      <c r="U30" s="3">
        <v>33.576637</v>
      </c>
      <c r="V30" s="3">
        <v>33.597054</v>
      </c>
      <c r="W30" s="3">
        <v>33.616417</v>
      </c>
      <c r="X30" s="3">
        <v>33.636711</v>
      </c>
      <c r="Y30" s="3">
        <v>33.655334</v>
      </c>
      <c r="Z30" s="3">
        <v>33.672993</v>
      </c>
      <c r="AA30" s="3">
        <v>33.690945</v>
      </c>
      <c r="AB30" s="3">
        <v>33.708012</v>
      </c>
      <c r="AC30" s="3">
        <v>33.724022</v>
      </c>
      <c r="AD30" s="3">
        <v>33.73909</v>
      </c>
      <c r="AE30" s="3">
        <v>33.754883</v>
      </c>
      <c r="AF30" s="3">
        <v>33.770027</v>
      </c>
      <c r="AG30" s="3">
        <v>33.786484</v>
      </c>
      <c r="AH30" s="3">
        <v>33.800835</v>
      </c>
      <c r="AI30" s="3">
        <v>33.809059</v>
      </c>
      <c r="AJ30" s="40">
        <v>0.002</v>
      </c>
    </row>
    <row r="31" ht="15.75" customHeight="1">
      <c r="A31" s="3" t="s">
        <v>1999</v>
      </c>
      <c r="B31" s="3" t="s">
        <v>3293</v>
      </c>
      <c r="C31" s="3" t="s">
        <v>3294</v>
      </c>
      <c r="D31" s="3" t="s">
        <v>3264</v>
      </c>
      <c r="E31" s="3">
        <v>44.190502</v>
      </c>
      <c r="F31" s="3">
        <v>44.307808</v>
      </c>
      <c r="G31" s="3">
        <v>44.449917</v>
      </c>
      <c r="H31" s="3">
        <v>44.730953</v>
      </c>
      <c r="I31" s="3">
        <v>44.932243</v>
      </c>
      <c r="J31" s="3">
        <v>45.185974</v>
      </c>
      <c r="K31" s="3">
        <v>45.448822</v>
      </c>
      <c r="L31" s="3">
        <v>45.558067</v>
      </c>
      <c r="M31" s="3">
        <v>45.658066</v>
      </c>
      <c r="N31" s="3">
        <v>45.756248</v>
      </c>
      <c r="O31" s="3">
        <v>45.847218</v>
      </c>
      <c r="P31" s="3">
        <v>45.944668</v>
      </c>
      <c r="Q31" s="3">
        <v>46.0369</v>
      </c>
      <c r="R31" s="3">
        <v>46.120354</v>
      </c>
      <c r="S31" s="3">
        <v>46.142975</v>
      </c>
      <c r="T31" s="3">
        <v>46.160007</v>
      </c>
      <c r="U31" s="3">
        <v>46.173801</v>
      </c>
      <c r="V31" s="3">
        <v>46.183834</v>
      </c>
      <c r="W31" s="3">
        <v>46.201958</v>
      </c>
      <c r="X31" s="3">
        <v>46.216709</v>
      </c>
      <c r="Y31" s="3">
        <v>46.231964</v>
      </c>
      <c r="Z31" s="3">
        <v>46.247467</v>
      </c>
      <c r="AA31" s="3">
        <v>46.264706</v>
      </c>
      <c r="AB31" s="3">
        <v>46.278934</v>
      </c>
      <c r="AC31" s="3">
        <v>46.292698</v>
      </c>
      <c r="AD31" s="3">
        <v>46.307045</v>
      </c>
      <c r="AE31" s="3">
        <v>46.321995</v>
      </c>
      <c r="AF31" s="3">
        <v>46.335251</v>
      </c>
      <c r="AG31" s="3">
        <v>46.350113</v>
      </c>
      <c r="AH31" s="3">
        <v>46.363701</v>
      </c>
      <c r="AI31" s="3">
        <v>46.370636</v>
      </c>
      <c r="AJ31" s="40">
        <v>0.002</v>
      </c>
    </row>
    <row r="32" ht="15.75" customHeight="1">
      <c r="A32" s="64" t="s">
        <v>2002</v>
      </c>
      <c r="B32" s="64"/>
      <c r="C32" s="64" t="s">
        <v>3295</v>
      </c>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c r="AG32" s="64"/>
      <c r="AH32" s="64"/>
      <c r="AI32" s="64"/>
      <c r="AJ32" s="64"/>
    </row>
    <row r="33" ht="15.75" customHeight="1">
      <c r="A33" s="3" t="s">
        <v>1959</v>
      </c>
      <c r="B33" s="3" t="s">
        <v>3296</v>
      </c>
      <c r="C33" s="3" t="s">
        <v>3297</v>
      </c>
      <c r="D33" s="3" t="s">
        <v>3264</v>
      </c>
      <c r="E33" s="3">
        <v>0.0</v>
      </c>
      <c r="F33" s="3">
        <v>0.0</v>
      </c>
      <c r="G33" s="3">
        <v>0.0</v>
      </c>
      <c r="H33" s="3">
        <v>0.0</v>
      </c>
      <c r="I33" s="3">
        <v>0.0</v>
      </c>
      <c r="J33" s="3">
        <v>0.0</v>
      </c>
      <c r="K33" s="3">
        <v>0.0</v>
      </c>
      <c r="L33" s="3">
        <v>0.0</v>
      </c>
      <c r="M33" s="3">
        <v>0.0</v>
      </c>
      <c r="N33" s="3">
        <v>0.0</v>
      </c>
      <c r="O33" s="3">
        <v>0.0</v>
      </c>
      <c r="P33" s="3">
        <v>0.0</v>
      </c>
      <c r="Q33" s="3">
        <v>0.0</v>
      </c>
      <c r="R33" s="3">
        <v>0.0</v>
      </c>
      <c r="S33" s="3">
        <v>0.0</v>
      </c>
      <c r="T33" s="3">
        <v>0.0</v>
      </c>
      <c r="U33" s="3">
        <v>0.0</v>
      </c>
      <c r="V33" s="3">
        <v>0.0</v>
      </c>
      <c r="W33" s="3">
        <v>0.0</v>
      </c>
      <c r="X33" s="3">
        <v>0.0</v>
      </c>
      <c r="Y33" s="3">
        <v>0.0</v>
      </c>
      <c r="Z33" s="3">
        <v>0.0</v>
      </c>
      <c r="AA33" s="3">
        <v>0.0</v>
      </c>
      <c r="AB33" s="3">
        <v>0.0</v>
      </c>
      <c r="AC33" s="3">
        <v>0.0</v>
      </c>
      <c r="AD33" s="3">
        <v>0.0</v>
      </c>
      <c r="AE33" s="3">
        <v>0.0</v>
      </c>
      <c r="AF33" s="3">
        <v>0.0</v>
      </c>
      <c r="AG33" s="3">
        <v>0.0</v>
      </c>
      <c r="AH33" s="3">
        <v>0.0</v>
      </c>
      <c r="AI33" s="3">
        <v>0.0</v>
      </c>
      <c r="AJ33" s="3" t="s">
        <v>197</v>
      </c>
    </row>
    <row r="34" ht="15.75" customHeight="1">
      <c r="A34" s="3" t="s">
        <v>1963</v>
      </c>
      <c r="B34" s="3" t="s">
        <v>3298</v>
      </c>
      <c r="C34" s="3" t="s">
        <v>3299</v>
      </c>
      <c r="D34" s="3" t="s">
        <v>3264</v>
      </c>
      <c r="E34" s="3">
        <v>45.861015</v>
      </c>
      <c r="F34" s="3">
        <v>46.055393</v>
      </c>
      <c r="G34" s="3">
        <v>46.119049</v>
      </c>
      <c r="H34" s="3">
        <v>46.247513</v>
      </c>
      <c r="I34" s="3">
        <v>46.414364</v>
      </c>
      <c r="J34" s="3">
        <v>46.619843</v>
      </c>
      <c r="K34" s="3">
        <v>46.871635</v>
      </c>
      <c r="L34" s="3">
        <v>46.939228</v>
      </c>
      <c r="M34" s="3">
        <v>47.004318</v>
      </c>
      <c r="N34" s="3">
        <v>47.068001</v>
      </c>
      <c r="O34" s="3">
        <v>47.119808</v>
      </c>
      <c r="P34" s="3">
        <v>47.183125</v>
      </c>
      <c r="Q34" s="3">
        <v>47.240891</v>
      </c>
      <c r="R34" s="3">
        <v>47.298866</v>
      </c>
      <c r="S34" s="3">
        <v>47.336319</v>
      </c>
      <c r="T34" s="3">
        <v>47.379002</v>
      </c>
      <c r="U34" s="3">
        <v>47.41769</v>
      </c>
      <c r="V34" s="3">
        <v>47.453522</v>
      </c>
      <c r="W34" s="3">
        <v>47.488407</v>
      </c>
      <c r="X34" s="3">
        <v>47.526554</v>
      </c>
      <c r="Y34" s="3">
        <v>47.562634</v>
      </c>
      <c r="Z34" s="3">
        <v>47.598644</v>
      </c>
      <c r="AA34" s="3">
        <v>47.635712</v>
      </c>
      <c r="AB34" s="3">
        <v>47.671535</v>
      </c>
      <c r="AC34" s="3">
        <v>47.706039</v>
      </c>
      <c r="AD34" s="3">
        <v>47.740147</v>
      </c>
      <c r="AE34" s="3">
        <v>47.77573</v>
      </c>
      <c r="AF34" s="3">
        <v>47.809834</v>
      </c>
      <c r="AG34" s="3">
        <v>47.846512</v>
      </c>
      <c r="AH34" s="3">
        <v>47.88007</v>
      </c>
      <c r="AI34" s="3">
        <v>47.893864</v>
      </c>
      <c r="AJ34" s="40">
        <v>0.001</v>
      </c>
    </row>
    <row r="35" ht="15.75" customHeight="1">
      <c r="A35" s="3" t="s">
        <v>1966</v>
      </c>
      <c r="B35" s="3" t="s">
        <v>3300</v>
      </c>
      <c r="C35" s="3" t="s">
        <v>3301</v>
      </c>
      <c r="D35" s="3" t="s">
        <v>3264</v>
      </c>
      <c r="E35" s="3">
        <v>35.184925</v>
      </c>
      <c r="F35" s="3">
        <v>35.292427</v>
      </c>
      <c r="G35" s="3">
        <v>35.354496</v>
      </c>
      <c r="H35" s="3">
        <v>35.493828</v>
      </c>
      <c r="I35" s="3">
        <v>35.654308</v>
      </c>
      <c r="J35" s="3">
        <v>35.890907</v>
      </c>
      <c r="K35" s="3">
        <v>36.122379</v>
      </c>
      <c r="L35" s="3">
        <v>36.187092</v>
      </c>
      <c r="M35" s="3">
        <v>36.255764</v>
      </c>
      <c r="N35" s="3">
        <v>36.321499</v>
      </c>
      <c r="O35" s="3">
        <v>36.374924</v>
      </c>
      <c r="P35" s="3">
        <v>36.442871</v>
      </c>
      <c r="Q35" s="3">
        <v>36.504871</v>
      </c>
      <c r="R35" s="3">
        <v>36.568192</v>
      </c>
      <c r="S35" s="3">
        <v>36.608356</v>
      </c>
      <c r="T35" s="3">
        <v>36.655205</v>
      </c>
      <c r="U35" s="3">
        <v>36.697495</v>
      </c>
      <c r="V35" s="3">
        <v>36.736298</v>
      </c>
      <c r="W35" s="3">
        <v>36.774109</v>
      </c>
      <c r="X35" s="3">
        <v>36.81567</v>
      </c>
      <c r="Y35" s="3">
        <v>36.854576</v>
      </c>
      <c r="Z35" s="3">
        <v>36.893261</v>
      </c>
      <c r="AA35" s="3">
        <v>36.932919</v>
      </c>
      <c r="AB35" s="3">
        <v>36.971165</v>
      </c>
      <c r="AC35" s="3">
        <v>37.007771</v>
      </c>
      <c r="AD35" s="3">
        <v>37.043774</v>
      </c>
      <c r="AE35" s="3">
        <v>37.081478</v>
      </c>
      <c r="AF35" s="3">
        <v>37.117535</v>
      </c>
      <c r="AG35" s="3">
        <v>37.15654</v>
      </c>
      <c r="AH35" s="3">
        <v>37.191936</v>
      </c>
      <c r="AI35" s="3">
        <v>37.207882</v>
      </c>
      <c r="AJ35" s="40">
        <v>0.002</v>
      </c>
    </row>
    <row r="36" ht="15.75" customHeight="1">
      <c r="A36" s="70" t="s">
        <v>1969</v>
      </c>
      <c r="B36" s="70" t="s">
        <v>3302</v>
      </c>
      <c r="C36" s="70" t="s">
        <v>3303</v>
      </c>
      <c r="D36" s="70" t="s">
        <v>3264</v>
      </c>
      <c r="E36" s="70">
        <v>33.054699</v>
      </c>
      <c r="F36" s="70">
        <v>33.085922</v>
      </c>
      <c r="G36" s="70">
        <v>33.149014</v>
      </c>
      <c r="H36" s="70">
        <v>33.27375</v>
      </c>
      <c r="I36" s="70">
        <v>33.424011</v>
      </c>
      <c r="J36" s="70">
        <v>33.569019</v>
      </c>
      <c r="K36" s="70">
        <v>33.710499</v>
      </c>
      <c r="L36" s="70">
        <v>33.774654</v>
      </c>
      <c r="M36" s="70">
        <v>33.84243</v>
      </c>
      <c r="N36" s="70">
        <v>33.9072</v>
      </c>
      <c r="O36" s="70">
        <v>33.960522</v>
      </c>
      <c r="P36" s="70">
        <v>34.0271</v>
      </c>
      <c r="Q36" s="70">
        <v>34.088253</v>
      </c>
      <c r="R36" s="70">
        <v>34.150635</v>
      </c>
      <c r="S36" s="70">
        <v>34.190052</v>
      </c>
      <c r="T36" s="70">
        <v>34.235458</v>
      </c>
      <c r="U36" s="70">
        <v>34.276711</v>
      </c>
      <c r="V36" s="70">
        <v>34.314663</v>
      </c>
      <c r="W36" s="70">
        <v>34.351051</v>
      </c>
      <c r="X36" s="70">
        <v>34.390793</v>
      </c>
      <c r="Y36" s="70">
        <v>34.428089</v>
      </c>
      <c r="Z36" s="70">
        <v>34.465134</v>
      </c>
      <c r="AA36" s="70">
        <v>34.50304</v>
      </c>
      <c r="AB36" s="70">
        <v>34.539658</v>
      </c>
      <c r="AC36" s="70">
        <v>34.574776</v>
      </c>
      <c r="AD36" s="70">
        <v>34.609337</v>
      </c>
      <c r="AE36" s="70">
        <v>34.645424</v>
      </c>
      <c r="AF36" s="70">
        <v>34.680004</v>
      </c>
      <c r="AG36" s="70">
        <v>34.717262</v>
      </c>
      <c r="AH36" s="70">
        <v>34.751225</v>
      </c>
      <c r="AI36" s="70">
        <v>34.76569</v>
      </c>
      <c r="AJ36" s="71">
        <v>0.002</v>
      </c>
    </row>
    <row r="37" ht="15.75" customHeight="1">
      <c r="A37" s="3" t="s">
        <v>1972</v>
      </c>
      <c r="B37" s="3" t="s">
        <v>3304</v>
      </c>
      <c r="C37" s="3" t="s">
        <v>3305</v>
      </c>
      <c r="D37" s="3" t="s">
        <v>3264</v>
      </c>
      <c r="E37" s="3">
        <v>39.959373</v>
      </c>
      <c r="F37" s="3">
        <v>40.022236</v>
      </c>
      <c r="G37" s="3">
        <v>40.090355</v>
      </c>
      <c r="H37" s="3">
        <v>40.232193</v>
      </c>
      <c r="I37" s="3">
        <v>40.404572</v>
      </c>
      <c r="J37" s="3">
        <v>40.561649</v>
      </c>
      <c r="K37" s="3">
        <v>40.717323</v>
      </c>
      <c r="L37" s="3">
        <v>40.77935</v>
      </c>
      <c r="M37" s="3">
        <v>40.844959</v>
      </c>
      <c r="N37" s="3">
        <v>40.907799</v>
      </c>
      <c r="O37" s="3">
        <v>40.960274</v>
      </c>
      <c r="P37" s="3">
        <v>41.024605</v>
      </c>
      <c r="Q37" s="3">
        <v>41.084026</v>
      </c>
      <c r="R37" s="3">
        <v>41.144455</v>
      </c>
      <c r="S37" s="3">
        <v>41.182182</v>
      </c>
      <c r="T37" s="3">
        <v>41.224705</v>
      </c>
      <c r="U37" s="3">
        <v>41.263485</v>
      </c>
      <c r="V37" s="3">
        <v>41.299259</v>
      </c>
      <c r="W37" s="3">
        <v>41.333778</v>
      </c>
      <c r="X37" s="3">
        <v>41.371235</v>
      </c>
      <c r="Y37" s="3">
        <v>41.4067</v>
      </c>
      <c r="Z37" s="3">
        <v>41.441956</v>
      </c>
      <c r="AA37" s="3">
        <v>41.477978</v>
      </c>
      <c r="AB37" s="3">
        <v>41.512867</v>
      </c>
      <c r="AC37" s="3">
        <v>41.546425</v>
      </c>
      <c r="AD37" s="3">
        <v>41.579483</v>
      </c>
      <c r="AE37" s="3">
        <v>41.613914</v>
      </c>
      <c r="AF37" s="3">
        <v>41.647007</v>
      </c>
      <c r="AG37" s="3">
        <v>41.682472</v>
      </c>
      <c r="AH37" s="3">
        <v>41.715008</v>
      </c>
      <c r="AI37" s="3">
        <v>41.727863</v>
      </c>
      <c r="AJ37" s="40">
        <v>0.001</v>
      </c>
    </row>
    <row r="38" ht="15.75" customHeight="1">
      <c r="A38" s="3" t="s">
        <v>1975</v>
      </c>
      <c r="B38" s="3" t="s">
        <v>3306</v>
      </c>
      <c r="C38" s="3" t="s">
        <v>3307</v>
      </c>
      <c r="D38" s="3" t="s">
        <v>3264</v>
      </c>
      <c r="E38" s="3">
        <v>0.0</v>
      </c>
      <c r="F38" s="3">
        <v>0.0</v>
      </c>
      <c r="G38" s="3">
        <v>0.0</v>
      </c>
      <c r="H38" s="3">
        <v>0.0</v>
      </c>
      <c r="I38" s="3">
        <v>0.0</v>
      </c>
      <c r="J38" s="3">
        <v>0.0</v>
      </c>
      <c r="K38" s="3">
        <v>0.0</v>
      </c>
      <c r="L38" s="3">
        <v>0.0</v>
      </c>
      <c r="M38" s="3">
        <v>0.0</v>
      </c>
      <c r="N38" s="3">
        <v>0.0</v>
      </c>
      <c r="O38" s="3">
        <v>0.0</v>
      </c>
      <c r="P38" s="3">
        <v>0.0</v>
      </c>
      <c r="Q38" s="3">
        <v>0.0</v>
      </c>
      <c r="R38" s="3">
        <v>0.0</v>
      </c>
      <c r="S38" s="3">
        <v>0.0</v>
      </c>
      <c r="T38" s="3">
        <v>0.0</v>
      </c>
      <c r="U38" s="3">
        <v>0.0</v>
      </c>
      <c r="V38" s="3">
        <v>0.0</v>
      </c>
      <c r="W38" s="3">
        <v>0.0</v>
      </c>
      <c r="X38" s="3">
        <v>0.0</v>
      </c>
      <c r="Y38" s="3">
        <v>0.0</v>
      </c>
      <c r="Z38" s="3">
        <v>0.0</v>
      </c>
      <c r="AA38" s="3">
        <v>0.0</v>
      </c>
      <c r="AB38" s="3">
        <v>0.0</v>
      </c>
      <c r="AC38" s="3">
        <v>0.0</v>
      </c>
      <c r="AD38" s="3">
        <v>0.0</v>
      </c>
      <c r="AE38" s="3">
        <v>0.0</v>
      </c>
      <c r="AF38" s="3">
        <v>0.0</v>
      </c>
      <c r="AG38" s="3">
        <v>0.0</v>
      </c>
      <c r="AH38" s="3">
        <v>0.0</v>
      </c>
      <c r="AI38" s="3">
        <v>0.0</v>
      </c>
      <c r="AJ38" s="3" t="s">
        <v>197</v>
      </c>
    </row>
    <row r="39" ht="15.75" customHeight="1">
      <c r="A39" s="3" t="s">
        <v>1978</v>
      </c>
      <c r="B39" s="3" t="s">
        <v>3308</v>
      </c>
      <c r="C39" s="3" t="s">
        <v>3309</v>
      </c>
      <c r="D39" s="3" t="s">
        <v>3264</v>
      </c>
      <c r="E39" s="3">
        <v>32.066013</v>
      </c>
      <c r="F39" s="3">
        <v>32.194321</v>
      </c>
      <c r="G39" s="3">
        <v>32.255257</v>
      </c>
      <c r="H39" s="3">
        <v>32.423042</v>
      </c>
      <c r="I39" s="3">
        <v>32.615353</v>
      </c>
      <c r="J39" s="3">
        <v>32.797806</v>
      </c>
      <c r="K39" s="3">
        <v>32.966988</v>
      </c>
      <c r="L39" s="3">
        <v>33.024872</v>
      </c>
      <c r="M39" s="3">
        <v>33.086544</v>
      </c>
      <c r="N39" s="3">
        <v>33.144516</v>
      </c>
      <c r="O39" s="3">
        <v>33.194939</v>
      </c>
      <c r="P39" s="3">
        <v>33.25415</v>
      </c>
      <c r="Q39" s="3">
        <v>33.309807</v>
      </c>
      <c r="R39" s="3">
        <v>33.366447</v>
      </c>
      <c r="S39" s="3">
        <v>33.400856</v>
      </c>
      <c r="T39" s="3">
        <v>33.437523</v>
      </c>
      <c r="U39" s="3">
        <v>33.471531</v>
      </c>
      <c r="V39" s="3">
        <v>33.503368</v>
      </c>
      <c r="W39" s="3">
        <v>33.533878</v>
      </c>
      <c r="X39" s="3">
        <v>33.566498</v>
      </c>
      <c r="Y39" s="3">
        <v>33.597561</v>
      </c>
      <c r="Z39" s="3">
        <v>33.628452</v>
      </c>
      <c r="AA39" s="3">
        <v>33.659939</v>
      </c>
      <c r="AB39" s="3">
        <v>33.690716</v>
      </c>
      <c r="AC39" s="3">
        <v>33.720558</v>
      </c>
      <c r="AD39" s="3">
        <v>33.749985</v>
      </c>
      <c r="AE39" s="3">
        <v>33.780415</v>
      </c>
      <c r="AF39" s="3">
        <v>33.809963</v>
      </c>
      <c r="AG39" s="3">
        <v>33.841225</v>
      </c>
      <c r="AH39" s="3">
        <v>33.870319</v>
      </c>
      <c r="AI39" s="3">
        <v>33.879688</v>
      </c>
      <c r="AJ39" s="40">
        <v>0.002</v>
      </c>
    </row>
    <row r="40" ht="15.75" customHeight="1">
      <c r="A40" s="3" t="s">
        <v>1981</v>
      </c>
      <c r="B40" s="3" t="s">
        <v>3310</v>
      </c>
      <c r="C40" s="3" t="s">
        <v>3311</v>
      </c>
      <c r="D40" s="3" t="s">
        <v>3264</v>
      </c>
      <c r="E40" s="3">
        <v>40.440594</v>
      </c>
      <c r="F40" s="3">
        <v>40.572392</v>
      </c>
      <c r="G40" s="3">
        <v>40.636631</v>
      </c>
      <c r="H40" s="3">
        <v>40.763767</v>
      </c>
      <c r="I40" s="3">
        <v>40.918781</v>
      </c>
      <c r="J40" s="3">
        <v>41.054581</v>
      </c>
      <c r="K40" s="3">
        <v>41.197563</v>
      </c>
      <c r="L40" s="3">
        <v>41.251232</v>
      </c>
      <c r="M40" s="3">
        <v>41.307522</v>
      </c>
      <c r="N40" s="3">
        <v>41.361801</v>
      </c>
      <c r="O40" s="3">
        <v>41.411137</v>
      </c>
      <c r="P40" s="3">
        <v>41.465515</v>
      </c>
      <c r="Q40" s="3">
        <v>41.517429</v>
      </c>
      <c r="R40" s="3">
        <v>41.56992</v>
      </c>
      <c r="S40" s="3">
        <v>41.601154</v>
      </c>
      <c r="T40" s="3">
        <v>41.632328</v>
      </c>
      <c r="U40" s="3">
        <v>41.661968</v>
      </c>
      <c r="V40" s="3">
        <v>41.690002</v>
      </c>
      <c r="W40" s="3">
        <v>41.717129</v>
      </c>
      <c r="X40" s="3">
        <v>41.745564</v>
      </c>
      <c r="Y40" s="3">
        <v>41.772915</v>
      </c>
      <c r="Z40" s="3">
        <v>41.800114</v>
      </c>
      <c r="AA40" s="3">
        <v>41.827625</v>
      </c>
      <c r="AB40" s="3">
        <v>41.854637</v>
      </c>
      <c r="AC40" s="3">
        <v>41.88105</v>
      </c>
      <c r="AD40" s="3">
        <v>41.907185</v>
      </c>
      <c r="AE40" s="3">
        <v>41.933952</v>
      </c>
      <c r="AF40" s="3">
        <v>41.960129</v>
      </c>
      <c r="AG40" s="3">
        <v>41.9874</v>
      </c>
      <c r="AH40" s="3">
        <v>42.013309</v>
      </c>
      <c r="AI40" s="3">
        <v>42.019215</v>
      </c>
      <c r="AJ40" s="40">
        <v>0.001</v>
      </c>
    </row>
    <row r="41" ht="15.75" customHeight="1">
      <c r="A41" s="3" t="s">
        <v>623</v>
      </c>
      <c r="B41" s="3" t="s">
        <v>3312</v>
      </c>
      <c r="C41" s="3" t="s">
        <v>3313</v>
      </c>
      <c r="D41" s="3" t="s">
        <v>3264</v>
      </c>
      <c r="E41" s="3">
        <v>39.77932</v>
      </c>
      <c r="F41" s="3">
        <v>40.076523</v>
      </c>
      <c r="G41" s="3">
        <v>40.211838</v>
      </c>
      <c r="H41" s="3">
        <v>40.344913</v>
      </c>
      <c r="I41" s="3">
        <v>40.474854</v>
      </c>
      <c r="J41" s="3">
        <v>40.566856</v>
      </c>
      <c r="K41" s="3">
        <v>40.657146</v>
      </c>
      <c r="L41" s="3">
        <v>40.74852</v>
      </c>
      <c r="M41" s="3">
        <v>40.842121</v>
      </c>
      <c r="N41" s="3">
        <v>40.9338</v>
      </c>
      <c r="O41" s="3">
        <v>41.023643</v>
      </c>
      <c r="P41" s="3">
        <v>41.115543</v>
      </c>
      <c r="Q41" s="3">
        <v>41.206688</v>
      </c>
      <c r="R41" s="3">
        <v>41.298355</v>
      </c>
      <c r="S41" s="3">
        <v>41.324383</v>
      </c>
      <c r="T41" s="3">
        <v>41.339012</v>
      </c>
      <c r="U41" s="3">
        <v>41.352795</v>
      </c>
      <c r="V41" s="3">
        <v>41.365215</v>
      </c>
      <c r="W41" s="3">
        <v>41.376156</v>
      </c>
      <c r="X41" s="3">
        <v>41.387432</v>
      </c>
      <c r="Y41" s="3">
        <v>41.397816</v>
      </c>
      <c r="Z41" s="3">
        <v>41.407818</v>
      </c>
      <c r="AA41" s="3">
        <v>41.417519</v>
      </c>
      <c r="AB41" s="3">
        <v>41.427055</v>
      </c>
      <c r="AC41" s="3">
        <v>41.43605</v>
      </c>
      <c r="AD41" s="3">
        <v>41.44466</v>
      </c>
      <c r="AE41" s="3">
        <v>41.453514</v>
      </c>
      <c r="AF41" s="3">
        <v>41.462219</v>
      </c>
      <c r="AG41" s="3">
        <v>41.471325</v>
      </c>
      <c r="AH41" s="3">
        <v>41.479855</v>
      </c>
      <c r="AI41" s="3">
        <v>41.482201</v>
      </c>
      <c r="AJ41" s="40">
        <v>0.001</v>
      </c>
    </row>
    <row r="42" ht="15.75" customHeight="1">
      <c r="A42" s="3" t="s">
        <v>626</v>
      </c>
      <c r="B42" s="3" t="s">
        <v>3314</v>
      </c>
      <c r="C42" s="3" t="s">
        <v>3315</v>
      </c>
      <c r="D42" s="3" t="s">
        <v>3264</v>
      </c>
      <c r="E42" s="3">
        <v>45.024017</v>
      </c>
      <c r="F42" s="3">
        <v>45.250282</v>
      </c>
      <c r="G42" s="3">
        <v>45.387043</v>
      </c>
      <c r="H42" s="3">
        <v>45.52821</v>
      </c>
      <c r="I42" s="3">
        <v>45.666214</v>
      </c>
      <c r="J42" s="3">
        <v>45.786186</v>
      </c>
      <c r="K42" s="3">
        <v>45.882072</v>
      </c>
      <c r="L42" s="3">
        <v>45.977753</v>
      </c>
      <c r="M42" s="3">
        <v>46.075043</v>
      </c>
      <c r="N42" s="3">
        <v>46.17083</v>
      </c>
      <c r="O42" s="3">
        <v>46.262146</v>
      </c>
      <c r="P42" s="3">
        <v>46.358784</v>
      </c>
      <c r="Q42" s="3">
        <v>46.453335</v>
      </c>
      <c r="R42" s="3">
        <v>46.548698</v>
      </c>
      <c r="S42" s="3">
        <v>46.578197</v>
      </c>
      <c r="T42" s="3">
        <v>46.599209</v>
      </c>
      <c r="U42" s="3">
        <v>46.618244</v>
      </c>
      <c r="V42" s="3">
        <v>46.63522</v>
      </c>
      <c r="W42" s="3">
        <v>46.649918</v>
      </c>
      <c r="X42" s="3">
        <v>46.665928</v>
      </c>
      <c r="Y42" s="3">
        <v>46.68055</v>
      </c>
      <c r="Z42" s="3">
        <v>46.694729</v>
      </c>
      <c r="AA42" s="3">
        <v>46.708652</v>
      </c>
      <c r="AB42" s="3">
        <v>46.722309</v>
      </c>
      <c r="AC42" s="3">
        <v>46.735016</v>
      </c>
      <c r="AD42" s="3">
        <v>46.747101</v>
      </c>
      <c r="AE42" s="3">
        <v>46.759792</v>
      </c>
      <c r="AF42" s="3">
        <v>46.772118</v>
      </c>
      <c r="AG42" s="3">
        <v>46.785416</v>
      </c>
      <c r="AH42" s="3">
        <v>46.797283</v>
      </c>
      <c r="AI42" s="3">
        <v>46.803074</v>
      </c>
      <c r="AJ42" s="40">
        <v>0.001</v>
      </c>
    </row>
    <row r="43" ht="15.75" customHeight="1">
      <c r="A43" s="3" t="s">
        <v>629</v>
      </c>
      <c r="B43" s="3" t="s">
        <v>3316</v>
      </c>
      <c r="C43" s="3" t="s">
        <v>3317</v>
      </c>
      <c r="D43" s="3" t="s">
        <v>3264</v>
      </c>
      <c r="E43" s="3">
        <v>39.835037</v>
      </c>
      <c r="F43" s="3">
        <v>40.130207</v>
      </c>
      <c r="G43" s="3">
        <v>40.250092</v>
      </c>
      <c r="H43" s="3">
        <v>40.370373</v>
      </c>
      <c r="I43" s="3">
        <v>40.487038</v>
      </c>
      <c r="J43" s="3">
        <v>40.706352</v>
      </c>
      <c r="K43" s="3">
        <v>40.802505</v>
      </c>
      <c r="L43" s="3">
        <v>40.892666</v>
      </c>
      <c r="M43" s="3">
        <v>40.983292</v>
      </c>
      <c r="N43" s="3">
        <v>41.072895</v>
      </c>
      <c r="O43" s="3">
        <v>41.161163</v>
      </c>
      <c r="P43" s="3">
        <v>41.251991</v>
      </c>
      <c r="Q43" s="3">
        <v>41.34227</v>
      </c>
      <c r="R43" s="3">
        <v>41.432678</v>
      </c>
      <c r="S43" s="3">
        <v>41.457764</v>
      </c>
      <c r="T43" s="3">
        <v>41.470997</v>
      </c>
      <c r="U43" s="3">
        <v>41.483856</v>
      </c>
      <c r="V43" s="3">
        <v>41.495445</v>
      </c>
      <c r="W43" s="3">
        <v>41.505795</v>
      </c>
      <c r="X43" s="3">
        <v>41.516243</v>
      </c>
      <c r="Y43" s="3">
        <v>41.525951</v>
      </c>
      <c r="Z43" s="3">
        <v>41.535271</v>
      </c>
      <c r="AA43" s="3">
        <v>41.544327</v>
      </c>
      <c r="AB43" s="3">
        <v>41.553223</v>
      </c>
      <c r="AC43" s="3">
        <v>41.561714</v>
      </c>
      <c r="AD43" s="3">
        <v>41.569786</v>
      </c>
      <c r="AE43" s="3">
        <v>41.578049</v>
      </c>
      <c r="AF43" s="3">
        <v>41.586208</v>
      </c>
      <c r="AG43" s="3">
        <v>41.594677</v>
      </c>
      <c r="AH43" s="3">
        <v>41.602695</v>
      </c>
      <c r="AI43" s="3">
        <v>41.604519</v>
      </c>
      <c r="AJ43" s="40">
        <v>0.001</v>
      </c>
    </row>
    <row r="44" ht="15.75" customHeight="1">
      <c r="A44" s="3" t="s">
        <v>632</v>
      </c>
      <c r="B44" s="3" t="s">
        <v>3318</v>
      </c>
      <c r="C44" s="3" t="s">
        <v>3319</v>
      </c>
      <c r="D44" s="3" t="s">
        <v>3264</v>
      </c>
      <c r="E44" s="3">
        <v>38.074669</v>
      </c>
      <c r="F44" s="3">
        <v>38.376553</v>
      </c>
      <c r="G44" s="3">
        <v>38.510376</v>
      </c>
      <c r="H44" s="3">
        <v>38.641468</v>
      </c>
      <c r="I44" s="3">
        <v>38.770111</v>
      </c>
      <c r="J44" s="3">
        <v>39.060211</v>
      </c>
      <c r="K44" s="3">
        <v>39.149708</v>
      </c>
      <c r="L44" s="3">
        <v>39.238358</v>
      </c>
      <c r="M44" s="3">
        <v>39.327282</v>
      </c>
      <c r="N44" s="3">
        <v>39.416676</v>
      </c>
      <c r="O44" s="3">
        <v>39.50573</v>
      </c>
      <c r="P44" s="3">
        <v>39.596401</v>
      </c>
      <c r="Q44" s="3">
        <v>39.686264</v>
      </c>
      <c r="R44" s="3">
        <v>39.776287</v>
      </c>
      <c r="S44" s="3">
        <v>39.801022</v>
      </c>
      <c r="T44" s="3">
        <v>39.814007</v>
      </c>
      <c r="U44" s="3">
        <v>39.826584</v>
      </c>
      <c r="V44" s="3">
        <v>39.837986</v>
      </c>
      <c r="W44" s="3">
        <v>39.848267</v>
      </c>
      <c r="X44" s="3">
        <v>39.858665</v>
      </c>
      <c r="Y44" s="3">
        <v>39.868366</v>
      </c>
      <c r="Z44" s="3">
        <v>39.877697</v>
      </c>
      <c r="AA44" s="3">
        <v>39.886818</v>
      </c>
      <c r="AB44" s="3">
        <v>39.895729</v>
      </c>
      <c r="AC44" s="3">
        <v>39.904251</v>
      </c>
      <c r="AD44" s="3">
        <v>39.912395</v>
      </c>
      <c r="AE44" s="3">
        <v>39.920753</v>
      </c>
      <c r="AF44" s="3">
        <v>39.928955</v>
      </c>
      <c r="AG44" s="3">
        <v>39.9375</v>
      </c>
      <c r="AH44" s="3">
        <v>39.945587</v>
      </c>
      <c r="AI44" s="3">
        <v>39.947468</v>
      </c>
      <c r="AJ44" s="40">
        <v>0.002</v>
      </c>
    </row>
    <row r="45" ht="15.75" customHeight="1">
      <c r="A45" s="3" t="s">
        <v>635</v>
      </c>
      <c r="B45" s="3" t="s">
        <v>3320</v>
      </c>
      <c r="C45" s="3" t="s">
        <v>3321</v>
      </c>
      <c r="D45" s="3" t="s">
        <v>3264</v>
      </c>
      <c r="E45" s="3">
        <v>42.88834</v>
      </c>
      <c r="F45" s="3">
        <v>43.180363</v>
      </c>
      <c r="G45" s="3">
        <v>43.309258</v>
      </c>
      <c r="H45" s="3">
        <v>43.435764</v>
      </c>
      <c r="I45" s="3">
        <v>43.559017</v>
      </c>
      <c r="J45" s="3">
        <v>43.771748</v>
      </c>
      <c r="K45" s="3">
        <v>43.861988</v>
      </c>
      <c r="L45" s="3">
        <v>43.951645</v>
      </c>
      <c r="M45" s="3">
        <v>44.041965</v>
      </c>
      <c r="N45" s="3">
        <v>44.13171</v>
      </c>
      <c r="O45" s="3">
        <v>44.221348</v>
      </c>
      <c r="P45" s="3">
        <v>44.313194</v>
      </c>
      <c r="Q45" s="3">
        <v>44.404087</v>
      </c>
      <c r="R45" s="3">
        <v>44.495193</v>
      </c>
      <c r="S45" s="3">
        <v>44.521019</v>
      </c>
      <c r="T45" s="3">
        <v>44.535393</v>
      </c>
      <c r="U45" s="3">
        <v>44.549217</v>
      </c>
      <c r="V45" s="3">
        <v>44.561623</v>
      </c>
      <c r="W45" s="3">
        <v>44.572666</v>
      </c>
      <c r="X45" s="3">
        <v>44.583973</v>
      </c>
      <c r="Y45" s="3">
        <v>44.594425</v>
      </c>
      <c r="Z45" s="3">
        <v>44.604465</v>
      </c>
      <c r="AA45" s="3">
        <v>44.614258</v>
      </c>
      <c r="AB45" s="3">
        <v>44.623825</v>
      </c>
      <c r="AC45" s="3">
        <v>44.632908</v>
      </c>
      <c r="AD45" s="3">
        <v>44.641548</v>
      </c>
      <c r="AE45" s="3">
        <v>44.650448</v>
      </c>
      <c r="AF45" s="3">
        <v>44.659176</v>
      </c>
      <c r="AG45" s="3">
        <v>44.668312</v>
      </c>
      <c r="AH45" s="3">
        <v>44.676868</v>
      </c>
      <c r="AI45" s="3">
        <v>44.679234</v>
      </c>
      <c r="AJ45" s="40">
        <v>0.001</v>
      </c>
    </row>
    <row r="46" ht="15.75" customHeight="1">
      <c r="A46" s="3" t="s">
        <v>638</v>
      </c>
      <c r="B46" s="3" t="s">
        <v>3322</v>
      </c>
      <c r="C46" s="3" t="s">
        <v>3323</v>
      </c>
      <c r="D46" s="3" t="s">
        <v>3264</v>
      </c>
      <c r="E46" s="3">
        <v>69.760582</v>
      </c>
      <c r="F46" s="3">
        <v>70.009811</v>
      </c>
      <c r="G46" s="3">
        <v>70.135315</v>
      </c>
      <c r="H46" s="3">
        <v>70.255646</v>
      </c>
      <c r="I46" s="3">
        <v>70.37381</v>
      </c>
      <c r="J46" s="3">
        <v>70.467087</v>
      </c>
      <c r="K46" s="3">
        <v>70.560722</v>
      </c>
      <c r="L46" s="3">
        <v>70.654335</v>
      </c>
      <c r="M46" s="3">
        <v>70.748856</v>
      </c>
      <c r="N46" s="3">
        <v>70.841774</v>
      </c>
      <c r="O46" s="3">
        <v>70.932487</v>
      </c>
      <c r="P46" s="3">
        <v>71.025665</v>
      </c>
      <c r="Q46" s="3">
        <v>71.117752</v>
      </c>
      <c r="R46" s="3">
        <v>71.210045</v>
      </c>
      <c r="S46" s="3">
        <v>71.236671</v>
      </c>
      <c r="T46" s="3">
        <v>71.252213</v>
      </c>
      <c r="U46" s="3">
        <v>71.266273</v>
      </c>
      <c r="V46" s="3">
        <v>71.278923</v>
      </c>
      <c r="W46" s="3">
        <v>71.290222</v>
      </c>
      <c r="X46" s="3">
        <v>71.301888</v>
      </c>
      <c r="Y46" s="3">
        <v>71.312599</v>
      </c>
      <c r="Z46" s="3">
        <v>71.322968</v>
      </c>
      <c r="AA46" s="3">
        <v>71.333122</v>
      </c>
      <c r="AB46" s="3">
        <v>71.342979</v>
      </c>
      <c r="AC46" s="3">
        <v>71.352272</v>
      </c>
      <c r="AD46" s="3">
        <v>71.361275</v>
      </c>
      <c r="AE46" s="3">
        <v>71.370567</v>
      </c>
      <c r="AF46" s="3">
        <v>71.379639</v>
      </c>
      <c r="AG46" s="3">
        <v>71.389175</v>
      </c>
      <c r="AH46" s="3">
        <v>71.398071</v>
      </c>
      <c r="AI46" s="3">
        <v>71.400764</v>
      </c>
      <c r="AJ46" s="40">
        <v>0.001</v>
      </c>
    </row>
    <row r="47" ht="15.75" customHeight="1">
      <c r="A47" s="3" t="s">
        <v>1996</v>
      </c>
      <c r="B47" s="3" t="s">
        <v>3324</v>
      </c>
      <c r="C47" s="3" t="s">
        <v>3325</v>
      </c>
      <c r="D47" s="3" t="s">
        <v>3264</v>
      </c>
      <c r="E47" s="3">
        <v>37.472633</v>
      </c>
      <c r="F47" s="3">
        <v>37.092712</v>
      </c>
      <c r="G47" s="3">
        <v>36.920769</v>
      </c>
      <c r="H47" s="3">
        <v>37.098785</v>
      </c>
      <c r="I47" s="3">
        <v>37.22261</v>
      </c>
      <c r="J47" s="3">
        <v>37.387726</v>
      </c>
      <c r="K47" s="3">
        <v>37.607872</v>
      </c>
      <c r="L47" s="3">
        <v>37.763401</v>
      </c>
      <c r="M47" s="3">
        <v>37.841682</v>
      </c>
      <c r="N47" s="3">
        <v>37.942177</v>
      </c>
      <c r="O47" s="3">
        <v>38.063305</v>
      </c>
      <c r="P47" s="3">
        <v>38.168282</v>
      </c>
      <c r="Q47" s="3">
        <v>38.264381</v>
      </c>
      <c r="R47" s="3">
        <v>38.37426</v>
      </c>
      <c r="S47" s="3">
        <v>38.395012</v>
      </c>
      <c r="T47" s="3">
        <v>38.42305</v>
      </c>
      <c r="U47" s="3">
        <v>38.437286</v>
      </c>
      <c r="V47" s="3">
        <v>38.470928</v>
      </c>
      <c r="W47" s="3">
        <v>38.49461</v>
      </c>
      <c r="X47" s="3">
        <v>38.500702</v>
      </c>
      <c r="Y47" s="3">
        <v>38.540806</v>
      </c>
      <c r="Z47" s="3">
        <v>38.559967</v>
      </c>
      <c r="AA47" s="3">
        <v>38.580444</v>
      </c>
      <c r="AB47" s="3">
        <v>38.600849</v>
      </c>
      <c r="AC47" s="3">
        <v>38.621296</v>
      </c>
      <c r="AD47" s="3">
        <v>38.627567</v>
      </c>
      <c r="AE47" s="3">
        <v>38.65617</v>
      </c>
      <c r="AF47" s="3">
        <v>38.679016</v>
      </c>
      <c r="AG47" s="3">
        <v>38.695148</v>
      </c>
      <c r="AH47" s="3">
        <v>38.719814</v>
      </c>
      <c r="AI47" s="3">
        <v>38.742172</v>
      </c>
      <c r="AJ47" s="40">
        <v>0.001</v>
      </c>
    </row>
    <row r="48" ht="15.75" customHeight="1">
      <c r="A48" s="3" t="s">
        <v>1999</v>
      </c>
      <c r="B48" s="3" t="s">
        <v>3326</v>
      </c>
      <c r="C48" s="3" t="s">
        <v>3327</v>
      </c>
      <c r="D48" s="3" t="s">
        <v>3264</v>
      </c>
      <c r="E48" s="3">
        <v>49.1115</v>
      </c>
      <c r="F48" s="3">
        <v>48.671024</v>
      </c>
      <c r="G48" s="3">
        <v>48.521439</v>
      </c>
      <c r="H48" s="3">
        <v>48.787251</v>
      </c>
      <c r="I48" s="3">
        <v>48.953499</v>
      </c>
      <c r="J48" s="3">
        <v>49.129612</v>
      </c>
      <c r="K48" s="3">
        <v>49.3568</v>
      </c>
      <c r="L48" s="3">
        <v>49.485424</v>
      </c>
      <c r="M48" s="3">
        <v>49.562958</v>
      </c>
      <c r="N48" s="3">
        <v>49.66444</v>
      </c>
      <c r="O48" s="3">
        <v>49.77903</v>
      </c>
      <c r="P48" s="3">
        <v>49.887695</v>
      </c>
      <c r="Q48" s="3">
        <v>49.976025</v>
      </c>
      <c r="R48" s="3">
        <v>50.083122</v>
      </c>
      <c r="S48" s="3">
        <v>50.093109</v>
      </c>
      <c r="T48" s="3">
        <v>50.124043</v>
      </c>
      <c r="U48" s="3">
        <v>50.132103</v>
      </c>
      <c r="V48" s="3">
        <v>50.163048</v>
      </c>
      <c r="W48" s="3">
        <v>50.182941</v>
      </c>
      <c r="X48" s="3">
        <v>50.185272</v>
      </c>
      <c r="Y48" s="3">
        <v>50.223976</v>
      </c>
      <c r="Z48" s="3">
        <v>50.242783</v>
      </c>
      <c r="AA48" s="3">
        <v>50.264351</v>
      </c>
      <c r="AB48" s="3">
        <v>50.284081</v>
      </c>
      <c r="AC48" s="3">
        <v>50.304741</v>
      </c>
      <c r="AD48" s="3">
        <v>50.309258</v>
      </c>
      <c r="AE48" s="3">
        <v>50.340279</v>
      </c>
      <c r="AF48" s="3">
        <v>50.363049</v>
      </c>
      <c r="AG48" s="3">
        <v>50.381226</v>
      </c>
      <c r="AH48" s="3">
        <v>50.4039</v>
      </c>
      <c r="AI48" s="3">
        <v>50.426273</v>
      </c>
      <c r="AJ48" s="40">
        <v>0.001</v>
      </c>
    </row>
    <row r="49" ht="15.75" customHeight="1">
      <c r="A49" s="3" t="s">
        <v>2816</v>
      </c>
      <c r="C49" s="3" t="s">
        <v>3328</v>
      </c>
    </row>
    <row r="50" ht="15.75" customHeight="1">
      <c r="A50" s="3" t="s">
        <v>1959</v>
      </c>
      <c r="B50" s="3" t="s">
        <v>3329</v>
      </c>
      <c r="C50" s="3" t="s">
        <v>3330</v>
      </c>
      <c r="D50" s="3" t="s">
        <v>3264</v>
      </c>
      <c r="E50" s="3">
        <v>0.0</v>
      </c>
      <c r="F50" s="3">
        <v>0.0</v>
      </c>
      <c r="G50" s="3">
        <v>0.0</v>
      </c>
      <c r="H50" s="3">
        <v>0.0</v>
      </c>
      <c r="I50" s="3">
        <v>0.0</v>
      </c>
      <c r="J50" s="3">
        <v>0.0</v>
      </c>
      <c r="K50" s="3">
        <v>0.0</v>
      </c>
      <c r="L50" s="3">
        <v>0.0</v>
      </c>
      <c r="M50" s="3">
        <v>0.0</v>
      </c>
      <c r="N50" s="3">
        <v>0.0</v>
      </c>
      <c r="O50" s="3">
        <v>0.0</v>
      </c>
      <c r="P50" s="3">
        <v>0.0</v>
      </c>
      <c r="Q50" s="3">
        <v>0.0</v>
      </c>
      <c r="R50" s="3">
        <v>0.0</v>
      </c>
      <c r="S50" s="3">
        <v>0.0</v>
      </c>
      <c r="T50" s="3">
        <v>0.0</v>
      </c>
      <c r="U50" s="3">
        <v>0.0</v>
      </c>
      <c r="V50" s="3">
        <v>0.0</v>
      </c>
      <c r="W50" s="3">
        <v>0.0</v>
      </c>
      <c r="X50" s="3">
        <v>0.0</v>
      </c>
      <c r="Y50" s="3">
        <v>0.0</v>
      </c>
      <c r="Z50" s="3">
        <v>0.0</v>
      </c>
      <c r="AA50" s="3">
        <v>0.0</v>
      </c>
      <c r="AB50" s="3">
        <v>0.0</v>
      </c>
      <c r="AC50" s="3">
        <v>0.0</v>
      </c>
      <c r="AD50" s="3">
        <v>0.0</v>
      </c>
      <c r="AE50" s="3">
        <v>0.0</v>
      </c>
      <c r="AF50" s="3">
        <v>0.0</v>
      </c>
      <c r="AG50" s="3">
        <v>0.0</v>
      </c>
      <c r="AH50" s="3">
        <v>0.0</v>
      </c>
      <c r="AI50" s="3">
        <v>0.0</v>
      </c>
      <c r="AJ50" s="3" t="s">
        <v>197</v>
      </c>
    </row>
    <row r="51" ht="15.75" customHeight="1">
      <c r="A51" s="3" t="s">
        <v>1963</v>
      </c>
      <c r="B51" s="3" t="s">
        <v>3331</v>
      </c>
      <c r="C51" s="3" t="s">
        <v>3332</v>
      </c>
      <c r="D51" s="3" t="s">
        <v>3264</v>
      </c>
      <c r="E51" s="3">
        <v>0.0</v>
      </c>
      <c r="F51" s="3">
        <v>0.0</v>
      </c>
      <c r="G51" s="3">
        <v>0.0</v>
      </c>
      <c r="H51" s="3">
        <v>0.0</v>
      </c>
      <c r="I51" s="3">
        <v>0.0</v>
      </c>
      <c r="J51" s="3">
        <v>49.520649</v>
      </c>
      <c r="K51" s="3">
        <v>49.546619</v>
      </c>
      <c r="L51" s="3">
        <v>49.421513</v>
      </c>
      <c r="M51" s="3">
        <v>49.305603</v>
      </c>
      <c r="N51" s="3">
        <v>49.216663</v>
      </c>
      <c r="O51" s="3">
        <v>49.144024</v>
      </c>
      <c r="P51" s="3">
        <v>49.107193</v>
      </c>
      <c r="Q51" s="3">
        <v>49.084499</v>
      </c>
      <c r="R51" s="3">
        <v>49.078407</v>
      </c>
      <c r="S51" s="3">
        <v>49.060551</v>
      </c>
      <c r="T51" s="3">
        <v>49.056961</v>
      </c>
      <c r="U51" s="3">
        <v>49.055069</v>
      </c>
      <c r="V51" s="3">
        <v>49.054665</v>
      </c>
      <c r="W51" s="3">
        <v>49.05798</v>
      </c>
      <c r="X51" s="3">
        <v>49.066864</v>
      </c>
      <c r="Y51" s="3">
        <v>49.076229</v>
      </c>
      <c r="Z51" s="3">
        <v>49.109383</v>
      </c>
      <c r="AA51" s="3">
        <v>49.143829</v>
      </c>
      <c r="AB51" s="3">
        <v>49.175327</v>
      </c>
      <c r="AC51" s="3">
        <v>49.20631</v>
      </c>
      <c r="AD51" s="3">
        <v>49.237602</v>
      </c>
      <c r="AE51" s="3">
        <v>49.2705</v>
      </c>
      <c r="AF51" s="3">
        <v>49.301735</v>
      </c>
      <c r="AG51" s="3">
        <v>49.335499</v>
      </c>
      <c r="AH51" s="3">
        <v>49.366589</v>
      </c>
      <c r="AI51" s="3">
        <v>49.377705</v>
      </c>
      <c r="AJ51" s="3" t="s">
        <v>197</v>
      </c>
    </row>
    <row r="52" ht="15.75" customHeight="1">
      <c r="A52" s="3" t="s">
        <v>1966</v>
      </c>
      <c r="B52" s="3" t="s">
        <v>3333</v>
      </c>
      <c r="C52" s="3" t="s">
        <v>3334</v>
      </c>
      <c r="D52" s="3" t="s">
        <v>3264</v>
      </c>
      <c r="E52" s="3">
        <v>38.59539</v>
      </c>
      <c r="F52" s="3">
        <v>38.479885</v>
      </c>
      <c r="G52" s="3">
        <v>38.341892</v>
      </c>
      <c r="H52" s="3">
        <v>38.221436</v>
      </c>
      <c r="I52" s="3">
        <v>38.108425</v>
      </c>
      <c r="J52" s="3">
        <v>38.108856</v>
      </c>
      <c r="K52" s="3">
        <v>38.137756</v>
      </c>
      <c r="L52" s="3">
        <v>38.008602</v>
      </c>
      <c r="M52" s="3">
        <v>37.895714</v>
      </c>
      <c r="N52" s="3">
        <v>37.810501</v>
      </c>
      <c r="O52" s="3">
        <v>37.741425</v>
      </c>
      <c r="P52" s="3">
        <v>37.71114</v>
      </c>
      <c r="Q52" s="3">
        <v>37.694763</v>
      </c>
      <c r="R52" s="3">
        <v>37.695217</v>
      </c>
      <c r="S52" s="3">
        <v>37.683628</v>
      </c>
      <c r="T52" s="3">
        <v>37.687454</v>
      </c>
      <c r="U52" s="3">
        <v>37.692406</v>
      </c>
      <c r="V52" s="3">
        <v>37.697582</v>
      </c>
      <c r="W52" s="3">
        <v>37.704769</v>
      </c>
      <c r="X52" s="3">
        <v>37.718822</v>
      </c>
      <c r="Y52" s="3">
        <v>37.73222</v>
      </c>
      <c r="Z52" s="3">
        <v>37.768608</v>
      </c>
      <c r="AA52" s="3">
        <v>37.806042</v>
      </c>
      <c r="AB52" s="3">
        <v>37.842056</v>
      </c>
      <c r="AC52" s="3">
        <v>37.876503</v>
      </c>
      <c r="AD52" s="3">
        <v>37.910511</v>
      </c>
      <c r="AE52" s="3">
        <v>37.946217</v>
      </c>
      <c r="AF52" s="3">
        <v>37.9804</v>
      </c>
      <c r="AG52" s="3">
        <v>38.017483</v>
      </c>
      <c r="AH52" s="3">
        <v>38.051178</v>
      </c>
      <c r="AI52" s="3">
        <v>38.065338</v>
      </c>
      <c r="AJ52" s="40">
        <v>0.0</v>
      </c>
    </row>
    <row r="53" ht="15.75" customHeight="1">
      <c r="A53" s="3" t="s">
        <v>1969</v>
      </c>
      <c r="B53" s="3" t="s">
        <v>3335</v>
      </c>
      <c r="C53" s="3" t="s">
        <v>3336</v>
      </c>
      <c r="D53" s="3" t="s">
        <v>3264</v>
      </c>
      <c r="E53" s="3">
        <v>37.915318</v>
      </c>
      <c r="F53" s="3">
        <v>37.735584</v>
      </c>
      <c r="G53" s="3">
        <v>37.559879</v>
      </c>
      <c r="H53" s="3">
        <v>37.399426</v>
      </c>
      <c r="I53" s="3">
        <v>37.296131</v>
      </c>
      <c r="J53" s="3">
        <v>37.198994</v>
      </c>
      <c r="K53" s="3">
        <v>37.099934</v>
      </c>
      <c r="L53" s="3">
        <v>36.922188</v>
      </c>
      <c r="M53" s="3">
        <v>36.771156</v>
      </c>
      <c r="N53" s="3">
        <v>36.654366</v>
      </c>
      <c r="O53" s="3">
        <v>36.561604</v>
      </c>
      <c r="P53" s="3">
        <v>36.512501</v>
      </c>
      <c r="Q53" s="3">
        <v>36.48259</v>
      </c>
      <c r="R53" s="3">
        <v>36.472218</v>
      </c>
      <c r="S53" s="3">
        <v>36.45266</v>
      </c>
      <c r="T53" s="3">
        <v>36.448914</v>
      </c>
      <c r="U53" s="3">
        <v>36.448425</v>
      </c>
      <c r="V53" s="3">
        <v>36.451141</v>
      </c>
      <c r="W53" s="3">
        <v>36.454849</v>
      </c>
      <c r="X53" s="3">
        <v>36.465309</v>
      </c>
      <c r="Y53" s="3">
        <v>36.474617</v>
      </c>
      <c r="Z53" s="3">
        <v>36.510162</v>
      </c>
      <c r="AA53" s="3">
        <v>36.545853</v>
      </c>
      <c r="AB53" s="3">
        <v>36.580662</v>
      </c>
      <c r="AC53" s="3">
        <v>36.613701</v>
      </c>
      <c r="AD53" s="3">
        <v>36.645893</v>
      </c>
      <c r="AE53" s="3">
        <v>36.679413</v>
      </c>
      <c r="AF53" s="3">
        <v>36.711838</v>
      </c>
      <c r="AG53" s="3">
        <v>36.746727</v>
      </c>
      <c r="AH53" s="3">
        <v>36.778542</v>
      </c>
      <c r="AI53" s="3">
        <v>36.790791</v>
      </c>
      <c r="AJ53" s="40">
        <v>-0.001</v>
      </c>
    </row>
    <row r="54" ht="15.75" customHeight="1">
      <c r="A54" s="3" t="s">
        <v>1972</v>
      </c>
      <c r="B54" s="3" t="s">
        <v>3337</v>
      </c>
      <c r="C54" s="3" t="s">
        <v>3338</v>
      </c>
      <c r="D54" s="3" t="s">
        <v>3264</v>
      </c>
      <c r="E54" s="3">
        <v>47.7742</v>
      </c>
      <c r="F54" s="3">
        <v>47.568184</v>
      </c>
      <c r="G54" s="3">
        <v>47.292717</v>
      </c>
      <c r="H54" s="3">
        <v>47.026749</v>
      </c>
      <c r="I54" s="3">
        <v>46.834984</v>
      </c>
      <c r="J54" s="3">
        <v>46.61021</v>
      </c>
      <c r="K54" s="3">
        <v>46.383091</v>
      </c>
      <c r="L54" s="3">
        <v>46.112862</v>
      </c>
      <c r="M54" s="3">
        <v>45.874935</v>
      </c>
      <c r="N54" s="3">
        <v>45.686039</v>
      </c>
      <c r="O54" s="3">
        <v>45.53709</v>
      </c>
      <c r="P54" s="3">
        <v>45.441711</v>
      </c>
      <c r="Q54" s="3">
        <v>45.376476</v>
      </c>
      <c r="R54" s="3">
        <v>45.336384</v>
      </c>
      <c r="S54" s="3">
        <v>45.294376</v>
      </c>
      <c r="T54" s="3">
        <v>45.271156</v>
      </c>
      <c r="U54" s="3">
        <v>45.254692</v>
      </c>
      <c r="V54" s="3">
        <v>45.242489</v>
      </c>
      <c r="W54" s="3">
        <v>45.233654</v>
      </c>
      <c r="X54" s="3">
        <v>45.232113</v>
      </c>
      <c r="Y54" s="3">
        <v>45.230389</v>
      </c>
      <c r="Z54" s="3">
        <v>45.263485</v>
      </c>
      <c r="AA54" s="3">
        <v>45.296837</v>
      </c>
      <c r="AB54" s="3">
        <v>45.329498</v>
      </c>
      <c r="AC54" s="3">
        <v>45.360657</v>
      </c>
      <c r="AD54" s="3">
        <v>45.391125</v>
      </c>
      <c r="AE54" s="3">
        <v>45.422771</v>
      </c>
      <c r="AF54" s="3">
        <v>45.453403</v>
      </c>
      <c r="AG54" s="3">
        <v>45.486443</v>
      </c>
      <c r="AH54" s="3">
        <v>45.516705</v>
      </c>
      <c r="AI54" s="3">
        <v>45.527294</v>
      </c>
      <c r="AJ54" s="40">
        <v>-0.002</v>
      </c>
    </row>
    <row r="55" ht="15.75" customHeight="1">
      <c r="A55" s="3" t="s">
        <v>1975</v>
      </c>
      <c r="B55" s="3" t="s">
        <v>3339</v>
      </c>
      <c r="C55" s="3" t="s">
        <v>3340</v>
      </c>
      <c r="D55" s="3" t="s">
        <v>3264</v>
      </c>
      <c r="E55" s="3">
        <v>115.682091</v>
      </c>
      <c r="F55" s="3">
        <v>115.577255</v>
      </c>
      <c r="G55" s="3">
        <v>115.338943</v>
      </c>
      <c r="H55" s="3">
        <v>115.067238</v>
      </c>
      <c r="I55" s="3">
        <v>114.853958</v>
      </c>
      <c r="J55" s="3">
        <v>114.746147</v>
      </c>
      <c r="K55" s="3">
        <v>114.663643</v>
      </c>
      <c r="L55" s="3">
        <v>114.440109</v>
      </c>
      <c r="M55" s="3">
        <v>114.216766</v>
      </c>
      <c r="N55" s="3">
        <v>114.037392</v>
      </c>
      <c r="O55" s="3">
        <v>113.895126</v>
      </c>
      <c r="P55" s="3">
        <v>113.808632</v>
      </c>
      <c r="Q55" s="3">
        <v>113.748383</v>
      </c>
      <c r="R55" s="3">
        <v>113.713676</v>
      </c>
      <c r="S55" s="3">
        <v>113.672951</v>
      </c>
      <c r="T55" s="3">
        <v>113.650429</v>
      </c>
      <c r="U55" s="3">
        <v>113.632957</v>
      </c>
      <c r="V55" s="3">
        <v>113.619972</v>
      </c>
      <c r="W55" s="3">
        <v>113.612854</v>
      </c>
      <c r="X55" s="3">
        <v>113.611641</v>
      </c>
      <c r="Y55" s="3">
        <v>113.609879</v>
      </c>
      <c r="Z55" s="3">
        <v>113.643585</v>
      </c>
      <c r="AA55" s="3">
        <v>113.678925</v>
      </c>
      <c r="AB55" s="3">
        <v>113.711708</v>
      </c>
      <c r="AC55" s="3">
        <v>113.743164</v>
      </c>
      <c r="AD55" s="3">
        <v>113.774925</v>
      </c>
      <c r="AE55" s="3">
        <v>113.808258</v>
      </c>
      <c r="AF55" s="3">
        <v>113.839592</v>
      </c>
      <c r="AG55" s="3">
        <v>113.873062</v>
      </c>
      <c r="AH55" s="3">
        <v>113.903992</v>
      </c>
      <c r="AI55" s="3">
        <v>113.914055</v>
      </c>
      <c r="AJ55" s="40">
        <v>-0.001</v>
      </c>
    </row>
    <row r="56" ht="15.75" customHeight="1">
      <c r="A56" s="3" t="s">
        <v>1978</v>
      </c>
      <c r="B56" s="3" t="s">
        <v>3341</v>
      </c>
      <c r="C56" s="3" t="s">
        <v>3342</v>
      </c>
      <c r="D56" s="3" t="s">
        <v>3264</v>
      </c>
      <c r="E56" s="3">
        <v>33.860397</v>
      </c>
      <c r="F56" s="3">
        <v>33.807594</v>
      </c>
      <c r="G56" s="3">
        <v>33.710453</v>
      </c>
      <c r="H56" s="3">
        <v>33.653679</v>
      </c>
      <c r="I56" s="3">
        <v>33.603287</v>
      </c>
      <c r="J56" s="3">
        <v>33.635986</v>
      </c>
      <c r="K56" s="3">
        <v>33.684723</v>
      </c>
      <c r="L56" s="3">
        <v>33.595779</v>
      </c>
      <c r="M56" s="3">
        <v>33.518864</v>
      </c>
      <c r="N56" s="3">
        <v>33.460808</v>
      </c>
      <c r="O56" s="3">
        <v>33.415764</v>
      </c>
      <c r="P56" s="3">
        <v>33.395645</v>
      </c>
      <c r="Q56" s="3">
        <v>33.38604</v>
      </c>
      <c r="R56" s="3">
        <v>33.388832</v>
      </c>
      <c r="S56" s="3">
        <v>33.37804</v>
      </c>
      <c r="T56" s="3">
        <v>33.375904</v>
      </c>
      <c r="U56" s="3">
        <v>33.376167</v>
      </c>
      <c r="V56" s="3">
        <v>33.378246</v>
      </c>
      <c r="W56" s="3">
        <v>33.381962</v>
      </c>
      <c r="X56" s="3">
        <v>33.39093</v>
      </c>
      <c r="Y56" s="3">
        <v>33.400509</v>
      </c>
      <c r="Z56" s="3">
        <v>33.429359</v>
      </c>
      <c r="AA56" s="3">
        <v>33.458557</v>
      </c>
      <c r="AB56" s="3">
        <v>33.487228</v>
      </c>
      <c r="AC56" s="3">
        <v>33.5149</v>
      </c>
      <c r="AD56" s="3">
        <v>33.542179</v>
      </c>
      <c r="AE56" s="3">
        <v>33.57045</v>
      </c>
      <c r="AF56" s="3">
        <v>33.597965</v>
      </c>
      <c r="AG56" s="3">
        <v>33.62722</v>
      </c>
      <c r="AH56" s="3">
        <v>33.654408</v>
      </c>
      <c r="AI56" s="3">
        <v>33.661915</v>
      </c>
      <c r="AJ56" s="40">
        <v>0.0</v>
      </c>
    </row>
    <row r="57" ht="15.75" customHeight="1">
      <c r="A57" s="3" t="s">
        <v>1981</v>
      </c>
      <c r="B57" s="3" t="s">
        <v>3343</v>
      </c>
      <c r="C57" s="3" t="s">
        <v>3344</v>
      </c>
      <c r="D57" s="3" t="s">
        <v>3264</v>
      </c>
      <c r="E57" s="3">
        <v>43.334721</v>
      </c>
      <c r="F57" s="3">
        <v>43.304314</v>
      </c>
      <c r="G57" s="3">
        <v>43.185894</v>
      </c>
      <c r="H57" s="3">
        <v>43.104092</v>
      </c>
      <c r="I57" s="3">
        <v>43.024506</v>
      </c>
      <c r="J57" s="3">
        <v>42.95586</v>
      </c>
      <c r="K57" s="3">
        <v>42.89484</v>
      </c>
      <c r="L57" s="3">
        <v>42.77211</v>
      </c>
      <c r="M57" s="3">
        <v>42.665894</v>
      </c>
      <c r="N57" s="3">
        <v>42.582832</v>
      </c>
      <c r="O57" s="3">
        <v>42.519215</v>
      </c>
      <c r="P57" s="3">
        <v>42.480156</v>
      </c>
      <c r="Q57" s="3">
        <v>42.455006</v>
      </c>
      <c r="R57" s="3">
        <v>42.443863</v>
      </c>
      <c r="S57" s="3">
        <v>42.421867</v>
      </c>
      <c r="T57" s="3">
        <v>42.407574</v>
      </c>
      <c r="U57" s="3">
        <v>42.399025</v>
      </c>
      <c r="V57" s="3">
        <v>42.394146</v>
      </c>
      <c r="W57" s="3">
        <v>42.390541</v>
      </c>
      <c r="X57" s="3">
        <v>42.392281</v>
      </c>
      <c r="Y57" s="3">
        <v>42.395527</v>
      </c>
      <c r="Z57" s="3">
        <v>42.421211</v>
      </c>
      <c r="AA57" s="3">
        <v>42.446377</v>
      </c>
      <c r="AB57" s="3">
        <v>42.472038</v>
      </c>
      <c r="AC57" s="3">
        <v>42.496418</v>
      </c>
      <c r="AD57" s="3">
        <v>42.520256</v>
      </c>
      <c r="AE57" s="3">
        <v>42.544727</v>
      </c>
      <c r="AF57" s="3">
        <v>42.568893</v>
      </c>
      <c r="AG57" s="3">
        <v>42.594242</v>
      </c>
      <c r="AH57" s="3">
        <v>42.618214</v>
      </c>
      <c r="AI57" s="3">
        <v>42.622326</v>
      </c>
      <c r="AJ57" s="40">
        <v>-0.001</v>
      </c>
    </row>
    <row r="58" ht="15.75" customHeight="1">
      <c r="A58" s="3" t="s">
        <v>623</v>
      </c>
      <c r="B58" s="3" t="s">
        <v>3345</v>
      </c>
      <c r="C58" s="3" t="s">
        <v>3346</v>
      </c>
      <c r="D58" s="3" t="s">
        <v>3264</v>
      </c>
      <c r="E58" s="3">
        <v>0.0</v>
      </c>
      <c r="F58" s="3">
        <v>0.0</v>
      </c>
      <c r="G58" s="3">
        <v>0.0</v>
      </c>
      <c r="H58" s="3">
        <v>0.0</v>
      </c>
      <c r="I58" s="3">
        <v>0.0</v>
      </c>
      <c r="J58" s="3">
        <v>0.0</v>
      </c>
      <c r="K58" s="3">
        <v>0.0</v>
      </c>
      <c r="L58" s="3">
        <v>0.0</v>
      </c>
      <c r="M58" s="3">
        <v>0.0</v>
      </c>
      <c r="N58" s="3">
        <v>0.0</v>
      </c>
      <c r="O58" s="3">
        <v>0.0</v>
      </c>
      <c r="P58" s="3">
        <v>0.0</v>
      </c>
      <c r="Q58" s="3">
        <v>0.0</v>
      </c>
      <c r="R58" s="3">
        <v>0.0</v>
      </c>
      <c r="S58" s="3">
        <v>0.0</v>
      </c>
      <c r="T58" s="3">
        <v>0.0</v>
      </c>
      <c r="U58" s="3">
        <v>0.0</v>
      </c>
      <c r="V58" s="3">
        <v>0.0</v>
      </c>
      <c r="W58" s="3">
        <v>0.0</v>
      </c>
      <c r="X58" s="3">
        <v>0.0</v>
      </c>
      <c r="Y58" s="3">
        <v>0.0</v>
      </c>
      <c r="Z58" s="3">
        <v>0.0</v>
      </c>
      <c r="AA58" s="3">
        <v>0.0</v>
      </c>
      <c r="AB58" s="3">
        <v>0.0</v>
      </c>
      <c r="AC58" s="3">
        <v>0.0</v>
      </c>
      <c r="AD58" s="3">
        <v>0.0</v>
      </c>
      <c r="AE58" s="3">
        <v>0.0</v>
      </c>
      <c r="AF58" s="3">
        <v>0.0</v>
      </c>
      <c r="AG58" s="3">
        <v>0.0</v>
      </c>
      <c r="AH58" s="3">
        <v>0.0</v>
      </c>
      <c r="AI58" s="3">
        <v>0.0</v>
      </c>
      <c r="AJ58" s="3" t="s">
        <v>197</v>
      </c>
    </row>
    <row r="59" ht="15.75" customHeight="1">
      <c r="A59" s="3" t="s">
        <v>626</v>
      </c>
      <c r="B59" s="3" t="s">
        <v>3347</v>
      </c>
      <c r="C59" s="3" t="s">
        <v>3348</v>
      </c>
      <c r="D59" s="3" t="s">
        <v>3264</v>
      </c>
      <c r="E59" s="3">
        <v>0.0</v>
      </c>
      <c r="F59" s="3">
        <v>0.0</v>
      </c>
      <c r="G59" s="3">
        <v>0.0</v>
      </c>
      <c r="H59" s="3">
        <v>0.0</v>
      </c>
      <c r="I59" s="3">
        <v>0.0</v>
      </c>
      <c r="J59" s="3">
        <v>0.0</v>
      </c>
      <c r="K59" s="3">
        <v>0.0</v>
      </c>
      <c r="L59" s="3">
        <v>0.0</v>
      </c>
      <c r="M59" s="3">
        <v>0.0</v>
      </c>
      <c r="N59" s="3">
        <v>0.0</v>
      </c>
      <c r="O59" s="3">
        <v>0.0</v>
      </c>
      <c r="P59" s="3">
        <v>0.0</v>
      </c>
      <c r="Q59" s="3">
        <v>0.0</v>
      </c>
      <c r="R59" s="3">
        <v>0.0</v>
      </c>
      <c r="S59" s="3">
        <v>0.0</v>
      </c>
      <c r="T59" s="3">
        <v>0.0</v>
      </c>
      <c r="U59" s="3">
        <v>0.0</v>
      </c>
      <c r="V59" s="3">
        <v>0.0</v>
      </c>
      <c r="W59" s="3">
        <v>0.0</v>
      </c>
      <c r="X59" s="3">
        <v>0.0</v>
      </c>
      <c r="Y59" s="3">
        <v>0.0</v>
      </c>
      <c r="Z59" s="3">
        <v>0.0</v>
      </c>
      <c r="AA59" s="3">
        <v>0.0</v>
      </c>
      <c r="AB59" s="3">
        <v>0.0</v>
      </c>
      <c r="AC59" s="3">
        <v>0.0</v>
      </c>
      <c r="AD59" s="3">
        <v>0.0</v>
      </c>
      <c r="AE59" s="3">
        <v>0.0</v>
      </c>
      <c r="AF59" s="3">
        <v>0.0</v>
      </c>
      <c r="AG59" s="3">
        <v>0.0</v>
      </c>
      <c r="AH59" s="3">
        <v>0.0</v>
      </c>
      <c r="AI59" s="3">
        <v>0.0</v>
      </c>
      <c r="AJ59" s="3" t="s">
        <v>197</v>
      </c>
    </row>
    <row r="60" ht="15.75" customHeight="1">
      <c r="A60" s="3" t="s">
        <v>629</v>
      </c>
      <c r="B60" s="3" t="s">
        <v>3349</v>
      </c>
      <c r="C60" s="3" t="s">
        <v>3350</v>
      </c>
      <c r="D60" s="3" t="s">
        <v>3264</v>
      </c>
      <c r="E60" s="3">
        <v>42.860321</v>
      </c>
      <c r="F60" s="3">
        <v>42.900208</v>
      </c>
      <c r="G60" s="3">
        <v>42.752441</v>
      </c>
      <c r="H60" s="3">
        <v>42.595615</v>
      </c>
      <c r="I60" s="3">
        <v>42.439209</v>
      </c>
      <c r="J60" s="3">
        <v>42.592556</v>
      </c>
      <c r="K60" s="3">
        <v>42.411514</v>
      </c>
      <c r="L60" s="3">
        <v>42.242519</v>
      </c>
      <c r="M60" s="3">
        <v>42.103535</v>
      </c>
      <c r="N60" s="3">
        <v>42.000629</v>
      </c>
      <c r="O60" s="3">
        <v>41.932045</v>
      </c>
      <c r="P60" s="3">
        <v>41.89389</v>
      </c>
      <c r="Q60" s="3">
        <v>41.879353</v>
      </c>
      <c r="R60" s="3">
        <v>41.88599</v>
      </c>
      <c r="S60" s="3">
        <v>41.842014</v>
      </c>
      <c r="T60" s="3">
        <v>41.796383</v>
      </c>
      <c r="U60" s="3">
        <v>41.758312</v>
      </c>
      <c r="V60" s="3">
        <v>41.726196</v>
      </c>
      <c r="W60" s="3">
        <v>41.696873</v>
      </c>
      <c r="X60" s="3">
        <v>41.672199</v>
      </c>
      <c r="Y60" s="3">
        <v>41.649658</v>
      </c>
      <c r="Z60" s="3">
        <v>41.656322</v>
      </c>
      <c r="AA60" s="3">
        <v>41.662296</v>
      </c>
      <c r="AB60" s="3">
        <v>41.668633</v>
      </c>
      <c r="AC60" s="3">
        <v>41.674419</v>
      </c>
      <c r="AD60" s="3">
        <v>41.679573</v>
      </c>
      <c r="AE60" s="3">
        <v>41.684822</v>
      </c>
      <c r="AF60" s="3">
        <v>41.690296</v>
      </c>
      <c r="AG60" s="3">
        <v>41.696026</v>
      </c>
      <c r="AH60" s="3">
        <v>41.701321</v>
      </c>
      <c r="AI60" s="3">
        <v>41.700584</v>
      </c>
      <c r="AJ60" s="40">
        <v>-0.001</v>
      </c>
    </row>
    <row r="61" ht="15.75" customHeight="1">
      <c r="A61" s="3" t="s">
        <v>632</v>
      </c>
      <c r="B61" s="3" t="s">
        <v>3351</v>
      </c>
      <c r="C61" s="3" t="s">
        <v>3352</v>
      </c>
      <c r="D61" s="3" t="s">
        <v>3264</v>
      </c>
      <c r="E61" s="3">
        <v>0.0</v>
      </c>
      <c r="F61" s="3">
        <v>0.0</v>
      </c>
      <c r="G61" s="3">
        <v>0.0</v>
      </c>
      <c r="H61" s="3">
        <v>0.0</v>
      </c>
      <c r="I61" s="3">
        <v>0.0</v>
      </c>
      <c r="J61" s="3">
        <v>0.0</v>
      </c>
      <c r="K61" s="3">
        <v>0.0</v>
      </c>
      <c r="L61" s="3">
        <v>0.0</v>
      </c>
      <c r="M61" s="3">
        <v>0.0</v>
      </c>
      <c r="N61" s="3">
        <v>0.0</v>
      </c>
      <c r="O61" s="3">
        <v>0.0</v>
      </c>
      <c r="P61" s="3">
        <v>0.0</v>
      </c>
      <c r="Q61" s="3">
        <v>0.0</v>
      </c>
      <c r="R61" s="3">
        <v>0.0</v>
      </c>
      <c r="S61" s="3">
        <v>0.0</v>
      </c>
      <c r="T61" s="3">
        <v>0.0</v>
      </c>
      <c r="U61" s="3">
        <v>0.0</v>
      </c>
      <c r="V61" s="3">
        <v>0.0</v>
      </c>
      <c r="W61" s="3">
        <v>0.0</v>
      </c>
      <c r="X61" s="3">
        <v>0.0</v>
      </c>
      <c r="Y61" s="3">
        <v>0.0</v>
      </c>
      <c r="Z61" s="3">
        <v>0.0</v>
      </c>
      <c r="AA61" s="3">
        <v>0.0</v>
      </c>
      <c r="AB61" s="3">
        <v>0.0</v>
      </c>
      <c r="AC61" s="3">
        <v>0.0</v>
      </c>
      <c r="AD61" s="3">
        <v>0.0</v>
      </c>
      <c r="AE61" s="3">
        <v>0.0</v>
      </c>
      <c r="AF61" s="3">
        <v>0.0</v>
      </c>
      <c r="AG61" s="3">
        <v>0.0</v>
      </c>
      <c r="AH61" s="3">
        <v>0.0</v>
      </c>
      <c r="AI61" s="3">
        <v>0.0</v>
      </c>
      <c r="AJ61" s="3" t="s">
        <v>197</v>
      </c>
    </row>
    <row r="62" ht="15.75" customHeight="1">
      <c r="A62" s="3" t="s">
        <v>635</v>
      </c>
      <c r="B62" s="3" t="s">
        <v>3353</v>
      </c>
      <c r="C62" s="3" t="s">
        <v>3354</v>
      </c>
      <c r="D62" s="3" t="s">
        <v>3264</v>
      </c>
      <c r="E62" s="3">
        <v>45.947495</v>
      </c>
      <c r="F62" s="3">
        <v>45.944923</v>
      </c>
      <c r="G62" s="3">
        <v>45.786751</v>
      </c>
      <c r="H62" s="3">
        <v>45.629902</v>
      </c>
      <c r="I62" s="3">
        <v>45.46534</v>
      </c>
      <c r="J62" s="3">
        <v>45.681847</v>
      </c>
      <c r="K62" s="3">
        <v>45.519981</v>
      </c>
      <c r="L62" s="3">
        <v>45.355595</v>
      </c>
      <c r="M62" s="3">
        <v>45.223927</v>
      </c>
      <c r="N62" s="3">
        <v>45.124691</v>
      </c>
      <c r="O62" s="3">
        <v>45.058819</v>
      </c>
      <c r="P62" s="3">
        <v>45.025608</v>
      </c>
      <c r="Q62" s="3">
        <v>45.016758</v>
      </c>
      <c r="R62" s="3">
        <v>45.027683</v>
      </c>
      <c r="S62" s="3">
        <v>44.986706</v>
      </c>
      <c r="T62" s="3">
        <v>44.944542</v>
      </c>
      <c r="U62" s="3">
        <v>44.909119</v>
      </c>
      <c r="V62" s="3">
        <v>44.877972</v>
      </c>
      <c r="W62" s="3">
        <v>44.849812</v>
      </c>
      <c r="X62" s="3">
        <v>44.826538</v>
      </c>
      <c r="Y62" s="3">
        <v>44.805107</v>
      </c>
      <c r="Z62" s="3">
        <v>44.812706</v>
      </c>
      <c r="AA62" s="3">
        <v>44.819778</v>
      </c>
      <c r="AB62" s="3">
        <v>44.826572</v>
      </c>
      <c r="AC62" s="3">
        <v>44.832966</v>
      </c>
      <c r="AD62" s="3">
        <v>44.838982</v>
      </c>
      <c r="AE62" s="3">
        <v>44.845249</v>
      </c>
      <c r="AF62" s="3">
        <v>44.851437</v>
      </c>
      <c r="AG62" s="3">
        <v>44.858051</v>
      </c>
      <c r="AH62" s="3">
        <v>44.864162</v>
      </c>
      <c r="AI62" s="3">
        <v>44.864151</v>
      </c>
      <c r="AJ62" s="40">
        <v>-0.001</v>
      </c>
    </row>
    <row r="63" ht="15.75" customHeight="1">
      <c r="A63" s="3" t="s">
        <v>638</v>
      </c>
      <c r="B63" s="3" t="s">
        <v>3355</v>
      </c>
      <c r="C63" s="3" t="s">
        <v>3356</v>
      </c>
      <c r="D63" s="3" t="s">
        <v>3264</v>
      </c>
      <c r="E63" s="3">
        <v>0.0</v>
      </c>
      <c r="F63" s="3">
        <v>0.0</v>
      </c>
      <c r="G63" s="3">
        <v>0.0</v>
      </c>
      <c r="H63" s="3">
        <v>0.0</v>
      </c>
      <c r="I63" s="3">
        <v>0.0</v>
      </c>
      <c r="J63" s="3">
        <v>0.0</v>
      </c>
      <c r="K63" s="3">
        <v>0.0</v>
      </c>
      <c r="L63" s="3">
        <v>0.0</v>
      </c>
      <c r="M63" s="3">
        <v>0.0</v>
      </c>
      <c r="N63" s="3">
        <v>0.0</v>
      </c>
      <c r="O63" s="3">
        <v>0.0</v>
      </c>
      <c r="P63" s="3">
        <v>0.0</v>
      </c>
      <c r="Q63" s="3">
        <v>0.0</v>
      </c>
      <c r="R63" s="3">
        <v>0.0</v>
      </c>
      <c r="S63" s="3">
        <v>0.0</v>
      </c>
      <c r="T63" s="3">
        <v>0.0</v>
      </c>
      <c r="U63" s="3">
        <v>0.0</v>
      </c>
      <c r="V63" s="3">
        <v>0.0</v>
      </c>
      <c r="W63" s="3">
        <v>0.0</v>
      </c>
      <c r="X63" s="3">
        <v>0.0</v>
      </c>
      <c r="Y63" s="3">
        <v>0.0</v>
      </c>
      <c r="Z63" s="3">
        <v>0.0</v>
      </c>
      <c r="AA63" s="3">
        <v>0.0</v>
      </c>
      <c r="AB63" s="3">
        <v>0.0</v>
      </c>
      <c r="AC63" s="3">
        <v>0.0</v>
      </c>
      <c r="AD63" s="3">
        <v>0.0</v>
      </c>
      <c r="AE63" s="3">
        <v>0.0</v>
      </c>
      <c r="AF63" s="3">
        <v>0.0</v>
      </c>
      <c r="AG63" s="3">
        <v>0.0</v>
      </c>
      <c r="AH63" s="3">
        <v>0.0</v>
      </c>
      <c r="AI63" s="3">
        <v>0.0</v>
      </c>
      <c r="AJ63" s="3" t="s">
        <v>197</v>
      </c>
    </row>
    <row r="64" ht="15.75" customHeight="1">
      <c r="A64" s="3" t="s">
        <v>1996</v>
      </c>
      <c r="B64" s="3" t="s">
        <v>3357</v>
      </c>
      <c r="C64" s="3" t="s">
        <v>3358</v>
      </c>
      <c r="D64" s="3" t="s">
        <v>3264</v>
      </c>
      <c r="E64" s="3">
        <v>38.025059</v>
      </c>
      <c r="F64" s="3">
        <v>37.968952</v>
      </c>
      <c r="G64" s="3">
        <v>37.890102</v>
      </c>
      <c r="H64" s="3">
        <v>37.836742</v>
      </c>
      <c r="I64" s="3">
        <v>37.789303</v>
      </c>
      <c r="J64" s="3">
        <v>37.901772</v>
      </c>
      <c r="K64" s="3">
        <v>37.846519</v>
      </c>
      <c r="L64" s="3">
        <v>37.784058</v>
      </c>
      <c r="M64" s="3">
        <v>37.742016</v>
      </c>
      <c r="N64" s="3">
        <v>37.720554</v>
      </c>
      <c r="O64" s="3">
        <v>37.713696</v>
      </c>
      <c r="P64" s="3">
        <v>37.732273</v>
      </c>
      <c r="Q64" s="3">
        <v>37.762768</v>
      </c>
      <c r="R64" s="3">
        <v>37.807095</v>
      </c>
      <c r="S64" s="3">
        <v>37.794193</v>
      </c>
      <c r="T64" s="3">
        <v>37.780655</v>
      </c>
      <c r="U64" s="3">
        <v>37.7701</v>
      </c>
      <c r="V64" s="3">
        <v>37.761951</v>
      </c>
      <c r="W64" s="3">
        <v>37.753521</v>
      </c>
      <c r="X64" s="3">
        <v>37.750488</v>
      </c>
      <c r="Y64" s="3">
        <v>37.747513</v>
      </c>
      <c r="Z64" s="3">
        <v>37.763821</v>
      </c>
      <c r="AA64" s="3">
        <v>37.779293</v>
      </c>
      <c r="AB64" s="3">
        <v>37.79467</v>
      </c>
      <c r="AC64" s="3">
        <v>37.808514</v>
      </c>
      <c r="AD64" s="3">
        <v>37.821247</v>
      </c>
      <c r="AE64" s="3">
        <v>37.834656</v>
      </c>
      <c r="AF64" s="3">
        <v>37.847668</v>
      </c>
      <c r="AG64" s="3">
        <v>37.862049</v>
      </c>
      <c r="AH64" s="3">
        <v>37.874405</v>
      </c>
      <c r="AI64" s="3">
        <v>37.880806</v>
      </c>
      <c r="AJ64" s="40">
        <v>0.0</v>
      </c>
    </row>
    <row r="65" ht="15.75" customHeight="1">
      <c r="A65" s="3" t="s">
        <v>1999</v>
      </c>
      <c r="B65" s="3" t="s">
        <v>3359</v>
      </c>
      <c r="C65" s="3" t="s">
        <v>3360</v>
      </c>
      <c r="D65" s="3" t="s">
        <v>3264</v>
      </c>
      <c r="E65" s="3">
        <v>51.534496</v>
      </c>
      <c r="F65" s="3">
        <v>51.401577</v>
      </c>
      <c r="G65" s="3">
        <v>51.29969</v>
      </c>
      <c r="H65" s="3">
        <v>51.34848</v>
      </c>
      <c r="I65" s="3">
        <v>51.293861</v>
      </c>
      <c r="J65" s="3">
        <v>51.43549</v>
      </c>
      <c r="K65" s="3">
        <v>51.485146</v>
      </c>
      <c r="L65" s="3">
        <v>51.392853</v>
      </c>
      <c r="M65" s="3">
        <v>51.323395</v>
      </c>
      <c r="N65" s="3">
        <v>51.277615</v>
      </c>
      <c r="O65" s="3">
        <v>51.250328</v>
      </c>
      <c r="P65" s="3">
        <v>51.250866</v>
      </c>
      <c r="Q65" s="3">
        <v>51.26556</v>
      </c>
      <c r="R65" s="3">
        <v>51.2938</v>
      </c>
      <c r="S65" s="3">
        <v>51.266022</v>
      </c>
      <c r="T65" s="3">
        <v>51.238003</v>
      </c>
      <c r="U65" s="3">
        <v>51.213509</v>
      </c>
      <c r="V65" s="3">
        <v>51.191551</v>
      </c>
      <c r="W65" s="3">
        <v>51.174496</v>
      </c>
      <c r="X65" s="3">
        <v>51.161888</v>
      </c>
      <c r="Y65" s="3">
        <v>51.151764</v>
      </c>
      <c r="Z65" s="3">
        <v>51.165447</v>
      </c>
      <c r="AA65" s="3">
        <v>51.179329</v>
      </c>
      <c r="AB65" s="3">
        <v>51.192318</v>
      </c>
      <c r="AC65" s="3">
        <v>51.204109</v>
      </c>
      <c r="AD65" s="3">
        <v>51.215698</v>
      </c>
      <c r="AE65" s="3">
        <v>51.227558</v>
      </c>
      <c r="AF65" s="3">
        <v>51.236675</v>
      </c>
      <c r="AG65" s="3">
        <v>51.246941</v>
      </c>
      <c r="AH65" s="3">
        <v>51.257065</v>
      </c>
      <c r="AI65" s="3">
        <v>51.259731</v>
      </c>
      <c r="AJ65" s="40">
        <v>0.0</v>
      </c>
    </row>
    <row r="66" ht="15.75" customHeight="1">
      <c r="A66" s="3" t="s">
        <v>2819</v>
      </c>
      <c r="C66" s="3" t="s">
        <v>3361</v>
      </c>
    </row>
    <row r="67" ht="15.75" customHeight="1">
      <c r="A67" s="3" t="s">
        <v>1959</v>
      </c>
      <c r="B67" s="3" t="s">
        <v>3362</v>
      </c>
      <c r="C67" s="3" t="s">
        <v>3363</v>
      </c>
      <c r="D67" s="3" t="s">
        <v>3264</v>
      </c>
      <c r="E67" s="3">
        <v>0.0</v>
      </c>
      <c r="F67" s="3">
        <v>0.0</v>
      </c>
      <c r="G67" s="3">
        <v>0.0</v>
      </c>
      <c r="H67" s="3">
        <v>0.0</v>
      </c>
      <c r="I67" s="3">
        <v>0.0</v>
      </c>
      <c r="J67" s="3">
        <v>0.0</v>
      </c>
      <c r="K67" s="3">
        <v>0.0</v>
      </c>
      <c r="L67" s="3">
        <v>0.0</v>
      </c>
      <c r="M67" s="3">
        <v>0.0</v>
      </c>
      <c r="N67" s="3">
        <v>0.0</v>
      </c>
      <c r="O67" s="3">
        <v>0.0</v>
      </c>
      <c r="P67" s="3">
        <v>0.0</v>
      </c>
      <c r="Q67" s="3">
        <v>0.0</v>
      </c>
      <c r="R67" s="3">
        <v>0.0</v>
      </c>
      <c r="S67" s="3">
        <v>0.0</v>
      </c>
      <c r="T67" s="3">
        <v>0.0</v>
      </c>
      <c r="U67" s="3">
        <v>0.0</v>
      </c>
      <c r="V67" s="3">
        <v>0.0</v>
      </c>
      <c r="W67" s="3">
        <v>0.0</v>
      </c>
      <c r="X67" s="3">
        <v>0.0</v>
      </c>
      <c r="Y67" s="3">
        <v>0.0</v>
      </c>
      <c r="Z67" s="3">
        <v>0.0</v>
      </c>
      <c r="AA67" s="3">
        <v>0.0</v>
      </c>
      <c r="AB67" s="3">
        <v>0.0</v>
      </c>
      <c r="AC67" s="3">
        <v>0.0</v>
      </c>
      <c r="AD67" s="3">
        <v>0.0</v>
      </c>
      <c r="AE67" s="3">
        <v>0.0</v>
      </c>
      <c r="AF67" s="3">
        <v>0.0</v>
      </c>
      <c r="AG67" s="3">
        <v>0.0</v>
      </c>
      <c r="AH67" s="3">
        <v>0.0</v>
      </c>
      <c r="AI67" s="3">
        <v>0.0</v>
      </c>
      <c r="AJ67" s="3" t="s">
        <v>197</v>
      </c>
    </row>
    <row r="68" ht="15.75" customHeight="1">
      <c r="A68" s="3" t="s">
        <v>1963</v>
      </c>
      <c r="B68" s="3" t="s">
        <v>3364</v>
      </c>
      <c r="C68" s="3" t="s">
        <v>3365</v>
      </c>
      <c r="D68" s="3" t="s">
        <v>3264</v>
      </c>
      <c r="E68" s="3">
        <v>53.303711</v>
      </c>
      <c r="F68" s="3">
        <v>53.185272</v>
      </c>
      <c r="G68" s="3">
        <v>52.920971</v>
      </c>
      <c r="H68" s="3">
        <v>52.734447</v>
      </c>
      <c r="I68" s="3">
        <v>52.713669</v>
      </c>
      <c r="J68" s="3">
        <v>52.780807</v>
      </c>
      <c r="K68" s="3">
        <v>52.790661</v>
      </c>
      <c r="L68" s="3">
        <v>52.598572</v>
      </c>
      <c r="M68" s="3">
        <v>52.415203</v>
      </c>
      <c r="N68" s="3">
        <v>52.266251</v>
      </c>
      <c r="O68" s="3">
        <v>52.141216</v>
      </c>
      <c r="P68" s="3">
        <v>52.056908</v>
      </c>
      <c r="Q68" s="3">
        <v>51.990555</v>
      </c>
      <c r="R68" s="3">
        <v>51.944569</v>
      </c>
      <c r="S68" s="3">
        <v>51.888828</v>
      </c>
      <c r="T68" s="3">
        <v>51.850285</v>
      </c>
      <c r="U68" s="3">
        <v>51.816944</v>
      </c>
      <c r="V68" s="3">
        <v>51.788918</v>
      </c>
      <c r="W68" s="3">
        <v>51.767708</v>
      </c>
      <c r="X68" s="3">
        <v>51.755852</v>
      </c>
      <c r="Y68" s="3">
        <v>51.747433</v>
      </c>
      <c r="Z68" s="3">
        <v>51.777393000000004</v>
      </c>
      <c r="AA68" s="3">
        <v>51.808548</v>
      </c>
      <c r="AB68" s="3">
        <v>51.838459</v>
      </c>
      <c r="AC68" s="3">
        <v>51.867325</v>
      </c>
      <c r="AD68" s="3">
        <v>51.895966</v>
      </c>
      <c r="AE68" s="3">
        <v>51.926003</v>
      </c>
      <c r="AF68" s="3">
        <v>51.954739</v>
      </c>
      <c r="AG68" s="3">
        <v>51.985924</v>
      </c>
      <c r="AH68" s="3">
        <v>52.014507</v>
      </c>
      <c r="AI68" s="3">
        <v>52.023209</v>
      </c>
      <c r="AJ68" s="40">
        <v>-0.001</v>
      </c>
    </row>
    <row r="69" ht="15.75" customHeight="1">
      <c r="A69" s="3" t="s">
        <v>1966</v>
      </c>
      <c r="B69" s="3" t="s">
        <v>3366</v>
      </c>
      <c r="C69" s="3" t="s">
        <v>3367</v>
      </c>
      <c r="D69" s="3" t="s">
        <v>3264</v>
      </c>
      <c r="E69" s="3">
        <v>42.102722</v>
      </c>
      <c r="F69" s="3">
        <v>41.902458</v>
      </c>
      <c r="G69" s="3">
        <v>41.682362</v>
      </c>
      <c r="H69" s="3">
        <v>41.492004</v>
      </c>
      <c r="I69" s="3">
        <v>41.330948</v>
      </c>
      <c r="J69" s="3">
        <v>41.282555</v>
      </c>
      <c r="K69" s="3">
        <v>41.215748</v>
      </c>
      <c r="L69" s="3">
        <v>41.024361</v>
      </c>
      <c r="M69" s="3">
        <v>40.852715</v>
      </c>
      <c r="N69" s="3">
        <v>40.714977</v>
      </c>
      <c r="O69" s="3">
        <v>40.599094</v>
      </c>
      <c r="P69" s="3">
        <v>40.525208</v>
      </c>
      <c r="Q69" s="3">
        <v>40.468132</v>
      </c>
      <c r="R69" s="3">
        <v>40.431652</v>
      </c>
      <c r="S69" s="3">
        <v>40.385719</v>
      </c>
      <c r="T69" s="3">
        <v>40.358646</v>
      </c>
      <c r="U69" s="3">
        <v>40.335663</v>
      </c>
      <c r="V69" s="3">
        <v>40.31673</v>
      </c>
      <c r="W69" s="3">
        <v>40.302414</v>
      </c>
      <c r="X69" s="3">
        <v>40.297707</v>
      </c>
      <c r="Y69" s="3">
        <v>40.294968</v>
      </c>
      <c r="Z69" s="3">
        <v>40.328674</v>
      </c>
      <c r="AA69" s="3">
        <v>40.363438</v>
      </c>
      <c r="AB69" s="3">
        <v>40.396877</v>
      </c>
      <c r="AC69" s="3">
        <v>40.428829</v>
      </c>
      <c r="AD69" s="3">
        <v>40.460388</v>
      </c>
      <c r="AE69" s="3">
        <v>40.493675</v>
      </c>
      <c r="AF69" s="3">
        <v>40.525539</v>
      </c>
      <c r="AG69" s="3">
        <v>40.560375</v>
      </c>
      <c r="AH69" s="3">
        <v>40.591904</v>
      </c>
      <c r="AI69" s="3">
        <v>40.603912</v>
      </c>
      <c r="AJ69" s="40">
        <v>-0.001</v>
      </c>
    </row>
    <row r="70" ht="15.75" customHeight="1">
      <c r="A70" s="3" t="s">
        <v>1969</v>
      </c>
      <c r="B70" s="3" t="s">
        <v>3368</v>
      </c>
      <c r="C70" s="3" t="s">
        <v>3369</v>
      </c>
      <c r="D70" s="3" t="s">
        <v>3264</v>
      </c>
      <c r="E70" s="3">
        <v>41.473103</v>
      </c>
      <c r="F70" s="3">
        <v>41.183395</v>
      </c>
      <c r="G70" s="3">
        <v>40.91362</v>
      </c>
      <c r="H70" s="3">
        <v>40.674778</v>
      </c>
      <c r="I70" s="3">
        <v>40.497078</v>
      </c>
      <c r="J70" s="3">
        <v>40.334572</v>
      </c>
      <c r="K70" s="3">
        <v>40.16378</v>
      </c>
      <c r="L70" s="3">
        <v>39.922539</v>
      </c>
      <c r="M70" s="3">
        <v>39.711559</v>
      </c>
      <c r="N70" s="3">
        <v>39.541397</v>
      </c>
      <c r="O70" s="3">
        <v>39.401104</v>
      </c>
      <c r="P70" s="3">
        <v>39.30759</v>
      </c>
      <c r="Q70" s="3">
        <v>39.235226</v>
      </c>
      <c r="R70" s="3">
        <v>39.185017</v>
      </c>
      <c r="S70" s="3">
        <v>39.129211</v>
      </c>
      <c r="T70" s="3">
        <v>39.093155</v>
      </c>
      <c r="U70" s="3">
        <v>39.063339</v>
      </c>
      <c r="V70" s="3">
        <v>39.038719</v>
      </c>
      <c r="W70" s="3">
        <v>39.019115</v>
      </c>
      <c r="X70" s="3">
        <v>39.008839</v>
      </c>
      <c r="Y70" s="3">
        <v>39.000858</v>
      </c>
      <c r="Z70" s="3">
        <v>39.032955</v>
      </c>
      <c r="AA70" s="3">
        <v>39.065685</v>
      </c>
      <c r="AB70" s="3">
        <v>39.097191</v>
      </c>
      <c r="AC70" s="3">
        <v>39.127243</v>
      </c>
      <c r="AD70" s="3">
        <v>39.156769</v>
      </c>
      <c r="AE70" s="3">
        <v>39.187744</v>
      </c>
      <c r="AF70" s="3">
        <v>39.217693</v>
      </c>
      <c r="AG70" s="3">
        <v>39.250175</v>
      </c>
      <c r="AH70" s="3">
        <v>39.279675</v>
      </c>
      <c r="AI70" s="3">
        <v>39.289612</v>
      </c>
      <c r="AJ70" s="40">
        <v>-0.002</v>
      </c>
    </row>
    <row r="71" ht="15.75" customHeight="1">
      <c r="A71" s="3" t="s">
        <v>1972</v>
      </c>
      <c r="B71" s="3" t="s">
        <v>3370</v>
      </c>
      <c r="C71" s="3" t="s">
        <v>3371</v>
      </c>
      <c r="D71" s="3" t="s">
        <v>3264</v>
      </c>
      <c r="E71" s="3">
        <v>51.690235</v>
      </c>
      <c r="F71" s="3">
        <v>51.353592</v>
      </c>
      <c r="G71" s="3">
        <v>50.973736</v>
      </c>
      <c r="H71" s="3">
        <v>50.614216</v>
      </c>
      <c r="I71" s="3">
        <v>50.345558</v>
      </c>
      <c r="J71" s="3">
        <v>50.053532</v>
      </c>
      <c r="K71" s="3">
        <v>49.746166</v>
      </c>
      <c r="L71" s="3">
        <v>49.404346</v>
      </c>
      <c r="M71" s="3">
        <v>49.098499</v>
      </c>
      <c r="N71" s="3">
        <v>48.850624</v>
      </c>
      <c r="O71" s="3">
        <v>48.649132</v>
      </c>
      <c r="P71" s="3">
        <v>48.505699</v>
      </c>
      <c r="Q71" s="3">
        <v>48.394703</v>
      </c>
      <c r="R71" s="3">
        <v>48.312916</v>
      </c>
      <c r="S71" s="3">
        <v>48.230751</v>
      </c>
      <c r="T71" s="3">
        <v>48.170177</v>
      </c>
      <c r="U71" s="3">
        <v>48.120438</v>
      </c>
      <c r="V71" s="3">
        <v>48.079018</v>
      </c>
      <c r="W71" s="3">
        <v>48.045227</v>
      </c>
      <c r="X71" s="3">
        <v>48.021336</v>
      </c>
      <c r="Y71" s="3">
        <v>48.001007</v>
      </c>
      <c r="Z71" s="3">
        <v>48.030666</v>
      </c>
      <c r="AA71" s="3">
        <v>48.06094</v>
      </c>
      <c r="AB71" s="3">
        <v>48.090267</v>
      </c>
      <c r="AC71" s="3">
        <v>48.118362</v>
      </c>
      <c r="AD71" s="3">
        <v>48.145977</v>
      </c>
      <c r="AE71" s="3">
        <v>48.174824</v>
      </c>
      <c r="AF71" s="3">
        <v>48.20269</v>
      </c>
      <c r="AG71" s="3">
        <v>48.233315</v>
      </c>
      <c r="AH71" s="3">
        <v>48.261177</v>
      </c>
      <c r="AI71" s="3">
        <v>48.26947</v>
      </c>
      <c r="AJ71" s="40">
        <v>-0.002</v>
      </c>
    </row>
    <row r="72" ht="15.75" customHeight="1">
      <c r="A72" s="3" t="s">
        <v>1975</v>
      </c>
      <c r="B72" s="3" t="s">
        <v>3372</v>
      </c>
      <c r="C72" s="3" t="s">
        <v>3373</v>
      </c>
      <c r="D72" s="3" t="s">
        <v>3264</v>
      </c>
      <c r="E72" s="3">
        <v>119.331635</v>
      </c>
      <c r="F72" s="3">
        <v>119.090202</v>
      </c>
      <c r="G72" s="3">
        <v>118.739655</v>
      </c>
      <c r="H72" s="3">
        <v>118.387978</v>
      </c>
      <c r="I72" s="3">
        <v>118.107063</v>
      </c>
      <c r="J72" s="3">
        <v>118.032646</v>
      </c>
      <c r="K72" s="3">
        <v>117.901314</v>
      </c>
      <c r="L72" s="3">
        <v>117.619453</v>
      </c>
      <c r="M72" s="3">
        <v>117.337021</v>
      </c>
      <c r="N72" s="3">
        <v>117.106331</v>
      </c>
      <c r="O72" s="3">
        <v>116.914909</v>
      </c>
      <c r="P72" s="3">
        <v>116.782097</v>
      </c>
      <c r="Q72" s="3">
        <v>116.678917</v>
      </c>
      <c r="R72" s="3">
        <v>116.604462</v>
      </c>
      <c r="S72" s="3">
        <v>116.528374</v>
      </c>
      <c r="T72" s="3">
        <v>116.475433</v>
      </c>
      <c r="U72" s="3">
        <v>116.43042</v>
      </c>
      <c r="V72" s="3">
        <v>116.392075</v>
      </c>
      <c r="W72" s="3">
        <v>116.363121</v>
      </c>
      <c r="X72" s="3">
        <v>116.343872</v>
      </c>
      <c r="Y72" s="3">
        <v>116.327812</v>
      </c>
      <c r="Z72" s="3">
        <v>116.359901</v>
      </c>
      <c r="AA72" s="3">
        <v>116.393227</v>
      </c>
      <c r="AB72" s="3">
        <v>116.425072</v>
      </c>
      <c r="AC72" s="3">
        <v>116.455719</v>
      </c>
      <c r="AD72" s="3">
        <v>116.486107</v>
      </c>
      <c r="AE72" s="3">
        <v>116.518036</v>
      </c>
      <c r="AF72" s="3">
        <v>116.548599</v>
      </c>
      <c r="AG72" s="3">
        <v>116.581894</v>
      </c>
      <c r="AH72" s="3">
        <v>116.612259</v>
      </c>
      <c r="AI72" s="3">
        <v>116.622574</v>
      </c>
      <c r="AJ72" s="40">
        <v>-0.001</v>
      </c>
    </row>
    <row r="73" ht="15.75" customHeight="1">
      <c r="A73" s="3" t="s">
        <v>1978</v>
      </c>
      <c r="B73" s="3" t="s">
        <v>3374</v>
      </c>
      <c r="C73" s="3" t="s">
        <v>3375</v>
      </c>
      <c r="D73" s="3" t="s">
        <v>3264</v>
      </c>
      <c r="E73" s="3">
        <v>37.581429</v>
      </c>
      <c r="F73" s="3">
        <v>37.422199</v>
      </c>
      <c r="G73" s="3">
        <v>37.237568</v>
      </c>
      <c r="H73" s="3">
        <v>37.105133</v>
      </c>
      <c r="I73" s="3">
        <v>36.997124</v>
      </c>
      <c r="J73" s="3">
        <v>36.955147</v>
      </c>
      <c r="K73" s="3">
        <v>36.931118</v>
      </c>
      <c r="L73" s="3">
        <v>36.774178</v>
      </c>
      <c r="M73" s="3">
        <v>36.632587</v>
      </c>
      <c r="N73" s="3">
        <v>36.517601</v>
      </c>
      <c r="O73" s="3">
        <v>36.421764</v>
      </c>
      <c r="P73" s="3">
        <v>36.354839</v>
      </c>
      <c r="Q73" s="3">
        <v>36.302166</v>
      </c>
      <c r="R73" s="3">
        <v>36.264858</v>
      </c>
      <c r="S73" s="3">
        <v>36.216709</v>
      </c>
      <c r="T73" s="3">
        <v>36.180382</v>
      </c>
      <c r="U73" s="3">
        <v>36.150471</v>
      </c>
      <c r="V73" s="3">
        <v>36.125759</v>
      </c>
      <c r="W73" s="3">
        <v>36.105564</v>
      </c>
      <c r="X73" s="3">
        <v>36.093872</v>
      </c>
      <c r="Y73" s="3">
        <v>36.085983</v>
      </c>
      <c r="Z73" s="3">
        <v>36.111813</v>
      </c>
      <c r="AA73" s="3">
        <v>36.137955</v>
      </c>
      <c r="AB73" s="3">
        <v>36.163757</v>
      </c>
      <c r="AC73" s="3">
        <v>36.188625</v>
      </c>
      <c r="AD73" s="3">
        <v>36.213123</v>
      </c>
      <c r="AE73" s="3">
        <v>36.238647</v>
      </c>
      <c r="AF73" s="3">
        <v>36.263531</v>
      </c>
      <c r="AG73" s="3">
        <v>36.290207</v>
      </c>
      <c r="AH73" s="3">
        <v>36.314919</v>
      </c>
      <c r="AI73" s="3">
        <v>36.319973</v>
      </c>
      <c r="AJ73" s="40">
        <v>-0.001</v>
      </c>
    </row>
    <row r="74" ht="15.75" customHeight="1">
      <c r="A74" s="3" t="s">
        <v>1981</v>
      </c>
      <c r="B74" s="3" t="s">
        <v>3376</v>
      </c>
      <c r="C74" s="3" t="s">
        <v>3377</v>
      </c>
      <c r="D74" s="3" t="s">
        <v>3264</v>
      </c>
      <c r="E74" s="3">
        <v>47.627953</v>
      </c>
      <c r="F74" s="3">
        <v>47.419613</v>
      </c>
      <c r="G74" s="3">
        <v>47.167294</v>
      </c>
      <c r="H74" s="3">
        <v>46.973934</v>
      </c>
      <c r="I74" s="3">
        <v>46.80201</v>
      </c>
      <c r="J74" s="3">
        <v>46.65239</v>
      </c>
      <c r="K74" s="3">
        <v>46.505566</v>
      </c>
      <c r="L74" s="3">
        <v>46.30624</v>
      </c>
      <c r="M74" s="3">
        <v>46.127434</v>
      </c>
      <c r="N74" s="3">
        <v>45.980015</v>
      </c>
      <c r="O74" s="3">
        <v>45.857639</v>
      </c>
      <c r="P74" s="3">
        <v>45.764877</v>
      </c>
      <c r="Q74" s="3">
        <v>45.690582</v>
      </c>
      <c r="R74" s="3">
        <v>45.633724</v>
      </c>
      <c r="S74" s="3">
        <v>45.56897</v>
      </c>
      <c r="T74" s="3">
        <v>45.516644</v>
      </c>
      <c r="U74" s="3">
        <v>45.474445</v>
      </c>
      <c r="V74" s="3">
        <v>45.439915</v>
      </c>
      <c r="W74" s="3">
        <v>45.408905</v>
      </c>
      <c r="X74" s="3">
        <v>45.387615</v>
      </c>
      <c r="Y74" s="3">
        <v>45.371521</v>
      </c>
      <c r="Z74" s="3">
        <v>45.394604</v>
      </c>
      <c r="AA74" s="3">
        <v>45.417038</v>
      </c>
      <c r="AB74" s="3">
        <v>45.440525</v>
      </c>
      <c r="AC74" s="3">
        <v>45.462265</v>
      </c>
      <c r="AD74" s="3">
        <v>45.483646</v>
      </c>
      <c r="AE74" s="3">
        <v>45.505798</v>
      </c>
      <c r="AF74" s="3">
        <v>45.52763</v>
      </c>
      <c r="AG74" s="3">
        <v>45.550793</v>
      </c>
      <c r="AH74" s="3">
        <v>45.572601</v>
      </c>
      <c r="AI74" s="3">
        <v>45.574574</v>
      </c>
      <c r="AJ74" s="40">
        <v>-0.001</v>
      </c>
    </row>
    <row r="75" ht="15.75" customHeight="1">
      <c r="A75" s="3" t="s">
        <v>623</v>
      </c>
      <c r="B75" s="3" t="s">
        <v>3378</v>
      </c>
      <c r="C75" s="3" t="s">
        <v>3379</v>
      </c>
      <c r="D75" s="3" t="s">
        <v>3264</v>
      </c>
      <c r="E75" s="3">
        <v>47.260796</v>
      </c>
      <c r="F75" s="3">
        <v>47.125378</v>
      </c>
      <c r="G75" s="3">
        <v>46.822716</v>
      </c>
      <c r="H75" s="3">
        <v>46.521214</v>
      </c>
      <c r="I75" s="3">
        <v>46.195374</v>
      </c>
      <c r="J75" s="3">
        <v>45.922157</v>
      </c>
      <c r="K75" s="3">
        <v>45.651108</v>
      </c>
      <c r="L75" s="3">
        <v>45.402981</v>
      </c>
      <c r="M75" s="3">
        <v>45.190216</v>
      </c>
      <c r="N75" s="3">
        <v>45.021679</v>
      </c>
      <c r="O75" s="3">
        <v>44.893234</v>
      </c>
      <c r="P75" s="3">
        <v>44.799698</v>
      </c>
      <c r="Q75" s="3">
        <v>44.734215</v>
      </c>
      <c r="R75" s="3">
        <v>44.691601</v>
      </c>
      <c r="S75" s="3">
        <v>44.602928</v>
      </c>
      <c r="T75" s="3">
        <v>44.516605</v>
      </c>
      <c r="U75" s="3">
        <v>44.44207</v>
      </c>
      <c r="V75" s="3">
        <v>44.378502</v>
      </c>
      <c r="W75" s="3">
        <v>44.322315</v>
      </c>
      <c r="X75" s="3">
        <v>44.274364</v>
      </c>
      <c r="Y75" s="3">
        <v>44.232403</v>
      </c>
      <c r="Z75" s="3">
        <v>44.237213</v>
      </c>
      <c r="AA75" s="3">
        <v>44.241291</v>
      </c>
      <c r="AB75" s="3">
        <v>44.245251</v>
      </c>
      <c r="AC75" s="3">
        <v>44.24876</v>
      </c>
      <c r="AD75" s="3">
        <v>44.251831</v>
      </c>
      <c r="AE75" s="3">
        <v>44.254837</v>
      </c>
      <c r="AF75" s="3">
        <v>44.257881</v>
      </c>
      <c r="AG75" s="3">
        <v>44.261436</v>
      </c>
      <c r="AH75" s="3">
        <v>44.264584</v>
      </c>
      <c r="AI75" s="3">
        <v>44.261543</v>
      </c>
      <c r="AJ75" s="40">
        <v>-0.002</v>
      </c>
    </row>
    <row r="76" ht="15.75" customHeight="1">
      <c r="A76" s="3" t="s">
        <v>626</v>
      </c>
      <c r="B76" s="3" t="s">
        <v>3380</v>
      </c>
      <c r="C76" s="3" t="s">
        <v>3381</v>
      </c>
      <c r="D76" s="3" t="s">
        <v>3264</v>
      </c>
      <c r="E76" s="3">
        <v>0.0</v>
      </c>
      <c r="F76" s="3">
        <v>0.0</v>
      </c>
      <c r="G76" s="3">
        <v>0.0</v>
      </c>
      <c r="H76" s="3">
        <v>0.0</v>
      </c>
      <c r="I76" s="3">
        <v>0.0</v>
      </c>
      <c r="J76" s="3">
        <v>0.0</v>
      </c>
      <c r="K76" s="3">
        <v>0.0</v>
      </c>
      <c r="L76" s="3">
        <v>0.0</v>
      </c>
      <c r="M76" s="3">
        <v>0.0</v>
      </c>
      <c r="N76" s="3">
        <v>0.0</v>
      </c>
      <c r="O76" s="3">
        <v>0.0</v>
      </c>
      <c r="P76" s="3">
        <v>0.0</v>
      </c>
      <c r="Q76" s="3">
        <v>0.0</v>
      </c>
      <c r="R76" s="3">
        <v>0.0</v>
      </c>
      <c r="S76" s="3">
        <v>0.0</v>
      </c>
      <c r="T76" s="3">
        <v>0.0</v>
      </c>
      <c r="U76" s="3">
        <v>0.0</v>
      </c>
      <c r="V76" s="3">
        <v>0.0</v>
      </c>
      <c r="W76" s="3">
        <v>0.0</v>
      </c>
      <c r="X76" s="3">
        <v>0.0</v>
      </c>
      <c r="Y76" s="3">
        <v>0.0</v>
      </c>
      <c r="Z76" s="3">
        <v>0.0</v>
      </c>
      <c r="AA76" s="3">
        <v>0.0</v>
      </c>
      <c r="AB76" s="3">
        <v>0.0</v>
      </c>
      <c r="AC76" s="3">
        <v>0.0</v>
      </c>
      <c r="AD76" s="3">
        <v>0.0</v>
      </c>
      <c r="AE76" s="3">
        <v>0.0</v>
      </c>
      <c r="AF76" s="3">
        <v>0.0</v>
      </c>
      <c r="AG76" s="3">
        <v>0.0</v>
      </c>
      <c r="AH76" s="3">
        <v>0.0</v>
      </c>
      <c r="AI76" s="3">
        <v>0.0</v>
      </c>
      <c r="AJ76" s="3" t="s">
        <v>197</v>
      </c>
    </row>
    <row r="77" ht="15.75" customHeight="1">
      <c r="A77" s="3" t="s">
        <v>629</v>
      </c>
      <c r="B77" s="3" t="s">
        <v>3382</v>
      </c>
      <c r="C77" s="3" t="s">
        <v>3383</v>
      </c>
      <c r="D77" s="3" t="s">
        <v>3264</v>
      </c>
      <c r="E77" s="3">
        <v>0.0</v>
      </c>
      <c r="F77" s="3">
        <v>0.0</v>
      </c>
      <c r="G77" s="3">
        <v>0.0</v>
      </c>
      <c r="H77" s="3">
        <v>0.0</v>
      </c>
      <c r="I77" s="3">
        <v>0.0</v>
      </c>
      <c r="J77" s="3">
        <v>0.0</v>
      </c>
      <c r="K77" s="3">
        <v>0.0</v>
      </c>
      <c r="L77" s="3">
        <v>0.0</v>
      </c>
      <c r="M77" s="3">
        <v>0.0</v>
      </c>
      <c r="N77" s="3">
        <v>0.0</v>
      </c>
      <c r="O77" s="3">
        <v>0.0</v>
      </c>
      <c r="P77" s="3">
        <v>0.0</v>
      </c>
      <c r="Q77" s="3">
        <v>0.0</v>
      </c>
      <c r="R77" s="3">
        <v>0.0</v>
      </c>
      <c r="S77" s="3">
        <v>0.0</v>
      </c>
      <c r="T77" s="3">
        <v>0.0</v>
      </c>
      <c r="U77" s="3">
        <v>0.0</v>
      </c>
      <c r="V77" s="3">
        <v>0.0</v>
      </c>
      <c r="W77" s="3">
        <v>0.0</v>
      </c>
      <c r="X77" s="3">
        <v>0.0</v>
      </c>
      <c r="Y77" s="3">
        <v>0.0</v>
      </c>
      <c r="Z77" s="3">
        <v>0.0</v>
      </c>
      <c r="AA77" s="3">
        <v>0.0</v>
      </c>
      <c r="AB77" s="3">
        <v>0.0</v>
      </c>
      <c r="AC77" s="3">
        <v>0.0</v>
      </c>
      <c r="AD77" s="3">
        <v>0.0</v>
      </c>
      <c r="AE77" s="3">
        <v>0.0</v>
      </c>
      <c r="AF77" s="3">
        <v>0.0</v>
      </c>
      <c r="AG77" s="3">
        <v>0.0</v>
      </c>
      <c r="AH77" s="3">
        <v>0.0</v>
      </c>
      <c r="AI77" s="3">
        <v>0.0</v>
      </c>
      <c r="AJ77" s="3" t="s">
        <v>197</v>
      </c>
    </row>
    <row r="78" ht="15.75" customHeight="1">
      <c r="A78" s="3" t="s">
        <v>632</v>
      </c>
      <c r="B78" s="3" t="s">
        <v>3384</v>
      </c>
      <c r="C78" s="3" t="s">
        <v>3385</v>
      </c>
      <c r="D78" s="3" t="s">
        <v>3264</v>
      </c>
      <c r="E78" s="3">
        <v>40.756653</v>
      </c>
      <c r="F78" s="3">
        <v>40.811562</v>
      </c>
      <c r="G78" s="3">
        <v>40.710213</v>
      </c>
      <c r="H78" s="3">
        <v>40.666588</v>
      </c>
      <c r="I78" s="3">
        <v>40.635864</v>
      </c>
      <c r="J78" s="3">
        <v>41.296253</v>
      </c>
      <c r="K78" s="3">
        <v>41.213337</v>
      </c>
      <c r="L78" s="3">
        <v>41.130215</v>
      </c>
      <c r="M78" s="3">
        <v>41.057156</v>
      </c>
      <c r="N78" s="3">
        <v>41.000969</v>
      </c>
      <c r="O78" s="3">
        <v>40.958424</v>
      </c>
      <c r="P78" s="3">
        <v>40.925697</v>
      </c>
      <c r="Q78" s="3">
        <v>40.903198</v>
      </c>
      <c r="R78" s="3">
        <v>40.889965</v>
      </c>
      <c r="S78" s="3">
        <v>40.819317</v>
      </c>
      <c r="T78" s="3">
        <v>40.744484</v>
      </c>
      <c r="U78" s="3">
        <v>40.678341</v>
      </c>
      <c r="V78" s="3">
        <v>40.619629</v>
      </c>
      <c r="W78" s="3">
        <v>40.568096</v>
      </c>
      <c r="X78" s="3">
        <v>40.524845</v>
      </c>
      <c r="Y78" s="3">
        <v>40.489357</v>
      </c>
      <c r="Z78" s="3">
        <v>40.489525</v>
      </c>
      <c r="AA78" s="3">
        <v>40.489941</v>
      </c>
      <c r="AB78" s="3">
        <v>40.490097</v>
      </c>
      <c r="AC78" s="3">
        <v>40.490398</v>
      </c>
      <c r="AD78" s="3">
        <v>40.490788</v>
      </c>
      <c r="AE78" s="3">
        <v>40.491341</v>
      </c>
      <c r="AF78" s="3">
        <v>40.491962</v>
      </c>
      <c r="AG78" s="3">
        <v>40.492989</v>
      </c>
      <c r="AH78" s="3">
        <v>40.494064</v>
      </c>
      <c r="AI78" s="3">
        <v>40.489033</v>
      </c>
      <c r="AJ78" s="40">
        <v>0.0</v>
      </c>
    </row>
    <row r="79" ht="15.75" customHeight="1">
      <c r="A79" s="3" t="s">
        <v>635</v>
      </c>
      <c r="B79" s="3" t="s">
        <v>3386</v>
      </c>
      <c r="C79" s="3" t="s">
        <v>3387</v>
      </c>
      <c r="D79" s="3" t="s">
        <v>3264</v>
      </c>
      <c r="E79" s="3">
        <v>50.633152</v>
      </c>
      <c r="F79" s="3">
        <v>50.440746</v>
      </c>
      <c r="G79" s="3">
        <v>50.135464</v>
      </c>
      <c r="H79" s="3">
        <v>49.848286</v>
      </c>
      <c r="I79" s="3">
        <v>49.561199</v>
      </c>
      <c r="J79" s="3">
        <v>49.832027</v>
      </c>
      <c r="K79" s="3">
        <v>49.580853</v>
      </c>
      <c r="L79" s="3">
        <v>49.328976</v>
      </c>
      <c r="M79" s="3">
        <v>49.114338</v>
      </c>
      <c r="N79" s="3">
        <v>48.941662</v>
      </c>
      <c r="O79" s="3">
        <v>48.809479</v>
      </c>
      <c r="P79" s="3">
        <v>48.713608</v>
      </c>
      <c r="Q79" s="3">
        <v>48.644894</v>
      </c>
      <c r="R79" s="3">
        <v>48.601307</v>
      </c>
      <c r="S79" s="3">
        <v>48.510574</v>
      </c>
      <c r="T79" s="3">
        <v>48.423267</v>
      </c>
      <c r="U79" s="3">
        <v>48.348183</v>
      </c>
      <c r="V79" s="3">
        <v>48.281204</v>
      </c>
      <c r="W79" s="3">
        <v>48.222076</v>
      </c>
      <c r="X79" s="3">
        <v>48.172028</v>
      </c>
      <c r="Y79" s="3">
        <v>48.127842</v>
      </c>
      <c r="Z79" s="3">
        <v>48.131462</v>
      </c>
      <c r="AA79" s="3">
        <v>48.1348</v>
      </c>
      <c r="AB79" s="3">
        <v>48.138405</v>
      </c>
      <c r="AC79" s="3">
        <v>48.141598</v>
      </c>
      <c r="AD79" s="3">
        <v>48.144299</v>
      </c>
      <c r="AE79" s="3">
        <v>48.147331</v>
      </c>
      <c r="AF79" s="3">
        <v>48.150532</v>
      </c>
      <c r="AG79" s="3">
        <v>48.154255</v>
      </c>
      <c r="AH79" s="3">
        <v>48.157459</v>
      </c>
      <c r="AI79" s="3">
        <v>48.154697</v>
      </c>
      <c r="AJ79" s="40">
        <v>-0.002</v>
      </c>
    </row>
    <row r="80" ht="15.75" customHeight="1">
      <c r="A80" s="3" t="s">
        <v>638</v>
      </c>
      <c r="B80" s="3" t="s">
        <v>3388</v>
      </c>
      <c r="C80" s="3" t="s">
        <v>3389</v>
      </c>
      <c r="D80" s="3" t="s">
        <v>3264</v>
      </c>
      <c r="E80" s="3">
        <v>0.0</v>
      </c>
      <c r="F80" s="3">
        <v>0.0</v>
      </c>
      <c r="G80" s="3">
        <v>0.0</v>
      </c>
      <c r="H80" s="3">
        <v>0.0</v>
      </c>
      <c r="I80" s="3">
        <v>0.0</v>
      </c>
      <c r="J80" s="3">
        <v>0.0</v>
      </c>
      <c r="K80" s="3">
        <v>0.0</v>
      </c>
      <c r="L80" s="3">
        <v>0.0</v>
      </c>
      <c r="M80" s="3">
        <v>0.0</v>
      </c>
      <c r="N80" s="3">
        <v>0.0</v>
      </c>
      <c r="O80" s="3">
        <v>0.0</v>
      </c>
      <c r="P80" s="3">
        <v>0.0</v>
      </c>
      <c r="Q80" s="3">
        <v>0.0</v>
      </c>
      <c r="R80" s="3">
        <v>0.0</v>
      </c>
      <c r="S80" s="3">
        <v>0.0</v>
      </c>
      <c r="T80" s="3">
        <v>0.0</v>
      </c>
      <c r="U80" s="3">
        <v>0.0</v>
      </c>
      <c r="V80" s="3">
        <v>0.0</v>
      </c>
      <c r="W80" s="3">
        <v>0.0</v>
      </c>
      <c r="X80" s="3">
        <v>0.0</v>
      </c>
      <c r="Y80" s="3">
        <v>0.0</v>
      </c>
      <c r="Z80" s="3">
        <v>0.0</v>
      </c>
      <c r="AA80" s="3">
        <v>0.0</v>
      </c>
      <c r="AB80" s="3">
        <v>0.0</v>
      </c>
      <c r="AC80" s="3">
        <v>0.0</v>
      </c>
      <c r="AD80" s="3">
        <v>0.0</v>
      </c>
      <c r="AE80" s="3">
        <v>0.0</v>
      </c>
      <c r="AF80" s="3">
        <v>0.0</v>
      </c>
      <c r="AG80" s="3">
        <v>0.0</v>
      </c>
      <c r="AH80" s="3">
        <v>0.0</v>
      </c>
      <c r="AI80" s="3">
        <v>0.0</v>
      </c>
      <c r="AJ80" s="3" t="s">
        <v>197</v>
      </c>
    </row>
    <row r="81" ht="15.75" customHeight="1">
      <c r="A81" s="3" t="s">
        <v>1996</v>
      </c>
      <c r="B81" s="3" t="s">
        <v>3390</v>
      </c>
      <c r="C81" s="3" t="s">
        <v>3391</v>
      </c>
      <c r="D81" s="3" t="s">
        <v>3264</v>
      </c>
      <c r="E81" s="3">
        <v>0.0</v>
      </c>
      <c r="F81" s="3">
        <v>0.0</v>
      </c>
      <c r="G81" s="3">
        <v>0.0</v>
      </c>
      <c r="H81" s="3">
        <v>0.0</v>
      </c>
      <c r="I81" s="3">
        <v>0.0</v>
      </c>
      <c r="J81" s="3">
        <v>41.387733</v>
      </c>
      <c r="K81" s="3">
        <v>41.252621</v>
      </c>
      <c r="L81" s="3">
        <v>41.118084</v>
      </c>
      <c r="M81" s="3">
        <v>41.007175</v>
      </c>
      <c r="N81" s="3">
        <v>40.923893</v>
      </c>
      <c r="O81" s="3">
        <v>40.859486</v>
      </c>
      <c r="P81" s="3">
        <v>40.823517</v>
      </c>
      <c r="Q81" s="3">
        <v>40.801331</v>
      </c>
      <c r="R81" s="3">
        <v>40.795868</v>
      </c>
      <c r="S81" s="3">
        <v>40.737019</v>
      </c>
      <c r="T81" s="3">
        <v>40.681877</v>
      </c>
      <c r="U81" s="3">
        <v>40.633556</v>
      </c>
      <c r="V81" s="3">
        <v>40.591457</v>
      </c>
      <c r="W81" s="3">
        <v>40.556171</v>
      </c>
      <c r="X81" s="3">
        <v>40.530064</v>
      </c>
      <c r="Y81" s="3">
        <v>40.509029</v>
      </c>
      <c r="Z81" s="3">
        <v>40.524086</v>
      </c>
      <c r="AA81" s="3">
        <v>40.538761</v>
      </c>
      <c r="AB81" s="3">
        <v>40.552528</v>
      </c>
      <c r="AC81" s="3">
        <v>40.564842</v>
      </c>
      <c r="AD81" s="3">
        <v>40.576427</v>
      </c>
      <c r="AE81" s="3">
        <v>40.588493</v>
      </c>
      <c r="AF81" s="3">
        <v>40.599636</v>
      </c>
      <c r="AG81" s="3">
        <v>40.612133</v>
      </c>
      <c r="AH81" s="3">
        <v>40.622581</v>
      </c>
      <c r="AI81" s="3">
        <v>40.62674</v>
      </c>
      <c r="AJ81" s="3" t="s">
        <v>197</v>
      </c>
    </row>
    <row r="82" ht="15.75" customHeight="1">
      <c r="A82" s="3" t="s">
        <v>1999</v>
      </c>
      <c r="B82" s="3" t="s">
        <v>3392</v>
      </c>
      <c r="C82" s="3" t="s">
        <v>3393</v>
      </c>
      <c r="D82" s="3" t="s">
        <v>3264</v>
      </c>
      <c r="E82" s="3">
        <v>0.0</v>
      </c>
      <c r="F82" s="3">
        <v>0.0</v>
      </c>
      <c r="G82" s="3">
        <v>0.0</v>
      </c>
      <c r="H82" s="3">
        <v>0.0</v>
      </c>
      <c r="I82" s="3">
        <v>0.0</v>
      </c>
      <c r="J82" s="3">
        <v>0.0</v>
      </c>
      <c r="K82" s="3">
        <v>0.0</v>
      </c>
      <c r="L82" s="3">
        <v>0.0</v>
      </c>
      <c r="M82" s="3">
        <v>0.0</v>
      </c>
      <c r="N82" s="3">
        <v>0.0</v>
      </c>
      <c r="O82" s="3">
        <v>0.0</v>
      </c>
      <c r="P82" s="3">
        <v>0.0</v>
      </c>
      <c r="Q82" s="3">
        <v>0.0</v>
      </c>
      <c r="R82" s="3">
        <v>0.0</v>
      </c>
      <c r="S82" s="3">
        <v>0.0</v>
      </c>
      <c r="T82" s="3">
        <v>0.0</v>
      </c>
      <c r="U82" s="3">
        <v>0.0</v>
      </c>
      <c r="V82" s="3">
        <v>0.0</v>
      </c>
      <c r="W82" s="3">
        <v>0.0</v>
      </c>
      <c r="X82" s="3">
        <v>0.0</v>
      </c>
      <c r="Y82" s="3">
        <v>0.0</v>
      </c>
      <c r="Z82" s="3">
        <v>0.0</v>
      </c>
      <c r="AA82" s="3">
        <v>0.0</v>
      </c>
      <c r="AB82" s="3">
        <v>0.0</v>
      </c>
      <c r="AC82" s="3">
        <v>0.0</v>
      </c>
      <c r="AD82" s="3">
        <v>0.0</v>
      </c>
      <c r="AE82" s="3">
        <v>0.0</v>
      </c>
      <c r="AF82" s="3">
        <v>0.0</v>
      </c>
      <c r="AG82" s="3">
        <v>0.0</v>
      </c>
      <c r="AH82" s="3">
        <v>0.0</v>
      </c>
      <c r="AI82" s="3">
        <v>0.0</v>
      </c>
      <c r="AJ82" s="3" t="s">
        <v>197</v>
      </c>
    </row>
    <row r="83" ht="15.75" customHeight="1">
      <c r="A83" s="3" t="s">
        <v>2102</v>
      </c>
      <c r="C83" s="3" t="s">
        <v>3394</v>
      </c>
    </row>
    <row r="84" ht="15.75" customHeight="1">
      <c r="A84" s="3" t="s">
        <v>1959</v>
      </c>
      <c r="B84" s="3" t="s">
        <v>3395</v>
      </c>
      <c r="C84" s="3" t="s">
        <v>3396</v>
      </c>
      <c r="D84" s="3" t="s">
        <v>3264</v>
      </c>
      <c r="E84" s="3">
        <v>78.782585</v>
      </c>
      <c r="F84" s="3">
        <v>79.212402</v>
      </c>
      <c r="G84" s="3">
        <v>79.281303</v>
      </c>
      <c r="H84" s="3">
        <v>79.455711</v>
      </c>
      <c r="I84" s="3">
        <v>79.642258</v>
      </c>
      <c r="J84" s="3">
        <v>79.862793</v>
      </c>
      <c r="K84" s="3">
        <v>80.203537</v>
      </c>
      <c r="L84" s="3">
        <v>80.289421</v>
      </c>
      <c r="M84" s="3">
        <v>80.354362</v>
      </c>
      <c r="N84" s="3">
        <v>80.413406</v>
      </c>
      <c r="O84" s="3">
        <v>80.466637</v>
      </c>
      <c r="P84" s="3">
        <v>80.526245</v>
      </c>
      <c r="Q84" s="3">
        <v>80.581642</v>
      </c>
      <c r="R84" s="3">
        <v>80.638802</v>
      </c>
      <c r="S84" s="3">
        <v>80.671898</v>
      </c>
      <c r="T84" s="3">
        <v>80.704414</v>
      </c>
      <c r="U84" s="3">
        <v>80.735893</v>
      </c>
      <c r="V84" s="3">
        <v>80.762459</v>
      </c>
      <c r="W84" s="3">
        <v>80.793144</v>
      </c>
      <c r="X84" s="3">
        <v>80.822189</v>
      </c>
      <c r="Y84" s="3">
        <v>80.850311</v>
      </c>
      <c r="Z84" s="3">
        <v>80.877388</v>
      </c>
      <c r="AA84" s="3">
        <v>80.907219</v>
      </c>
      <c r="AB84" s="3">
        <v>80.932785</v>
      </c>
      <c r="AC84" s="3">
        <v>80.958481</v>
      </c>
      <c r="AD84" s="3">
        <v>80.985344</v>
      </c>
      <c r="AE84" s="3">
        <v>81.013634</v>
      </c>
      <c r="AF84" s="3">
        <v>81.040321</v>
      </c>
      <c r="AG84" s="3">
        <v>81.067375</v>
      </c>
      <c r="AH84" s="3">
        <v>81.093903</v>
      </c>
      <c r="AI84" s="3">
        <v>81.099449</v>
      </c>
      <c r="AJ84" s="40">
        <v>0.001</v>
      </c>
    </row>
    <row r="85" ht="15.75" customHeight="1">
      <c r="A85" s="3" t="s">
        <v>1963</v>
      </c>
      <c r="B85" s="3" t="s">
        <v>3397</v>
      </c>
      <c r="C85" s="3" t="s">
        <v>3398</v>
      </c>
      <c r="D85" s="3" t="s">
        <v>3264</v>
      </c>
      <c r="E85" s="3">
        <v>41.99744</v>
      </c>
      <c r="F85" s="3">
        <v>42.278091</v>
      </c>
      <c r="G85" s="3">
        <v>42.317772</v>
      </c>
      <c r="H85" s="3">
        <v>42.510239</v>
      </c>
      <c r="I85" s="3">
        <v>42.797497</v>
      </c>
      <c r="J85" s="3">
        <v>43.068161</v>
      </c>
      <c r="K85" s="3">
        <v>43.482277</v>
      </c>
      <c r="L85" s="3">
        <v>43.584705</v>
      </c>
      <c r="M85" s="3">
        <v>43.647247</v>
      </c>
      <c r="N85" s="3">
        <v>43.713089</v>
      </c>
      <c r="O85" s="3">
        <v>43.766132</v>
      </c>
      <c r="P85" s="3">
        <v>43.831993</v>
      </c>
      <c r="Q85" s="3">
        <v>43.891006</v>
      </c>
      <c r="R85" s="3">
        <v>43.952579</v>
      </c>
      <c r="S85" s="3">
        <v>43.991436</v>
      </c>
      <c r="T85" s="3">
        <v>44.036743</v>
      </c>
      <c r="U85" s="3">
        <v>44.075024</v>
      </c>
      <c r="V85" s="3">
        <v>44.107178</v>
      </c>
      <c r="W85" s="3">
        <v>44.144772</v>
      </c>
      <c r="X85" s="3">
        <v>44.180801</v>
      </c>
      <c r="Y85" s="3">
        <v>44.216145</v>
      </c>
      <c r="Z85" s="3">
        <v>44.251114</v>
      </c>
      <c r="AA85" s="3">
        <v>44.288628</v>
      </c>
      <c r="AB85" s="3">
        <v>44.322258</v>
      </c>
      <c r="AC85" s="3">
        <v>44.355175</v>
      </c>
      <c r="AD85" s="3">
        <v>44.388634</v>
      </c>
      <c r="AE85" s="3">
        <v>44.423771</v>
      </c>
      <c r="AF85" s="3">
        <v>44.456142</v>
      </c>
      <c r="AG85" s="3">
        <v>44.491058</v>
      </c>
      <c r="AH85" s="3">
        <v>44.523659</v>
      </c>
      <c r="AI85" s="3">
        <v>44.535763</v>
      </c>
      <c r="AJ85" s="40">
        <v>0.002</v>
      </c>
    </row>
    <row r="86" ht="15.75" customHeight="1">
      <c r="A86" s="3" t="s">
        <v>1966</v>
      </c>
      <c r="B86" s="3" t="s">
        <v>3399</v>
      </c>
      <c r="C86" s="3" t="s">
        <v>3400</v>
      </c>
      <c r="D86" s="3" t="s">
        <v>3264</v>
      </c>
      <c r="E86" s="3">
        <v>31.230558</v>
      </c>
      <c r="F86" s="3">
        <v>31.394577</v>
      </c>
      <c r="G86" s="3">
        <v>31.442036</v>
      </c>
      <c r="H86" s="3">
        <v>31.566196</v>
      </c>
      <c r="I86" s="3">
        <v>31.74552</v>
      </c>
      <c r="J86" s="3">
        <v>31.977898</v>
      </c>
      <c r="K86" s="3">
        <v>32.258575</v>
      </c>
      <c r="L86" s="3">
        <v>32.335564</v>
      </c>
      <c r="M86" s="3">
        <v>32.406391</v>
      </c>
      <c r="N86" s="3">
        <v>32.473579</v>
      </c>
      <c r="O86" s="3">
        <v>32.528</v>
      </c>
      <c r="P86" s="3">
        <v>32.598175</v>
      </c>
      <c r="Q86" s="3">
        <v>32.661991</v>
      </c>
      <c r="R86" s="3">
        <v>32.727787</v>
      </c>
      <c r="S86" s="3">
        <v>32.77042</v>
      </c>
      <c r="T86" s="3">
        <v>32.821362</v>
      </c>
      <c r="U86" s="3">
        <v>32.867641</v>
      </c>
      <c r="V86" s="3">
        <v>32.909962</v>
      </c>
      <c r="W86" s="3">
        <v>32.949394</v>
      </c>
      <c r="X86" s="3">
        <v>32.993111</v>
      </c>
      <c r="Y86" s="3">
        <v>33.033371</v>
      </c>
      <c r="Z86" s="3">
        <v>33.073265</v>
      </c>
      <c r="AA86" s="3">
        <v>33.11372</v>
      </c>
      <c r="AB86" s="3">
        <v>33.152901</v>
      </c>
      <c r="AC86" s="3">
        <v>33.190166</v>
      </c>
      <c r="AD86" s="3">
        <v>33.226643</v>
      </c>
      <c r="AE86" s="3">
        <v>33.264858</v>
      </c>
      <c r="AF86" s="3">
        <v>33.301506</v>
      </c>
      <c r="AG86" s="3">
        <v>33.341175</v>
      </c>
      <c r="AH86" s="3">
        <v>33.376957</v>
      </c>
      <c r="AI86" s="3">
        <v>33.393513</v>
      </c>
      <c r="AJ86" s="40">
        <v>0.002</v>
      </c>
    </row>
    <row r="87" ht="15.75" customHeight="1">
      <c r="A87" s="3" t="s">
        <v>1969</v>
      </c>
      <c r="B87" s="3" t="s">
        <v>3401</v>
      </c>
      <c r="C87" s="3" t="s">
        <v>3402</v>
      </c>
      <c r="D87" s="3" t="s">
        <v>3264</v>
      </c>
      <c r="E87" s="3">
        <v>29.150604</v>
      </c>
      <c r="F87" s="3">
        <v>29.263403</v>
      </c>
      <c r="G87" s="3">
        <v>29.357834</v>
      </c>
      <c r="H87" s="3">
        <v>29.478226</v>
      </c>
      <c r="I87" s="3">
        <v>29.625751</v>
      </c>
      <c r="J87" s="3">
        <v>29.809725</v>
      </c>
      <c r="K87" s="3">
        <v>29.982912</v>
      </c>
      <c r="L87" s="3">
        <v>30.052742</v>
      </c>
      <c r="M87" s="3">
        <v>30.115711</v>
      </c>
      <c r="N87" s="3">
        <v>30.180775</v>
      </c>
      <c r="O87" s="3">
        <v>30.234179</v>
      </c>
      <c r="P87" s="3">
        <v>30.301531</v>
      </c>
      <c r="Q87" s="3">
        <v>30.363121</v>
      </c>
      <c r="R87" s="3">
        <v>30.426802</v>
      </c>
      <c r="S87" s="3">
        <v>30.468073</v>
      </c>
      <c r="T87" s="3">
        <v>30.516331</v>
      </c>
      <c r="U87" s="3">
        <v>30.559759</v>
      </c>
      <c r="V87" s="3">
        <v>30.599602</v>
      </c>
      <c r="W87" s="3">
        <v>30.637003</v>
      </c>
      <c r="X87" s="3">
        <v>30.678288</v>
      </c>
      <c r="Y87" s="3">
        <v>30.716806</v>
      </c>
      <c r="Z87" s="3">
        <v>30.755003</v>
      </c>
      <c r="AA87" s="3">
        <v>30.793394</v>
      </c>
      <c r="AB87" s="3">
        <v>30.830839</v>
      </c>
      <c r="AC87" s="3">
        <v>30.866455</v>
      </c>
      <c r="AD87" s="3">
        <v>30.901197</v>
      </c>
      <c r="AE87" s="3">
        <v>30.93737</v>
      </c>
      <c r="AF87" s="3">
        <v>30.972216</v>
      </c>
      <c r="AG87" s="3">
        <v>31.009682</v>
      </c>
      <c r="AH87" s="3">
        <v>31.043676</v>
      </c>
      <c r="AI87" s="3">
        <v>31.058338</v>
      </c>
      <c r="AJ87" s="40">
        <v>0.002</v>
      </c>
    </row>
    <row r="88" ht="15.75" customHeight="1">
      <c r="A88" s="3" t="s">
        <v>1972</v>
      </c>
      <c r="B88" s="3" t="s">
        <v>3403</v>
      </c>
      <c r="C88" s="3" t="s">
        <v>3404</v>
      </c>
      <c r="D88" s="3" t="s">
        <v>3264</v>
      </c>
      <c r="E88" s="3">
        <v>35.991837</v>
      </c>
      <c r="F88" s="3">
        <v>36.160339</v>
      </c>
      <c r="G88" s="3">
        <v>36.235001</v>
      </c>
      <c r="H88" s="3">
        <v>36.400612</v>
      </c>
      <c r="I88" s="3">
        <v>36.600494</v>
      </c>
      <c r="J88" s="3">
        <v>36.77425</v>
      </c>
      <c r="K88" s="3">
        <v>36.9604</v>
      </c>
      <c r="L88" s="3">
        <v>37.036304</v>
      </c>
      <c r="M88" s="3">
        <v>37.094696</v>
      </c>
      <c r="N88" s="3">
        <v>37.158199</v>
      </c>
      <c r="O88" s="3">
        <v>37.21069</v>
      </c>
      <c r="P88" s="3">
        <v>37.275043</v>
      </c>
      <c r="Q88" s="3">
        <v>37.334435</v>
      </c>
      <c r="R88" s="3">
        <v>37.395294</v>
      </c>
      <c r="S88" s="3">
        <v>37.433716</v>
      </c>
      <c r="T88" s="3">
        <v>37.476002</v>
      </c>
      <c r="U88" s="3">
        <v>37.515919</v>
      </c>
      <c r="V88" s="3">
        <v>37.552353</v>
      </c>
      <c r="W88" s="3">
        <v>37.58839</v>
      </c>
      <c r="X88" s="3">
        <v>37.626514</v>
      </c>
      <c r="Y88" s="3">
        <v>37.662411</v>
      </c>
      <c r="Z88" s="3">
        <v>37.697762</v>
      </c>
      <c r="AA88" s="3">
        <v>37.734005</v>
      </c>
      <c r="AB88" s="3">
        <v>37.7687</v>
      </c>
      <c r="AC88" s="3">
        <v>37.802242</v>
      </c>
      <c r="AD88" s="3">
        <v>37.835182</v>
      </c>
      <c r="AE88" s="3">
        <v>37.869373</v>
      </c>
      <c r="AF88" s="3">
        <v>37.902351</v>
      </c>
      <c r="AG88" s="3">
        <v>37.937237</v>
      </c>
      <c r="AH88" s="3">
        <v>37.967979</v>
      </c>
      <c r="AI88" s="3">
        <v>37.97768</v>
      </c>
      <c r="AJ88" s="40">
        <v>0.002</v>
      </c>
    </row>
    <row r="89" ht="15.75" customHeight="1">
      <c r="A89" s="3" t="s">
        <v>1975</v>
      </c>
      <c r="B89" s="3" t="s">
        <v>3405</v>
      </c>
      <c r="C89" s="3" t="s">
        <v>3406</v>
      </c>
      <c r="D89" s="3" t="s">
        <v>3264</v>
      </c>
      <c r="E89" s="3">
        <v>104.33213</v>
      </c>
      <c r="F89" s="3">
        <v>104.68602</v>
      </c>
      <c r="G89" s="3">
        <v>104.791084</v>
      </c>
      <c r="H89" s="3">
        <v>104.991661</v>
      </c>
      <c r="I89" s="3">
        <v>105.221802</v>
      </c>
      <c r="J89" s="3">
        <v>105.350426</v>
      </c>
      <c r="K89" s="3">
        <v>105.62014</v>
      </c>
      <c r="L89" s="3">
        <v>105.739723</v>
      </c>
      <c r="M89" s="3">
        <v>105.817719</v>
      </c>
      <c r="N89" s="3">
        <v>105.887871</v>
      </c>
      <c r="O89" s="3">
        <v>105.94352</v>
      </c>
      <c r="P89" s="3">
        <v>106.008057</v>
      </c>
      <c r="Q89" s="3">
        <v>106.062164</v>
      </c>
      <c r="R89" s="3">
        <v>106.11058</v>
      </c>
      <c r="S89" s="3">
        <v>106.141312</v>
      </c>
      <c r="T89" s="3">
        <v>106.182968</v>
      </c>
      <c r="U89" s="3">
        <v>106.219719</v>
      </c>
      <c r="V89" s="3">
        <v>106.248131</v>
      </c>
      <c r="W89" s="3">
        <v>106.286148</v>
      </c>
      <c r="X89" s="3">
        <v>106.320503</v>
      </c>
      <c r="Y89" s="3">
        <v>106.355423</v>
      </c>
      <c r="Z89" s="3">
        <v>106.390968</v>
      </c>
      <c r="AA89" s="3">
        <v>106.428642</v>
      </c>
      <c r="AB89" s="3">
        <v>106.463074</v>
      </c>
      <c r="AC89" s="3">
        <v>106.496758</v>
      </c>
      <c r="AD89" s="3">
        <v>106.530708</v>
      </c>
      <c r="AE89" s="3">
        <v>106.566277</v>
      </c>
      <c r="AF89" s="3">
        <v>106.599724</v>
      </c>
      <c r="AG89" s="3">
        <v>106.635727</v>
      </c>
      <c r="AH89" s="3">
        <v>106.66951</v>
      </c>
      <c r="AI89" s="3">
        <v>106.683174</v>
      </c>
      <c r="AJ89" s="40">
        <v>0.001</v>
      </c>
    </row>
    <row r="90" ht="15.75" customHeight="1">
      <c r="A90" s="3" t="s">
        <v>1978</v>
      </c>
      <c r="B90" s="3" t="s">
        <v>3407</v>
      </c>
      <c r="C90" s="3" t="s">
        <v>3408</v>
      </c>
      <c r="D90" s="3" t="s">
        <v>3264</v>
      </c>
      <c r="E90" s="3">
        <v>28.120035</v>
      </c>
      <c r="F90" s="3">
        <v>28.303263</v>
      </c>
      <c r="G90" s="3">
        <v>28.369242</v>
      </c>
      <c r="H90" s="3">
        <v>28.523287</v>
      </c>
      <c r="I90" s="3">
        <v>28.691442</v>
      </c>
      <c r="J90" s="3">
        <v>28.917213</v>
      </c>
      <c r="K90" s="3">
        <v>29.166958</v>
      </c>
      <c r="L90" s="3">
        <v>29.232344</v>
      </c>
      <c r="M90" s="3">
        <v>29.295017</v>
      </c>
      <c r="N90" s="3">
        <v>29.353451</v>
      </c>
      <c r="O90" s="3">
        <v>29.404285</v>
      </c>
      <c r="P90" s="3">
        <v>29.464312</v>
      </c>
      <c r="Q90" s="3">
        <v>29.520748</v>
      </c>
      <c r="R90" s="3">
        <v>29.578634</v>
      </c>
      <c r="S90" s="3">
        <v>29.614037</v>
      </c>
      <c r="T90" s="3">
        <v>29.652063</v>
      </c>
      <c r="U90" s="3">
        <v>29.687347</v>
      </c>
      <c r="V90" s="3">
        <v>29.720818</v>
      </c>
      <c r="W90" s="3">
        <v>29.75242</v>
      </c>
      <c r="X90" s="3">
        <v>29.786644</v>
      </c>
      <c r="Y90" s="3">
        <v>29.818874</v>
      </c>
      <c r="Z90" s="3">
        <v>29.850855</v>
      </c>
      <c r="AA90" s="3">
        <v>29.882967</v>
      </c>
      <c r="AB90" s="3">
        <v>29.91469</v>
      </c>
      <c r="AC90" s="3">
        <v>29.945236</v>
      </c>
      <c r="AD90" s="3">
        <v>29.975122</v>
      </c>
      <c r="AE90" s="3">
        <v>30.006041</v>
      </c>
      <c r="AF90" s="3">
        <v>30.036188</v>
      </c>
      <c r="AG90" s="3">
        <v>30.06811</v>
      </c>
      <c r="AH90" s="3">
        <v>30.097609</v>
      </c>
      <c r="AI90" s="3">
        <v>30.107601</v>
      </c>
      <c r="AJ90" s="40">
        <v>0.002</v>
      </c>
    </row>
    <row r="91" ht="15.75" customHeight="1">
      <c r="A91" s="3" t="s">
        <v>1981</v>
      </c>
      <c r="B91" s="3" t="s">
        <v>3409</v>
      </c>
      <c r="C91" s="3" t="s">
        <v>3410</v>
      </c>
      <c r="D91" s="3" t="s">
        <v>3264</v>
      </c>
      <c r="E91" s="3">
        <v>36.555908</v>
      </c>
      <c r="F91" s="3">
        <v>36.794987</v>
      </c>
      <c r="G91" s="3">
        <v>36.904156</v>
      </c>
      <c r="H91" s="3">
        <v>37.07233</v>
      </c>
      <c r="I91" s="3">
        <v>37.23</v>
      </c>
      <c r="J91" s="3">
        <v>37.381699</v>
      </c>
      <c r="K91" s="3">
        <v>37.550671</v>
      </c>
      <c r="L91" s="3">
        <v>37.609818</v>
      </c>
      <c r="M91" s="3">
        <v>37.666004</v>
      </c>
      <c r="N91" s="3">
        <v>37.720921</v>
      </c>
      <c r="O91" s="3">
        <v>37.770927</v>
      </c>
      <c r="P91" s="3">
        <v>37.826035</v>
      </c>
      <c r="Q91" s="3">
        <v>37.878796</v>
      </c>
      <c r="R91" s="3">
        <v>37.932564</v>
      </c>
      <c r="S91" s="3">
        <v>37.964832</v>
      </c>
      <c r="T91" s="3">
        <v>37.99741</v>
      </c>
      <c r="U91" s="3">
        <v>38.027405</v>
      </c>
      <c r="V91" s="3">
        <v>38.046284</v>
      </c>
      <c r="W91" s="3">
        <v>38.074097</v>
      </c>
      <c r="X91" s="3">
        <v>38.098972</v>
      </c>
      <c r="Y91" s="3">
        <v>38.122299</v>
      </c>
      <c r="Z91" s="3">
        <v>38.144478</v>
      </c>
      <c r="AA91" s="3">
        <v>38.172379</v>
      </c>
      <c r="AB91" s="3">
        <v>38.188721</v>
      </c>
      <c r="AC91" s="3">
        <v>38.207188</v>
      </c>
      <c r="AD91" s="3">
        <v>38.232548</v>
      </c>
      <c r="AE91" s="3">
        <v>38.259548</v>
      </c>
      <c r="AF91" s="3">
        <v>38.285965</v>
      </c>
      <c r="AG91" s="3">
        <v>38.313557</v>
      </c>
      <c r="AH91" s="3">
        <v>38.339809</v>
      </c>
      <c r="AI91" s="3">
        <v>38.346188</v>
      </c>
      <c r="AJ91" s="40">
        <v>0.002</v>
      </c>
    </row>
    <row r="92" ht="15.75" customHeight="1">
      <c r="A92" s="3" t="s">
        <v>623</v>
      </c>
      <c r="B92" s="3" t="s">
        <v>3411</v>
      </c>
      <c r="C92" s="3" t="s">
        <v>3412</v>
      </c>
      <c r="D92" s="3" t="s">
        <v>3264</v>
      </c>
      <c r="E92" s="3">
        <v>33.746597</v>
      </c>
      <c r="F92" s="3">
        <v>34.114574</v>
      </c>
      <c r="G92" s="3">
        <v>34.223438</v>
      </c>
      <c r="H92" s="3">
        <v>34.357708</v>
      </c>
      <c r="I92" s="3">
        <v>34.477886</v>
      </c>
      <c r="J92" s="3">
        <v>34.585991</v>
      </c>
      <c r="K92" s="3">
        <v>34.677094</v>
      </c>
      <c r="L92" s="3">
        <v>34.768127</v>
      </c>
      <c r="M92" s="3">
        <v>34.857967</v>
      </c>
      <c r="N92" s="3">
        <v>34.950245</v>
      </c>
      <c r="O92" s="3">
        <v>35.039608</v>
      </c>
      <c r="P92" s="3">
        <v>35.123768</v>
      </c>
      <c r="Q92" s="3">
        <v>35.195866</v>
      </c>
      <c r="R92" s="3">
        <v>35.262367</v>
      </c>
      <c r="S92" s="3">
        <v>35.273281</v>
      </c>
      <c r="T92" s="3">
        <v>35.274246</v>
      </c>
      <c r="U92" s="3">
        <v>35.275269</v>
      </c>
      <c r="V92" s="3">
        <v>35.277267</v>
      </c>
      <c r="W92" s="3">
        <v>35.287636</v>
      </c>
      <c r="X92" s="3">
        <v>35.293205</v>
      </c>
      <c r="Y92" s="3">
        <v>35.300247</v>
      </c>
      <c r="Z92" s="3">
        <v>35.307392</v>
      </c>
      <c r="AA92" s="3">
        <v>35.317486</v>
      </c>
      <c r="AB92" s="3">
        <v>35.323338</v>
      </c>
      <c r="AC92" s="3">
        <v>35.330307</v>
      </c>
      <c r="AD92" s="3">
        <v>35.338394</v>
      </c>
      <c r="AE92" s="3">
        <v>35.34631</v>
      </c>
      <c r="AF92" s="3">
        <v>35.352802</v>
      </c>
      <c r="AG92" s="3">
        <v>35.359768</v>
      </c>
      <c r="AH92" s="3">
        <v>35.367111</v>
      </c>
      <c r="AI92" s="3">
        <v>35.367477</v>
      </c>
      <c r="AJ92" s="40">
        <v>0.002</v>
      </c>
    </row>
    <row r="93" ht="15.75" customHeight="1">
      <c r="A93" s="3" t="s">
        <v>626</v>
      </c>
      <c r="B93" s="3" t="s">
        <v>3413</v>
      </c>
      <c r="C93" s="3" t="s">
        <v>3414</v>
      </c>
      <c r="D93" s="3" t="s">
        <v>3264</v>
      </c>
      <c r="E93" s="3">
        <v>38.896484</v>
      </c>
      <c r="F93" s="3">
        <v>39.200878</v>
      </c>
      <c r="G93" s="3">
        <v>39.359352</v>
      </c>
      <c r="H93" s="3">
        <v>39.49102</v>
      </c>
      <c r="I93" s="3">
        <v>39.591679</v>
      </c>
      <c r="J93" s="3">
        <v>39.729916</v>
      </c>
      <c r="K93" s="3">
        <v>39.828537</v>
      </c>
      <c r="L93" s="3">
        <v>39.923069</v>
      </c>
      <c r="M93" s="3">
        <v>40.023743</v>
      </c>
      <c r="N93" s="3">
        <v>40.120644</v>
      </c>
      <c r="O93" s="3">
        <v>40.213696</v>
      </c>
      <c r="P93" s="3">
        <v>40.312073</v>
      </c>
      <c r="Q93" s="3">
        <v>40.402596</v>
      </c>
      <c r="R93" s="3">
        <v>40.49205</v>
      </c>
      <c r="S93" s="3">
        <v>40.517845</v>
      </c>
      <c r="T93" s="3">
        <v>40.536064</v>
      </c>
      <c r="U93" s="3">
        <v>40.537743</v>
      </c>
      <c r="V93" s="3">
        <v>40.531647</v>
      </c>
      <c r="W93" s="3">
        <v>40.551128</v>
      </c>
      <c r="X93" s="3">
        <v>40.562485</v>
      </c>
      <c r="Y93" s="3">
        <v>40.574669</v>
      </c>
      <c r="Z93" s="3">
        <v>40.586056</v>
      </c>
      <c r="AA93" s="3">
        <v>40.602177</v>
      </c>
      <c r="AB93" s="3">
        <v>40.609955</v>
      </c>
      <c r="AC93" s="3">
        <v>40.619633</v>
      </c>
      <c r="AD93" s="3">
        <v>40.631184</v>
      </c>
      <c r="AE93" s="3">
        <v>40.642765</v>
      </c>
      <c r="AF93" s="3">
        <v>40.652683</v>
      </c>
      <c r="AG93" s="3">
        <v>40.663883</v>
      </c>
      <c r="AH93" s="3">
        <v>40.674713</v>
      </c>
      <c r="AI93" s="3">
        <v>40.678692</v>
      </c>
      <c r="AJ93" s="40">
        <v>0.001</v>
      </c>
    </row>
    <row r="94" ht="15.75" customHeight="1">
      <c r="A94" s="3" t="s">
        <v>629</v>
      </c>
      <c r="B94" s="3" t="s">
        <v>3415</v>
      </c>
      <c r="C94" s="3" t="s">
        <v>3416</v>
      </c>
      <c r="D94" s="3" t="s">
        <v>3264</v>
      </c>
      <c r="E94" s="3">
        <v>33.785484</v>
      </c>
      <c r="F94" s="3">
        <v>34.151516</v>
      </c>
      <c r="G94" s="3">
        <v>34.307232</v>
      </c>
      <c r="H94" s="3">
        <v>34.447475</v>
      </c>
      <c r="I94" s="3">
        <v>34.559772</v>
      </c>
      <c r="J94" s="3">
        <v>34.83852</v>
      </c>
      <c r="K94" s="3">
        <v>34.936951</v>
      </c>
      <c r="L94" s="3">
        <v>35.026142</v>
      </c>
      <c r="M94" s="3">
        <v>35.115688</v>
      </c>
      <c r="N94" s="3">
        <v>35.204266</v>
      </c>
      <c r="O94" s="3">
        <v>35.292103</v>
      </c>
      <c r="P94" s="3">
        <v>35.38179</v>
      </c>
      <c r="Q94" s="3">
        <v>35.471161</v>
      </c>
      <c r="R94" s="3">
        <v>35.543247</v>
      </c>
      <c r="S94" s="3">
        <v>35.546539</v>
      </c>
      <c r="T94" s="3">
        <v>35.532768</v>
      </c>
      <c r="U94" s="3">
        <v>35.533657</v>
      </c>
      <c r="V94" s="3">
        <v>35.538971</v>
      </c>
      <c r="W94" s="3">
        <v>35.548462</v>
      </c>
      <c r="X94" s="3">
        <v>35.554905</v>
      </c>
      <c r="Y94" s="3">
        <v>35.562054</v>
      </c>
      <c r="Z94" s="3">
        <v>35.569172</v>
      </c>
      <c r="AA94" s="3">
        <v>35.577793</v>
      </c>
      <c r="AB94" s="3">
        <v>35.583931</v>
      </c>
      <c r="AC94" s="3">
        <v>35.590668</v>
      </c>
      <c r="AD94" s="3">
        <v>35.598038</v>
      </c>
      <c r="AE94" s="3">
        <v>35.605381</v>
      </c>
      <c r="AF94" s="3">
        <v>35.6119</v>
      </c>
      <c r="AG94" s="3">
        <v>35.618729</v>
      </c>
      <c r="AH94" s="3">
        <v>35.625771</v>
      </c>
      <c r="AI94" s="3">
        <v>35.626133</v>
      </c>
      <c r="AJ94" s="40">
        <v>0.002</v>
      </c>
    </row>
    <row r="95" ht="15.75" customHeight="1">
      <c r="A95" s="3" t="s">
        <v>632</v>
      </c>
      <c r="B95" s="3" t="s">
        <v>3417</v>
      </c>
      <c r="C95" s="3" t="s">
        <v>3418</v>
      </c>
      <c r="D95" s="3" t="s">
        <v>3264</v>
      </c>
      <c r="E95" s="3">
        <v>32.091316</v>
      </c>
      <c r="F95" s="3">
        <v>32.506062</v>
      </c>
      <c r="G95" s="3">
        <v>32.693802</v>
      </c>
      <c r="H95" s="3">
        <v>32.846764</v>
      </c>
      <c r="I95" s="3">
        <v>32.985317</v>
      </c>
      <c r="J95" s="3">
        <v>33.317711</v>
      </c>
      <c r="K95" s="3">
        <v>33.4048</v>
      </c>
      <c r="L95" s="3">
        <v>33.491646</v>
      </c>
      <c r="M95" s="3">
        <v>33.57859</v>
      </c>
      <c r="N95" s="3">
        <v>33.666489</v>
      </c>
      <c r="O95" s="3">
        <v>33.754963</v>
      </c>
      <c r="P95" s="3">
        <v>33.841419</v>
      </c>
      <c r="Q95" s="3">
        <v>33.926613</v>
      </c>
      <c r="R95" s="3">
        <v>34.013565</v>
      </c>
      <c r="S95" s="3">
        <v>34.038124</v>
      </c>
      <c r="T95" s="3">
        <v>34.04966</v>
      </c>
      <c r="U95" s="3">
        <v>34.061161</v>
      </c>
      <c r="V95" s="3">
        <v>34.072941</v>
      </c>
      <c r="W95" s="3">
        <v>34.082298</v>
      </c>
      <c r="X95" s="3">
        <v>34.09193</v>
      </c>
      <c r="Y95" s="3">
        <v>34.101105</v>
      </c>
      <c r="Z95" s="3">
        <v>34.108463</v>
      </c>
      <c r="AA95" s="3">
        <v>34.116051</v>
      </c>
      <c r="AB95" s="3">
        <v>34.121689</v>
      </c>
      <c r="AC95" s="3">
        <v>34.128105</v>
      </c>
      <c r="AD95" s="3">
        <v>34.134777</v>
      </c>
      <c r="AE95" s="3">
        <v>34.141418</v>
      </c>
      <c r="AF95" s="3">
        <v>34.147697</v>
      </c>
      <c r="AG95" s="3">
        <v>34.154087</v>
      </c>
      <c r="AH95" s="3">
        <v>34.160324</v>
      </c>
      <c r="AI95" s="3">
        <v>34.159695</v>
      </c>
      <c r="AJ95" s="40">
        <v>0.002</v>
      </c>
    </row>
    <row r="96" ht="15.75" customHeight="1">
      <c r="A96" s="3" t="s">
        <v>635</v>
      </c>
      <c r="B96" s="3" t="s">
        <v>3419</v>
      </c>
      <c r="C96" s="3" t="s">
        <v>3420</v>
      </c>
      <c r="D96" s="3" t="s">
        <v>3264</v>
      </c>
      <c r="E96" s="3">
        <v>36.762516</v>
      </c>
      <c r="F96" s="3">
        <v>37.122871</v>
      </c>
      <c r="G96" s="3">
        <v>37.292065</v>
      </c>
      <c r="H96" s="3">
        <v>37.469612</v>
      </c>
      <c r="I96" s="3">
        <v>37.643112</v>
      </c>
      <c r="J96" s="3">
        <v>37.813992</v>
      </c>
      <c r="K96" s="3">
        <v>37.932785</v>
      </c>
      <c r="L96" s="3">
        <v>38.026508</v>
      </c>
      <c r="M96" s="3">
        <v>38.125851</v>
      </c>
      <c r="N96" s="3">
        <v>38.218544</v>
      </c>
      <c r="O96" s="3">
        <v>38.310253</v>
      </c>
      <c r="P96" s="3">
        <v>38.40461</v>
      </c>
      <c r="Q96" s="3">
        <v>38.49559</v>
      </c>
      <c r="R96" s="3">
        <v>38.581696</v>
      </c>
      <c r="S96" s="3">
        <v>38.605587</v>
      </c>
      <c r="T96" s="3">
        <v>38.615559</v>
      </c>
      <c r="U96" s="3">
        <v>38.627338</v>
      </c>
      <c r="V96" s="3">
        <v>38.628498</v>
      </c>
      <c r="W96" s="3">
        <v>38.638004</v>
      </c>
      <c r="X96" s="3">
        <v>38.646282</v>
      </c>
      <c r="Y96" s="3">
        <v>38.655907</v>
      </c>
      <c r="Z96" s="3">
        <v>38.665268</v>
      </c>
      <c r="AA96" s="3">
        <v>38.675198</v>
      </c>
      <c r="AB96" s="3">
        <v>38.683823</v>
      </c>
      <c r="AC96" s="3">
        <v>38.693321</v>
      </c>
      <c r="AD96" s="3">
        <v>38.702015</v>
      </c>
      <c r="AE96" s="3">
        <v>38.710934</v>
      </c>
      <c r="AF96" s="3">
        <v>38.719894</v>
      </c>
      <c r="AG96" s="3">
        <v>38.729145</v>
      </c>
      <c r="AH96" s="3">
        <v>38.737637</v>
      </c>
      <c r="AI96" s="3">
        <v>38.740082</v>
      </c>
      <c r="AJ96" s="40">
        <v>0.002</v>
      </c>
    </row>
    <row r="97" ht="15.75" customHeight="1">
      <c r="A97" s="3" t="s">
        <v>638</v>
      </c>
      <c r="B97" s="3" t="s">
        <v>3421</v>
      </c>
      <c r="C97" s="3" t="s">
        <v>3422</v>
      </c>
      <c r="D97" s="3" t="s">
        <v>3264</v>
      </c>
      <c r="E97" s="3">
        <v>63.449532</v>
      </c>
      <c r="F97" s="3">
        <v>63.774261</v>
      </c>
      <c r="G97" s="3">
        <v>63.937557</v>
      </c>
      <c r="H97" s="3">
        <v>64.067123</v>
      </c>
      <c r="I97" s="3">
        <v>64.151329</v>
      </c>
      <c r="J97" s="3">
        <v>64.247665</v>
      </c>
      <c r="K97" s="3">
        <v>64.340919</v>
      </c>
      <c r="L97" s="3">
        <v>64.433311</v>
      </c>
      <c r="M97" s="3">
        <v>64.528839</v>
      </c>
      <c r="N97" s="3">
        <v>64.621933</v>
      </c>
      <c r="O97" s="3">
        <v>64.713371</v>
      </c>
      <c r="P97" s="3">
        <v>64.807449</v>
      </c>
      <c r="Q97" s="3">
        <v>64.900414</v>
      </c>
      <c r="R97" s="3">
        <v>64.990799</v>
      </c>
      <c r="S97" s="3">
        <v>65.011116</v>
      </c>
      <c r="T97" s="3">
        <v>65.012268</v>
      </c>
      <c r="U97" s="3">
        <v>64.999985</v>
      </c>
      <c r="V97" s="3">
        <v>64.978706</v>
      </c>
      <c r="W97" s="3">
        <v>64.990532</v>
      </c>
      <c r="X97" s="3">
        <v>64.995132</v>
      </c>
      <c r="Y97" s="3">
        <v>64.995171</v>
      </c>
      <c r="Z97" s="3">
        <v>64.994453</v>
      </c>
      <c r="AA97" s="3">
        <v>65.004875</v>
      </c>
      <c r="AB97" s="3">
        <v>65.015068</v>
      </c>
      <c r="AC97" s="3">
        <v>65.024345</v>
      </c>
      <c r="AD97" s="3">
        <v>65.03334</v>
      </c>
      <c r="AE97" s="3">
        <v>65.042366</v>
      </c>
      <c r="AF97" s="3">
        <v>65.050865</v>
      </c>
      <c r="AG97" s="3">
        <v>65.059723</v>
      </c>
      <c r="AH97" s="3">
        <v>65.068069</v>
      </c>
      <c r="AI97" s="3">
        <v>65.069679</v>
      </c>
      <c r="AJ97" s="40">
        <v>0.001</v>
      </c>
    </row>
    <row r="98" ht="15.75" customHeight="1">
      <c r="A98" s="3" t="s">
        <v>1996</v>
      </c>
      <c r="B98" s="3" t="s">
        <v>3423</v>
      </c>
      <c r="C98" s="3" t="s">
        <v>3424</v>
      </c>
      <c r="D98" s="3" t="s">
        <v>3264</v>
      </c>
      <c r="E98" s="3">
        <v>32.061405</v>
      </c>
      <c r="F98" s="3">
        <v>32.202724</v>
      </c>
      <c r="G98" s="3">
        <v>32.313374</v>
      </c>
      <c r="H98" s="3">
        <v>32.46637</v>
      </c>
      <c r="I98" s="3">
        <v>32.602551</v>
      </c>
      <c r="J98" s="3">
        <v>32.819443</v>
      </c>
      <c r="K98" s="3">
        <v>32.9333</v>
      </c>
      <c r="L98" s="3">
        <v>33.030602</v>
      </c>
      <c r="M98" s="3">
        <v>33.130981</v>
      </c>
      <c r="N98" s="3">
        <v>33.22879</v>
      </c>
      <c r="O98" s="3">
        <v>33.319992</v>
      </c>
      <c r="P98" s="3">
        <v>33.419704</v>
      </c>
      <c r="Q98" s="3">
        <v>33.517105</v>
      </c>
      <c r="R98" s="3">
        <v>33.613194</v>
      </c>
      <c r="S98" s="3">
        <v>33.643379</v>
      </c>
      <c r="T98" s="3">
        <v>33.668537</v>
      </c>
      <c r="U98" s="3">
        <v>33.691395</v>
      </c>
      <c r="V98" s="3">
        <v>33.711723</v>
      </c>
      <c r="W98" s="3">
        <v>33.731361</v>
      </c>
      <c r="X98" s="3">
        <v>33.751438</v>
      </c>
      <c r="Y98" s="3">
        <v>33.769886</v>
      </c>
      <c r="Z98" s="3">
        <v>33.787514</v>
      </c>
      <c r="AA98" s="3">
        <v>33.805511</v>
      </c>
      <c r="AB98" s="3">
        <v>33.822201</v>
      </c>
      <c r="AC98" s="3">
        <v>33.837948</v>
      </c>
      <c r="AD98" s="3">
        <v>33.852859</v>
      </c>
      <c r="AE98" s="3">
        <v>33.868526</v>
      </c>
      <c r="AF98" s="3">
        <v>33.883553</v>
      </c>
      <c r="AG98" s="3">
        <v>33.899937</v>
      </c>
      <c r="AH98" s="3">
        <v>33.914242</v>
      </c>
      <c r="AI98" s="3">
        <v>33.922344</v>
      </c>
      <c r="AJ98" s="40">
        <v>0.002</v>
      </c>
    </row>
    <row r="99" ht="15.75" customHeight="1">
      <c r="A99" s="3" t="s">
        <v>1999</v>
      </c>
      <c r="B99" s="3" t="s">
        <v>3425</v>
      </c>
      <c r="C99" s="3" t="s">
        <v>3426</v>
      </c>
      <c r="D99" s="3" t="s">
        <v>3264</v>
      </c>
      <c r="E99" s="3">
        <v>44.303001</v>
      </c>
      <c r="F99" s="3">
        <v>44.419788</v>
      </c>
      <c r="G99" s="3">
        <v>44.561413</v>
      </c>
      <c r="H99" s="3">
        <v>44.842846</v>
      </c>
      <c r="I99" s="3">
        <v>45.042526</v>
      </c>
      <c r="J99" s="3">
        <v>45.300163</v>
      </c>
      <c r="K99" s="3">
        <v>45.564171</v>
      </c>
      <c r="L99" s="3">
        <v>45.672726</v>
      </c>
      <c r="M99" s="3">
        <v>45.772968</v>
      </c>
      <c r="N99" s="3">
        <v>45.870853</v>
      </c>
      <c r="O99" s="3">
        <v>45.961941</v>
      </c>
      <c r="P99" s="3">
        <v>46.059376</v>
      </c>
      <c r="Q99" s="3">
        <v>46.152637</v>
      </c>
      <c r="R99" s="3">
        <v>46.23629</v>
      </c>
      <c r="S99" s="3">
        <v>46.258572</v>
      </c>
      <c r="T99" s="3">
        <v>46.275616</v>
      </c>
      <c r="U99" s="3">
        <v>46.290264</v>
      </c>
      <c r="V99" s="3">
        <v>46.300102</v>
      </c>
      <c r="W99" s="3">
        <v>46.318127</v>
      </c>
      <c r="X99" s="3">
        <v>46.332813</v>
      </c>
      <c r="Y99" s="3">
        <v>46.347748</v>
      </c>
      <c r="Z99" s="3">
        <v>46.362656</v>
      </c>
      <c r="AA99" s="3">
        <v>46.380226</v>
      </c>
      <c r="AB99" s="3">
        <v>46.39399</v>
      </c>
      <c r="AC99" s="3">
        <v>46.407978</v>
      </c>
      <c r="AD99" s="3">
        <v>46.42223</v>
      </c>
      <c r="AE99" s="3">
        <v>46.437065</v>
      </c>
      <c r="AF99" s="3">
        <v>46.450195</v>
      </c>
      <c r="AG99" s="3">
        <v>46.464905</v>
      </c>
      <c r="AH99" s="3">
        <v>46.478348</v>
      </c>
      <c r="AI99" s="3">
        <v>46.485188</v>
      </c>
      <c r="AJ99" s="40">
        <v>0.002</v>
      </c>
    </row>
    <row r="100" ht="15.75" customHeight="1">
      <c r="A100" s="3" t="s">
        <v>1094</v>
      </c>
      <c r="C100" s="3" t="s">
        <v>3427</v>
      </c>
    </row>
    <row r="101" ht="15.75" customHeight="1">
      <c r="A101" s="3" t="s">
        <v>1959</v>
      </c>
      <c r="B101" s="3" t="s">
        <v>3428</v>
      </c>
      <c r="C101" s="3" t="s">
        <v>3429</v>
      </c>
      <c r="D101" s="3" t="s">
        <v>3264</v>
      </c>
      <c r="E101" s="3">
        <v>0.0</v>
      </c>
      <c r="F101" s="3">
        <v>0.0</v>
      </c>
      <c r="G101" s="3">
        <v>0.0</v>
      </c>
      <c r="H101" s="3">
        <v>0.0</v>
      </c>
      <c r="I101" s="3">
        <v>0.0</v>
      </c>
      <c r="J101" s="3">
        <v>0.0</v>
      </c>
      <c r="K101" s="3">
        <v>0.0</v>
      </c>
      <c r="L101" s="3">
        <v>0.0</v>
      </c>
      <c r="M101" s="3">
        <v>0.0</v>
      </c>
      <c r="N101" s="3">
        <v>0.0</v>
      </c>
      <c r="O101" s="3">
        <v>0.0</v>
      </c>
      <c r="P101" s="3">
        <v>0.0</v>
      </c>
      <c r="Q101" s="3">
        <v>0.0</v>
      </c>
      <c r="R101" s="3">
        <v>0.0</v>
      </c>
      <c r="S101" s="3">
        <v>0.0</v>
      </c>
      <c r="T101" s="3">
        <v>0.0</v>
      </c>
      <c r="U101" s="3">
        <v>0.0</v>
      </c>
      <c r="V101" s="3">
        <v>0.0</v>
      </c>
      <c r="W101" s="3">
        <v>0.0</v>
      </c>
      <c r="X101" s="3">
        <v>0.0</v>
      </c>
      <c r="Y101" s="3">
        <v>0.0</v>
      </c>
      <c r="Z101" s="3">
        <v>0.0</v>
      </c>
      <c r="AA101" s="3">
        <v>0.0</v>
      </c>
      <c r="AB101" s="3">
        <v>0.0</v>
      </c>
      <c r="AC101" s="3">
        <v>0.0</v>
      </c>
      <c r="AD101" s="3">
        <v>0.0</v>
      </c>
      <c r="AE101" s="3">
        <v>0.0</v>
      </c>
      <c r="AF101" s="3">
        <v>0.0</v>
      </c>
      <c r="AG101" s="3">
        <v>0.0</v>
      </c>
      <c r="AH101" s="3">
        <v>0.0</v>
      </c>
      <c r="AI101" s="3">
        <v>0.0</v>
      </c>
      <c r="AJ101" s="3" t="s">
        <v>197</v>
      </c>
    </row>
    <row r="102" ht="15.75" customHeight="1">
      <c r="A102" s="3" t="s">
        <v>1963</v>
      </c>
      <c r="B102" s="3" t="s">
        <v>3430</v>
      </c>
      <c r="C102" s="3" t="s">
        <v>3431</v>
      </c>
      <c r="D102" s="3" t="s">
        <v>3264</v>
      </c>
      <c r="E102" s="3">
        <v>0.0</v>
      </c>
      <c r="F102" s="3">
        <v>0.0</v>
      </c>
      <c r="G102" s="3">
        <v>0.0</v>
      </c>
      <c r="H102" s="3">
        <v>0.0</v>
      </c>
      <c r="I102" s="3">
        <v>0.0</v>
      </c>
      <c r="J102" s="3">
        <v>0.0</v>
      </c>
      <c r="K102" s="3">
        <v>0.0</v>
      </c>
      <c r="L102" s="3">
        <v>0.0</v>
      </c>
      <c r="M102" s="3">
        <v>0.0</v>
      </c>
      <c r="N102" s="3">
        <v>0.0</v>
      </c>
      <c r="O102" s="3">
        <v>0.0</v>
      </c>
      <c r="P102" s="3">
        <v>0.0</v>
      </c>
      <c r="Q102" s="3">
        <v>0.0</v>
      </c>
      <c r="R102" s="3">
        <v>0.0</v>
      </c>
      <c r="S102" s="3">
        <v>0.0</v>
      </c>
      <c r="T102" s="3">
        <v>0.0</v>
      </c>
      <c r="U102" s="3">
        <v>0.0</v>
      </c>
      <c r="V102" s="3">
        <v>0.0</v>
      </c>
      <c r="W102" s="3">
        <v>0.0</v>
      </c>
      <c r="X102" s="3">
        <v>0.0</v>
      </c>
      <c r="Y102" s="3">
        <v>0.0</v>
      </c>
      <c r="Z102" s="3">
        <v>0.0</v>
      </c>
      <c r="AA102" s="3">
        <v>0.0</v>
      </c>
      <c r="AB102" s="3">
        <v>0.0</v>
      </c>
      <c r="AC102" s="3">
        <v>0.0</v>
      </c>
      <c r="AD102" s="3">
        <v>0.0</v>
      </c>
      <c r="AE102" s="3">
        <v>0.0</v>
      </c>
      <c r="AF102" s="3">
        <v>0.0</v>
      </c>
      <c r="AG102" s="3">
        <v>0.0</v>
      </c>
      <c r="AH102" s="3">
        <v>0.0</v>
      </c>
      <c r="AI102" s="3">
        <v>0.0</v>
      </c>
      <c r="AJ102" s="3" t="s">
        <v>197</v>
      </c>
    </row>
    <row r="103" ht="15.75" customHeight="1">
      <c r="A103" s="3" t="s">
        <v>1966</v>
      </c>
      <c r="B103" s="3" t="s">
        <v>3432</v>
      </c>
      <c r="C103" s="3" t="s">
        <v>3433</v>
      </c>
      <c r="D103" s="3" t="s">
        <v>3264</v>
      </c>
      <c r="E103" s="3">
        <v>39.721195</v>
      </c>
      <c r="F103" s="3">
        <v>39.898254</v>
      </c>
      <c r="G103" s="3">
        <v>39.952084</v>
      </c>
      <c r="H103" s="3">
        <v>40.071907</v>
      </c>
      <c r="I103" s="3">
        <v>40.252636</v>
      </c>
      <c r="J103" s="3">
        <v>40.511932</v>
      </c>
      <c r="K103" s="3">
        <v>40.798115</v>
      </c>
      <c r="L103" s="3">
        <v>40.875774</v>
      </c>
      <c r="M103" s="3">
        <v>40.947277</v>
      </c>
      <c r="N103" s="3">
        <v>41.015041</v>
      </c>
      <c r="O103" s="3">
        <v>41.069996</v>
      </c>
      <c r="P103" s="3">
        <v>41.140717</v>
      </c>
      <c r="Q103" s="3">
        <v>41.204926</v>
      </c>
      <c r="R103" s="3">
        <v>41.271282</v>
      </c>
      <c r="S103" s="3">
        <v>41.314133</v>
      </c>
      <c r="T103" s="3">
        <v>41.366085</v>
      </c>
      <c r="U103" s="3">
        <v>41.412533</v>
      </c>
      <c r="V103" s="3">
        <v>41.45504</v>
      </c>
      <c r="W103" s="3">
        <v>41.494774</v>
      </c>
      <c r="X103" s="3">
        <v>41.538692</v>
      </c>
      <c r="Y103" s="3">
        <v>41.579243</v>
      </c>
      <c r="Z103" s="3">
        <v>41.619484</v>
      </c>
      <c r="AA103" s="3">
        <v>41.660282</v>
      </c>
      <c r="AB103" s="3">
        <v>41.699856</v>
      </c>
      <c r="AC103" s="3">
        <v>41.737484</v>
      </c>
      <c r="AD103" s="3">
        <v>41.774242</v>
      </c>
      <c r="AE103" s="3">
        <v>41.812733</v>
      </c>
      <c r="AF103" s="3">
        <v>41.849674</v>
      </c>
      <c r="AG103" s="3">
        <v>41.889652</v>
      </c>
      <c r="AH103" s="3">
        <v>41.925747</v>
      </c>
      <c r="AI103" s="3">
        <v>41.942413</v>
      </c>
      <c r="AJ103" s="40">
        <v>0.002</v>
      </c>
    </row>
    <row r="104" ht="15.75" customHeight="1">
      <c r="A104" s="3" t="s">
        <v>1969</v>
      </c>
      <c r="B104" s="3" t="s">
        <v>3434</v>
      </c>
      <c r="C104" s="3" t="s">
        <v>3435</v>
      </c>
      <c r="D104" s="3" t="s">
        <v>3264</v>
      </c>
      <c r="E104" s="3">
        <v>0.0</v>
      </c>
      <c r="F104" s="3">
        <v>0.0</v>
      </c>
      <c r="G104" s="3">
        <v>0.0</v>
      </c>
      <c r="H104" s="3">
        <v>0.0</v>
      </c>
      <c r="I104" s="3">
        <v>0.0</v>
      </c>
      <c r="J104" s="3">
        <v>0.0</v>
      </c>
      <c r="K104" s="3">
        <v>0.0</v>
      </c>
      <c r="L104" s="3">
        <v>0.0</v>
      </c>
      <c r="M104" s="3">
        <v>0.0</v>
      </c>
      <c r="N104" s="3">
        <v>0.0</v>
      </c>
      <c r="O104" s="3">
        <v>0.0</v>
      </c>
      <c r="P104" s="3">
        <v>0.0</v>
      </c>
      <c r="Q104" s="3">
        <v>0.0</v>
      </c>
      <c r="R104" s="3">
        <v>0.0</v>
      </c>
      <c r="S104" s="3">
        <v>0.0</v>
      </c>
      <c r="T104" s="3">
        <v>0.0</v>
      </c>
      <c r="U104" s="3">
        <v>0.0</v>
      </c>
      <c r="V104" s="3">
        <v>0.0</v>
      </c>
      <c r="W104" s="3">
        <v>0.0</v>
      </c>
      <c r="X104" s="3">
        <v>0.0</v>
      </c>
      <c r="Y104" s="3">
        <v>0.0</v>
      </c>
      <c r="Z104" s="3">
        <v>0.0</v>
      </c>
      <c r="AA104" s="3">
        <v>0.0</v>
      </c>
      <c r="AB104" s="3">
        <v>0.0</v>
      </c>
      <c r="AC104" s="3">
        <v>0.0</v>
      </c>
      <c r="AD104" s="3">
        <v>0.0</v>
      </c>
      <c r="AE104" s="3">
        <v>0.0</v>
      </c>
      <c r="AF104" s="3">
        <v>0.0</v>
      </c>
      <c r="AG104" s="3">
        <v>0.0</v>
      </c>
      <c r="AH104" s="3">
        <v>0.0</v>
      </c>
      <c r="AI104" s="3">
        <v>0.0</v>
      </c>
      <c r="AJ104" s="3" t="s">
        <v>197</v>
      </c>
    </row>
    <row r="105" ht="15.75" customHeight="1">
      <c r="A105" s="3" t="s">
        <v>1972</v>
      </c>
      <c r="B105" s="3" t="s">
        <v>3436</v>
      </c>
      <c r="C105" s="3" t="s">
        <v>3437</v>
      </c>
      <c r="D105" s="3" t="s">
        <v>3264</v>
      </c>
      <c r="E105" s="3">
        <v>44.467587</v>
      </c>
      <c r="F105" s="3">
        <v>44.635384</v>
      </c>
      <c r="G105" s="3">
        <v>44.710934</v>
      </c>
      <c r="H105" s="3">
        <v>44.871811</v>
      </c>
      <c r="I105" s="3">
        <v>45.092571</v>
      </c>
      <c r="J105" s="3">
        <v>45.279427</v>
      </c>
      <c r="K105" s="3">
        <v>45.471043</v>
      </c>
      <c r="L105" s="3">
        <v>45.547569</v>
      </c>
      <c r="M105" s="3">
        <v>45.609043</v>
      </c>
      <c r="N105" s="3">
        <v>45.67416</v>
      </c>
      <c r="O105" s="3">
        <v>45.727036</v>
      </c>
      <c r="P105" s="3">
        <v>45.79081</v>
      </c>
      <c r="Q105" s="3">
        <v>45.850647</v>
      </c>
      <c r="R105" s="3">
        <v>45.91227</v>
      </c>
      <c r="S105" s="3">
        <v>45.951424</v>
      </c>
      <c r="T105" s="3">
        <v>45.996048</v>
      </c>
      <c r="U105" s="3">
        <v>46.03669</v>
      </c>
      <c r="V105" s="3">
        <v>46.074661</v>
      </c>
      <c r="W105" s="3">
        <v>46.111012</v>
      </c>
      <c r="X105" s="3">
        <v>46.15007</v>
      </c>
      <c r="Y105" s="3">
        <v>46.186543</v>
      </c>
      <c r="Z105" s="3">
        <v>46.222549</v>
      </c>
      <c r="AA105" s="3">
        <v>46.259411</v>
      </c>
      <c r="AB105" s="3">
        <v>46.294449</v>
      </c>
      <c r="AC105" s="3">
        <v>46.328278</v>
      </c>
      <c r="AD105" s="3">
        <v>46.361553</v>
      </c>
      <c r="AE105" s="3">
        <v>46.396191</v>
      </c>
      <c r="AF105" s="3">
        <v>46.429375</v>
      </c>
      <c r="AG105" s="3">
        <v>46.464901</v>
      </c>
      <c r="AH105" s="3">
        <v>46.497505</v>
      </c>
      <c r="AI105" s="3">
        <v>46.510414</v>
      </c>
      <c r="AJ105" s="40">
        <v>0.001</v>
      </c>
    </row>
    <row r="106" ht="15.75" customHeight="1">
      <c r="A106" s="3" t="s">
        <v>1975</v>
      </c>
      <c r="B106" s="3" t="s">
        <v>3438</v>
      </c>
      <c r="C106" s="3" t="s">
        <v>3439</v>
      </c>
      <c r="D106" s="3" t="s">
        <v>3264</v>
      </c>
      <c r="E106" s="3">
        <v>0.0</v>
      </c>
      <c r="F106" s="3">
        <v>0.0</v>
      </c>
      <c r="G106" s="3">
        <v>0.0</v>
      </c>
      <c r="H106" s="3">
        <v>0.0</v>
      </c>
      <c r="I106" s="3">
        <v>0.0</v>
      </c>
      <c r="J106" s="3">
        <v>0.0</v>
      </c>
      <c r="K106" s="3">
        <v>0.0</v>
      </c>
      <c r="L106" s="3">
        <v>0.0</v>
      </c>
      <c r="M106" s="3">
        <v>0.0</v>
      </c>
      <c r="N106" s="3">
        <v>0.0</v>
      </c>
      <c r="O106" s="3">
        <v>0.0</v>
      </c>
      <c r="P106" s="3">
        <v>0.0</v>
      </c>
      <c r="Q106" s="3">
        <v>0.0</v>
      </c>
      <c r="R106" s="3">
        <v>0.0</v>
      </c>
      <c r="S106" s="3">
        <v>0.0</v>
      </c>
      <c r="T106" s="3">
        <v>0.0</v>
      </c>
      <c r="U106" s="3">
        <v>0.0</v>
      </c>
      <c r="V106" s="3">
        <v>0.0</v>
      </c>
      <c r="W106" s="3">
        <v>0.0</v>
      </c>
      <c r="X106" s="3">
        <v>0.0</v>
      </c>
      <c r="Y106" s="3">
        <v>0.0</v>
      </c>
      <c r="Z106" s="3">
        <v>0.0</v>
      </c>
      <c r="AA106" s="3">
        <v>0.0</v>
      </c>
      <c r="AB106" s="3">
        <v>0.0</v>
      </c>
      <c r="AC106" s="3">
        <v>0.0</v>
      </c>
      <c r="AD106" s="3">
        <v>0.0</v>
      </c>
      <c r="AE106" s="3">
        <v>0.0</v>
      </c>
      <c r="AF106" s="3">
        <v>0.0</v>
      </c>
      <c r="AG106" s="3">
        <v>0.0</v>
      </c>
      <c r="AH106" s="3">
        <v>0.0</v>
      </c>
      <c r="AI106" s="3">
        <v>0.0</v>
      </c>
      <c r="AJ106" s="3" t="s">
        <v>197</v>
      </c>
    </row>
    <row r="107" ht="15.75" customHeight="1">
      <c r="A107" s="3" t="s">
        <v>1978</v>
      </c>
      <c r="B107" s="3" t="s">
        <v>3440</v>
      </c>
      <c r="C107" s="3" t="s">
        <v>3441</v>
      </c>
      <c r="D107" s="3" t="s">
        <v>3264</v>
      </c>
      <c r="E107" s="3">
        <v>0.0</v>
      </c>
      <c r="F107" s="3">
        <v>0.0</v>
      </c>
      <c r="G107" s="3">
        <v>0.0</v>
      </c>
      <c r="H107" s="3">
        <v>0.0</v>
      </c>
      <c r="I107" s="3">
        <v>0.0</v>
      </c>
      <c r="J107" s="3">
        <v>0.0</v>
      </c>
      <c r="K107" s="3">
        <v>0.0</v>
      </c>
      <c r="L107" s="3">
        <v>0.0</v>
      </c>
      <c r="M107" s="3">
        <v>0.0</v>
      </c>
      <c r="N107" s="3">
        <v>0.0</v>
      </c>
      <c r="O107" s="3">
        <v>0.0</v>
      </c>
      <c r="P107" s="3">
        <v>0.0</v>
      </c>
      <c r="Q107" s="3">
        <v>0.0</v>
      </c>
      <c r="R107" s="3">
        <v>0.0</v>
      </c>
      <c r="S107" s="3">
        <v>0.0</v>
      </c>
      <c r="T107" s="3">
        <v>0.0</v>
      </c>
      <c r="U107" s="3">
        <v>0.0</v>
      </c>
      <c r="V107" s="3">
        <v>0.0</v>
      </c>
      <c r="W107" s="3">
        <v>0.0</v>
      </c>
      <c r="X107" s="3">
        <v>0.0</v>
      </c>
      <c r="Y107" s="3">
        <v>0.0</v>
      </c>
      <c r="Z107" s="3">
        <v>0.0</v>
      </c>
      <c r="AA107" s="3">
        <v>0.0</v>
      </c>
      <c r="AB107" s="3">
        <v>0.0</v>
      </c>
      <c r="AC107" s="3">
        <v>0.0</v>
      </c>
      <c r="AD107" s="3">
        <v>0.0</v>
      </c>
      <c r="AE107" s="3">
        <v>0.0</v>
      </c>
      <c r="AF107" s="3">
        <v>0.0</v>
      </c>
      <c r="AG107" s="3">
        <v>0.0</v>
      </c>
      <c r="AH107" s="3">
        <v>0.0</v>
      </c>
      <c r="AI107" s="3">
        <v>0.0</v>
      </c>
      <c r="AJ107" s="3" t="s">
        <v>197</v>
      </c>
    </row>
    <row r="108" ht="15.75" customHeight="1">
      <c r="A108" s="3" t="s">
        <v>1981</v>
      </c>
      <c r="B108" s="3" t="s">
        <v>3442</v>
      </c>
      <c r="C108" s="3" t="s">
        <v>3443</v>
      </c>
      <c r="D108" s="3" t="s">
        <v>3264</v>
      </c>
      <c r="E108" s="3">
        <v>0.0</v>
      </c>
      <c r="F108" s="3">
        <v>0.0</v>
      </c>
      <c r="G108" s="3">
        <v>0.0</v>
      </c>
      <c r="H108" s="3">
        <v>0.0</v>
      </c>
      <c r="I108" s="3">
        <v>0.0</v>
      </c>
      <c r="J108" s="3">
        <v>0.0</v>
      </c>
      <c r="K108" s="3">
        <v>0.0</v>
      </c>
      <c r="L108" s="3">
        <v>0.0</v>
      </c>
      <c r="M108" s="3">
        <v>0.0</v>
      </c>
      <c r="N108" s="3">
        <v>0.0</v>
      </c>
      <c r="O108" s="3">
        <v>0.0</v>
      </c>
      <c r="P108" s="3">
        <v>0.0</v>
      </c>
      <c r="Q108" s="3">
        <v>0.0</v>
      </c>
      <c r="R108" s="3">
        <v>0.0</v>
      </c>
      <c r="S108" s="3">
        <v>0.0</v>
      </c>
      <c r="T108" s="3">
        <v>0.0</v>
      </c>
      <c r="U108" s="3">
        <v>0.0</v>
      </c>
      <c r="V108" s="3">
        <v>0.0</v>
      </c>
      <c r="W108" s="3">
        <v>0.0</v>
      </c>
      <c r="X108" s="3">
        <v>0.0</v>
      </c>
      <c r="Y108" s="3">
        <v>0.0</v>
      </c>
      <c r="Z108" s="3">
        <v>0.0</v>
      </c>
      <c r="AA108" s="3">
        <v>0.0</v>
      </c>
      <c r="AB108" s="3">
        <v>0.0</v>
      </c>
      <c r="AC108" s="3">
        <v>0.0</v>
      </c>
      <c r="AD108" s="3">
        <v>0.0</v>
      </c>
      <c r="AE108" s="3">
        <v>0.0</v>
      </c>
      <c r="AF108" s="3">
        <v>0.0</v>
      </c>
      <c r="AG108" s="3">
        <v>0.0</v>
      </c>
      <c r="AH108" s="3">
        <v>0.0</v>
      </c>
      <c r="AI108" s="3">
        <v>0.0</v>
      </c>
      <c r="AJ108" s="3" t="s">
        <v>197</v>
      </c>
    </row>
    <row r="109" ht="15.75" customHeight="1">
      <c r="A109" s="3" t="s">
        <v>623</v>
      </c>
      <c r="B109" s="3" t="s">
        <v>3444</v>
      </c>
      <c r="C109" s="3" t="s">
        <v>3445</v>
      </c>
      <c r="D109" s="3" t="s">
        <v>3264</v>
      </c>
      <c r="E109" s="3">
        <v>0.0</v>
      </c>
      <c r="F109" s="3">
        <v>0.0</v>
      </c>
      <c r="G109" s="3">
        <v>0.0</v>
      </c>
      <c r="H109" s="3">
        <v>0.0</v>
      </c>
      <c r="I109" s="3">
        <v>0.0</v>
      </c>
      <c r="J109" s="3">
        <v>0.0</v>
      </c>
      <c r="K109" s="3">
        <v>0.0</v>
      </c>
      <c r="L109" s="3">
        <v>0.0</v>
      </c>
      <c r="M109" s="3">
        <v>0.0</v>
      </c>
      <c r="N109" s="3">
        <v>0.0</v>
      </c>
      <c r="O109" s="3">
        <v>0.0</v>
      </c>
      <c r="P109" s="3">
        <v>0.0</v>
      </c>
      <c r="Q109" s="3">
        <v>0.0</v>
      </c>
      <c r="R109" s="3">
        <v>0.0</v>
      </c>
      <c r="S109" s="3">
        <v>0.0</v>
      </c>
      <c r="T109" s="3">
        <v>0.0</v>
      </c>
      <c r="U109" s="3">
        <v>0.0</v>
      </c>
      <c r="V109" s="3">
        <v>0.0</v>
      </c>
      <c r="W109" s="3">
        <v>0.0</v>
      </c>
      <c r="X109" s="3">
        <v>0.0</v>
      </c>
      <c r="Y109" s="3">
        <v>0.0</v>
      </c>
      <c r="Z109" s="3">
        <v>0.0</v>
      </c>
      <c r="AA109" s="3">
        <v>0.0</v>
      </c>
      <c r="AB109" s="3">
        <v>0.0</v>
      </c>
      <c r="AC109" s="3">
        <v>0.0</v>
      </c>
      <c r="AD109" s="3">
        <v>0.0</v>
      </c>
      <c r="AE109" s="3">
        <v>0.0</v>
      </c>
      <c r="AF109" s="3">
        <v>0.0</v>
      </c>
      <c r="AG109" s="3">
        <v>0.0</v>
      </c>
      <c r="AH109" s="3">
        <v>0.0</v>
      </c>
      <c r="AI109" s="3">
        <v>0.0</v>
      </c>
      <c r="AJ109" s="3" t="s">
        <v>197</v>
      </c>
    </row>
    <row r="110" ht="15.75" customHeight="1">
      <c r="A110" s="3" t="s">
        <v>626</v>
      </c>
      <c r="B110" s="3" t="s">
        <v>3446</v>
      </c>
      <c r="C110" s="3" t="s">
        <v>3447</v>
      </c>
      <c r="D110" s="3" t="s">
        <v>3264</v>
      </c>
      <c r="E110" s="3">
        <v>48.281452</v>
      </c>
      <c r="F110" s="3">
        <v>48.565315</v>
      </c>
      <c r="G110" s="3">
        <v>48.723389</v>
      </c>
      <c r="H110" s="3">
        <v>48.850445</v>
      </c>
      <c r="I110" s="3">
        <v>48.960548</v>
      </c>
      <c r="J110" s="3">
        <v>49.109123</v>
      </c>
      <c r="K110" s="3">
        <v>49.209553</v>
      </c>
      <c r="L110" s="3">
        <v>49.305359</v>
      </c>
      <c r="M110" s="3">
        <v>49.405449</v>
      </c>
      <c r="N110" s="3">
        <v>49.503178</v>
      </c>
      <c r="O110" s="3">
        <v>49.596859</v>
      </c>
      <c r="P110" s="3">
        <v>49.696236</v>
      </c>
      <c r="Q110" s="3">
        <v>49.792656</v>
      </c>
      <c r="R110" s="3">
        <v>49.88398</v>
      </c>
      <c r="S110" s="3">
        <v>49.910679</v>
      </c>
      <c r="T110" s="3">
        <v>49.928364</v>
      </c>
      <c r="U110" s="3">
        <v>49.947159</v>
      </c>
      <c r="V110" s="3">
        <v>49.961391</v>
      </c>
      <c r="W110" s="3">
        <v>49.977486</v>
      </c>
      <c r="X110" s="3">
        <v>49.989079</v>
      </c>
      <c r="Y110" s="3">
        <v>49.998657</v>
      </c>
      <c r="Z110" s="3">
        <v>50.006527</v>
      </c>
      <c r="AA110" s="3">
        <v>50.021824</v>
      </c>
      <c r="AB110" s="3">
        <v>50.026878</v>
      </c>
      <c r="AC110" s="3">
        <v>50.032383</v>
      </c>
      <c r="AD110" s="3">
        <v>50.043072</v>
      </c>
      <c r="AE110" s="3">
        <v>50.053558</v>
      </c>
      <c r="AF110" s="3">
        <v>50.057411</v>
      </c>
      <c r="AG110" s="3">
        <v>50.062904</v>
      </c>
      <c r="AH110" s="3">
        <v>50.072643</v>
      </c>
      <c r="AI110" s="3">
        <v>50.076057</v>
      </c>
      <c r="AJ110" s="40">
        <v>0.001</v>
      </c>
    </row>
    <row r="111" ht="15.75" customHeight="1">
      <c r="A111" s="3" t="s">
        <v>629</v>
      </c>
      <c r="B111" s="3" t="s">
        <v>3448</v>
      </c>
      <c r="C111" s="3" t="s">
        <v>3449</v>
      </c>
      <c r="D111" s="3" t="s">
        <v>3264</v>
      </c>
      <c r="E111" s="3">
        <v>0.0</v>
      </c>
      <c r="F111" s="3">
        <v>0.0</v>
      </c>
      <c r="G111" s="3">
        <v>0.0</v>
      </c>
      <c r="H111" s="3">
        <v>0.0</v>
      </c>
      <c r="I111" s="3">
        <v>0.0</v>
      </c>
      <c r="J111" s="3">
        <v>0.0</v>
      </c>
      <c r="K111" s="3">
        <v>0.0</v>
      </c>
      <c r="L111" s="3">
        <v>0.0</v>
      </c>
      <c r="M111" s="3">
        <v>0.0</v>
      </c>
      <c r="N111" s="3">
        <v>0.0</v>
      </c>
      <c r="O111" s="3">
        <v>0.0</v>
      </c>
      <c r="P111" s="3">
        <v>0.0</v>
      </c>
      <c r="Q111" s="3">
        <v>0.0</v>
      </c>
      <c r="R111" s="3">
        <v>0.0</v>
      </c>
      <c r="S111" s="3">
        <v>0.0</v>
      </c>
      <c r="T111" s="3">
        <v>0.0</v>
      </c>
      <c r="U111" s="3">
        <v>0.0</v>
      </c>
      <c r="V111" s="3">
        <v>0.0</v>
      </c>
      <c r="W111" s="3">
        <v>0.0</v>
      </c>
      <c r="X111" s="3">
        <v>0.0</v>
      </c>
      <c r="Y111" s="3">
        <v>0.0</v>
      </c>
      <c r="Z111" s="3">
        <v>0.0</v>
      </c>
      <c r="AA111" s="3">
        <v>0.0</v>
      </c>
      <c r="AB111" s="3">
        <v>0.0</v>
      </c>
      <c r="AC111" s="3">
        <v>0.0</v>
      </c>
      <c r="AD111" s="3">
        <v>0.0</v>
      </c>
      <c r="AE111" s="3">
        <v>0.0</v>
      </c>
      <c r="AF111" s="3">
        <v>0.0</v>
      </c>
      <c r="AG111" s="3">
        <v>0.0</v>
      </c>
      <c r="AH111" s="3">
        <v>0.0</v>
      </c>
      <c r="AI111" s="3">
        <v>0.0</v>
      </c>
      <c r="AJ111" s="3" t="s">
        <v>197</v>
      </c>
    </row>
    <row r="112" ht="15.75" customHeight="1">
      <c r="A112" s="3" t="s">
        <v>632</v>
      </c>
      <c r="B112" s="3" t="s">
        <v>3450</v>
      </c>
      <c r="C112" s="3" t="s">
        <v>3451</v>
      </c>
      <c r="D112" s="3" t="s">
        <v>3264</v>
      </c>
      <c r="E112" s="3">
        <v>41.48645</v>
      </c>
      <c r="F112" s="3">
        <v>41.885349</v>
      </c>
      <c r="G112" s="3">
        <v>42.076996</v>
      </c>
      <c r="H112" s="3">
        <v>42.221466</v>
      </c>
      <c r="I112" s="3">
        <v>42.371609</v>
      </c>
      <c r="J112" s="3">
        <v>42.772682</v>
      </c>
      <c r="K112" s="3">
        <v>42.861782</v>
      </c>
      <c r="L112" s="3">
        <v>42.950199</v>
      </c>
      <c r="M112" s="3">
        <v>43.038845</v>
      </c>
      <c r="N112" s="3">
        <v>43.128719</v>
      </c>
      <c r="O112" s="3">
        <v>43.218002</v>
      </c>
      <c r="P112" s="3">
        <v>43.308716</v>
      </c>
      <c r="Q112" s="3">
        <v>43.396317</v>
      </c>
      <c r="R112" s="3">
        <v>43.481853</v>
      </c>
      <c r="S112" s="3">
        <v>43.504921</v>
      </c>
      <c r="T112" s="3">
        <v>43.519173</v>
      </c>
      <c r="U112" s="3">
        <v>43.533058</v>
      </c>
      <c r="V112" s="3">
        <v>43.545158</v>
      </c>
      <c r="W112" s="3">
        <v>43.555882</v>
      </c>
      <c r="X112" s="3">
        <v>43.567005</v>
      </c>
      <c r="Y112" s="3">
        <v>43.577312</v>
      </c>
      <c r="Z112" s="3">
        <v>43.587059</v>
      </c>
      <c r="AA112" s="3">
        <v>43.596222</v>
      </c>
      <c r="AB112" s="3">
        <v>43.605377</v>
      </c>
      <c r="AC112" s="3">
        <v>43.613228</v>
      </c>
      <c r="AD112" s="3">
        <v>43.621075</v>
      </c>
      <c r="AE112" s="3">
        <v>43.629005</v>
      </c>
      <c r="AF112" s="3">
        <v>43.636253</v>
      </c>
      <c r="AG112" s="3">
        <v>43.643864</v>
      </c>
      <c r="AH112" s="3">
        <v>43.651455</v>
      </c>
      <c r="AI112" s="3">
        <v>43.652504</v>
      </c>
      <c r="AJ112" s="40">
        <v>0.002</v>
      </c>
    </row>
    <row r="113" ht="15.75" customHeight="1">
      <c r="A113" s="3" t="s">
        <v>635</v>
      </c>
      <c r="B113" s="3" t="s">
        <v>3452</v>
      </c>
      <c r="C113" s="3" t="s">
        <v>3453</v>
      </c>
      <c r="D113" s="3" t="s">
        <v>3264</v>
      </c>
      <c r="E113" s="3">
        <v>0.0</v>
      </c>
      <c r="F113" s="3">
        <v>0.0</v>
      </c>
      <c r="G113" s="3">
        <v>0.0</v>
      </c>
      <c r="H113" s="3">
        <v>0.0</v>
      </c>
      <c r="I113" s="3">
        <v>0.0</v>
      </c>
      <c r="J113" s="3">
        <v>0.0</v>
      </c>
      <c r="K113" s="3">
        <v>0.0</v>
      </c>
      <c r="L113" s="3">
        <v>0.0</v>
      </c>
      <c r="M113" s="3">
        <v>0.0</v>
      </c>
      <c r="N113" s="3">
        <v>0.0</v>
      </c>
      <c r="O113" s="3">
        <v>0.0</v>
      </c>
      <c r="P113" s="3">
        <v>0.0</v>
      </c>
      <c r="Q113" s="3">
        <v>0.0</v>
      </c>
      <c r="R113" s="3">
        <v>0.0</v>
      </c>
      <c r="S113" s="3">
        <v>0.0</v>
      </c>
      <c r="T113" s="3">
        <v>0.0</v>
      </c>
      <c r="U113" s="3">
        <v>0.0</v>
      </c>
      <c r="V113" s="3">
        <v>0.0</v>
      </c>
      <c r="W113" s="3">
        <v>0.0</v>
      </c>
      <c r="X113" s="3">
        <v>0.0</v>
      </c>
      <c r="Y113" s="3">
        <v>0.0</v>
      </c>
      <c r="Z113" s="3">
        <v>0.0</v>
      </c>
      <c r="AA113" s="3">
        <v>0.0</v>
      </c>
      <c r="AB113" s="3">
        <v>0.0</v>
      </c>
      <c r="AC113" s="3">
        <v>0.0</v>
      </c>
      <c r="AD113" s="3">
        <v>0.0</v>
      </c>
      <c r="AE113" s="3">
        <v>0.0</v>
      </c>
      <c r="AF113" s="3">
        <v>0.0</v>
      </c>
      <c r="AG113" s="3">
        <v>0.0</v>
      </c>
      <c r="AH113" s="3">
        <v>0.0</v>
      </c>
      <c r="AI113" s="3">
        <v>0.0</v>
      </c>
      <c r="AJ113" s="3" t="s">
        <v>197</v>
      </c>
    </row>
    <row r="114" ht="15.75" customHeight="1">
      <c r="A114" s="3" t="s">
        <v>638</v>
      </c>
      <c r="B114" s="3" t="s">
        <v>3454</v>
      </c>
      <c r="C114" s="3" t="s">
        <v>3455</v>
      </c>
      <c r="D114" s="3" t="s">
        <v>3264</v>
      </c>
      <c r="E114" s="3">
        <v>0.0</v>
      </c>
      <c r="F114" s="3">
        <v>0.0</v>
      </c>
      <c r="G114" s="3">
        <v>0.0</v>
      </c>
      <c r="H114" s="3">
        <v>0.0</v>
      </c>
      <c r="I114" s="3">
        <v>0.0</v>
      </c>
      <c r="J114" s="3">
        <v>0.0</v>
      </c>
      <c r="K114" s="3">
        <v>0.0</v>
      </c>
      <c r="L114" s="3">
        <v>0.0</v>
      </c>
      <c r="M114" s="3">
        <v>0.0</v>
      </c>
      <c r="N114" s="3">
        <v>0.0</v>
      </c>
      <c r="O114" s="3">
        <v>0.0</v>
      </c>
      <c r="P114" s="3">
        <v>0.0</v>
      </c>
      <c r="Q114" s="3">
        <v>0.0</v>
      </c>
      <c r="R114" s="3">
        <v>0.0</v>
      </c>
      <c r="S114" s="3">
        <v>0.0</v>
      </c>
      <c r="T114" s="3">
        <v>0.0</v>
      </c>
      <c r="U114" s="3">
        <v>0.0</v>
      </c>
      <c r="V114" s="3">
        <v>0.0</v>
      </c>
      <c r="W114" s="3">
        <v>0.0</v>
      </c>
      <c r="X114" s="3">
        <v>0.0</v>
      </c>
      <c r="Y114" s="3">
        <v>0.0</v>
      </c>
      <c r="Z114" s="3">
        <v>0.0</v>
      </c>
      <c r="AA114" s="3">
        <v>0.0</v>
      </c>
      <c r="AB114" s="3">
        <v>0.0</v>
      </c>
      <c r="AC114" s="3">
        <v>0.0</v>
      </c>
      <c r="AD114" s="3">
        <v>0.0</v>
      </c>
      <c r="AE114" s="3">
        <v>0.0</v>
      </c>
      <c r="AF114" s="3">
        <v>0.0</v>
      </c>
      <c r="AG114" s="3">
        <v>0.0</v>
      </c>
      <c r="AH114" s="3">
        <v>0.0</v>
      </c>
      <c r="AI114" s="3">
        <v>0.0</v>
      </c>
      <c r="AJ114" s="3" t="s">
        <v>197</v>
      </c>
    </row>
    <row r="115" ht="15.75" customHeight="1">
      <c r="A115" s="3" t="s">
        <v>1996</v>
      </c>
      <c r="B115" s="3" t="s">
        <v>3456</v>
      </c>
      <c r="C115" s="3" t="s">
        <v>3457</v>
      </c>
      <c r="D115" s="3" t="s">
        <v>3264</v>
      </c>
      <c r="E115" s="3">
        <v>0.0</v>
      </c>
      <c r="F115" s="3">
        <v>0.0</v>
      </c>
      <c r="G115" s="3">
        <v>0.0</v>
      </c>
      <c r="H115" s="3">
        <v>0.0</v>
      </c>
      <c r="I115" s="3">
        <v>0.0</v>
      </c>
      <c r="J115" s="3">
        <v>0.0</v>
      </c>
      <c r="K115" s="3">
        <v>0.0</v>
      </c>
      <c r="L115" s="3">
        <v>0.0</v>
      </c>
      <c r="M115" s="3">
        <v>0.0</v>
      </c>
      <c r="N115" s="3">
        <v>0.0</v>
      </c>
      <c r="O115" s="3">
        <v>0.0</v>
      </c>
      <c r="P115" s="3">
        <v>0.0</v>
      </c>
      <c r="Q115" s="3">
        <v>0.0</v>
      </c>
      <c r="R115" s="3">
        <v>0.0</v>
      </c>
      <c r="S115" s="3">
        <v>0.0</v>
      </c>
      <c r="T115" s="3">
        <v>0.0</v>
      </c>
      <c r="U115" s="3">
        <v>0.0</v>
      </c>
      <c r="V115" s="3">
        <v>0.0</v>
      </c>
      <c r="W115" s="3">
        <v>0.0</v>
      </c>
      <c r="X115" s="3">
        <v>0.0</v>
      </c>
      <c r="Y115" s="3">
        <v>0.0</v>
      </c>
      <c r="Z115" s="3">
        <v>0.0</v>
      </c>
      <c r="AA115" s="3">
        <v>0.0</v>
      </c>
      <c r="AB115" s="3">
        <v>0.0</v>
      </c>
      <c r="AC115" s="3">
        <v>0.0</v>
      </c>
      <c r="AD115" s="3">
        <v>0.0</v>
      </c>
      <c r="AE115" s="3">
        <v>0.0</v>
      </c>
      <c r="AF115" s="3">
        <v>0.0</v>
      </c>
      <c r="AG115" s="3">
        <v>0.0</v>
      </c>
      <c r="AH115" s="3">
        <v>0.0</v>
      </c>
      <c r="AI115" s="3">
        <v>0.0</v>
      </c>
      <c r="AJ115" s="3" t="s">
        <v>197</v>
      </c>
    </row>
    <row r="116" ht="15.75" customHeight="1">
      <c r="A116" s="3" t="s">
        <v>1999</v>
      </c>
      <c r="B116" s="3" t="s">
        <v>3458</v>
      </c>
      <c r="C116" s="3" t="s">
        <v>3459</v>
      </c>
      <c r="D116" s="3" t="s">
        <v>3264</v>
      </c>
      <c r="E116" s="3">
        <v>0.0</v>
      </c>
      <c r="F116" s="3">
        <v>0.0</v>
      </c>
      <c r="G116" s="3">
        <v>0.0</v>
      </c>
      <c r="H116" s="3">
        <v>0.0</v>
      </c>
      <c r="I116" s="3">
        <v>0.0</v>
      </c>
      <c r="J116" s="3">
        <v>0.0</v>
      </c>
      <c r="K116" s="3">
        <v>0.0</v>
      </c>
      <c r="L116" s="3">
        <v>0.0</v>
      </c>
      <c r="M116" s="3">
        <v>0.0</v>
      </c>
      <c r="N116" s="3">
        <v>0.0</v>
      </c>
      <c r="O116" s="3">
        <v>0.0</v>
      </c>
      <c r="P116" s="3">
        <v>0.0</v>
      </c>
      <c r="Q116" s="3">
        <v>0.0</v>
      </c>
      <c r="R116" s="3">
        <v>0.0</v>
      </c>
      <c r="S116" s="3">
        <v>0.0</v>
      </c>
      <c r="T116" s="3">
        <v>0.0</v>
      </c>
      <c r="U116" s="3">
        <v>0.0</v>
      </c>
      <c r="V116" s="3">
        <v>0.0</v>
      </c>
      <c r="W116" s="3">
        <v>0.0</v>
      </c>
      <c r="X116" s="3">
        <v>0.0</v>
      </c>
      <c r="Y116" s="3">
        <v>0.0</v>
      </c>
      <c r="Z116" s="3">
        <v>0.0</v>
      </c>
      <c r="AA116" s="3">
        <v>0.0</v>
      </c>
      <c r="AB116" s="3">
        <v>0.0</v>
      </c>
      <c r="AC116" s="3">
        <v>0.0</v>
      </c>
      <c r="AD116" s="3">
        <v>0.0</v>
      </c>
      <c r="AE116" s="3">
        <v>0.0</v>
      </c>
      <c r="AF116" s="3">
        <v>0.0</v>
      </c>
      <c r="AG116" s="3">
        <v>0.0</v>
      </c>
      <c r="AH116" s="3">
        <v>0.0</v>
      </c>
      <c r="AI116" s="3">
        <v>0.0</v>
      </c>
      <c r="AJ116" s="3" t="s">
        <v>197</v>
      </c>
    </row>
    <row r="117" ht="15.75" customHeight="1">
      <c r="A117" s="3" t="s">
        <v>2169</v>
      </c>
      <c r="C117" s="3" t="s">
        <v>3460</v>
      </c>
    </row>
    <row r="118" ht="15.75" customHeight="1">
      <c r="A118" s="3" t="s">
        <v>1959</v>
      </c>
      <c r="B118" s="3" t="s">
        <v>3461</v>
      </c>
      <c r="C118" s="3" t="s">
        <v>3462</v>
      </c>
      <c r="D118" s="3" t="s">
        <v>3264</v>
      </c>
      <c r="E118" s="3">
        <v>0.0</v>
      </c>
      <c r="F118" s="3">
        <v>0.0</v>
      </c>
      <c r="G118" s="3">
        <v>0.0</v>
      </c>
      <c r="H118" s="3">
        <v>0.0</v>
      </c>
      <c r="I118" s="3">
        <v>0.0</v>
      </c>
      <c r="J118" s="3">
        <v>0.0</v>
      </c>
      <c r="K118" s="3">
        <v>0.0</v>
      </c>
      <c r="L118" s="3">
        <v>0.0</v>
      </c>
      <c r="M118" s="3">
        <v>0.0</v>
      </c>
      <c r="N118" s="3">
        <v>0.0</v>
      </c>
      <c r="O118" s="3">
        <v>0.0</v>
      </c>
      <c r="P118" s="3">
        <v>0.0</v>
      </c>
      <c r="Q118" s="3">
        <v>0.0</v>
      </c>
      <c r="R118" s="3">
        <v>0.0</v>
      </c>
      <c r="S118" s="3">
        <v>0.0</v>
      </c>
      <c r="T118" s="3">
        <v>0.0</v>
      </c>
      <c r="U118" s="3">
        <v>0.0</v>
      </c>
      <c r="V118" s="3">
        <v>0.0</v>
      </c>
      <c r="W118" s="3">
        <v>0.0</v>
      </c>
      <c r="X118" s="3">
        <v>0.0</v>
      </c>
      <c r="Y118" s="3">
        <v>0.0</v>
      </c>
      <c r="Z118" s="3">
        <v>0.0</v>
      </c>
      <c r="AA118" s="3">
        <v>0.0</v>
      </c>
      <c r="AB118" s="3">
        <v>0.0</v>
      </c>
      <c r="AC118" s="3">
        <v>0.0</v>
      </c>
      <c r="AD118" s="3">
        <v>0.0</v>
      </c>
      <c r="AE118" s="3">
        <v>0.0</v>
      </c>
      <c r="AF118" s="3">
        <v>0.0</v>
      </c>
      <c r="AG118" s="3">
        <v>0.0</v>
      </c>
      <c r="AH118" s="3">
        <v>0.0</v>
      </c>
      <c r="AI118" s="3">
        <v>0.0</v>
      </c>
      <c r="AJ118" s="3" t="s">
        <v>197</v>
      </c>
    </row>
    <row r="119" ht="15.75" customHeight="1">
      <c r="A119" s="3" t="s">
        <v>1963</v>
      </c>
      <c r="B119" s="3" t="s">
        <v>3463</v>
      </c>
      <c r="C119" s="3" t="s">
        <v>3464</v>
      </c>
      <c r="D119" s="3" t="s">
        <v>3264</v>
      </c>
      <c r="E119" s="3">
        <v>0.0</v>
      </c>
      <c r="F119" s="3">
        <v>0.0</v>
      </c>
      <c r="G119" s="3">
        <v>0.0</v>
      </c>
      <c r="H119" s="3">
        <v>0.0</v>
      </c>
      <c r="I119" s="3">
        <v>0.0</v>
      </c>
      <c r="J119" s="3">
        <v>0.0</v>
      </c>
      <c r="K119" s="3">
        <v>0.0</v>
      </c>
      <c r="L119" s="3">
        <v>0.0</v>
      </c>
      <c r="M119" s="3">
        <v>0.0</v>
      </c>
      <c r="N119" s="3">
        <v>0.0</v>
      </c>
      <c r="O119" s="3">
        <v>0.0</v>
      </c>
      <c r="P119" s="3">
        <v>0.0</v>
      </c>
      <c r="Q119" s="3">
        <v>0.0</v>
      </c>
      <c r="R119" s="3">
        <v>0.0</v>
      </c>
      <c r="S119" s="3">
        <v>0.0</v>
      </c>
      <c r="T119" s="3">
        <v>0.0</v>
      </c>
      <c r="U119" s="3">
        <v>0.0</v>
      </c>
      <c r="V119" s="3">
        <v>0.0</v>
      </c>
      <c r="W119" s="3">
        <v>0.0</v>
      </c>
      <c r="X119" s="3">
        <v>0.0</v>
      </c>
      <c r="Y119" s="3">
        <v>0.0</v>
      </c>
      <c r="Z119" s="3">
        <v>0.0</v>
      </c>
      <c r="AA119" s="3">
        <v>0.0</v>
      </c>
      <c r="AB119" s="3">
        <v>0.0</v>
      </c>
      <c r="AC119" s="3">
        <v>0.0</v>
      </c>
      <c r="AD119" s="3">
        <v>0.0</v>
      </c>
      <c r="AE119" s="3">
        <v>0.0</v>
      </c>
      <c r="AF119" s="3">
        <v>0.0</v>
      </c>
      <c r="AG119" s="3">
        <v>0.0</v>
      </c>
      <c r="AH119" s="3">
        <v>0.0</v>
      </c>
      <c r="AI119" s="3">
        <v>0.0</v>
      </c>
      <c r="AJ119" s="3" t="s">
        <v>197</v>
      </c>
    </row>
    <row r="120" ht="15.75" customHeight="1">
      <c r="A120" s="3" t="s">
        <v>1966</v>
      </c>
      <c r="B120" s="3" t="s">
        <v>3465</v>
      </c>
      <c r="C120" s="3" t="s">
        <v>3466</v>
      </c>
      <c r="D120" s="3" t="s">
        <v>3264</v>
      </c>
      <c r="E120" s="3">
        <v>38.164913</v>
      </c>
      <c r="F120" s="3">
        <v>38.331551</v>
      </c>
      <c r="G120" s="3">
        <v>38.379395</v>
      </c>
      <c r="H120" s="3">
        <v>38.50584</v>
      </c>
      <c r="I120" s="3">
        <v>38.68679</v>
      </c>
      <c r="J120" s="3">
        <v>38.915421</v>
      </c>
      <c r="K120" s="3">
        <v>39.190685</v>
      </c>
      <c r="L120" s="3">
        <v>39.26828</v>
      </c>
      <c r="M120" s="3">
        <v>39.340328</v>
      </c>
      <c r="N120" s="3">
        <v>39.408062</v>
      </c>
      <c r="O120" s="3">
        <v>39.462986</v>
      </c>
      <c r="P120" s="3">
        <v>39.533646</v>
      </c>
      <c r="Q120" s="3">
        <v>39.597961</v>
      </c>
      <c r="R120" s="3">
        <v>39.664375</v>
      </c>
      <c r="S120" s="3">
        <v>39.707996</v>
      </c>
      <c r="T120" s="3">
        <v>39.759411</v>
      </c>
      <c r="U120" s="3">
        <v>39.805904</v>
      </c>
      <c r="V120" s="3">
        <v>39.848553</v>
      </c>
      <c r="W120" s="3">
        <v>39.888248</v>
      </c>
      <c r="X120" s="3">
        <v>39.932217</v>
      </c>
      <c r="Y120" s="3">
        <v>39.972713</v>
      </c>
      <c r="Z120" s="3">
        <v>40.012829</v>
      </c>
      <c r="AA120" s="3">
        <v>40.053493</v>
      </c>
      <c r="AB120" s="3">
        <v>40.09288</v>
      </c>
      <c r="AC120" s="3">
        <v>40.13036</v>
      </c>
      <c r="AD120" s="3">
        <v>40.167007</v>
      </c>
      <c r="AE120" s="3">
        <v>40.205368</v>
      </c>
      <c r="AF120" s="3">
        <v>40.242176</v>
      </c>
      <c r="AG120" s="3">
        <v>40.282093</v>
      </c>
      <c r="AH120" s="3">
        <v>40.318153</v>
      </c>
      <c r="AI120" s="3">
        <v>40.334854</v>
      </c>
      <c r="AJ120" s="40">
        <v>0.002</v>
      </c>
    </row>
    <row r="121" ht="15.75" customHeight="1">
      <c r="A121" s="3" t="s">
        <v>1969</v>
      </c>
      <c r="B121" s="3" t="s">
        <v>3467</v>
      </c>
      <c r="C121" s="3" t="s">
        <v>3468</v>
      </c>
      <c r="D121" s="3" t="s">
        <v>3264</v>
      </c>
      <c r="E121" s="3">
        <v>0.0</v>
      </c>
      <c r="F121" s="3">
        <v>0.0</v>
      </c>
      <c r="G121" s="3">
        <v>0.0</v>
      </c>
      <c r="H121" s="3">
        <v>0.0</v>
      </c>
      <c r="I121" s="3">
        <v>0.0</v>
      </c>
      <c r="J121" s="3">
        <v>0.0</v>
      </c>
      <c r="K121" s="3">
        <v>0.0</v>
      </c>
      <c r="L121" s="3">
        <v>0.0</v>
      </c>
      <c r="M121" s="3">
        <v>0.0</v>
      </c>
      <c r="N121" s="3">
        <v>0.0</v>
      </c>
      <c r="O121" s="3">
        <v>0.0</v>
      </c>
      <c r="P121" s="3">
        <v>0.0</v>
      </c>
      <c r="Q121" s="3">
        <v>0.0</v>
      </c>
      <c r="R121" s="3">
        <v>0.0</v>
      </c>
      <c r="S121" s="3">
        <v>0.0</v>
      </c>
      <c r="T121" s="3">
        <v>0.0</v>
      </c>
      <c r="U121" s="3">
        <v>0.0</v>
      </c>
      <c r="V121" s="3">
        <v>0.0</v>
      </c>
      <c r="W121" s="3">
        <v>0.0</v>
      </c>
      <c r="X121" s="3">
        <v>0.0</v>
      </c>
      <c r="Y121" s="3">
        <v>0.0</v>
      </c>
      <c r="Z121" s="3">
        <v>0.0</v>
      </c>
      <c r="AA121" s="3">
        <v>0.0</v>
      </c>
      <c r="AB121" s="3">
        <v>0.0</v>
      </c>
      <c r="AC121" s="3">
        <v>0.0</v>
      </c>
      <c r="AD121" s="3">
        <v>0.0</v>
      </c>
      <c r="AE121" s="3">
        <v>0.0</v>
      </c>
      <c r="AF121" s="3">
        <v>0.0</v>
      </c>
      <c r="AG121" s="3">
        <v>0.0</v>
      </c>
      <c r="AH121" s="3">
        <v>0.0</v>
      </c>
      <c r="AI121" s="3">
        <v>0.0</v>
      </c>
      <c r="AJ121" s="3" t="s">
        <v>197</v>
      </c>
    </row>
    <row r="122" ht="15.75" customHeight="1">
      <c r="A122" s="3" t="s">
        <v>1972</v>
      </c>
      <c r="B122" s="3" t="s">
        <v>3469</v>
      </c>
      <c r="C122" s="3" t="s">
        <v>3470</v>
      </c>
      <c r="D122" s="3" t="s">
        <v>3264</v>
      </c>
      <c r="E122" s="3">
        <v>42.914753</v>
      </c>
      <c r="F122" s="3">
        <v>43.078167</v>
      </c>
      <c r="G122" s="3">
        <v>43.152679</v>
      </c>
      <c r="H122" s="3">
        <v>43.318317</v>
      </c>
      <c r="I122" s="3">
        <v>43.522144</v>
      </c>
      <c r="J122" s="3">
        <v>43.698215</v>
      </c>
      <c r="K122" s="3">
        <v>43.886795</v>
      </c>
      <c r="L122" s="3">
        <v>43.962696</v>
      </c>
      <c r="M122" s="3">
        <v>44.022167</v>
      </c>
      <c r="N122" s="3">
        <v>44.086075</v>
      </c>
      <c r="O122" s="3">
        <v>44.139145</v>
      </c>
      <c r="P122" s="3">
        <v>44.204193</v>
      </c>
      <c r="Q122" s="3">
        <v>44.264339</v>
      </c>
      <c r="R122" s="3">
        <v>44.325768</v>
      </c>
      <c r="S122" s="3">
        <v>44.36414</v>
      </c>
      <c r="T122" s="3">
        <v>44.407227</v>
      </c>
      <c r="U122" s="3">
        <v>44.447475</v>
      </c>
      <c r="V122" s="3">
        <v>44.484241</v>
      </c>
      <c r="W122" s="3">
        <v>44.520767</v>
      </c>
      <c r="X122" s="3">
        <v>44.55965</v>
      </c>
      <c r="Y122" s="3">
        <v>44.596161</v>
      </c>
      <c r="Z122" s="3">
        <v>44.632351</v>
      </c>
      <c r="AA122" s="3">
        <v>44.669319</v>
      </c>
      <c r="AB122" s="3">
        <v>44.70507</v>
      </c>
      <c r="AC122" s="3">
        <v>44.739407</v>
      </c>
      <c r="AD122" s="3">
        <v>44.773056</v>
      </c>
      <c r="AE122" s="3">
        <v>44.808079</v>
      </c>
      <c r="AF122" s="3">
        <v>44.840111</v>
      </c>
      <c r="AG122" s="3">
        <v>44.872967</v>
      </c>
      <c r="AH122" s="3">
        <v>44.903221</v>
      </c>
      <c r="AI122" s="3">
        <v>44.911037</v>
      </c>
      <c r="AJ122" s="40">
        <v>0.002</v>
      </c>
    </row>
    <row r="123" ht="15.75" customHeight="1">
      <c r="A123" s="3" t="s">
        <v>1975</v>
      </c>
      <c r="B123" s="3" t="s">
        <v>3471</v>
      </c>
      <c r="C123" s="3" t="s">
        <v>3472</v>
      </c>
      <c r="D123" s="3" t="s">
        <v>3264</v>
      </c>
      <c r="E123" s="3">
        <v>0.0</v>
      </c>
      <c r="F123" s="3">
        <v>0.0</v>
      </c>
      <c r="G123" s="3">
        <v>0.0</v>
      </c>
      <c r="H123" s="3">
        <v>0.0</v>
      </c>
      <c r="I123" s="3">
        <v>0.0</v>
      </c>
      <c r="J123" s="3">
        <v>0.0</v>
      </c>
      <c r="K123" s="3">
        <v>0.0</v>
      </c>
      <c r="L123" s="3">
        <v>0.0</v>
      </c>
      <c r="M123" s="3">
        <v>0.0</v>
      </c>
      <c r="N123" s="3">
        <v>0.0</v>
      </c>
      <c r="O123" s="3">
        <v>0.0</v>
      </c>
      <c r="P123" s="3">
        <v>0.0</v>
      </c>
      <c r="Q123" s="3">
        <v>0.0</v>
      </c>
      <c r="R123" s="3">
        <v>0.0</v>
      </c>
      <c r="S123" s="3">
        <v>0.0</v>
      </c>
      <c r="T123" s="3">
        <v>0.0</v>
      </c>
      <c r="U123" s="3">
        <v>0.0</v>
      </c>
      <c r="V123" s="3">
        <v>0.0</v>
      </c>
      <c r="W123" s="3">
        <v>0.0</v>
      </c>
      <c r="X123" s="3">
        <v>0.0</v>
      </c>
      <c r="Y123" s="3">
        <v>0.0</v>
      </c>
      <c r="Z123" s="3">
        <v>0.0</v>
      </c>
      <c r="AA123" s="3">
        <v>0.0</v>
      </c>
      <c r="AB123" s="3">
        <v>0.0</v>
      </c>
      <c r="AC123" s="3">
        <v>0.0</v>
      </c>
      <c r="AD123" s="3">
        <v>0.0</v>
      </c>
      <c r="AE123" s="3">
        <v>0.0</v>
      </c>
      <c r="AF123" s="3">
        <v>0.0</v>
      </c>
      <c r="AG123" s="3">
        <v>0.0</v>
      </c>
      <c r="AH123" s="3">
        <v>0.0</v>
      </c>
      <c r="AI123" s="3">
        <v>0.0</v>
      </c>
      <c r="AJ123" s="3" t="s">
        <v>197</v>
      </c>
    </row>
    <row r="124" ht="15.75" customHeight="1">
      <c r="A124" s="3" t="s">
        <v>1978</v>
      </c>
      <c r="B124" s="3" t="s">
        <v>3473</v>
      </c>
      <c r="C124" s="3" t="s">
        <v>3474</v>
      </c>
      <c r="D124" s="3" t="s">
        <v>3264</v>
      </c>
      <c r="E124" s="3">
        <v>0.0</v>
      </c>
      <c r="F124" s="3">
        <v>0.0</v>
      </c>
      <c r="G124" s="3">
        <v>0.0</v>
      </c>
      <c r="H124" s="3">
        <v>0.0</v>
      </c>
      <c r="I124" s="3">
        <v>0.0</v>
      </c>
      <c r="J124" s="3">
        <v>0.0</v>
      </c>
      <c r="K124" s="3">
        <v>0.0</v>
      </c>
      <c r="L124" s="3">
        <v>0.0</v>
      </c>
      <c r="M124" s="3">
        <v>0.0</v>
      </c>
      <c r="N124" s="3">
        <v>0.0</v>
      </c>
      <c r="O124" s="3">
        <v>0.0</v>
      </c>
      <c r="P124" s="3">
        <v>0.0</v>
      </c>
      <c r="Q124" s="3">
        <v>0.0</v>
      </c>
      <c r="R124" s="3">
        <v>0.0</v>
      </c>
      <c r="S124" s="3">
        <v>0.0</v>
      </c>
      <c r="T124" s="3">
        <v>0.0</v>
      </c>
      <c r="U124" s="3">
        <v>0.0</v>
      </c>
      <c r="V124" s="3">
        <v>0.0</v>
      </c>
      <c r="W124" s="3">
        <v>0.0</v>
      </c>
      <c r="X124" s="3">
        <v>0.0</v>
      </c>
      <c r="Y124" s="3">
        <v>0.0</v>
      </c>
      <c r="Z124" s="3">
        <v>0.0</v>
      </c>
      <c r="AA124" s="3">
        <v>0.0</v>
      </c>
      <c r="AB124" s="3">
        <v>0.0</v>
      </c>
      <c r="AC124" s="3">
        <v>0.0</v>
      </c>
      <c r="AD124" s="3">
        <v>0.0</v>
      </c>
      <c r="AE124" s="3">
        <v>0.0</v>
      </c>
      <c r="AF124" s="3">
        <v>0.0</v>
      </c>
      <c r="AG124" s="3">
        <v>0.0</v>
      </c>
      <c r="AH124" s="3">
        <v>0.0</v>
      </c>
      <c r="AI124" s="3">
        <v>0.0</v>
      </c>
      <c r="AJ124" s="3" t="s">
        <v>197</v>
      </c>
    </row>
    <row r="125" ht="15.75" customHeight="1">
      <c r="A125" s="3" t="s">
        <v>1981</v>
      </c>
      <c r="B125" s="3" t="s">
        <v>3475</v>
      </c>
      <c r="C125" s="3" t="s">
        <v>3476</v>
      </c>
      <c r="D125" s="3" t="s">
        <v>3264</v>
      </c>
      <c r="E125" s="3">
        <v>0.0</v>
      </c>
      <c r="F125" s="3">
        <v>0.0</v>
      </c>
      <c r="G125" s="3">
        <v>0.0</v>
      </c>
      <c r="H125" s="3">
        <v>0.0</v>
      </c>
      <c r="I125" s="3">
        <v>0.0</v>
      </c>
      <c r="J125" s="3">
        <v>0.0</v>
      </c>
      <c r="K125" s="3">
        <v>0.0</v>
      </c>
      <c r="L125" s="3">
        <v>0.0</v>
      </c>
      <c r="M125" s="3">
        <v>0.0</v>
      </c>
      <c r="N125" s="3">
        <v>0.0</v>
      </c>
      <c r="O125" s="3">
        <v>0.0</v>
      </c>
      <c r="P125" s="3">
        <v>0.0</v>
      </c>
      <c r="Q125" s="3">
        <v>0.0</v>
      </c>
      <c r="R125" s="3">
        <v>0.0</v>
      </c>
      <c r="S125" s="3">
        <v>0.0</v>
      </c>
      <c r="T125" s="3">
        <v>0.0</v>
      </c>
      <c r="U125" s="3">
        <v>0.0</v>
      </c>
      <c r="V125" s="3">
        <v>0.0</v>
      </c>
      <c r="W125" s="3">
        <v>0.0</v>
      </c>
      <c r="X125" s="3">
        <v>0.0</v>
      </c>
      <c r="Y125" s="3">
        <v>0.0</v>
      </c>
      <c r="Z125" s="3">
        <v>0.0</v>
      </c>
      <c r="AA125" s="3">
        <v>0.0</v>
      </c>
      <c r="AB125" s="3">
        <v>0.0</v>
      </c>
      <c r="AC125" s="3">
        <v>0.0</v>
      </c>
      <c r="AD125" s="3">
        <v>0.0</v>
      </c>
      <c r="AE125" s="3">
        <v>0.0</v>
      </c>
      <c r="AF125" s="3">
        <v>0.0</v>
      </c>
      <c r="AG125" s="3">
        <v>0.0</v>
      </c>
      <c r="AH125" s="3">
        <v>0.0</v>
      </c>
      <c r="AI125" s="3">
        <v>0.0</v>
      </c>
      <c r="AJ125" s="3" t="s">
        <v>197</v>
      </c>
    </row>
    <row r="126" ht="15.75" customHeight="1">
      <c r="A126" s="3" t="s">
        <v>623</v>
      </c>
      <c r="B126" s="3" t="s">
        <v>3477</v>
      </c>
      <c r="C126" s="3" t="s">
        <v>3478</v>
      </c>
      <c r="D126" s="3" t="s">
        <v>3264</v>
      </c>
      <c r="E126" s="3">
        <v>0.0</v>
      </c>
      <c r="F126" s="3">
        <v>0.0</v>
      </c>
      <c r="G126" s="3">
        <v>0.0</v>
      </c>
      <c r="H126" s="3">
        <v>0.0</v>
      </c>
      <c r="I126" s="3">
        <v>0.0</v>
      </c>
      <c r="J126" s="3">
        <v>0.0</v>
      </c>
      <c r="K126" s="3">
        <v>0.0</v>
      </c>
      <c r="L126" s="3">
        <v>0.0</v>
      </c>
      <c r="M126" s="3">
        <v>0.0</v>
      </c>
      <c r="N126" s="3">
        <v>0.0</v>
      </c>
      <c r="O126" s="3">
        <v>0.0</v>
      </c>
      <c r="P126" s="3">
        <v>0.0</v>
      </c>
      <c r="Q126" s="3">
        <v>0.0</v>
      </c>
      <c r="R126" s="3">
        <v>0.0</v>
      </c>
      <c r="S126" s="3">
        <v>0.0</v>
      </c>
      <c r="T126" s="3">
        <v>0.0</v>
      </c>
      <c r="U126" s="3">
        <v>0.0</v>
      </c>
      <c r="V126" s="3">
        <v>0.0</v>
      </c>
      <c r="W126" s="3">
        <v>0.0</v>
      </c>
      <c r="X126" s="3">
        <v>0.0</v>
      </c>
      <c r="Y126" s="3">
        <v>0.0</v>
      </c>
      <c r="Z126" s="3">
        <v>0.0</v>
      </c>
      <c r="AA126" s="3">
        <v>0.0</v>
      </c>
      <c r="AB126" s="3">
        <v>0.0</v>
      </c>
      <c r="AC126" s="3">
        <v>0.0</v>
      </c>
      <c r="AD126" s="3">
        <v>0.0</v>
      </c>
      <c r="AE126" s="3">
        <v>0.0</v>
      </c>
      <c r="AF126" s="3">
        <v>0.0</v>
      </c>
      <c r="AG126" s="3">
        <v>0.0</v>
      </c>
      <c r="AH126" s="3">
        <v>0.0</v>
      </c>
      <c r="AI126" s="3">
        <v>0.0</v>
      </c>
      <c r="AJ126" s="3" t="s">
        <v>197</v>
      </c>
    </row>
    <row r="127" ht="15.75" customHeight="1">
      <c r="A127" s="3" t="s">
        <v>626</v>
      </c>
      <c r="B127" s="3" t="s">
        <v>3479</v>
      </c>
      <c r="C127" s="3" t="s">
        <v>3480</v>
      </c>
      <c r="D127" s="3" t="s">
        <v>3264</v>
      </c>
      <c r="E127" s="3">
        <v>47.24419</v>
      </c>
      <c r="F127" s="3">
        <v>47.550274</v>
      </c>
      <c r="G127" s="3">
        <v>47.708332</v>
      </c>
      <c r="H127" s="3">
        <v>47.840649</v>
      </c>
      <c r="I127" s="3">
        <v>47.939182</v>
      </c>
      <c r="J127" s="3">
        <v>48.075108</v>
      </c>
      <c r="K127" s="3">
        <v>48.174099</v>
      </c>
      <c r="L127" s="3">
        <v>48.270618</v>
      </c>
      <c r="M127" s="3">
        <v>48.372543</v>
      </c>
      <c r="N127" s="3">
        <v>48.470394</v>
      </c>
      <c r="O127" s="3">
        <v>48.564247</v>
      </c>
      <c r="P127" s="3">
        <v>48.662819</v>
      </c>
      <c r="Q127" s="3">
        <v>48.75457</v>
      </c>
      <c r="R127" s="3">
        <v>48.843754</v>
      </c>
      <c r="S127" s="3">
        <v>48.870491</v>
      </c>
      <c r="T127" s="3">
        <v>48.88966</v>
      </c>
      <c r="U127" s="3">
        <v>48.88372</v>
      </c>
      <c r="V127" s="3">
        <v>48.888969</v>
      </c>
      <c r="W127" s="3">
        <v>48.909218</v>
      </c>
      <c r="X127" s="3">
        <v>48.920929</v>
      </c>
      <c r="Y127" s="3">
        <v>48.932972</v>
      </c>
      <c r="Z127" s="3">
        <v>48.944801</v>
      </c>
      <c r="AA127" s="3">
        <v>48.961506</v>
      </c>
      <c r="AB127" s="3">
        <v>48.969673</v>
      </c>
      <c r="AC127" s="3">
        <v>48.980415</v>
      </c>
      <c r="AD127" s="3">
        <v>48.992664</v>
      </c>
      <c r="AE127" s="3">
        <v>49.005131</v>
      </c>
      <c r="AF127" s="3">
        <v>49.015835</v>
      </c>
      <c r="AG127" s="3">
        <v>49.027859</v>
      </c>
      <c r="AH127" s="3">
        <v>49.039238</v>
      </c>
      <c r="AI127" s="3">
        <v>49.043785</v>
      </c>
      <c r="AJ127" s="40">
        <v>0.001</v>
      </c>
    </row>
    <row r="128" ht="15.75" customHeight="1">
      <c r="A128" s="3" t="s">
        <v>629</v>
      </c>
      <c r="B128" s="3" t="s">
        <v>3481</v>
      </c>
      <c r="C128" s="3" t="s">
        <v>3482</v>
      </c>
      <c r="D128" s="3" t="s">
        <v>3264</v>
      </c>
      <c r="E128" s="3">
        <v>0.0</v>
      </c>
      <c r="F128" s="3">
        <v>0.0</v>
      </c>
      <c r="G128" s="3">
        <v>0.0</v>
      </c>
      <c r="H128" s="3">
        <v>0.0</v>
      </c>
      <c r="I128" s="3">
        <v>0.0</v>
      </c>
      <c r="J128" s="3">
        <v>0.0</v>
      </c>
      <c r="K128" s="3">
        <v>0.0</v>
      </c>
      <c r="L128" s="3">
        <v>0.0</v>
      </c>
      <c r="M128" s="3">
        <v>0.0</v>
      </c>
      <c r="N128" s="3">
        <v>0.0</v>
      </c>
      <c r="O128" s="3">
        <v>0.0</v>
      </c>
      <c r="P128" s="3">
        <v>0.0</v>
      </c>
      <c r="Q128" s="3">
        <v>0.0</v>
      </c>
      <c r="R128" s="3">
        <v>0.0</v>
      </c>
      <c r="S128" s="3">
        <v>0.0</v>
      </c>
      <c r="T128" s="3">
        <v>0.0</v>
      </c>
      <c r="U128" s="3">
        <v>0.0</v>
      </c>
      <c r="V128" s="3">
        <v>0.0</v>
      </c>
      <c r="W128" s="3">
        <v>0.0</v>
      </c>
      <c r="X128" s="3">
        <v>0.0</v>
      </c>
      <c r="Y128" s="3">
        <v>0.0</v>
      </c>
      <c r="Z128" s="3">
        <v>0.0</v>
      </c>
      <c r="AA128" s="3">
        <v>0.0</v>
      </c>
      <c r="AB128" s="3">
        <v>0.0</v>
      </c>
      <c r="AC128" s="3">
        <v>0.0</v>
      </c>
      <c r="AD128" s="3">
        <v>0.0</v>
      </c>
      <c r="AE128" s="3">
        <v>0.0</v>
      </c>
      <c r="AF128" s="3">
        <v>0.0</v>
      </c>
      <c r="AG128" s="3">
        <v>0.0</v>
      </c>
      <c r="AH128" s="3">
        <v>0.0</v>
      </c>
      <c r="AI128" s="3">
        <v>0.0</v>
      </c>
      <c r="AJ128" s="3" t="s">
        <v>197</v>
      </c>
    </row>
    <row r="129" ht="15.75" customHeight="1">
      <c r="A129" s="3" t="s">
        <v>632</v>
      </c>
      <c r="B129" s="3" t="s">
        <v>3483</v>
      </c>
      <c r="C129" s="3" t="s">
        <v>3484</v>
      </c>
      <c r="D129" s="3" t="s">
        <v>3264</v>
      </c>
      <c r="E129" s="3">
        <v>40.450294</v>
      </c>
      <c r="F129" s="3">
        <v>40.865608</v>
      </c>
      <c r="G129" s="3">
        <v>41.056602</v>
      </c>
      <c r="H129" s="3">
        <v>41.216286</v>
      </c>
      <c r="I129" s="3">
        <v>41.355564</v>
      </c>
      <c r="J129" s="3">
        <v>41.682026</v>
      </c>
      <c r="K129" s="3">
        <v>41.77121</v>
      </c>
      <c r="L129" s="3">
        <v>41.859722</v>
      </c>
      <c r="M129" s="3">
        <v>41.948963</v>
      </c>
      <c r="N129" s="3">
        <v>42.039757</v>
      </c>
      <c r="O129" s="3">
        <v>42.128872</v>
      </c>
      <c r="P129" s="3">
        <v>42.217255</v>
      </c>
      <c r="Q129" s="3">
        <v>42.303482</v>
      </c>
      <c r="R129" s="3">
        <v>42.394596</v>
      </c>
      <c r="S129" s="3">
        <v>42.420944</v>
      </c>
      <c r="T129" s="3">
        <v>42.434906</v>
      </c>
      <c r="U129" s="3">
        <v>42.448727</v>
      </c>
      <c r="V129" s="3">
        <v>42.462757</v>
      </c>
      <c r="W129" s="3">
        <v>42.473782</v>
      </c>
      <c r="X129" s="3">
        <v>42.485367</v>
      </c>
      <c r="Y129" s="3">
        <v>42.49622</v>
      </c>
      <c r="Z129" s="3">
        <v>42.504288</v>
      </c>
      <c r="AA129" s="3">
        <v>42.51363</v>
      </c>
      <c r="AB129" s="3">
        <v>42.521076</v>
      </c>
      <c r="AC129" s="3">
        <v>42.528931</v>
      </c>
      <c r="AD129" s="3">
        <v>42.536942</v>
      </c>
      <c r="AE129" s="3">
        <v>42.545059</v>
      </c>
      <c r="AF129" s="3">
        <v>42.552608</v>
      </c>
      <c r="AG129" s="3">
        <v>42.559826</v>
      </c>
      <c r="AH129" s="3">
        <v>42.56731</v>
      </c>
      <c r="AI129" s="3">
        <v>42.567989</v>
      </c>
      <c r="AJ129" s="40">
        <v>0.002</v>
      </c>
    </row>
    <row r="130" ht="15.75" customHeight="1">
      <c r="A130" s="3" t="s">
        <v>635</v>
      </c>
      <c r="B130" s="3" t="s">
        <v>3485</v>
      </c>
      <c r="C130" s="3" t="s">
        <v>3486</v>
      </c>
      <c r="D130" s="3" t="s">
        <v>3264</v>
      </c>
      <c r="E130" s="3">
        <v>0.0</v>
      </c>
      <c r="F130" s="3">
        <v>0.0</v>
      </c>
      <c r="G130" s="3">
        <v>0.0</v>
      </c>
      <c r="H130" s="3">
        <v>0.0</v>
      </c>
      <c r="I130" s="3">
        <v>0.0</v>
      </c>
      <c r="J130" s="3">
        <v>0.0</v>
      </c>
      <c r="K130" s="3">
        <v>0.0</v>
      </c>
      <c r="L130" s="3">
        <v>0.0</v>
      </c>
      <c r="M130" s="3">
        <v>0.0</v>
      </c>
      <c r="N130" s="3">
        <v>0.0</v>
      </c>
      <c r="O130" s="3">
        <v>0.0</v>
      </c>
      <c r="P130" s="3">
        <v>0.0</v>
      </c>
      <c r="Q130" s="3">
        <v>0.0</v>
      </c>
      <c r="R130" s="3">
        <v>0.0</v>
      </c>
      <c r="S130" s="3">
        <v>0.0</v>
      </c>
      <c r="T130" s="3">
        <v>0.0</v>
      </c>
      <c r="U130" s="3">
        <v>0.0</v>
      </c>
      <c r="V130" s="3">
        <v>0.0</v>
      </c>
      <c r="W130" s="3">
        <v>0.0</v>
      </c>
      <c r="X130" s="3">
        <v>0.0</v>
      </c>
      <c r="Y130" s="3">
        <v>0.0</v>
      </c>
      <c r="Z130" s="3">
        <v>0.0</v>
      </c>
      <c r="AA130" s="3">
        <v>0.0</v>
      </c>
      <c r="AB130" s="3">
        <v>0.0</v>
      </c>
      <c r="AC130" s="3">
        <v>0.0</v>
      </c>
      <c r="AD130" s="3">
        <v>0.0</v>
      </c>
      <c r="AE130" s="3">
        <v>0.0</v>
      </c>
      <c r="AF130" s="3">
        <v>0.0</v>
      </c>
      <c r="AG130" s="3">
        <v>0.0</v>
      </c>
      <c r="AH130" s="3">
        <v>0.0</v>
      </c>
      <c r="AI130" s="3">
        <v>0.0</v>
      </c>
      <c r="AJ130" s="3" t="s">
        <v>197</v>
      </c>
    </row>
    <row r="131" ht="15.75" customHeight="1">
      <c r="A131" s="3" t="s">
        <v>638</v>
      </c>
      <c r="B131" s="3" t="s">
        <v>3487</v>
      </c>
      <c r="C131" s="3" t="s">
        <v>3488</v>
      </c>
      <c r="D131" s="3" t="s">
        <v>3264</v>
      </c>
      <c r="E131" s="3">
        <v>0.0</v>
      </c>
      <c r="F131" s="3">
        <v>0.0</v>
      </c>
      <c r="G131" s="3">
        <v>0.0</v>
      </c>
      <c r="H131" s="3">
        <v>0.0</v>
      </c>
      <c r="I131" s="3">
        <v>0.0</v>
      </c>
      <c r="J131" s="3">
        <v>0.0</v>
      </c>
      <c r="K131" s="3">
        <v>0.0</v>
      </c>
      <c r="L131" s="3">
        <v>0.0</v>
      </c>
      <c r="M131" s="3">
        <v>0.0</v>
      </c>
      <c r="N131" s="3">
        <v>0.0</v>
      </c>
      <c r="O131" s="3">
        <v>0.0</v>
      </c>
      <c r="P131" s="3">
        <v>0.0</v>
      </c>
      <c r="Q131" s="3">
        <v>0.0</v>
      </c>
      <c r="R131" s="3">
        <v>0.0</v>
      </c>
      <c r="S131" s="3">
        <v>0.0</v>
      </c>
      <c r="T131" s="3">
        <v>0.0</v>
      </c>
      <c r="U131" s="3">
        <v>0.0</v>
      </c>
      <c r="V131" s="3">
        <v>0.0</v>
      </c>
      <c r="W131" s="3">
        <v>0.0</v>
      </c>
      <c r="X131" s="3">
        <v>0.0</v>
      </c>
      <c r="Y131" s="3">
        <v>0.0</v>
      </c>
      <c r="Z131" s="3">
        <v>0.0</v>
      </c>
      <c r="AA131" s="3">
        <v>0.0</v>
      </c>
      <c r="AB131" s="3">
        <v>0.0</v>
      </c>
      <c r="AC131" s="3">
        <v>0.0</v>
      </c>
      <c r="AD131" s="3">
        <v>0.0</v>
      </c>
      <c r="AE131" s="3">
        <v>0.0</v>
      </c>
      <c r="AF131" s="3">
        <v>0.0</v>
      </c>
      <c r="AG131" s="3">
        <v>0.0</v>
      </c>
      <c r="AH131" s="3">
        <v>0.0</v>
      </c>
      <c r="AI131" s="3">
        <v>0.0</v>
      </c>
      <c r="AJ131" s="3" t="s">
        <v>197</v>
      </c>
    </row>
    <row r="132" ht="15.75" customHeight="1">
      <c r="A132" s="3" t="s">
        <v>1996</v>
      </c>
      <c r="B132" s="3" t="s">
        <v>3489</v>
      </c>
      <c r="C132" s="3" t="s">
        <v>3490</v>
      </c>
      <c r="D132" s="3" t="s">
        <v>3264</v>
      </c>
      <c r="E132" s="3">
        <v>0.0</v>
      </c>
      <c r="F132" s="3">
        <v>0.0</v>
      </c>
      <c r="G132" s="3">
        <v>0.0</v>
      </c>
      <c r="H132" s="3">
        <v>0.0</v>
      </c>
      <c r="I132" s="3">
        <v>0.0</v>
      </c>
      <c r="J132" s="3">
        <v>0.0</v>
      </c>
      <c r="K132" s="3">
        <v>0.0</v>
      </c>
      <c r="L132" s="3">
        <v>0.0</v>
      </c>
      <c r="M132" s="3">
        <v>0.0</v>
      </c>
      <c r="N132" s="3">
        <v>0.0</v>
      </c>
      <c r="O132" s="3">
        <v>0.0</v>
      </c>
      <c r="P132" s="3">
        <v>0.0</v>
      </c>
      <c r="Q132" s="3">
        <v>0.0</v>
      </c>
      <c r="R132" s="3">
        <v>0.0</v>
      </c>
      <c r="S132" s="3">
        <v>0.0</v>
      </c>
      <c r="T132" s="3">
        <v>0.0</v>
      </c>
      <c r="U132" s="3">
        <v>0.0</v>
      </c>
      <c r="V132" s="3">
        <v>0.0</v>
      </c>
      <c r="W132" s="3">
        <v>0.0</v>
      </c>
      <c r="X132" s="3">
        <v>0.0</v>
      </c>
      <c r="Y132" s="3">
        <v>0.0</v>
      </c>
      <c r="Z132" s="3">
        <v>0.0</v>
      </c>
      <c r="AA132" s="3">
        <v>0.0</v>
      </c>
      <c r="AB132" s="3">
        <v>0.0</v>
      </c>
      <c r="AC132" s="3">
        <v>0.0</v>
      </c>
      <c r="AD132" s="3">
        <v>0.0</v>
      </c>
      <c r="AE132" s="3">
        <v>0.0</v>
      </c>
      <c r="AF132" s="3">
        <v>0.0</v>
      </c>
      <c r="AG132" s="3">
        <v>0.0</v>
      </c>
      <c r="AH132" s="3">
        <v>0.0</v>
      </c>
      <c r="AI132" s="3">
        <v>0.0</v>
      </c>
      <c r="AJ132" s="3" t="s">
        <v>197</v>
      </c>
    </row>
    <row r="133" ht="15.75" customHeight="1">
      <c r="A133" s="3" t="s">
        <v>1999</v>
      </c>
      <c r="B133" s="3" t="s">
        <v>3491</v>
      </c>
      <c r="C133" s="3" t="s">
        <v>3492</v>
      </c>
      <c r="D133" s="3" t="s">
        <v>3264</v>
      </c>
      <c r="E133" s="3">
        <v>0.0</v>
      </c>
      <c r="F133" s="3">
        <v>0.0</v>
      </c>
      <c r="G133" s="3">
        <v>0.0</v>
      </c>
      <c r="H133" s="3">
        <v>0.0</v>
      </c>
      <c r="I133" s="3">
        <v>0.0</v>
      </c>
      <c r="J133" s="3">
        <v>0.0</v>
      </c>
      <c r="K133" s="3">
        <v>0.0</v>
      </c>
      <c r="L133" s="3">
        <v>0.0</v>
      </c>
      <c r="M133" s="3">
        <v>0.0</v>
      </c>
      <c r="N133" s="3">
        <v>0.0</v>
      </c>
      <c r="O133" s="3">
        <v>0.0</v>
      </c>
      <c r="P133" s="3">
        <v>0.0</v>
      </c>
      <c r="Q133" s="3">
        <v>0.0</v>
      </c>
      <c r="R133" s="3">
        <v>0.0</v>
      </c>
      <c r="S133" s="3">
        <v>0.0</v>
      </c>
      <c r="T133" s="3">
        <v>0.0</v>
      </c>
      <c r="U133" s="3">
        <v>0.0</v>
      </c>
      <c r="V133" s="3">
        <v>0.0</v>
      </c>
      <c r="W133" s="3">
        <v>0.0</v>
      </c>
      <c r="X133" s="3">
        <v>0.0</v>
      </c>
      <c r="Y133" s="3">
        <v>0.0</v>
      </c>
      <c r="Z133" s="3">
        <v>0.0</v>
      </c>
      <c r="AA133" s="3">
        <v>0.0</v>
      </c>
      <c r="AB133" s="3">
        <v>0.0</v>
      </c>
      <c r="AC133" s="3">
        <v>0.0</v>
      </c>
      <c r="AD133" s="3">
        <v>0.0</v>
      </c>
      <c r="AE133" s="3">
        <v>0.0</v>
      </c>
      <c r="AF133" s="3">
        <v>0.0</v>
      </c>
      <c r="AG133" s="3">
        <v>0.0</v>
      </c>
      <c r="AH133" s="3">
        <v>0.0</v>
      </c>
      <c r="AI133" s="3">
        <v>0.0</v>
      </c>
      <c r="AJ133" s="3" t="s">
        <v>197</v>
      </c>
    </row>
    <row r="134" ht="15.75" customHeight="1">
      <c r="A134" s="3" t="s">
        <v>1091</v>
      </c>
      <c r="C134" s="3" t="s">
        <v>3493</v>
      </c>
    </row>
    <row r="135" ht="15.75" customHeight="1">
      <c r="A135" s="3" t="s">
        <v>1959</v>
      </c>
      <c r="B135" s="3" t="s">
        <v>3494</v>
      </c>
      <c r="C135" s="3" t="s">
        <v>3495</v>
      </c>
      <c r="D135" s="3" t="s">
        <v>3264</v>
      </c>
      <c r="E135" s="3">
        <v>0.0</v>
      </c>
      <c r="F135" s="3">
        <v>0.0</v>
      </c>
      <c r="G135" s="3">
        <v>0.0</v>
      </c>
      <c r="H135" s="3">
        <v>0.0</v>
      </c>
      <c r="I135" s="3">
        <v>0.0</v>
      </c>
      <c r="J135" s="3">
        <v>0.0</v>
      </c>
      <c r="K135" s="3">
        <v>0.0</v>
      </c>
      <c r="L135" s="3">
        <v>0.0</v>
      </c>
      <c r="M135" s="3">
        <v>0.0</v>
      </c>
      <c r="N135" s="3">
        <v>0.0</v>
      </c>
      <c r="O135" s="3">
        <v>0.0</v>
      </c>
      <c r="P135" s="3">
        <v>0.0</v>
      </c>
      <c r="Q135" s="3">
        <v>0.0</v>
      </c>
      <c r="R135" s="3">
        <v>0.0</v>
      </c>
      <c r="S135" s="3">
        <v>0.0</v>
      </c>
      <c r="T135" s="3">
        <v>0.0</v>
      </c>
      <c r="U135" s="3">
        <v>0.0</v>
      </c>
      <c r="V135" s="3">
        <v>0.0</v>
      </c>
      <c r="W135" s="3">
        <v>0.0</v>
      </c>
      <c r="X135" s="3">
        <v>0.0</v>
      </c>
      <c r="Y135" s="3">
        <v>0.0</v>
      </c>
      <c r="Z135" s="3">
        <v>0.0</v>
      </c>
      <c r="AA135" s="3">
        <v>0.0</v>
      </c>
      <c r="AB135" s="3">
        <v>0.0</v>
      </c>
      <c r="AC135" s="3">
        <v>0.0</v>
      </c>
      <c r="AD135" s="3">
        <v>0.0</v>
      </c>
      <c r="AE135" s="3">
        <v>0.0</v>
      </c>
      <c r="AF135" s="3">
        <v>0.0</v>
      </c>
      <c r="AG135" s="3">
        <v>0.0</v>
      </c>
      <c r="AH135" s="3">
        <v>0.0</v>
      </c>
      <c r="AI135" s="3">
        <v>0.0</v>
      </c>
      <c r="AJ135" s="3" t="s">
        <v>197</v>
      </c>
    </row>
    <row r="136" ht="15.75" customHeight="1">
      <c r="A136" s="3" t="s">
        <v>1963</v>
      </c>
      <c r="B136" s="3" t="s">
        <v>3496</v>
      </c>
      <c r="C136" s="3" t="s">
        <v>3497</v>
      </c>
      <c r="D136" s="3" t="s">
        <v>3264</v>
      </c>
      <c r="E136" s="3">
        <v>0.0</v>
      </c>
      <c r="F136" s="3">
        <v>0.0</v>
      </c>
      <c r="G136" s="3">
        <v>0.0</v>
      </c>
      <c r="H136" s="3">
        <v>0.0</v>
      </c>
      <c r="I136" s="3">
        <v>0.0</v>
      </c>
      <c r="J136" s="3">
        <v>0.0</v>
      </c>
      <c r="K136" s="3">
        <v>0.0</v>
      </c>
      <c r="L136" s="3">
        <v>0.0</v>
      </c>
      <c r="M136" s="3">
        <v>0.0</v>
      </c>
      <c r="N136" s="3">
        <v>0.0</v>
      </c>
      <c r="O136" s="3">
        <v>0.0</v>
      </c>
      <c r="P136" s="3">
        <v>0.0</v>
      </c>
      <c r="Q136" s="3">
        <v>0.0</v>
      </c>
      <c r="R136" s="3">
        <v>0.0</v>
      </c>
      <c r="S136" s="3">
        <v>0.0</v>
      </c>
      <c r="T136" s="3">
        <v>0.0</v>
      </c>
      <c r="U136" s="3">
        <v>0.0</v>
      </c>
      <c r="V136" s="3">
        <v>0.0</v>
      </c>
      <c r="W136" s="3">
        <v>0.0</v>
      </c>
      <c r="X136" s="3">
        <v>0.0</v>
      </c>
      <c r="Y136" s="3">
        <v>0.0</v>
      </c>
      <c r="Z136" s="3">
        <v>0.0</v>
      </c>
      <c r="AA136" s="3">
        <v>0.0</v>
      </c>
      <c r="AB136" s="3">
        <v>0.0</v>
      </c>
      <c r="AC136" s="3">
        <v>0.0</v>
      </c>
      <c r="AD136" s="3">
        <v>0.0</v>
      </c>
      <c r="AE136" s="3">
        <v>0.0</v>
      </c>
      <c r="AF136" s="3">
        <v>0.0</v>
      </c>
      <c r="AG136" s="3">
        <v>0.0</v>
      </c>
      <c r="AH136" s="3">
        <v>0.0</v>
      </c>
      <c r="AI136" s="3">
        <v>0.0</v>
      </c>
      <c r="AJ136" s="3" t="s">
        <v>197</v>
      </c>
    </row>
    <row r="137" ht="15.75" customHeight="1">
      <c r="A137" s="3" t="s">
        <v>1966</v>
      </c>
      <c r="B137" s="3" t="s">
        <v>3498</v>
      </c>
      <c r="C137" s="3" t="s">
        <v>3499</v>
      </c>
      <c r="D137" s="3" t="s">
        <v>3264</v>
      </c>
      <c r="E137" s="3">
        <v>0.0</v>
      </c>
      <c r="F137" s="3">
        <v>0.0</v>
      </c>
      <c r="G137" s="3">
        <v>0.0</v>
      </c>
      <c r="H137" s="3">
        <v>0.0</v>
      </c>
      <c r="I137" s="3">
        <v>0.0</v>
      </c>
      <c r="J137" s="3">
        <v>0.0</v>
      </c>
      <c r="K137" s="3">
        <v>0.0</v>
      </c>
      <c r="L137" s="3">
        <v>0.0</v>
      </c>
      <c r="M137" s="3">
        <v>0.0</v>
      </c>
      <c r="N137" s="3">
        <v>0.0</v>
      </c>
      <c r="O137" s="3">
        <v>0.0</v>
      </c>
      <c r="P137" s="3">
        <v>0.0</v>
      </c>
      <c r="Q137" s="3">
        <v>0.0</v>
      </c>
      <c r="R137" s="3">
        <v>0.0</v>
      </c>
      <c r="S137" s="3">
        <v>0.0</v>
      </c>
      <c r="T137" s="3">
        <v>0.0</v>
      </c>
      <c r="U137" s="3">
        <v>0.0</v>
      </c>
      <c r="V137" s="3">
        <v>0.0</v>
      </c>
      <c r="W137" s="3">
        <v>0.0</v>
      </c>
      <c r="X137" s="3">
        <v>0.0</v>
      </c>
      <c r="Y137" s="3">
        <v>0.0</v>
      </c>
      <c r="Z137" s="3">
        <v>0.0</v>
      </c>
      <c r="AA137" s="3">
        <v>0.0</v>
      </c>
      <c r="AB137" s="3">
        <v>0.0</v>
      </c>
      <c r="AC137" s="3">
        <v>0.0</v>
      </c>
      <c r="AD137" s="3">
        <v>0.0</v>
      </c>
      <c r="AE137" s="3">
        <v>0.0</v>
      </c>
      <c r="AF137" s="3">
        <v>0.0</v>
      </c>
      <c r="AG137" s="3">
        <v>0.0</v>
      </c>
      <c r="AH137" s="3">
        <v>0.0</v>
      </c>
      <c r="AI137" s="3">
        <v>0.0</v>
      </c>
      <c r="AJ137" s="3" t="s">
        <v>197</v>
      </c>
    </row>
    <row r="138" ht="15.75" customHeight="1">
      <c r="A138" s="3" t="s">
        <v>1969</v>
      </c>
      <c r="B138" s="3" t="s">
        <v>3500</v>
      </c>
      <c r="C138" s="3" t="s">
        <v>3501</v>
      </c>
      <c r="D138" s="3" t="s">
        <v>3264</v>
      </c>
      <c r="E138" s="3">
        <v>0.0</v>
      </c>
      <c r="F138" s="3">
        <v>0.0</v>
      </c>
      <c r="G138" s="3">
        <v>0.0</v>
      </c>
      <c r="H138" s="3">
        <v>0.0</v>
      </c>
      <c r="I138" s="3">
        <v>0.0</v>
      </c>
      <c r="J138" s="3">
        <v>0.0</v>
      </c>
      <c r="K138" s="3">
        <v>0.0</v>
      </c>
      <c r="L138" s="3">
        <v>0.0</v>
      </c>
      <c r="M138" s="3">
        <v>0.0</v>
      </c>
      <c r="N138" s="3">
        <v>0.0</v>
      </c>
      <c r="O138" s="3">
        <v>0.0</v>
      </c>
      <c r="P138" s="3">
        <v>0.0</v>
      </c>
      <c r="Q138" s="3">
        <v>0.0</v>
      </c>
      <c r="R138" s="3">
        <v>0.0</v>
      </c>
      <c r="S138" s="3">
        <v>0.0</v>
      </c>
      <c r="T138" s="3">
        <v>0.0</v>
      </c>
      <c r="U138" s="3">
        <v>0.0</v>
      </c>
      <c r="V138" s="3">
        <v>0.0</v>
      </c>
      <c r="W138" s="3">
        <v>0.0</v>
      </c>
      <c r="X138" s="3">
        <v>0.0</v>
      </c>
      <c r="Y138" s="3">
        <v>0.0</v>
      </c>
      <c r="Z138" s="3">
        <v>0.0</v>
      </c>
      <c r="AA138" s="3">
        <v>0.0</v>
      </c>
      <c r="AB138" s="3">
        <v>0.0</v>
      </c>
      <c r="AC138" s="3">
        <v>0.0</v>
      </c>
      <c r="AD138" s="3">
        <v>0.0</v>
      </c>
      <c r="AE138" s="3">
        <v>0.0</v>
      </c>
      <c r="AF138" s="3">
        <v>0.0</v>
      </c>
      <c r="AG138" s="3">
        <v>0.0</v>
      </c>
      <c r="AH138" s="3">
        <v>0.0</v>
      </c>
      <c r="AI138" s="3">
        <v>0.0</v>
      </c>
      <c r="AJ138" s="3" t="s">
        <v>197</v>
      </c>
    </row>
    <row r="139" ht="15.75" customHeight="1">
      <c r="A139" s="3" t="s">
        <v>1972</v>
      </c>
      <c r="B139" s="3" t="s">
        <v>3502</v>
      </c>
      <c r="C139" s="3" t="s">
        <v>3503</v>
      </c>
      <c r="D139" s="3" t="s">
        <v>3264</v>
      </c>
      <c r="E139" s="3">
        <v>42.404293</v>
      </c>
      <c r="F139" s="3">
        <v>42.575871</v>
      </c>
      <c r="G139" s="3">
        <v>42.651211</v>
      </c>
      <c r="H139" s="3">
        <v>42.814754</v>
      </c>
      <c r="I139" s="3">
        <v>43.022114</v>
      </c>
      <c r="J139" s="3">
        <v>43.200607</v>
      </c>
      <c r="K139" s="3">
        <v>43.388676</v>
      </c>
      <c r="L139" s="3">
        <v>43.464741</v>
      </c>
      <c r="M139" s="3">
        <v>43.524349</v>
      </c>
      <c r="N139" s="3">
        <v>43.588612</v>
      </c>
      <c r="O139" s="3">
        <v>43.641102</v>
      </c>
      <c r="P139" s="3">
        <v>43.705311</v>
      </c>
      <c r="Q139" s="3">
        <v>43.764885</v>
      </c>
      <c r="R139" s="3">
        <v>43.825974</v>
      </c>
      <c r="S139" s="3">
        <v>43.864841</v>
      </c>
      <c r="T139" s="3">
        <v>43.90797</v>
      </c>
      <c r="U139" s="3">
        <v>43.947838</v>
      </c>
      <c r="V139" s="3">
        <v>43.985161</v>
      </c>
      <c r="W139" s="3">
        <v>44.021217</v>
      </c>
      <c r="X139" s="3">
        <v>44.059559</v>
      </c>
      <c r="Y139" s="3">
        <v>44.095421</v>
      </c>
      <c r="Z139" s="3">
        <v>44.130939</v>
      </c>
      <c r="AA139" s="3">
        <v>44.167282</v>
      </c>
      <c r="AB139" s="3">
        <v>44.201942</v>
      </c>
      <c r="AC139" s="3">
        <v>44.235313</v>
      </c>
      <c r="AD139" s="3">
        <v>44.268215</v>
      </c>
      <c r="AE139" s="3">
        <v>44.30249</v>
      </c>
      <c r="AF139" s="3">
        <v>44.33551</v>
      </c>
      <c r="AG139" s="3">
        <v>44.370811</v>
      </c>
      <c r="AH139" s="3">
        <v>44.403152</v>
      </c>
      <c r="AI139" s="3">
        <v>44.415787</v>
      </c>
      <c r="AJ139" s="40">
        <v>0.002</v>
      </c>
    </row>
    <row r="140" ht="15.75" customHeight="1">
      <c r="A140" s="3" t="s">
        <v>1975</v>
      </c>
      <c r="B140" s="3" t="s">
        <v>3504</v>
      </c>
      <c r="C140" s="3" t="s">
        <v>3505</v>
      </c>
      <c r="D140" s="3" t="s">
        <v>3264</v>
      </c>
      <c r="E140" s="3">
        <v>0.0</v>
      </c>
      <c r="F140" s="3">
        <v>0.0</v>
      </c>
      <c r="G140" s="3">
        <v>0.0</v>
      </c>
      <c r="H140" s="3">
        <v>0.0</v>
      </c>
      <c r="I140" s="3">
        <v>0.0</v>
      </c>
      <c r="J140" s="3">
        <v>0.0</v>
      </c>
      <c r="K140" s="3">
        <v>0.0</v>
      </c>
      <c r="L140" s="3">
        <v>0.0</v>
      </c>
      <c r="M140" s="3">
        <v>0.0</v>
      </c>
      <c r="N140" s="3">
        <v>0.0</v>
      </c>
      <c r="O140" s="3">
        <v>0.0</v>
      </c>
      <c r="P140" s="3">
        <v>0.0</v>
      </c>
      <c r="Q140" s="3">
        <v>0.0</v>
      </c>
      <c r="R140" s="3">
        <v>0.0</v>
      </c>
      <c r="S140" s="3">
        <v>0.0</v>
      </c>
      <c r="T140" s="3">
        <v>0.0</v>
      </c>
      <c r="U140" s="3">
        <v>0.0</v>
      </c>
      <c r="V140" s="3">
        <v>0.0</v>
      </c>
      <c r="W140" s="3">
        <v>0.0</v>
      </c>
      <c r="X140" s="3">
        <v>0.0</v>
      </c>
      <c r="Y140" s="3">
        <v>0.0</v>
      </c>
      <c r="Z140" s="3">
        <v>0.0</v>
      </c>
      <c r="AA140" s="3">
        <v>0.0</v>
      </c>
      <c r="AB140" s="3">
        <v>0.0</v>
      </c>
      <c r="AC140" s="3">
        <v>0.0</v>
      </c>
      <c r="AD140" s="3">
        <v>0.0</v>
      </c>
      <c r="AE140" s="3">
        <v>0.0</v>
      </c>
      <c r="AF140" s="3">
        <v>0.0</v>
      </c>
      <c r="AG140" s="3">
        <v>0.0</v>
      </c>
      <c r="AH140" s="3">
        <v>0.0</v>
      </c>
      <c r="AI140" s="3">
        <v>0.0</v>
      </c>
      <c r="AJ140" s="3" t="s">
        <v>197</v>
      </c>
    </row>
    <row r="141" ht="15.75" customHeight="1">
      <c r="A141" s="3" t="s">
        <v>1978</v>
      </c>
      <c r="B141" s="3" t="s">
        <v>3506</v>
      </c>
      <c r="C141" s="3" t="s">
        <v>3507</v>
      </c>
      <c r="D141" s="3" t="s">
        <v>3264</v>
      </c>
      <c r="E141" s="3">
        <v>0.0</v>
      </c>
      <c r="F141" s="3">
        <v>0.0</v>
      </c>
      <c r="G141" s="3">
        <v>0.0</v>
      </c>
      <c r="H141" s="3">
        <v>0.0</v>
      </c>
      <c r="I141" s="3">
        <v>0.0</v>
      </c>
      <c r="J141" s="3">
        <v>0.0</v>
      </c>
      <c r="K141" s="3">
        <v>0.0</v>
      </c>
      <c r="L141" s="3">
        <v>0.0</v>
      </c>
      <c r="M141" s="3">
        <v>0.0</v>
      </c>
      <c r="N141" s="3">
        <v>0.0</v>
      </c>
      <c r="O141" s="3">
        <v>0.0</v>
      </c>
      <c r="P141" s="3">
        <v>0.0</v>
      </c>
      <c r="Q141" s="3">
        <v>0.0</v>
      </c>
      <c r="R141" s="3">
        <v>0.0</v>
      </c>
      <c r="S141" s="3">
        <v>0.0</v>
      </c>
      <c r="T141" s="3">
        <v>0.0</v>
      </c>
      <c r="U141" s="3">
        <v>0.0</v>
      </c>
      <c r="V141" s="3">
        <v>0.0</v>
      </c>
      <c r="W141" s="3">
        <v>0.0</v>
      </c>
      <c r="X141" s="3">
        <v>0.0</v>
      </c>
      <c r="Y141" s="3">
        <v>0.0</v>
      </c>
      <c r="Z141" s="3">
        <v>0.0</v>
      </c>
      <c r="AA141" s="3">
        <v>0.0</v>
      </c>
      <c r="AB141" s="3">
        <v>0.0</v>
      </c>
      <c r="AC141" s="3">
        <v>0.0</v>
      </c>
      <c r="AD141" s="3">
        <v>0.0</v>
      </c>
      <c r="AE141" s="3">
        <v>0.0</v>
      </c>
      <c r="AF141" s="3">
        <v>0.0</v>
      </c>
      <c r="AG141" s="3">
        <v>0.0</v>
      </c>
      <c r="AH141" s="3">
        <v>0.0</v>
      </c>
      <c r="AI141" s="3">
        <v>0.0</v>
      </c>
      <c r="AJ141" s="3" t="s">
        <v>197</v>
      </c>
    </row>
    <row r="142" ht="15.75" customHeight="1">
      <c r="A142" s="3" t="s">
        <v>1981</v>
      </c>
      <c r="B142" s="3" t="s">
        <v>3508</v>
      </c>
      <c r="C142" s="3" t="s">
        <v>3509</v>
      </c>
      <c r="D142" s="3" t="s">
        <v>3264</v>
      </c>
      <c r="E142" s="3">
        <v>0.0</v>
      </c>
      <c r="F142" s="3">
        <v>0.0</v>
      </c>
      <c r="G142" s="3">
        <v>0.0</v>
      </c>
      <c r="H142" s="3">
        <v>0.0</v>
      </c>
      <c r="I142" s="3">
        <v>0.0</v>
      </c>
      <c r="J142" s="3">
        <v>0.0</v>
      </c>
      <c r="K142" s="3">
        <v>0.0</v>
      </c>
      <c r="L142" s="3">
        <v>0.0</v>
      </c>
      <c r="M142" s="3">
        <v>0.0</v>
      </c>
      <c r="N142" s="3">
        <v>0.0</v>
      </c>
      <c r="O142" s="3">
        <v>0.0</v>
      </c>
      <c r="P142" s="3">
        <v>0.0</v>
      </c>
      <c r="Q142" s="3">
        <v>0.0</v>
      </c>
      <c r="R142" s="3">
        <v>0.0</v>
      </c>
      <c r="S142" s="3">
        <v>0.0</v>
      </c>
      <c r="T142" s="3">
        <v>0.0</v>
      </c>
      <c r="U142" s="3">
        <v>0.0</v>
      </c>
      <c r="V142" s="3">
        <v>0.0</v>
      </c>
      <c r="W142" s="3">
        <v>0.0</v>
      </c>
      <c r="X142" s="3">
        <v>0.0</v>
      </c>
      <c r="Y142" s="3">
        <v>0.0</v>
      </c>
      <c r="Z142" s="3">
        <v>0.0</v>
      </c>
      <c r="AA142" s="3">
        <v>0.0</v>
      </c>
      <c r="AB142" s="3">
        <v>0.0</v>
      </c>
      <c r="AC142" s="3">
        <v>0.0</v>
      </c>
      <c r="AD142" s="3">
        <v>0.0</v>
      </c>
      <c r="AE142" s="3">
        <v>0.0</v>
      </c>
      <c r="AF142" s="3">
        <v>0.0</v>
      </c>
      <c r="AG142" s="3">
        <v>0.0</v>
      </c>
      <c r="AH142" s="3">
        <v>0.0</v>
      </c>
      <c r="AI142" s="3">
        <v>0.0</v>
      </c>
      <c r="AJ142" s="3" t="s">
        <v>197</v>
      </c>
    </row>
    <row r="143" ht="15.75" customHeight="1">
      <c r="A143" s="3" t="s">
        <v>623</v>
      </c>
      <c r="B143" s="3" t="s">
        <v>3510</v>
      </c>
      <c r="C143" s="3" t="s">
        <v>3511</v>
      </c>
      <c r="D143" s="3" t="s">
        <v>3264</v>
      </c>
      <c r="E143" s="3">
        <v>0.0</v>
      </c>
      <c r="F143" s="3">
        <v>0.0</v>
      </c>
      <c r="G143" s="3">
        <v>0.0</v>
      </c>
      <c r="H143" s="3">
        <v>0.0</v>
      </c>
      <c r="I143" s="3">
        <v>0.0</v>
      </c>
      <c r="J143" s="3">
        <v>0.0</v>
      </c>
      <c r="K143" s="3">
        <v>0.0</v>
      </c>
      <c r="L143" s="3">
        <v>0.0</v>
      </c>
      <c r="M143" s="3">
        <v>0.0</v>
      </c>
      <c r="N143" s="3">
        <v>0.0</v>
      </c>
      <c r="O143" s="3">
        <v>0.0</v>
      </c>
      <c r="P143" s="3">
        <v>0.0</v>
      </c>
      <c r="Q143" s="3">
        <v>0.0</v>
      </c>
      <c r="R143" s="3">
        <v>0.0</v>
      </c>
      <c r="S143" s="3">
        <v>0.0</v>
      </c>
      <c r="T143" s="3">
        <v>0.0</v>
      </c>
      <c r="U143" s="3">
        <v>0.0</v>
      </c>
      <c r="V143" s="3">
        <v>0.0</v>
      </c>
      <c r="W143" s="3">
        <v>0.0</v>
      </c>
      <c r="X143" s="3">
        <v>0.0</v>
      </c>
      <c r="Y143" s="3">
        <v>0.0</v>
      </c>
      <c r="Z143" s="3">
        <v>0.0</v>
      </c>
      <c r="AA143" s="3">
        <v>0.0</v>
      </c>
      <c r="AB143" s="3">
        <v>0.0</v>
      </c>
      <c r="AC143" s="3">
        <v>0.0</v>
      </c>
      <c r="AD143" s="3">
        <v>0.0</v>
      </c>
      <c r="AE143" s="3">
        <v>0.0</v>
      </c>
      <c r="AF143" s="3">
        <v>0.0</v>
      </c>
      <c r="AG143" s="3">
        <v>0.0</v>
      </c>
      <c r="AH143" s="3">
        <v>0.0</v>
      </c>
      <c r="AI143" s="3">
        <v>0.0</v>
      </c>
      <c r="AJ143" s="3" t="s">
        <v>197</v>
      </c>
    </row>
    <row r="144" ht="15.75" customHeight="1">
      <c r="A144" s="3" t="s">
        <v>626</v>
      </c>
      <c r="B144" s="3" t="s">
        <v>3512</v>
      </c>
      <c r="C144" s="3" t="s">
        <v>3513</v>
      </c>
      <c r="D144" s="3" t="s">
        <v>3264</v>
      </c>
      <c r="E144" s="3">
        <v>48.456081</v>
      </c>
      <c r="F144" s="3">
        <v>48.753006</v>
      </c>
      <c r="G144" s="3">
        <v>48.912281</v>
      </c>
      <c r="H144" s="3">
        <v>49.041828</v>
      </c>
      <c r="I144" s="3">
        <v>49.147041</v>
      </c>
      <c r="J144" s="3">
        <v>49.291618</v>
      </c>
      <c r="K144" s="3">
        <v>49.390877</v>
      </c>
      <c r="L144" s="3">
        <v>49.485607</v>
      </c>
      <c r="M144" s="3">
        <v>49.586178</v>
      </c>
      <c r="N144" s="3">
        <v>49.683338</v>
      </c>
      <c r="O144" s="3">
        <v>49.776634</v>
      </c>
      <c r="P144" s="3">
        <v>49.875515</v>
      </c>
      <c r="Q144" s="3">
        <v>49.96833</v>
      </c>
      <c r="R144" s="3">
        <v>50.059658</v>
      </c>
      <c r="S144" s="3">
        <v>50.084316</v>
      </c>
      <c r="T144" s="3">
        <v>50.101749</v>
      </c>
      <c r="U144" s="3">
        <v>50.119789</v>
      </c>
      <c r="V144" s="3">
        <v>50.110893</v>
      </c>
      <c r="W144" s="3">
        <v>50.127186</v>
      </c>
      <c r="X144" s="3">
        <v>50.137154</v>
      </c>
      <c r="Y144" s="3">
        <v>50.144112</v>
      </c>
      <c r="Z144" s="3">
        <v>50.150639</v>
      </c>
      <c r="AA144" s="3">
        <v>50.165703</v>
      </c>
      <c r="AB144" s="3">
        <v>50.174946</v>
      </c>
      <c r="AC144" s="3">
        <v>50.184879</v>
      </c>
      <c r="AD144" s="3">
        <v>50.196514</v>
      </c>
      <c r="AE144" s="3">
        <v>50.208183</v>
      </c>
      <c r="AF144" s="3">
        <v>50.217205</v>
      </c>
      <c r="AG144" s="3">
        <v>50.227448</v>
      </c>
      <c r="AH144" s="3">
        <v>50.237835</v>
      </c>
      <c r="AI144" s="3">
        <v>50.241432</v>
      </c>
      <c r="AJ144" s="40">
        <v>0.001</v>
      </c>
    </row>
    <row r="145" ht="15.75" customHeight="1">
      <c r="A145" s="3" t="s">
        <v>629</v>
      </c>
      <c r="B145" s="3" t="s">
        <v>3514</v>
      </c>
      <c r="C145" s="3" t="s">
        <v>3515</v>
      </c>
      <c r="D145" s="3" t="s">
        <v>3264</v>
      </c>
      <c r="E145" s="3">
        <v>0.0</v>
      </c>
      <c r="F145" s="3">
        <v>0.0</v>
      </c>
      <c r="G145" s="3">
        <v>0.0</v>
      </c>
      <c r="H145" s="3">
        <v>0.0</v>
      </c>
      <c r="I145" s="3">
        <v>0.0</v>
      </c>
      <c r="J145" s="3">
        <v>0.0</v>
      </c>
      <c r="K145" s="3">
        <v>0.0</v>
      </c>
      <c r="L145" s="3">
        <v>0.0</v>
      </c>
      <c r="M145" s="3">
        <v>0.0</v>
      </c>
      <c r="N145" s="3">
        <v>0.0</v>
      </c>
      <c r="O145" s="3">
        <v>0.0</v>
      </c>
      <c r="P145" s="3">
        <v>0.0</v>
      </c>
      <c r="Q145" s="3">
        <v>0.0</v>
      </c>
      <c r="R145" s="3">
        <v>0.0</v>
      </c>
      <c r="S145" s="3">
        <v>0.0</v>
      </c>
      <c r="T145" s="3">
        <v>0.0</v>
      </c>
      <c r="U145" s="3">
        <v>0.0</v>
      </c>
      <c r="V145" s="3">
        <v>0.0</v>
      </c>
      <c r="W145" s="3">
        <v>0.0</v>
      </c>
      <c r="X145" s="3">
        <v>0.0</v>
      </c>
      <c r="Y145" s="3">
        <v>0.0</v>
      </c>
      <c r="Z145" s="3">
        <v>0.0</v>
      </c>
      <c r="AA145" s="3">
        <v>0.0</v>
      </c>
      <c r="AB145" s="3">
        <v>0.0</v>
      </c>
      <c r="AC145" s="3">
        <v>0.0</v>
      </c>
      <c r="AD145" s="3">
        <v>0.0</v>
      </c>
      <c r="AE145" s="3">
        <v>0.0</v>
      </c>
      <c r="AF145" s="3">
        <v>0.0</v>
      </c>
      <c r="AG145" s="3">
        <v>0.0</v>
      </c>
      <c r="AH145" s="3">
        <v>0.0</v>
      </c>
      <c r="AI145" s="3">
        <v>0.0</v>
      </c>
      <c r="AJ145" s="3" t="s">
        <v>197</v>
      </c>
    </row>
    <row r="146" ht="15.75" customHeight="1">
      <c r="A146" s="3" t="s">
        <v>632</v>
      </c>
      <c r="B146" s="3" t="s">
        <v>3516</v>
      </c>
      <c r="C146" s="3" t="s">
        <v>3517</v>
      </c>
      <c r="D146" s="3" t="s">
        <v>3264</v>
      </c>
      <c r="E146" s="3">
        <v>41.658073</v>
      </c>
      <c r="F146" s="3">
        <v>42.065144</v>
      </c>
      <c r="G146" s="3">
        <v>42.254143</v>
      </c>
      <c r="H146" s="3">
        <v>42.402225</v>
      </c>
      <c r="I146" s="3">
        <v>42.549599</v>
      </c>
      <c r="J146" s="3">
        <v>42.907692</v>
      </c>
      <c r="K146" s="3">
        <v>42.995525</v>
      </c>
      <c r="L146" s="3">
        <v>43.082928</v>
      </c>
      <c r="M146" s="3">
        <v>43.170502</v>
      </c>
      <c r="N146" s="3">
        <v>43.258652</v>
      </c>
      <c r="O146" s="3">
        <v>43.347336</v>
      </c>
      <c r="P146" s="3">
        <v>43.435802</v>
      </c>
      <c r="Q146" s="3">
        <v>43.521763</v>
      </c>
      <c r="R146" s="3">
        <v>43.606567</v>
      </c>
      <c r="S146" s="3">
        <v>43.631458</v>
      </c>
      <c r="T146" s="3">
        <v>43.644157</v>
      </c>
      <c r="U146" s="3">
        <v>43.656239</v>
      </c>
      <c r="V146" s="3">
        <v>43.667614</v>
      </c>
      <c r="W146" s="3">
        <v>43.677483</v>
      </c>
      <c r="X146" s="3">
        <v>43.687443</v>
      </c>
      <c r="Y146" s="3">
        <v>43.697117</v>
      </c>
      <c r="Z146" s="3">
        <v>43.706245</v>
      </c>
      <c r="AA146" s="3">
        <v>43.714371</v>
      </c>
      <c r="AB146" s="3">
        <v>43.721066</v>
      </c>
      <c r="AC146" s="3">
        <v>43.727661</v>
      </c>
      <c r="AD146" s="3">
        <v>43.734718</v>
      </c>
      <c r="AE146" s="3">
        <v>43.741776</v>
      </c>
      <c r="AF146" s="3">
        <v>43.748234</v>
      </c>
      <c r="AG146" s="3">
        <v>43.755058</v>
      </c>
      <c r="AH146" s="3">
        <v>43.761963</v>
      </c>
      <c r="AI146" s="3">
        <v>43.762409</v>
      </c>
      <c r="AJ146" s="40">
        <v>0.002</v>
      </c>
    </row>
    <row r="147" ht="15.75" customHeight="1">
      <c r="A147" s="3" t="s">
        <v>635</v>
      </c>
      <c r="B147" s="3" t="s">
        <v>3518</v>
      </c>
      <c r="C147" s="3" t="s">
        <v>3519</v>
      </c>
      <c r="D147" s="3" t="s">
        <v>3264</v>
      </c>
      <c r="E147" s="3">
        <v>0.0</v>
      </c>
      <c r="F147" s="3">
        <v>0.0</v>
      </c>
      <c r="G147" s="3">
        <v>0.0</v>
      </c>
      <c r="H147" s="3">
        <v>0.0</v>
      </c>
      <c r="I147" s="3">
        <v>0.0</v>
      </c>
      <c r="J147" s="3">
        <v>0.0</v>
      </c>
      <c r="K147" s="3">
        <v>0.0</v>
      </c>
      <c r="L147" s="3">
        <v>0.0</v>
      </c>
      <c r="M147" s="3">
        <v>0.0</v>
      </c>
      <c r="N147" s="3">
        <v>0.0</v>
      </c>
      <c r="O147" s="3">
        <v>0.0</v>
      </c>
      <c r="P147" s="3">
        <v>0.0</v>
      </c>
      <c r="Q147" s="3">
        <v>0.0</v>
      </c>
      <c r="R147" s="3">
        <v>0.0</v>
      </c>
      <c r="S147" s="3">
        <v>0.0</v>
      </c>
      <c r="T147" s="3">
        <v>0.0</v>
      </c>
      <c r="U147" s="3">
        <v>0.0</v>
      </c>
      <c r="V147" s="3">
        <v>0.0</v>
      </c>
      <c r="W147" s="3">
        <v>0.0</v>
      </c>
      <c r="X147" s="3">
        <v>0.0</v>
      </c>
      <c r="Y147" s="3">
        <v>0.0</v>
      </c>
      <c r="Z147" s="3">
        <v>0.0</v>
      </c>
      <c r="AA147" s="3">
        <v>0.0</v>
      </c>
      <c r="AB147" s="3">
        <v>0.0</v>
      </c>
      <c r="AC147" s="3">
        <v>0.0</v>
      </c>
      <c r="AD147" s="3">
        <v>0.0</v>
      </c>
      <c r="AE147" s="3">
        <v>0.0</v>
      </c>
      <c r="AF147" s="3">
        <v>0.0</v>
      </c>
      <c r="AG147" s="3">
        <v>0.0</v>
      </c>
      <c r="AH147" s="3">
        <v>0.0</v>
      </c>
      <c r="AI147" s="3">
        <v>0.0</v>
      </c>
      <c r="AJ147" s="3" t="s">
        <v>197</v>
      </c>
    </row>
    <row r="148" ht="15.75" customHeight="1">
      <c r="A148" s="3" t="s">
        <v>638</v>
      </c>
      <c r="B148" s="3" t="s">
        <v>3520</v>
      </c>
      <c r="C148" s="3" t="s">
        <v>3521</v>
      </c>
      <c r="D148" s="3" t="s">
        <v>3264</v>
      </c>
      <c r="E148" s="3">
        <v>0.0</v>
      </c>
      <c r="F148" s="3">
        <v>0.0</v>
      </c>
      <c r="G148" s="3">
        <v>0.0</v>
      </c>
      <c r="H148" s="3">
        <v>0.0</v>
      </c>
      <c r="I148" s="3">
        <v>0.0</v>
      </c>
      <c r="J148" s="3">
        <v>0.0</v>
      </c>
      <c r="K148" s="3">
        <v>0.0</v>
      </c>
      <c r="L148" s="3">
        <v>0.0</v>
      </c>
      <c r="M148" s="3">
        <v>0.0</v>
      </c>
      <c r="N148" s="3">
        <v>0.0</v>
      </c>
      <c r="O148" s="3">
        <v>0.0</v>
      </c>
      <c r="P148" s="3">
        <v>0.0</v>
      </c>
      <c r="Q148" s="3">
        <v>0.0</v>
      </c>
      <c r="R148" s="3">
        <v>0.0</v>
      </c>
      <c r="S148" s="3">
        <v>0.0</v>
      </c>
      <c r="T148" s="3">
        <v>0.0</v>
      </c>
      <c r="U148" s="3">
        <v>0.0</v>
      </c>
      <c r="V148" s="3">
        <v>0.0</v>
      </c>
      <c r="W148" s="3">
        <v>0.0</v>
      </c>
      <c r="X148" s="3">
        <v>0.0</v>
      </c>
      <c r="Y148" s="3">
        <v>0.0</v>
      </c>
      <c r="Z148" s="3">
        <v>0.0</v>
      </c>
      <c r="AA148" s="3">
        <v>0.0</v>
      </c>
      <c r="AB148" s="3">
        <v>0.0</v>
      </c>
      <c r="AC148" s="3">
        <v>0.0</v>
      </c>
      <c r="AD148" s="3">
        <v>0.0</v>
      </c>
      <c r="AE148" s="3">
        <v>0.0</v>
      </c>
      <c r="AF148" s="3">
        <v>0.0</v>
      </c>
      <c r="AG148" s="3">
        <v>0.0</v>
      </c>
      <c r="AH148" s="3">
        <v>0.0</v>
      </c>
      <c r="AI148" s="3">
        <v>0.0</v>
      </c>
      <c r="AJ148" s="3" t="s">
        <v>197</v>
      </c>
    </row>
    <row r="149" ht="15.75" customHeight="1">
      <c r="A149" s="3" t="s">
        <v>1996</v>
      </c>
      <c r="B149" s="3" t="s">
        <v>3522</v>
      </c>
      <c r="C149" s="3" t="s">
        <v>3523</v>
      </c>
      <c r="D149" s="3" t="s">
        <v>3264</v>
      </c>
      <c r="E149" s="3">
        <v>0.0</v>
      </c>
      <c r="F149" s="3">
        <v>0.0</v>
      </c>
      <c r="G149" s="3">
        <v>0.0</v>
      </c>
      <c r="H149" s="3">
        <v>0.0</v>
      </c>
      <c r="I149" s="3">
        <v>0.0</v>
      </c>
      <c r="J149" s="3">
        <v>0.0</v>
      </c>
      <c r="K149" s="3">
        <v>0.0</v>
      </c>
      <c r="L149" s="3">
        <v>0.0</v>
      </c>
      <c r="M149" s="3">
        <v>0.0</v>
      </c>
      <c r="N149" s="3">
        <v>0.0</v>
      </c>
      <c r="O149" s="3">
        <v>0.0</v>
      </c>
      <c r="P149" s="3">
        <v>0.0</v>
      </c>
      <c r="Q149" s="3">
        <v>0.0</v>
      </c>
      <c r="R149" s="3">
        <v>0.0</v>
      </c>
      <c r="S149" s="3">
        <v>0.0</v>
      </c>
      <c r="T149" s="3">
        <v>0.0</v>
      </c>
      <c r="U149" s="3">
        <v>0.0</v>
      </c>
      <c r="V149" s="3">
        <v>0.0</v>
      </c>
      <c r="W149" s="3">
        <v>0.0</v>
      </c>
      <c r="X149" s="3">
        <v>0.0</v>
      </c>
      <c r="Y149" s="3">
        <v>0.0</v>
      </c>
      <c r="Z149" s="3">
        <v>0.0</v>
      </c>
      <c r="AA149" s="3">
        <v>0.0</v>
      </c>
      <c r="AB149" s="3">
        <v>0.0</v>
      </c>
      <c r="AC149" s="3">
        <v>0.0</v>
      </c>
      <c r="AD149" s="3">
        <v>0.0</v>
      </c>
      <c r="AE149" s="3">
        <v>0.0</v>
      </c>
      <c r="AF149" s="3">
        <v>0.0</v>
      </c>
      <c r="AG149" s="3">
        <v>0.0</v>
      </c>
      <c r="AH149" s="3">
        <v>0.0</v>
      </c>
      <c r="AI149" s="3">
        <v>0.0</v>
      </c>
      <c r="AJ149" s="3" t="s">
        <v>197</v>
      </c>
    </row>
    <row r="150" ht="15.75" customHeight="1">
      <c r="A150" s="3" t="s">
        <v>1999</v>
      </c>
      <c r="B150" s="3" t="s">
        <v>3524</v>
      </c>
      <c r="C150" s="3" t="s">
        <v>3525</v>
      </c>
      <c r="D150" s="3" t="s">
        <v>3264</v>
      </c>
      <c r="E150" s="3">
        <v>0.0</v>
      </c>
      <c r="F150" s="3">
        <v>0.0</v>
      </c>
      <c r="G150" s="3">
        <v>0.0</v>
      </c>
      <c r="H150" s="3">
        <v>0.0</v>
      </c>
      <c r="I150" s="3">
        <v>0.0</v>
      </c>
      <c r="J150" s="3">
        <v>0.0</v>
      </c>
      <c r="K150" s="3">
        <v>0.0</v>
      </c>
      <c r="L150" s="3">
        <v>0.0</v>
      </c>
      <c r="M150" s="3">
        <v>0.0</v>
      </c>
      <c r="N150" s="3">
        <v>0.0</v>
      </c>
      <c r="O150" s="3">
        <v>0.0</v>
      </c>
      <c r="P150" s="3">
        <v>0.0</v>
      </c>
      <c r="Q150" s="3">
        <v>0.0</v>
      </c>
      <c r="R150" s="3">
        <v>0.0</v>
      </c>
      <c r="S150" s="3">
        <v>0.0</v>
      </c>
      <c r="T150" s="3">
        <v>0.0</v>
      </c>
      <c r="U150" s="3">
        <v>0.0</v>
      </c>
      <c r="V150" s="3">
        <v>0.0</v>
      </c>
      <c r="W150" s="3">
        <v>0.0</v>
      </c>
      <c r="X150" s="3">
        <v>0.0</v>
      </c>
      <c r="Y150" s="3">
        <v>0.0</v>
      </c>
      <c r="Z150" s="3">
        <v>0.0</v>
      </c>
      <c r="AA150" s="3">
        <v>0.0</v>
      </c>
      <c r="AB150" s="3">
        <v>0.0</v>
      </c>
      <c r="AC150" s="3">
        <v>0.0</v>
      </c>
      <c r="AD150" s="3">
        <v>0.0</v>
      </c>
      <c r="AE150" s="3">
        <v>0.0</v>
      </c>
      <c r="AF150" s="3">
        <v>0.0</v>
      </c>
      <c r="AG150" s="3">
        <v>0.0</v>
      </c>
      <c r="AH150" s="3">
        <v>0.0</v>
      </c>
      <c r="AI150" s="3">
        <v>0.0</v>
      </c>
      <c r="AJ150" s="3" t="s">
        <v>197</v>
      </c>
    </row>
    <row r="151" ht="15.75" customHeight="1">
      <c r="A151" s="3" t="s">
        <v>2236</v>
      </c>
      <c r="C151" s="3" t="s">
        <v>3526</v>
      </c>
    </row>
    <row r="152" ht="15.75" customHeight="1">
      <c r="A152" s="3" t="s">
        <v>1959</v>
      </c>
      <c r="B152" s="3" t="s">
        <v>3527</v>
      </c>
      <c r="C152" s="3" t="s">
        <v>3528</v>
      </c>
      <c r="D152" s="3" t="s">
        <v>3264</v>
      </c>
      <c r="E152" s="3">
        <v>0.0</v>
      </c>
      <c r="F152" s="3">
        <v>0.0</v>
      </c>
      <c r="G152" s="3">
        <v>0.0</v>
      </c>
      <c r="H152" s="3">
        <v>0.0</v>
      </c>
      <c r="I152" s="3">
        <v>0.0</v>
      </c>
      <c r="J152" s="3">
        <v>0.0</v>
      </c>
      <c r="K152" s="3">
        <v>0.0</v>
      </c>
      <c r="L152" s="3">
        <v>0.0</v>
      </c>
      <c r="M152" s="3">
        <v>0.0</v>
      </c>
      <c r="N152" s="3">
        <v>0.0</v>
      </c>
      <c r="O152" s="3">
        <v>0.0</v>
      </c>
      <c r="P152" s="3">
        <v>0.0</v>
      </c>
      <c r="Q152" s="3">
        <v>0.0</v>
      </c>
      <c r="R152" s="3">
        <v>0.0</v>
      </c>
      <c r="S152" s="3">
        <v>0.0</v>
      </c>
      <c r="T152" s="3">
        <v>0.0</v>
      </c>
      <c r="U152" s="3">
        <v>0.0</v>
      </c>
      <c r="V152" s="3">
        <v>0.0</v>
      </c>
      <c r="W152" s="3">
        <v>0.0</v>
      </c>
      <c r="X152" s="3">
        <v>0.0</v>
      </c>
      <c r="Y152" s="3">
        <v>0.0</v>
      </c>
      <c r="Z152" s="3">
        <v>0.0</v>
      </c>
      <c r="AA152" s="3">
        <v>0.0</v>
      </c>
      <c r="AB152" s="3">
        <v>0.0</v>
      </c>
      <c r="AC152" s="3">
        <v>0.0</v>
      </c>
      <c r="AD152" s="3">
        <v>0.0</v>
      </c>
      <c r="AE152" s="3">
        <v>0.0</v>
      </c>
      <c r="AF152" s="3">
        <v>0.0</v>
      </c>
      <c r="AG152" s="3">
        <v>0.0</v>
      </c>
      <c r="AH152" s="3">
        <v>0.0</v>
      </c>
      <c r="AI152" s="3">
        <v>0.0</v>
      </c>
      <c r="AJ152" s="3" t="s">
        <v>197</v>
      </c>
    </row>
    <row r="153" ht="15.75" customHeight="1">
      <c r="A153" s="3" t="s">
        <v>1963</v>
      </c>
      <c r="B153" s="3" t="s">
        <v>3529</v>
      </c>
      <c r="C153" s="3" t="s">
        <v>3530</v>
      </c>
      <c r="D153" s="3" t="s">
        <v>3264</v>
      </c>
      <c r="E153" s="3">
        <v>0.0</v>
      </c>
      <c r="F153" s="3">
        <v>0.0</v>
      </c>
      <c r="G153" s="3">
        <v>0.0</v>
      </c>
      <c r="H153" s="3">
        <v>0.0</v>
      </c>
      <c r="I153" s="3">
        <v>0.0</v>
      </c>
      <c r="J153" s="3">
        <v>0.0</v>
      </c>
      <c r="K153" s="3">
        <v>0.0</v>
      </c>
      <c r="L153" s="3">
        <v>0.0</v>
      </c>
      <c r="M153" s="3">
        <v>0.0</v>
      </c>
      <c r="N153" s="3">
        <v>0.0</v>
      </c>
      <c r="O153" s="3">
        <v>0.0</v>
      </c>
      <c r="P153" s="3">
        <v>0.0</v>
      </c>
      <c r="Q153" s="3">
        <v>0.0</v>
      </c>
      <c r="R153" s="3">
        <v>0.0</v>
      </c>
      <c r="S153" s="3">
        <v>0.0</v>
      </c>
      <c r="T153" s="3">
        <v>0.0</v>
      </c>
      <c r="U153" s="3">
        <v>0.0</v>
      </c>
      <c r="V153" s="3">
        <v>0.0</v>
      </c>
      <c r="W153" s="3">
        <v>0.0</v>
      </c>
      <c r="X153" s="3">
        <v>0.0</v>
      </c>
      <c r="Y153" s="3">
        <v>0.0</v>
      </c>
      <c r="Z153" s="3">
        <v>0.0</v>
      </c>
      <c r="AA153" s="3">
        <v>0.0</v>
      </c>
      <c r="AB153" s="3">
        <v>0.0</v>
      </c>
      <c r="AC153" s="3">
        <v>0.0</v>
      </c>
      <c r="AD153" s="3">
        <v>0.0</v>
      </c>
      <c r="AE153" s="3">
        <v>0.0</v>
      </c>
      <c r="AF153" s="3">
        <v>0.0</v>
      </c>
      <c r="AG153" s="3">
        <v>0.0</v>
      </c>
      <c r="AH153" s="3">
        <v>0.0</v>
      </c>
      <c r="AI153" s="3">
        <v>0.0</v>
      </c>
      <c r="AJ153" s="3" t="s">
        <v>197</v>
      </c>
    </row>
    <row r="154" ht="15.75" customHeight="1">
      <c r="A154" s="3" t="s">
        <v>1966</v>
      </c>
      <c r="B154" s="3" t="s">
        <v>3531</v>
      </c>
      <c r="C154" s="3" t="s">
        <v>3532</v>
      </c>
      <c r="D154" s="3" t="s">
        <v>3264</v>
      </c>
      <c r="E154" s="3">
        <v>37.454044</v>
      </c>
      <c r="F154" s="3">
        <v>37.617779</v>
      </c>
      <c r="G154" s="3">
        <v>37.665497</v>
      </c>
      <c r="H154" s="3">
        <v>37.791756</v>
      </c>
      <c r="I154" s="3">
        <v>37.97258</v>
      </c>
      <c r="J154" s="3">
        <v>38.202446</v>
      </c>
      <c r="K154" s="3">
        <v>38.48238</v>
      </c>
      <c r="L154" s="3">
        <v>38.559845</v>
      </c>
      <c r="M154" s="3">
        <v>38.631264</v>
      </c>
      <c r="N154" s="3">
        <v>38.698826</v>
      </c>
      <c r="O154" s="3">
        <v>38.753613</v>
      </c>
      <c r="P154" s="3">
        <v>38.824108</v>
      </c>
      <c r="Q154" s="3">
        <v>38.888271</v>
      </c>
      <c r="R154" s="3">
        <v>38.954422</v>
      </c>
      <c r="S154" s="3">
        <v>38.997139</v>
      </c>
      <c r="T154" s="3">
        <v>39.048256</v>
      </c>
      <c r="U154" s="3">
        <v>39.094627</v>
      </c>
      <c r="V154" s="3">
        <v>39.137135</v>
      </c>
      <c r="W154" s="3">
        <v>39.176727</v>
      </c>
      <c r="X154" s="3">
        <v>39.220619</v>
      </c>
      <c r="Y154" s="3">
        <v>39.261055</v>
      </c>
      <c r="Z154" s="3">
        <v>39.301136</v>
      </c>
      <c r="AA154" s="3">
        <v>39.341759</v>
      </c>
      <c r="AB154" s="3">
        <v>39.381126</v>
      </c>
      <c r="AC154" s="3">
        <v>39.418579</v>
      </c>
      <c r="AD154" s="3">
        <v>39.455215</v>
      </c>
      <c r="AE154" s="3">
        <v>39.49358</v>
      </c>
      <c r="AF154" s="3">
        <v>39.53038</v>
      </c>
      <c r="AG154" s="3">
        <v>39.570255</v>
      </c>
      <c r="AH154" s="3">
        <v>39.606293</v>
      </c>
      <c r="AI154" s="3">
        <v>39.622982</v>
      </c>
      <c r="AJ154" s="40">
        <v>0.002</v>
      </c>
    </row>
    <row r="155" ht="15.75" customHeight="1">
      <c r="A155" s="3" t="s">
        <v>1969</v>
      </c>
      <c r="B155" s="3" t="s">
        <v>3533</v>
      </c>
      <c r="C155" s="3" t="s">
        <v>3534</v>
      </c>
      <c r="D155" s="3" t="s">
        <v>3264</v>
      </c>
      <c r="E155" s="3">
        <v>35.373322</v>
      </c>
      <c r="F155" s="3">
        <v>35.487717</v>
      </c>
      <c r="G155" s="3">
        <v>35.58329</v>
      </c>
      <c r="H155" s="3">
        <v>35.701275</v>
      </c>
      <c r="I155" s="3">
        <v>35.850513</v>
      </c>
      <c r="J155" s="3">
        <v>36.034889</v>
      </c>
      <c r="K155" s="3">
        <v>36.208179</v>
      </c>
      <c r="L155" s="3">
        <v>36.277897</v>
      </c>
      <c r="M155" s="3">
        <v>36.341671</v>
      </c>
      <c r="N155" s="3">
        <v>36.407181</v>
      </c>
      <c r="O155" s="3">
        <v>36.460968</v>
      </c>
      <c r="P155" s="3">
        <v>36.528782</v>
      </c>
      <c r="Q155" s="3">
        <v>36.59082</v>
      </c>
      <c r="R155" s="3">
        <v>36.654858</v>
      </c>
      <c r="S155" s="3">
        <v>36.696278</v>
      </c>
      <c r="T155" s="3">
        <v>36.744869</v>
      </c>
      <c r="U155" s="3">
        <v>36.788635</v>
      </c>
      <c r="V155" s="3">
        <v>36.828793</v>
      </c>
      <c r="W155" s="3">
        <v>36.866489</v>
      </c>
      <c r="X155" s="3">
        <v>36.907978</v>
      </c>
      <c r="Y155" s="3">
        <v>36.946754</v>
      </c>
      <c r="Z155" s="3">
        <v>36.985214</v>
      </c>
      <c r="AA155" s="3">
        <v>37.023945</v>
      </c>
      <c r="AB155" s="3">
        <v>37.061749</v>
      </c>
      <c r="AC155" s="3">
        <v>37.097691</v>
      </c>
      <c r="AD155" s="3">
        <v>37.132755</v>
      </c>
      <c r="AE155" s="3">
        <v>37.169273</v>
      </c>
      <c r="AF155" s="3">
        <v>37.204468</v>
      </c>
      <c r="AG155" s="3">
        <v>37.242313</v>
      </c>
      <c r="AH155" s="3">
        <v>37.276649</v>
      </c>
      <c r="AI155" s="3">
        <v>37.291523</v>
      </c>
      <c r="AJ155" s="40">
        <v>0.002</v>
      </c>
    </row>
    <row r="156" ht="15.75" customHeight="1">
      <c r="A156" s="3" t="s">
        <v>1972</v>
      </c>
      <c r="B156" s="3" t="s">
        <v>3535</v>
      </c>
      <c r="C156" s="3" t="s">
        <v>3536</v>
      </c>
      <c r="D156" s="3" t="s">
        <v>3264</v>
      </c>
      <c r="E156" s="3">
        <v>42.209061</v>
      </c>
      <c r="F156" s="3">
        <v>42.377773</v>
      </c>
      <c r="G156" s="3">
        <v>42.452713</v>
      </c>
      <c r="H156" s="3">
        <v>42.619438</v>
      </c>
      <c r="I156" s="3">
        <v>42.818214</v>
      </c>
      <c r="J156" s="3">
        <v>42.991161</v>
      </c>
      <c r="K156" s="3">
        <v>43.176739</v>
      </c>
      <c r="L156" s="3">
        <v>43.252468</v>
      </c>
      <c r="M156" s="3">
        <v>43.311279</v>
      </c>
      <c r="N156" s="3">
        <v>43.375</v>
      </c>
      <c r="O156" s="3">
        <v>43.427795</v>
      </c>
      <c r="P156" s="3">
        <v>43.492443</v>
      </c>
      <c r="Q156" s="3">
        <v>43.552231</v>
      </c>
      <c r="R156" s="3">
        <v>43.61338</v>
      </c>
      <c r="S156" s="3">
        <v>43.65176</v>
      </c>
      <c r="T156" s="3">
        <v>43.694378</v>
      </c>
      <c r="U156" s="3">
        <v>43.734409</v>
      </c>
      <c r="V156" s="3">
        <v>43.77095</v>
      </c>
      <c r="W156" s="3">
        <v>43.807224</v>
      </c>
      <c r="X156" s="3">
        <v>43.845898</v>
      </c>
      <c r="Y156" s="3">
        <v>43.882195</v>
      </c>
      <c r="Z156" s="3">
        <v>43.918018000000004</v>
      </c>
      <c r="AA156" s="3">
        <v>43.954781</v>
      </c>
      <c r="AB156" s="3">
        <v>43.990276</v>
      </c>
      <c r="AC156" s="3">
        <v>44.024422</v>
      </c>
      <c r="AD156" s="3">
        <v>44.057896</v>
      </c>
      <c r="AE156" s="3">
        <v>44.092716</v>
      </c>
      <c r="AF156" s="3">
        <v>44.125679</v>
      </c>
      <c r="AG156" s="3">
        <v>44.158398</v>
      </c>
      <c r="AH156" s="3">
        <v>44.189644</v>
      </c>
      <c r="AI156" s="3">
        <v>44.197598</v>
      </c>
      <c r="AJ156" s="40">
        <v>0.002</v>
      </c>
    </row>
    <row r="157" ht="15.75" customHeight="1">
      <c r="A157" s="3" t="s">
        <v>1975</v>
      </c>
      <c r="B157" s="3" t="s">
        <v>3537</v>
      </c>
      <c r="C157" s="3" t="s">
        <v>3538</v>
      </c>
      <c r="D157" s="3" t="s">
        <v>3264</v>
      </c>
      <c r="E157" s="3">
        <v>0.0</v>
      </c>
      <c r="F157" s="3">
        <v>0.0</v>
      </c>
      <c r="G157" s="3">
        <v>0.0</v>
      </c>
      <c r="H157" s="3">
        <v>0.0</v>
      </c>
      <c r="I157" s="3">
        <v>0.0</v>
      </c>
      <c r="J157" s="3">
        <v>0.0</v>
      </c>
      <c r="K157" s="3">
        <v>0.0</v>
      </c>
      <c r="L157" s="3">
        <v>0.0</v>
      </c>
      <c r="M157" s="3">
        <v>0.0</v>
      </c>
      <c r="N157" s="3">
        <v>0.0</v>
      </c>
      <c r="O157" s="3">
        <v>0.0</v>
      </c>
      <c r="P157" s="3">
        <v>0.0</v>
      </c>
      <c r="Q157" s="3">
        <v>0.0</v>
      </c>
      <c r="R157" s="3">
        <v>0.0</v>
      </c>
      <c r="S157" s="3">
        <v>0.0</v>
      </c>
      <c r="T157" s="3">
        <v>0.0</v>
      </c>
      <c r="U157" s="3">
        <v>0.0</v>
      </c>
      <c r="V157" s="3">
        <v>0.0</v>
      </c>
      <c r="W157" s="3">
        <v>0.0</v>
      </c>
      <c r="X157" s="3">
        <v>0.0</v>
      </c>
      <c r="Y157" s="3">
        <v>0.0</v>
      </c>
      <c r="Z157" s="3">
        <v>0.0</v>
      </c>
      <c r="AA157" s="3">
        <v>0.0</v>
      </c>
      <c r="AB157" s="3">
        <v>0.0</v>
      </c>
      <c r="AC157" s="3">
        <v>0.0</v>
      </c>
      <c r="AD157" s="3">
        <v>0.0</v>
      </c>
      <c r="AE157" s="3">
        <v>0.0</v>
      </c>
      <c r="AF157" s="3">
        <v>0.0</v>
      </c>
      <c r="AG157" s="3">
        <v>0.0</v>
      </c>
      <c r="AH157" s="3">
        <v>0.0</v>
      </c>
      <c r="AI157" s="3">
        <v>0.0</v>
      </c>
      <c r="AJ157" s="3" t="s">
        <v>197</v>
      </c>
    </row>
    <row r="158" ht="15.75" customHeight="1">
      <c r="A158" s="3" t="s">
        <v>1978</v>
      </c>
      <c r="B158" s="3" t="s">
        <v>3539</v>
      </c>
      <c r="C158" s="3" t="s">
        <v>3540</v>
      </c>
      <c r="D158" s="3" t="s">
        <v>3264</v>
      </c>
      <c r="E158" s="3">
        <v>0.0</v>
      </c>
      <c r="F158" s="3">
        <v>0.0</v>
      </c>
      <c r="G158" s="3">
        <v>0.0</v>
      </c>
      <c r="H158" s="3">
        <v>0.0</v>
      </c>
      <c r="I158" s="3">
        <v>0.0</v>
      </c>
      <c r="J158" s="3">
        <v>0.0</v>
      </c>
      <c r="K158" s="3">
        <v>0.0</v>
      </c>
      <c r="L158" s="3">
        <v>0.0</v>
      </c>
      <c r="M158" s="3">
        <v>0.0</v>
      </c>
      <c r="N158" s="3">
        <v>0.0</v>
      </c>
      <c r="O158" s="3">
        <v>0.0</v>
      </c>
      <c r="P158" s="3">
        <v>0.0</v>
      </c>
      <c r="Q158" s="3">
        <v>0.0</v>
      </c>
      <c r="R158" s="3">
        <v>0.0</v>
      </c>
      <c r="S158" s="3">
        <v>0.0</v>
      </c>
      <c r="T158" s="3">
        <v>0.0</v>
      </c>
      <c r="U158" s="3">
        <v>0.0</v>
      </c>
      <c r="V158" s="3">
        <v>0.0</v>
      </c>
      <c r="W158" s="3">
        <v>0.0</v>
      </c>
      <c r="X158" s="3">
        <v>0.0</v>
      </c>
      <c r="Y158" s="3">
        <v>0.0</v>
      </c>
      <c r="Z158" s="3">
        <v>0.0</v>
      </c>
      <c r="AA158" s="3">
        <v>0.0</v>
      </c>
      <c r="AB158" s="3">
        <v>0.0</v>
      </c>
      <c r="AC158" s="3">
        <v>0.0</v>
      </c>
      <c r="AD158" s="3">
        <v>0.0</v>
      </c>
      <c r="AE158" s="3">
        <v>0.0</v>
      </c>
      <c r="AF158" s="3">
        <v>0.0</v>
      </c>
      <c r="AG158" s="3">
        <v>0.0</v>
      </c>
      <c r="AH158" s="3">
        <v>0.0</v>
      </c>
      <c r="AI158" s="3">
        <v>0.0</v>
      </c>
      <c r="AJ158" s="3" t="s">
        <v>197</v>
      </c>
    </row>
    <row r="159" ht="15.75" customHeight="1">
      <c r="A159" s="3" t="s">
        <v>1981</v>
      </c>
      <c r="B159" s="3" t="s">
        <v>3541</v>
      </c>
      <c r="C159" s="3" t="s">
        <v>3542</v>
      </c>
      <c r="D159" s="3" t="s">
        <v>3264</v>
      </c>
      <c r="E159" s="3">
        <v>0.0</v>
      </c>
      <c r="F159" s="3">
        <v>0.0</v>
      </c>
      <c r="G159" s="3">
        <v>0.0</v>
      </c>
      <c r="H159" s="3">
        <v>0.0</v>
      </c>
      <c r="I159" s="3">
        <v>0.0</v>
      </c>
      <c r="J159" s="3">
        <v>0.0</v>
      </c>
      <c r="K159" s="3">
        <v>0.0</v>
      </c>
      <c r="L159" s="3">
        <v>0.0</v>
      </c>
      <c r="M159" s="3">
        <v>0.0</v>
      </c>
      <c r="N159" s="3">
        <v>0.0</v>
      </c>
      <c r="O159" s="3">
        <v>0.0</v>
      </c>
      <c r="P159" s="3">
        <v>0.0</v>
      </c>
      <c r="Q159" s="3">
        <v>0.0</v>
      </c>
      <c r="R159" s="3">
        <v>0.0</v>
      </c>
      <c r="S159" s="3">
        <v>0.0</v>
      </c>
      <c r="T159" s="3">
        <v>0.0</v>
      </c>
      <c r="U159" s="3">
        <v>0.0</v>
      </c>
      <c r="V159" s="3">
        <v>0.0</v>
      </c>
      <c r="W159" s="3">
        <v>0.0</v>
      </c>
      <c r="X159" s="3">
        <v>0.0</v>
      </c>
      <c r="Y159" s="3">
        <v>0.0</v>
      </c>
      <c r="Z159" s="3">
        <v>0.0</v>
      </c>
      <c r="AA159" s="3">
        <v>0.0</v>
      </c>
      <c r="AB159" s="3">
        <v>0.0</v>
      </c>
      <c r="AC159" s="3">
        <v>0.0</v>
      </c>
      <c r="AD159" s="3">
        <v>0.0</v>
      </c>
      <c r="AE159" s="3">
        <v>0.0</v>
      </c>
      <c r="AF159" s="3">
        <v>0.0</v>
      </c>
      <c r="AG159" s="3">
        <v>0.0</v>
      </c>
      <c r="AH159" s="3">
        <v>0.0</v>
      </c>
      <c r="AI159" s="3">
        <v>0.0</v>
      </c>
      <c r="AJ159" s="3" t="s">
        <v>197</v>
      </c>
    </row>
    <row r="160" ht="15.75" customHeight="1">
      <c r="A160" s="3" t="s">
        <v>623</v>
      </c>
      <c r="B160" s="3" t="s">
        <v>3543</v>
      </c>
      <c r="C160" s="3" t="s">
        <v>3544</v>
      </c>
      <c r="D160" s="3" t="s">
        <v>3264</v>
      </c>
      <c r="E160" s="3">
        <v>0.0</v>
      </c>
      <c r="F160" s="3">
        <v>0.0</v>
      </c>
      <c r="G160" s="3">
        <v>0.0</v>
      </c>
      <c r="H160" s="3">
        <v>0.0</v>
      </c>
      <c r="I160" s="3">
        <v>0.0</v>
      </c>
      <c r="J160" s="3">
        <v>0.0</v>
      </c>
      <c r="K160" s="3">
        <v>0.0</v>
      </c>
      <c r="L160" s="3">
        <v>0.0</v>
      </c>
      <c r="M160" s="3">
        <v>0.0</v>
      </c>
      <c r="N160" s="3">
        <v>0.0</v>
      </c>
      <c r="O160" s="3">
        <v>0.0</v>
      </c>
      <c r="P160" s="3">
        <v>0.0</v>
      </c>
      <c r="Q160" s="3">
        <v>0.0</v>
      </c>
      <c r="R160" s="3">
        <v>0.0</v>
      </c>
      <c r="S160" s="3">
        <v>0.0</v>
      </c>
      <c r="T160" s="3">
        <v>0.0</v>
      </c>
      <c r="U160" s="3">
        <v>0.0</v>
      </c>
      <c r="V160" s="3">
        <v>0.0</v>
      </c>
      <c r="W160" s="3">
        <v>0.0</v>
      </c>
      <c r="X160" s="3">
        <v>0.0</v>
      </c>
      <c r="Y160" s="3">
        <v>0.0</v>
      </c>
      <c r="Z160" s="3">
        <v>0.0</v>
      </c>
      <c r="AA160" s="3">
        <v>0.0</v>
      </c>
      <c r="AB160" s="3">
        <v>0.0</v>
      </c>
      <c r="AC160" s="3">
        <v>0.0</v>
      </c>
      <c r="AD160" s="3">
        <v>0.0</v>
      </c>
      <c r="AE160" s="3">
        <v>0.0</v>
      </c>
      <c r="AF160" s="3">
        <v>0.0</v>
      </c>
      <c r="AG160" s="3">
        <v>0.0</v>
      </c>
      <c r="AH160" s="3">
        <v>0.0</v>
      </c>
      <c r="AI160" s="3">
        <v>0.0</v>
      </c>
      <c r="AJ160" s="3" t="s">
        <v>197</v>
      </c>
    </row>
    <row r="161" ht="15.75" customHeight="1">
      <c r="A161" s="3" t="s">
        <v>626</v>
      </c>
      <c r="B161" s="3" t="s">
        <v>3545</v>
      </c>
      <c r="C161" s="3" t="s">
        <v>3546</v>
      </c>
      <c r="D161" s="3" t="s">
        <v>3264</v>
      </c>
      <c r="E161" s="3">
        <v>45.65781</v>
      </c>
      <c r="F161" s="3">
        <v>45.963932</v>
      </c>
      <c r="G161" s="3">
        <v>46.122002</v>
      </c>
      <c r="H161" s="3">
        <v>46.255638</v>
      </c>
      <c r="I161" s="3">
        <v>46.355507</v>
      </c>
      <c r="J161" s="3">
        <v>46.492188</v>
      </c>
      <c r="K161" s="3">
        <v>46.591114</v>
      </c>
      <c r="L161" s="3">
        <v>46.685986</v>
      </c>
      <c r="M161" s="3">
        <v>46.787128</v>
      </c>
      <c r="N161" s="3">
        <v>46.884388</v>
      </c>
      <c r="O161" s="3">
        <v>46.977695</v>
      </c>
      <c r="P161" s="3">
        <v>47.07571</v>
      </c>
      <c r="Q161" s="3">
        <v>47.166904</v>
      </c>
      <c r="R161" s="3">
        <v>47.255699</v>
      </c>
      <c r="S161" s="3">
        <v>47.281937</v>
      </c>
      <c r="T161" s="3">
        <v>47.300678</v>
      </c>
      <c r="U161" s="3">
        <v>47.296696</v>
      </c>
      <c r="V161" s="3">
        <v>47.298199</v>
      </c>
      <c r="W161" s="3">
        <v>47.318077</v>
      </c>
      <c r="X161" s="3">
        <v>47.329559</v>
      </c>
      <c r="Y161" s="3">
        <v>47.341404</v>
      </c>
      <c r="Z161" s="3">
        <v>47.353054</v>
      </c>
      <c r="AA161" s="3">
        <v>47.369553</v>
      </c>
      <c r="AB161" s="3">
        <v>47.37756</v>
      </c>
      <c r="AC161" s="3">
        <v>47.38797</v>
      </c>
      <c r="AD161" s="3">
        <v>47.400059</v>
      </c>
      <c r="AE161" s="3">
        <v>47.41238</v>
      </c>
      <c r="AF161" s="3">
        <v>47.422916</v>
      </c>
      <c r="AG161" s="3">
        <v>47.434757</v>
      </c>
      <c r="AH161" s="3">
        <v>47.445992</v>
      </c>
      <c r="AI161" s="3">
        <v>47.450367</v>
      </c>
      <c r="AJ161" s="40">
        <v>0.001</v>
      </c>
    </row>
    <row r="162" ht="15.75" customHeight="1">
      <c r="A162" s="3" t="s">
        <v>629</v>
      </c>
      <c r="B162" s="3" t="s">
        <v>3547</v>
      </c>
      <c r="C162" s="3" t="s">
        <v>3548</v>
      </c>
      <c r="D162" s="3" t="s">
        <v>3264</v>
      </c>
      <c r="E162" s="3">
        <v>0.0</v>
      </c>
      <c r="F162" s="3">
        <v>0.0</v>
      </c>
      <c r="G162" s="3">
        <v>0.0</v>
      </c>
      <c r="H162" s="3">
        <v>0.0</v>
      </c>
      <c r="I162" s="3">
        <v>0.0</v>
      </c>
      <c r="J162" s="3">
        <v>0.0</v>
      </c>
      <c r="K162" s="3">
        <v>0.0</v>
      </c>
      <c r="L162" s="3">
        <v>0.0</v>
      </c>
      <c r="M162" s="3">
        <v>0.0</v>
      </c>
      <c r="N162" s="3">
        <v>0.0</v>
      </c>
      <c r="O162" s="3">
        <v>0.0</v>
      </c>
      <c r="P162" s="3">
        <v>0.0</v>
      </c>
      <c r="Q162" s="3">
        <v>0.0</v>
      </c>
      <c r="R162" s="3">
        <v>0.0</v>
      </c>
      <c r="S162" s="3">
        <v>0.0</v>
      </c>
      <c r="T162" s="3">
        <v>0.0</v>
      </c>
      <c r="U162" s="3">
        <v>0.0</v>
      </c>
      <c r="V162" s="3">
        <v>0.0</v>
      </c>
      <c r="W162" s="3">
        <v>0.0</v>
      </c>
      <c r="X162" s="3">
        <v>0.0</v>
      </c>
      <c r="Y162" s="3">
        <v>0.0</v>
      </c>
      <c r="Z162" s="3">
        <v>0.0</v>
      </c>
      <c r="AA162" s="3">
        <v>0.0</v>
      </c>
      <c r="AB162" s="3">
        <v>0.0</v>
      </c>
      <c r="AC162" s="3">
        <v>0.0</v>
      </c>
      <c r="AD162" s="3">
        <v>0.0</v>
      </c>
      <c r="AE162" s="3">
        <v>0.0</v>
      </c>
      <c r="AF162" s="3">
        <v>0.0</v>
      </c>
      <c r="AG162" s="3">
        <v>0.0</v>
      </c>
      <c r="AH162" s="3">
        <v>0.0</v>
      </c>
      <c r="AI162" s="3">
        <v>0.0</v>
      </c>
      <c r="AJ162" s="3" t="s">
        <v>197</v>
      </c>
    </row>
    <row r="163" ht="15.75" customHeight="1">
      <c r="A163" s="3" t="s">
        <v>632</v>
      </c>
      <c r="B163" s="3" t="s">
        <v>3549</v>
      </c>
      <c r="C163" s="3" t="s">
        <v>3550</v>
      </c>
      <c r="D163" s="3" t="s">
        <v>3264</v>
      </c>
      <c r="E163" s="3">
        <v>38.864437</v>
      </c>
      <c r="F163" s="3">
        <v>39.280663</v>
      </c>
      <c r="G163" s="3">
        <v>39.471169</v>
      </c>
      <c r="H163" s="3">
        <v>39.629967</v>
      </c>
      <c r="I163" s="3">
        <v>39.768394</v>
      </c>
      <c r="J163" s="3">
        <v>40.094185</v>
      </c>
      <c r="K163" s="3">
        <v>40.182926</v>
      </c>
      <c r="L163" s="3">
        <v>40.270885</v>
      </c>
      <c r="M163" s="3">
        <v>40.359203</v>
      </c>
      <c r="N163" s="3">
        <v>40.448448</v>
      </c>
      <c r="O163" s="3">
        <v>40.537037</v>
      </c>
      <c r="P163" s="3">
        <v>40.62466</v>
      </c>
      <c r="Q163" s="3">
        <v>40.710213</v>
      </c>
      <c r="R163" s="3">
        <v>40.800617</v>
      </c>
      <c r="S163" s="3">
        <v>40.82629</v>
      </c>
      <c r="T163" s="3">
        <v>40.83942</v>
      </c>
      <c r="U163" s="3">
        <v>40.852451</v>
      </c>
      <c r="V163" s="3">
        <v>40.865845</v>
      </c>
      <c r="W163" s="3">
        <v>40.876308</v>
      </c>
      <c r="X163" s="3">
        <v>40.887348</v>
      </c>
      <c r="Y163" s="3">
        <v>40.897758</v>
      </c>
      <c r="Z163" s="3">
        <v>40.905434</v>
      </c>
      <c r="AA163" s="3">
        <v>40.914375</v>
      </c>
      <c r="AB163" s="3">
        <v>40.921448</v>
      </c>
      <c r="AC163" s="3">
        <v>40.928982</v>
      </c>
      <c r="AD163" s="3">
        <v>40.936695</v>
      </c>
      <c r="AE163" s="3">
        <v>40.9445</v>
      </c>
      <c r="AF163" s="3">
        <v>40.951809</v>
      </c>
      <c r="AG163" s="3">
        <v>40.958672</v>
      </c>
      <c r="AH163" s="3">
        <v>40.965874</v>
      </c>
      <c r="AI163" s="3">
        <v>40.966255</v>
      </c>
      <c r="AJ163" s="40">
        <v>0.002</v>
      </c>
    </row>
    <row r="164" ht="15.75" customHeight="1">
      <c r="A164" s="3" t="s">
        <v>635</v>
      </c>
      <c r="B164" s="3" t="s">
        <v>3551</v>
      </c>
      <c r="C164" s="3" t="s">
        <v>3552</v>
      </c>
      <c r="D164" s="3" t="s">
        <v>3264</v>
      </c>
      <c r="E164" s="3">
        <v>0.0</v>
      </c>
      <c r="F164" s="3">
        <v>0.0</v>
      </c>
      <c r="G164" s="3">
        <v>0.0</v>
      </c>
      <c r="H164" s="3">
        <v>0.0</v>
      </c>
      <c r="I164" s="3">
        <v>0.0</v>
      </c>
      <c r="J164" s="3">
        <v>0.0</v>
      </c>
      <c r="K164" s="3">
        <v>0.0</v>
      </c>
      <c r="L164" s="3">
        <v>0.0</v>
      </c>
      <c r="M164" s="3">
        <v>0.0</v>
      </c>
      <c r="N164" s="3">
        <v>0.0</v>
      </c>
      <c r="O164" s="3">
        <v>0.0</v>
      </c>
      <c r="P164" s="3">
        <v>0.0</v>
      </c>
      <c r="Q164" s="3">
        <v>0.0</v>
      </c>
      <c r="R164" s="3">
        <v>0.0</v>
      </c>
      <c r="S164" s="3">
        <v>0.0</v>
      </c>
      <c r="T164" s="3">
        <v>0.0</v>
      </c>
      <c r="U164" s="3">
        <v>0.0</v>
      </c>
      <c r="V164" s="3">
        <v>0.0</v>
      </c>
      <c r="W164" s="3">
        <v>0.0</v>
      </c>
      <c r="X164" s="3">
        <v>0.0</v>
      </c>
      <c r="Y164" s="3">
        <v>0.0</v>
      </c>
      <c r="Z164" s="3">
        <v>0.0</v>
      </c>
      <c r="AA164" s="3">
        <v>0.0</v>
      </c>
      <c r="AB164" s="3">
        <v>0.0</v>
      </c>
      <c r="AC164" s="3">
        <v>0.0</v>
      </c>
      <c r="AD164" s="3">
        <v>0.0</v>
      </c>
      <c r="AE164" s="3">
        <v>0.0</v>
      </c>
      <c r="AF164" s="3">
        <v>0.0</v>
      </c>
      <c r="AG164" s="3">
        <v>0.0</v>
      </c>
      <c r="AH164" s="3">
        <v>0.0</v>
      </c>
      <c r="AI164" s="3">
        <v>0.0</v>
      </c>
      <c r="AJ164" s="3" t="s">
        <v>197</v>
      </c>
    </row>
    <row r="165" ht="15.75" customHeight="1">
      <c r="A165" s="3" t="s">
        <v>638</v>
      </c>
      <c r="B165" s="3" t="s">
        <v>3553</v>
      </c>
      <c r="C165" s="3" t="s">
        <v>3554</v>
      </c>
      <c r="D165" s="3" t="s">
        <v>3264</v>
      </c>
      <c r="E165" s="3">
        <v>0.0</v>
      </c>
      <c r="F165" s="3">
        <v>0.0</v>
      </c>
      <c r="G165" s="3">
        <v>0.0</v>
      </c>
      <c r="H165" s="3">
        <v>0.0</v>
      </c>
      <c r="I165" s="3">
        <v>0.0</v>
      </c>
      <c r="J165" s="3">
        <v>0.0</v>
      </c>
      <c r="K165" s="3">
        <v>0.0</v>
      </c>
      <c r="L165" s="3">
        <v>0.0</v>
      </c>
      <c r="M165" s="3">
        <v>0.0</v>
      </c>
      <c r="N165" s="3">
        <v>0.0</v>
      </c>
      <c r="O165" s="3">
        <v>0.0</v>
      </c>
      <c r="P165" s="3">
        <v>0.0</v>
      </c>
      <c r="Q165" s="3">
        <v>0.0</v>
      </c>
      <c r="R165" s="3">
        <v>0.0</v>
      </c>
      <c r="S165" s="3">
        <v>0.0</v>
      </c>
      <c r="T165" s="3">
        <v>0.0</v>
      </c>
      <c r="U165" s="3">
        <v>0.0</v>
      </c>
      <c r="V165" s="3">
        <v>0.0</v>
      </c>
      <c r="W165" s="3">
        <v>0.0</v>
      </c>
      <c r="X165" s="3">
        <v>0.0</v>
      </c>
      <c r="Y165" s="3">
        <v>0.0</v>
      </c>
      <c r="Z165" s="3">
        <v>0.0</v>
      </c>
      <c r="AA165" s="3">
        <v>0.0</v>
      </c>
      <c r="AB165" s="3">
        <v>0.0</v>
      </c>
      <c r="AC165" s="3">
        <v>0.0</v>
      </c>
      <c r="AD165" s="3">
        <v>0.0</v>
      </c>
      <c r="AE165" s="3">
        <v>0.0</v>
      </c>
      <c r="AF165" s="3">
        <v>0.0</v>
      </c>
      <c r="AG165" s="3">
        <v>0.0</v>
      </c>
      <c r="AH165" s="3">
        <v>0.0</v>
      </c>
      <c r="AI165" s="3">
        <v>0.0</v>
      </c>
      <c r="AJ165" s="3" t="s">
        <v>197</v>
      </c>
    </row>
    <row r="166" ht="15.75" customHeight="1">
      <c r="A166" s="3" t="s">
        <v>1996</v>
      </c>
      <c r="B166" s="3" t="s">
        <v>3555</v>
      </c>
      <c r="C166" s="3" t="s">
        <v>3556</v>
      </c>
      <c r="D166" s="3" t="s">
        <v>3264</v>
      </c>
      <c r="E166" s="3">
        <v>0.0</v>
      </c>
      <c r="F166" s="3">
        <v>0.0</v>
      </c>
      <c r="G166" s="3">
        <v>0.0</v>
      </c>
      <c r="H166" s="3">
        <v>0.0</v>
      </c>
      <c r="I166" s="3">
        <v>0.0</v>
      </c>
      <c r="J166" s="3">
        <v>0.0</v>
      </c>
      <c r="K166" s="3">
        <v>0.0</v>
      </c>
      <c r="L166" s="3">
        <v>0.0</v>
      </c>
      <c r="M166" s="3">
        <v>0.0</v>
      </c>
      <c r="N166" s="3">
        <v>0.0</v>
      </c>
      <c r="O166" s="3">
        <v>0.0</v>
      </c>
      <c r="P166" s="3">
        <v>0.0</v>
      </c>
      <c r="Q166" s="3">
        <v>0.0</v>
      </c>
      <c r="R166" s="3">
        <v>0.0</v>
      </c>
      <c r="S166" s="3">
        <v>0.0</v>
      </c>
      <c r="T166" s="3">
        <v>0.0</v>
      </c>
      <c r="U166" s="3">
        <v>0.0</v>
      </c>
      <c r="V166" s="3">
        <v>0.0</v>
      </c>
      <c r="W166" s="3">
        <v>0.0</v>
      </c>
      <c r="X166" s="3">
        <v>0.0</v>
      </c>
      <c r="Y166" s="3">
        <v>0.0</v>
      </c>
      <c r="Z166" s="3">
        <v>0.0</v>
      </c>
      <c r="AA166" s="3">
        <v>0.0</v>
      </c>
      <c r="AB166" s="3">
        <v>0.0</v>
      </c>
      <c r="AC166" s="3">
        <v>0.0</v>
      </c>
      <c r="AD166" s="3">
        <v>0.0</v>
      </c>
      <c r="AE166" s="3">
        <v>0.0</v>
      </c>
      <c r="AF166" s="3">
        <v>0.0</v>
      </c>
      <c r="AG166" s="3">
        <v>0.0</v>
      </c>
      <c r="AH166" s="3">
        <v>0.0</v>
      </c>
      <c r="AI166" s="3">
        <v>0.0</v>
      </c>
      <c r="AJ166" s="3" t="s">
        <v>197</v>
      </c>
    </row>
    <row r="167" ht="15.75" customHeight="1">
      <c r="A167" s="3" t="s">
        <v>1999</v>
      </c>
      <c r="B167" s="3" t="s">
        <v>3557</v>
      </c>
      <c r="C167" s="3" t="s">
        <v>3558</v>
      </c>
      <c r="D167" s="3" t="s">
        <v>3264</v>
      </c>
      <c r="E167" s="3">
        <v>0.0</v>
      </c>
      <c r="F167" s="3">
        <v>0.0</v>
      </c>
      <c r="G167" s="3">
        <v>0.0</v>
      </c>
      <c r="H167" s="3">
        <v>0.0</v>
      </c>
      <c r="I167" s="3">
        <v>0.0</v>
      </c>
      <c r="J167" s="3">
        <v>0.0</v>
      </c>
      <c r="K167" s="3">
        <v>0.0</v>
      </c>
      <c r="L167" s="3">
        <v>0.0</v>
      </c>
      <c r="M167" s="3">
        <v>0.0</v>
      </c>
      <c r="N167" s="3">
        <v>0.0</v>
      </c>
      <c r="O167" s="3">
        <v>0.0</v>
      </c>
      <c r="P167" s="3">
        <v>0.0</v>
      </c>
      <c r="Q167" s="3">
        <v>0.0</v>
      </c>
      <c r="R167" s="3">
        <v>0.0</v>
      </c>
      <c r="S167" s="3">
        <v>0.0</v>
      </c>
      <c r="T167" s="3">
        <v>0.0</v>
      </c>
      <c r="U167" s="3">
        <v>0.0</v>
      </c>
      <c r="V167" s="3">
        <v>0.0</v>
      </c>
      <c r="W167" s="3">
        <v>0.0</v>
      </c>
      <c r="X167" s="3">
        <v>0.0</v>
      </c>
      <c r="Y167" s="3">
        <v>0.0</v>
      </c>
      <c r="Z167" s="3">
        <v>0.0</v>
      </c>
      <c r="AA167" s="3">
        <v>0.0</v>
      </c>
      <c r="AB167" s="3">
        <v>0.0</v>
      </c>
      <c r="AC167" s="3">
        <v>0.0</v>
      </c>
      <c r="AD167" s="3">
        <v>0.0</v>
      </c>
      <c r="AE167" s="3">
        <v>0.0</v>
      </c>
      <c r="AF167" s="3">
        <v>0.0</v>
      </c>
      <c r="AG167" s="3">
        <v>0.0</v>
      </c>
      <c r="AH167" s="3">
        <v>0.0</v>
      </c>
      <c r="AI167" s="3">
        <v>0.0</v>
      </c>
      <c r="AJ167" s="3" t="s">
        <v>197</v>
      </c>
    </row>
    <row r="168" ht="15.75" customHeight="1">
      <c r="A168" s="3" t="s">
        <v>179</v>
      </c>
      <c r="C168" s="3" t="s">
        <v>3559</v>
      </c>
    </row>
    <row r="169" ht="15.75" customHeight="1">
      <c r="A169" s="3" t="s">
        <v>1959</v>
      </c>
      <c r="B169" s="3" t="s">
        <v>3560</v>
      </c>
      <c r="C169" s="3" t="s">
        <v>3561</v>
      </c>
      <c r="D169" s="3" t="s">
        <v>3264</v>
      </c>
      <c r="E169" s="3">
        <v>87.721962</v>
      </c>
      <c r="F169" s="3">
        <v>87.742172</v>
      </c>
      <c r="G169" s="3">
        <v>87.544601</v>
      </c>
      <c r="H169" s="3">
        <v>87.36998</v>
      </c>
      <c r="I169" s="3">
        <v>87.23349</v>
      </c>
      <c r="J169" s="3">
        <v>87.211784</v>
      </c>
      <c r="K169" s="3">
        <v>87.07029</v>
      </c>
      <c r="L169" s="3">
        <v>86.9375</v>
      </c>
      <c r="M169" s="3">
        <v>86.812408</v>
      </c>
      <c r="N169" s="3">
        <v>86.705818</v>
      </c>
      <c r="O169" s="3">
        <v>86.615616</v>
      </c>
      <c r="P169" s="3">
        <v>86.536713</v>
      </c>
      <c r="Q169" s="3">
        <v>86.468163</v>
      </c>
      <c r="R169" s="3">
        <v>86.410027</v>
      </c>
      <c r="S169" s="3">
        <v>86.339615</v>
      </c>
      <c r="T169" s="3">
        <v>86.274261</v>
      </c>
      <c r="U169" s="3">
        <v>86.217697</v>
      </c>
      <c r="V169" s="3">
        <v>86.169121</v>
      </c>
      <c r="W169" s="3">
        <v>86.129822</v>
      </c>
      <c r="X169" s="3">
        <v>86.098495</v>
      </c>
      <c r="Y169" s="3">
        <v>86.075294</v>
      </c>
      <c r="Z169" s="3">
        <v>86.088722</v>
      </c>
      <c r="AA169" s="3">
        <v>86.102188</v>
      </c>
      <c r="AB169" s="3">
        <v>86.11647</v>
      </c>
      <c r="AC169" s="3">
        <v>86.131027</v>
      </c>
      <c r="AD169" s="3">
        <v>86.145416</v>
      </c>
      <c r="AE169" s="3">
        <v>86.159874</v>
      </c>
      <c r="AF169" s="3">
        <v>86.174423</v>
      </c>
      <c r="AG169" s="3">
        <v>86.189178</v>
      </c>
      <c r="AH169" s="3">
        <v>86.204079</v>
      </c>
      <c r="AI169" s="3">
        <v>86.198929</v>
      </c>
      <c r="AJ169" s="40">
        <v>-0.001</v>
      </c>
    </row>
    <row r="170" ht="15.75" customHeight="1">
      <c r="A170" s="3" t="s">
        <v>1963</v>
      </c>
      <c r="B170" s="3" t="s">
        <v>3562</v>
      </c>
      <c r="C170" s="3" t="s">
        <v>3563</v>
      </c>
      <c r="D170" s="3" t="s">
        <v>3264</v>
      </c>
      <c r="E170" s="3">
        <v>51.835907</v>
      </c>
      <c r="F170" s="3">
        <v>51.712582</v>
      </c>
      <c r="G170" s="3">
        <v>51.490482</v>
      </c>
      <c r="H170" s="3">
        <v>51.292732</v>
      </c>
      <c r="I170" s="3">
        <v>51.136402</v>
      </c>
      <c r="J170" s="3">
        <v>51.137691</v>
      </c>
      <c r="K170" s="3">
        <v>51.085033</v>
      </c>
      <c r="L170" s="3">
        <v>50.930416</v>
      </c>
      <c r="M170" s="3">
        <v>50.78326</v>
      </c>
      <c r="N170" s="3">
        <v>50.658958</v>
      </c>
      <c r="O170" s="3">
        <v>50.553261</v>
      </c>
      <c r="P170" s="3">
        <v>50.460354</v>
      </c>
      <c r="Q170" s="3">
        <v>50.378956</v>
      </c>
      <c r="R170" s="3">
        <v>50.308708</v>
      </c>
      <c r="S170" s="3">
        <v>50.22813</v>
      </c>
      <c r="T170" s="3">
        <v>50.153652</v>
      </c>
      <c r="U170" s="3">
        <v>50.087822</v>
      </c>
      <c r="V170" s="3">
        <v>50.031368</v>
      </c>
      <c r="W170" s="3">
        <v>49.985226</v>
      </c>
      <c r="X170" s="3">
        <v>49.947525</v>
      </c>
      <c r="Y170" s="3">
        <v>49.918716</v>
      </c>
      <c r="Z170" s="3">
        <v>49.930401</v>
      </c>
      <c r="AA170" s="3">
        <v>49.942749</v>
      </c>
      <c r="AB170" s="3">
        <v>49.9552</v>
      </c>
      <c r="AC170" s="3">
        <v>49.968163</v>
      </c>
      <c r="AD170" s="3">
        <v>49.981503</v>
      </c>
      <c r="AE170" s="3">
        <v>49.99506</v>
      </c>
      <c r="AF170" s="3">
        <v>50.008644</v>
      </c>
      <c r="AG170" s="3">
        <v>50.022503</v>
      </c>
      <c r="AH170" s="3">
        <v>50.036682</v>
      </c>
      <c r="AI170" s="3">
        <v>50.030685</v>
      </c>
      <c r="AJ170" s="40">
        <v>-0.001</v>
      </c>
    </row>
    <row r="171" ht="15.75" customHeight="1">
      <c r="A171" s="3" t="s">
        <v>1966</v>
      </c>
      <c r="B171" s="3" t="s">
        <v>3564</v>
      </c>
      <c r="C171" s="3" t="s">
        <v>3565</v>
      </c>
      <c r="D171" s="3" t="s">
        <v>3264</v>
      </c>
      <c r="E171" s="3">
        <v>40.41576</v>
      </c>
      <c r="F171" s="3">
        <v>40.305714</v>
      </c>
      <c r="G171" s="3">
        <v>40.120892</v>
      </c>
      <c r="H171" s="3">
        <v>39.979252</v>
      </c>
      <c r="I171" s="3">
        <v>39.830734</v>
      </c>
      <c r="J171" s="3">
        <v>39.784542</v>
      </c>
      <c r="K171" s="3">
        <v>39.652367</v>
      </c>
      <c r="L171" s="3">
        <v>39.50436</v>
      </c>
      <c r="M171" s="3">
        <v>39.367382</v>
      </c>
      <c r="N171" s="3">
        <v>39.251438</v>
      </c>
      <c r="O171" s="3">
        <v>39.153378</v>
      </c>
      <c r="P171" s="3">
        <v>39.067677</v>
      </c>
      <c r="Q171" s="3">
        <v>38.993137</v>
      </c>
      <c r="R171" s="3">
        <v>38.929409</v>
      </c>
      <c r="S171" s="3">
        <v>38.854759</v>
      </c>
      <c r="T171" s="3">
        <v>38.785572</v>
      </c>
      <c r="U171" s="3">
        <v>38.725338</v>
      </c>
      <c r="V171" s="3">
        <v>38.673927</v>
      </c>
      <c r="W171" s="3">
        <v>38.631149</v>
      </c>
      <c r="X171" s="3">
        <v>38.596889</v>
      </c>
      <c r="Y171" s="3">
        <v>38.570869</v>
      </c>
      <c r="Z171" s="3">
        <v>38.583309</v>
      </c>
      <c r="AA171" s="3">
        <v>38.596146</v>
      </c>
      <c r="AB171" s="3">
        <v>38.609341</v>
      </c>
      <c r="AC171" s="3">
        <v>38.622894</v>
      </c>
      <c r="AD171" s="3">
        <v>38.636745</v>
      </c>
      <c r="AE171" s="3">
        <v>38.650776</v>
      </c>
      <c r="AF171" s="3">
        <v>38.665043</v>
      </c>
      <c r="AG171" s="3">
        <v>38.679539</v>
      </c>
      <c r="AH171" s="3">
        <v>38.694176</v>
      </c>
      <c r="AI171" s="3">
        <v>38.688709</v>
      </c>
      <c r="AJ171" s="40">
        <v>-0.001</v>
      </c>
    </row>
    <row r="172" ht="15.75" customHeight="1">
      <c r="A172" s="3" t="s">
        <v>1969</v>
      </c>
      <c r="B172" s="3" t="s">
        <v>3566</v>
      </c>
      <c r="C172" s="3" t="s">
        <v>3567</v>
      </c>
      <c r="D172" s="3" t="s">
        <v>3264</v>
      </c>
      <c r="E172" s="3">
        <v>40.282597</v>
      </c>
      <c r="F172" s="3">
        <v>40.050426</v>
      </c>
      <c r="G172" s="3">
        <v>39.780926</v>
      </c>
      <c r="H172" s="3">
        <v>39.55183</v>
      </c>
      <c r="I172" s="3">
        <v>39.329609</v>
      </c>
      <c r="J172" s="3">
        <v>39.148659</v>
      </c>
      <c r="K172" s="3">
        <v>38.958996</v>
      </c>
      <c r="L172" s="3">
        <v>38.745369</v>
      </c>
      <c r="M172" s="3">
        <v>38.551517</v>
      </c>
      <c r="N172" s="3">
        <v>38.38958</v>
      </c>
      <c r="O172" s="3">
        <v>38.255318</v>
      </c>
      <c r="P172" s="3">
        <v>38.141834</v>
      </c>
      <c r="Q172" s="3">
        <v>38.046524</v>
      </c>
      <c r="R172" s="3">
        <v>37.967236</v>
      </c>
      <c r="S172" s="3">
        <v>37.880676</v>
      </c>
      <c r="T172" s="3">
        <v>37.802109</v>
      </c>
      <c r="U172" s="3">
        <v>37.73447</v>
      </c>
      <c r="V172" s="3">
        <v>37.676643</v>
      </c>
      <c r="W172" s="3">
        <v>37.62796</v>
      </c>
      <c r="X172" s="3">
        <v>37.588268</v>
      </c>
      <c r="Y172" s="3">
        <v>37.55687</v>
      </c>
      <c r="Z172" s="3">
        <v>37.569511</v>
      </c>
      <c r="AA172" s="3">
        <v>37.582401</v>
      </c>
      <c r="AB172" s="3">
        <v>37.595726</v>
      </c>
      <c r="AC172" s="3">
        <v>37.609325</v>
      </c>
      <c r="AD172" s="3">
        <v>37.623123</v>
      </c>
      <c r="AE172" s="3">
        <v>37.637096</v>
      </c>
      <c r="AF172" s="3">
        <v>37.651337</v>
      </c>
      <c r="AG172" s="3">
        <v>37.66581</v>
      </c>
      <c r="AH172" s="3">
        <v>37.680374</v>
      </c>
      <c r="AI172" s="3">
        <v>37.674881</v>
      </c>
      <c r="AJ172" s="40">
        <v>-0.002</v>
      </c>
    </row>
    <row r="173" ht="15.75" customHeight="1">
      <c r="A173" s="3" t="s">
        <v>1972</v>
      </c>
      <c r="B173" s="3" t="s">
        <v>3568</v>
      </c>
      <c r="C173" s="3" t="s">
        <v>3569</v>
      </c>
      <c r="D173" s="3" t="s">
        <v>3264</v>
      </c>
      <c r="E173" s="3">
        <v>0.0</v>
      </c>
      <c r="F173" s="3">
        <v>0.0</v>
      </c>
      <c r="G173" s="3">
        <v>0.0</v>
      </c>
      <c r="H173" s="3">
        <v>0.0</v>
      </c>
      <c r="I173" s="3">
        <v>0.0</v>
      </c>
      <c r="J173" s="3">
        <v>0.0</v>
      </c>
      <c r="K173" s="3">
        <v>0.0</v>
      </c>
      <c r="L173" s="3">
        <v>0.0</v>
      </c>
      <c r="M173" s="3">
        <v>0.0</v>
      </c>
      <c r="N173" s="3">
        <v>0.0</v>
      </c>
      <c r="O173" s="3">
        <v>0.0</v>
      </c>
      <c r="P173" s="3">
        <v>0.0</v>
      </c>
      <c r="Q173" s="3">
        <v>0.0</v>
      </c>
      <c r="R173" s="3">
        <v>0.0</v>
      </c>
      <c r="S173" s="3">
        <v>0.0</v>
      </c>
      <c r="T173" s="3">
        <v>0.0</v>
      </c>
      <c r="U173" s="3">
        <v>0.0</v>
      </c>
      <c r="V173" s="3">
        <v>0.0</v>
      </c>
      <c r="W173" s="3">
        <v>0.0</v>
      </c>
      <c r="X173" s="3">
        <v>0.0</v>
      </c>
      <c r="Y173" s="3">
        <v>0.0</v>
      </c>
      <c r="Z173" s="3">
        <v>0.0</v>
      </c>
      <c r="AA173" s="3">
        <v>0.0</v>
      </c>
      <c r="AB173" s="3">
        <v>0.0</v>
      </c>
      <c r="AC173" s="3">
        <v>0.0</v>
      </c>
      <c r="AD173" s="3">
        <v>0.0</v>
      </c>
      <c r="AE173" s="3">
        <v>0.0</v>
      </c>
      <c r="AF173" s="3">
        <v>0.0</v>
      </c>
      <c r="AG173" s="3">
        <v>0.0</v>
      </c>
      <c r="AH173" s="3">
        <v>0.0</v>
      </c>
      <c r="AI173" s="3">
        <v>0.0</v>
      </c>
      <c r="AJ173" s="3" t="s">
        <v>197</v>
      </c>
    </row>
    <row r="174" ht="15.75" customHeight="1">
      <c r="A174" s="3" t="s">
        <v>1975</v>
      </c>
      <c r="B174" s="3" t="s">
        <v>3570</v>
      </c>
      <c r="C174" s="3" t="s">
        <v>3571</v>
      </c>
      <c r="D174" s="3" t="s">
        <v>3264</v>
      </c>
      <c r="E174" s="3">
        <v>117.438866</v>
      </c>
      <c r="F174" s="3">
        <v>117.274078</v>
      </c>
      <c r="G174" s="3">
        <v>116.935806</v>
      </c>
      <c r="H174" s="3">
        <v>116.609413</v>
      </c>
      <c r="I174" s="3">
        <v>116.30867</v>
      </c>
      <c r="J174" s="3">
        <v>116.166847</v>
      </c>
      <c r="K174" s="3">
        <v>115.93837</v>
      </c>
      <c r="L174" s="3">
        <v>115.669777</v>
      </c>
      <c r="M174" s="3">
        <v>115.42189</v>
      </c>
      <c r="N174" s="3">
        <v>115.21508</v>
      </c>
      <c r="O174" s="3">
        <v>115.044762</v>
      </c>
      <c r="P174" s="3">
        <v>114.903633</v>
      </c>
      <c r="Q174" s="3">
        <v>114.786011</v>
      </c>
      <c r="R174" s="3">
        <v>114.688866</v>
      </c>
      <c r="S174" s="3">
        <v>114.588936</v>
      </c>
      <c r="T174" s="3">
        <v>114.500923</v>
      </c>
      <c r="U174" s="3">
        <v>114.424728</v>
      </c>
      <c r="V174" s="3">
        <v>114.358971</v>
      </c>
      <c r="W174" s="3">
        <v>114.305008</v>
      </c>
      <c r="X174" s="3">
        <v>114.259422</v>
      </c>
      <c r="Y174" s="3">
        <v>114.222549</v>
      </c>
      <c r="Z174" s="3">
        <v>114.234833</v>
      </c>
      <c r="AA174" s="3">
        <v>114.247681</v>
      </c>
      <c r="AB174" s="3">
        <v>114.260704</v>
      </c>
      <c r="AC174" s="3">
        <v>114.274239</v>
      </c>
      <c r="AD174" s="3">
        <v>114.288048</v>
      </c>
      <c r="AE174" s="3">
        <v>114.302017</v>
      </c>
      <c r="AF174" s="3">
        <v>114.316093</v>
      </c>
      <c r="AG174" s="3">
        <v>114.330498</v>
      </c>
      <c r="AH174" s="3">
        <v>114.345085</v>
      </c>
      <c r="AI174" s="3">
        <v>114.339546</v>
      </c>
      <c r="AJ174" s="40">
        <v>-0.001</v>
      </c>
    </row>
    <row r="175" ht="15.75" customHeight="1">
      <c r="A175" s="3" t="s">
        <v>1978</v>
      </c>
      <c r="B175" s="3" t="s">
        <v>3572</v>
      </c>
      <c r="C175" s="3" t="s">
        <v>3573</v>
      </c>
      <c r="D175" s="3" t="s">
        <v>3264</v>
      </c>
      <c r="E175" s="3">
        <v>40.310043</v>
      </c>
      <c r="F175" s="3">
        <v>40.110882</v>
      </c>
      <c r="G175" s="3">
        <v>39.830967</v>
      </c>
      <c r="H175" s="3">
        <v>39.598351</v>
      </c>
      <c r="I175" s="3">
        <v>39.367332</v>
      </c>
      <c r="J175" s="3">
        <v>39.185337</v>
      </c>
      <c r="K175" s="3">
        <v>39.010796</v>
      </c>
      <c r="L175" s="3">
        <v>38.775345</v>
      </c>
      <c r="M175" s="3">
        <v>38.562717</v>
      </c>
      <c r="N175" s="3">
        <v>38.384163</v>
      </c>
      <c r="O175" s="3">
        <v>38.236111</v>
      </c>
      <c r="P175" s="3">
        <v>38.110992</v>
      </c>
      <c r="Q175" s="3">
        <v>38.005764</v>
      </c>
      <c r="R175" s="3">
        <v>37.917927</v>
      </c>
      <c r="S175" s="3">
        <v>37.824074</v>
      </c>
      <c r="T175" s="3">
        <v>37.73917</v>
      </c>
      <c r="U175" s="3">
        <v>37.665901</v>
      </c>
      <c r="V175" s="3">
        <v>37.603107</v>
      </c>
      <c r="W175" s="3">
        <v>37.550056</v>
      </c>
      <c r="X175" s="3">
        <v>37.506382</v>
      </c>
      <c r="Y175" s="3">
        <v>37.471451</v>
      </c>
      <c r="Z175" s="3">
        <v>37.483433</v>
      </c>
      <c r="AA175" s="3">
        <v>37.495815</v>
      </c>
      <c r="AB175" s="3">
        <v>37.508564</v>
      </c>
      <c r="AC175" s="3">
        <v>37.52169</v>
      </c>
      <c r="AD175" s="3">
        <v>37.535114</v>
      </c>
      <c r="AE175" s="3">
        <v>37.548737</v>
      </c>
      <c r="AF175" s="3">
        <v>37.562603</v>
      </c>
      <c r="AG175" s="3">
        <v>37.57671</v>
      </c>
      <c r="AH175" s="3">
        <v>37.590973</v>
      </c>
      <c r="AI175" s="3">
        <v>37.585144</v>
      </c>
      <c r="AJ175" s="40">
        <v>-0.002</v>
      </c>
    </row>
    <row r="176" ht="15.75" customHeight="1">
      <c r="A176" s="3" t="s">
        <v>1981</v>
      </c>
      <c r="B176" s="3" t="s">
        <v>3574</v>
      </c>
      <c r="C176" s="3" t="s">
        <v>3575</v>
      </c>
      <c r="D176" s="3" t="s">
        <v>3264</v>
      </c>
      <c r="E176" s="3">
        <v>50.783001</v>
      </c>
      <c r="F176" s="3">
        <v>50.442284</v>
      </c>
      <c r="G176" s="3">
        <v>50.067108</v>
      </c>
      <c r="H176" s="3">
        <v>49.741417</v>
      </c>
      <c r="I176" s="3">
        <v>49.448795</v>
      </c>
      <c r="J176" s="3">
        <v>49.187149</v>
      </c>
      <c r="K176" s="3">
        <v>48.939941</v>
      </c>
      <c r="L176" s="3">
        <v>48.660133</v>
      </c>
      <c r="M176" s="3">
        <v>48.40723</v>
      </c>
      <c r="N176" s="3">
        <v>48.194145</v>
      </c>
      <c r="O176" s="3">
        <v>48.016621</v>
      </c>
      <c r="P176" s="3">
        <v>47.866081</v>
      </c>
      <c r="Q176" s="3">
        <v>47.738979</v>
      </c>
      <c r="R176" s="3">
        <v>47.632107</v>
      </c>
      <c r="S176" s="3">
        <v>47.521519</v>
      </c>
      <c r="T176" s="3">
        <v>47.421951</v>
      </c>
      <c r="U176" s="3">
        <v>47.338604</v>
      </c>
      <c r="V176" s="3">
        <v>47.268608</v>
      </c>
      <c r="W176" s="3">
        <v>47.205536</v>
      </c>
      <c r="X176" s="3">
        <v>47.154324</v>
      </c>
      <c r="Y176" s="3">
        <v>47.113064</v>
      </c>
      <c r="Z176" s="3">
        <v>47.125484</v>
      </c>
      <c r="AA176" s="3">
        <v>47.136936</v>
      </c>
      <c r="AB176" s="3">
        <v>47.150608</v>
      </c>
      <c r="AC176" s="3">
        <v>47.162994</v>
      </c>
      <c r="AD176" s="3">
        <v>47.175484</v>
      </c>
      <c r="AE176" s="3">
        <v>47.188183</v>
      </c>
      <c r="AF176" s="3">
        <v>47.201225</v>
      </c>
      <c r="AG176" s="3">
        <v>47.214527</v>
      </c>
      <c r="AH176" s="3">
        <v>47.227974</v>
      </c>
      <c r="AI176" s="3">
        <v>47.221386</v>
      </c>
      <c r="AJ176" s="40">
        <v>-0.002</v>
      </c>
    </row>
    <row r="177" ht="15.75" customHeight="1">
      <c r="A177" s="3" t="s">
        <v>623</v>
      </c>
      <c r="B177" s="3" t="s">
        <v>3576</v>
      </c>
      <c r="C177" s="3" t="s">
        <v>3577</v>
      </c>
      <c r="D177" s="3" t="s">
        <v>3264</v>
      </c>
      <c r="E177" s="3">
        <v>0.0</v>
      </c>
      <c r="F177" s="3">
        <v>0.0</v>
      </c>
      <c r="G177" s="3">
        <v>0.0</v>
      </c>
      <c r="H177" s="3">
        <v>0.0</v>
      </c>
      <c r="I177" s="3">
        <v>0.0</v>
      </c>
      <c r="J177" s="3">
        <v>0.0</v>
      </c>
      <c r="K177" s="3">
        <v>0.0</v>
      </c>
      <c r="L177" s="3">
        <v>0.0</v>
      </c>
      <c r="M177" s="3">
        <v>0.0</v>
      </c>
      <c r="N177" s="3">
        <v>0.0</v>
      </c>
      <c r="O177" s="3">
        <v>0.0</v>
      </c>
      <c r="P177" s="3">
        <v>0.0</v>
      </c>
      <c r="Q177" s="3">
        <v>0.0</v>
      </c>
      <c r="R177" s="3">
        <v>0.0</v>
      </c>
      <c r="S177" s="3">
        <v>0.0</v>
      </c>
      <c r="T177" s="3">
        <v>0.0</v>
      </c>
      <c r="U177" s="3">
        <v>0.0</v>
      </c>
      <c r="V177" s="3">
        <v>0.0</v>
      </c>
      <c r="W177" s="3">
        <v>0.0</v>
      </c>
      <c r="X177" s="3">
        <v>0.0</v>
      </c>
      <c r="Y177" s="3">
        <v>0.0</v>
      </c>
      <c r="Z177" s="3">
        <v>0.0</v>
      </c>
      <c r="AA177" s="3">
        <v>0.0</v>
      </c>
      <c r="AB177" s="3">
        <v>0.0</v>
      </c>
      <c r="AC177" s="3">
        <v>0.0</v>
      </c>
      <c r="AD177" s="3">
        <v>0.0</v>
      </c>
      <c r="AE177" s="3">
        <v>0.0</v>
      </c>
      <c r="AF177" s="3">
        <v>0.0</v>
      </c>
      <c r="AG177" s="3">
        <v>0.0</v>
      </c>
      <c r="AH177" s="3">
        <v>0.0</v>
      </c>
      <c r="AI177" s="3">
        <v>0.0</v>
      </c>
      <c r="AJ177" s="3" t="s">
        <v>197</v>
      </c>
    </row>
    <row r="178" ht="15.75" customHeight="1">
      <c r="A178" s="3" t="s">
        <v>626</v>
      </c>
      <c r="B178" s="3" t="s">
        <v>3578</v>
      </c>
      <c r="C178" s="3" t="s">
        <v>3579</v>
      </c>
      <c r="D178" s="3" t="s">
        <v>3264</v>
      </c>
      <c r="E178" s="3">
        <v>0.0</v>
      </c>
      <c r="F178" s="3">
        <v>0.0</v>
      </c>
      <c r="G178" s="3">
        <v>0.0</v>
      </c>
      <c r="H178" s="3">
        <v>0.0</v>
      </c>
      <c r="I178" s="3">
        <v>0.0</v>
      </c>
      <c r="J178" s="3">
        <v>0.0</v>
      </c>
      <c r="K178" s="3">
        <v>0.0</v>
      </c>
      <c r="L178" s="3">
        <v>0.0</v>
      </c>
      <c r="M178" s="3">
        <v>0.0</v>
      </c>
      <c r="N178" s="3">
        <v>0.0</v>
      </c>
      <c r="O178" s="3">
        <v>0.0</v>
      </c>
      <c r="P178" s="3">
        <v>0.0</v>
      </c>
      <c r="Q178" s="3">
        <v>0.0</v>
      </c>
      <c r="R178" s="3">
        <v>0.0</v>
      </c>
      <c r="S178" s="3">
        <v>0.0</v>
      </c>
      <c r="T178" s="3">
        <v>0.0</v>
      </c>
      <c r="U178" s="3">
        <v>0.0</v>
      </c>
      <c r="V178" s="3">
        <v>0.0</v>
      </c>
      <c r="W178" s="3">
        <v>0.0</v>
      </c>
      <c r="X178" s="3">
        <v>0.0</v>
      </c>
      <c r="Y178" s="3">
        <v>0.0</v>
      </c>
      <c r="Z178" s="3">
        <v>0.0</v>
      </c>
      <c r="AA178" s="3">
        <v>0.0</v>
      </c>
      <c r="AB178" s="3">
        <v>0.0</v>
      </c>
      <c r="AC178" s="3">
        <v>0.0</v>
      </c>
      <c r="AD178" s="3">
        <v>0.0</v>
      </c>
      <c r="AE178" s="3">
        <v>0.0</v>
      </c>
      <c r="AF178" s="3">
        <v>0.0</v>
      </c>
      <c r="AG178" s="3">
        <v>0.0</v>
      </c>
      <c r="AH178" s="3">
        <v>0.0</v>
      </c>
      <c r="AI178" s="3">
        <v>0.0</v>
      </c>
      <c r="AJ178" s="3" t="s">
        <v>197</v>
      </c>
    </row>
    <row r="179" ht="15.75" customHeight="1">
      <c r="A179" s="3" t="s">
        <v>629</v>
      </c>
      <c r="B179" s="3" t="s">
        <v>3580</v>
      </c>
      <c r="C179" s="3" t="s">
        <v>3581</v>
      </c>
      <c r="D179" s="3" t="s">
        <v>3264</v>
      </c>
      <c r="E179" s="3">
        <v>0.0</v>
      </c>
      <c r="F179" s="3">
        <v>0.0</v>
      </c>
      <c r="G179" s="3">
        <v>0.0</v>
      </c>
      <c r="H179" s="3">
        <v>0.0</v>
      </c>
      <c r="I179" s="3">
        <v>0.0</v>
      </c>
      <c r="J179" s="3">
        <v>0.0</v>
      </c>
      <c r="K179" s="3">
        <v>0.0</v>
      </c>
      <c r="L179" s="3">
        <v>0.0</v>
      </c>
      <c r="M179" s="3">
        <v>0.0</v>
      </c>
      <c r="N179" s="3">
        <v>0.0</v>
      </c>
      <c r="O179" s="3">
        <v>0.0</v>
      </c>
      <c r="P179" s="3">
        <v>0.0</v>
      </c>
      <c r="Q179" s="3">
        <v>0.0</v>
      </c>
      <c r="R179" s="3">
        <v>0.0</v>
      </c>
      <c r="S179" s="3">
        <v>0.0</v>
      </c>
      <c r="T179" s="3">
        <v>0.0</v>
      </c>
      <c r="U179" s="3">
        <v>0.0</v>
      </c>
      <c r="V179" s="3">
        <v>0.0</v>
      </c>
      <c r="W179" s="3">
        <v>0.0</v>
      </c>
      <c r="X179" s="3">
        <v>0.0</v>
      </c>
      <c r="Y179" s="3">
        <v>0.0</v>
      </c>
      <c r="Z179" s="3">
        <v>0.0</v>
      </c>
      <c r="AA179" s="3">
        <v>0.0</v>
      </c>
      <c r="AB179" s="3">
        <v>0.0</v>
      </c>
      <c r="AC179" s="3">
        <v>0.0</v>
      </c>
      <c r="AD179" s="3">
        <v>0.0</v>
      </c>
      <c r="AE179" s="3">
        <v>0.0</v>
      </c>
      <c r="AF179" s="3">
        <v>0.0</v>
      </c>
      <c r="AG179" s="3">
        <v>0.0</v>
      </c>
      <c r="AH179" s="3">
        <v>0.0</v>
      </c>
      <c r="AI179" s="3">
        <v>0.0</v>
      </c>
      <c r="AJ179" s="3" t="s">
        <v>197</v>
      </c>
    </row>
    <row r="180" ht="15.75" customHeight="1">
      <c r="A180" s="3" t="s">
        <v>632</v>
      </c>
      <c r="B180" s="3" t="s">
        <v>3582</v>
      </c>
      <c r="C180" s="3" t="s">
        <v>3583</v>
      </c>
      <c r="D180" s="3" t="s">
        <v>3264</v>
      </c>
      <c r="E180" s="3">
        <v>0.0</v>
      </c>
      <c r="F180" s="3">
        <v>0.0</v>
      </c>
      <c r="G180" s="3">
        <v>0.0</v>
      </c>
      <c r="H180" s="3">
        <v>0.0</v>
      </c>
      <c r="I180" s="3">
        <v>0.0</v>
      </c>
      <c r="J180" s="3">
        <v>0.0</v>
      </c>
      <c r="K180" s="3">
        <v>0.0</v>
      </c>
      <c r="L180" s="3">
        <v>0.0</v>
      </c>
      <c r="M180" s="3">
        <v>0.0</v>
      </c>
      <c r="N180" s="3">
        <v>0.0</v>
      </c>
      <c r="O180" s="3">
        <v>0.0</v>
      </c>
      <c r="P180" s="3">
        <v>0.0</v>
      </c>
      <c r="Q180" s="3">
        <v>0.0</v>
      </c>
      <c r="R180" s="3">
        <v>0.0</v>
      </c>
      <c r="S180" s="3">
        <v>0.0</v>
      </c>
      <c r="T180" s="3">
        <v>0.0</v>
      </c>
      <c r="U180" s="3">
        <v>0.0</v>
      </c>
      <c r="V180" s="3">
        <v>0.0</v>
      </c>
      <c r="W180" s="3">
        <v>0.0</v>
      </c>
      <c r="X180" s="3">
        <v>0.0</v>
      </c>
      <c r="Y180" s="3">
        <v>0.0</v>
      </c>
      <c r="Z180" s="3">
        <v>0.0</v>
      </c>
      <c r="AA180" s="3">
        <v>0.0</v>
      </c>
      <c r="AB180" s="3">
        <v>0.0</v>
      </c>
      <c r="AC180" s="3">
        <v>0.0</v>
      </c>
      <c r="AD180" s="3">
        <v>0.0</v>
      </c>
      <c r="AE180" s="3">
        <v>0.0</v>
      </c>
      <c r="AF180" s="3">
        <v>0.0</v>
      </c>
      <c r="AG180" s="3">
        <v>0.0</v>
      </c>
      <c r="AH180" s="3">
        <v>0.0</v>
      </c>
      <c r="AI180" s="3">
        <v>0.0</v>
      </c>
      <c r="AJ180" s="3" t="s">
        <v>197</v>
      </c>
    </row>
    <row r="181" ht="15.75" customHeight="1">
      <c r="A181" s="3" t="s">
        <v>635</v>
      </c>
      <c r="B181" s="3" t="s">
        <v>3584</v>
      </c>
      <c r="C181" s="3" t="s">
        <v>3585</v>
      </c>
      <c r="D181" s="3" t="s">
        <v>3264</v>
      </c>
      <c r="E181" s="3">
        <v>0.0</v>
      </c>
      <c r="F181" s="3">
        <v>0.0</v>
      </c>
      <c r="G181" s="3">
        <v>0.0</v>
      </c>
      <c r="H181" s="3">
        <v>0.0</v>
      </c>
      <c r="I181" s="3">
        <v>0.0</v>
      </c>
      <c r="J181" s="3">
        <v>0.0</v>
      </c>
      <c r="K181" s="3">
        <v>0.0</v>
      </c>
      <c r="L181" s="3">
        <v>0.0</v>
      </c>
      <c r="M181" s="3">
        <v>0.0</v>
      </c>
      <c r="N181" s="3">
        <v>0.0</v>
      </c>
      <c r="O181" s="3">
        <v>0.0</v>
      </c>
      <c r="P181" s="3">
        <v>0.0</v>
      </c>
      <c r="Q181" s="3">
        <v>0.0</v>
      </c>
      <c r="R181" s="3">
        <v>0.0</v>
      </c>
      <c r="S181" s="3">
        <v>0.0</v>
      </c>
      <c r="T181" s="3">
        <v>0.0</v>
      </c>
      <c r="U181" s="3">
        <v>0.0</v>
      </c>
      <c r="V181" s="3">
        <v>0.0</v>
      </c>
      <c r="W181" s="3">
        <v>0.0</v>
      </c>
      <c r="X181" s="3">
        <v>0.0</v>
      </c>
      <c r="Y181" s="3">
        <v>0.0</v>
      </c>
      <c r="Z181" s="3">
        <v>0.0</v>
      </c>
      <c r="AA181" s="3">
        <v>0.0</v>
      </c>
      <c r="AB181" s="3">
        <v>0.0</v>
      </c>
      <c r="AC181" s="3">
        <v>0.0</v>
      </c>
      <c r="AD181" s="3">
        <v>0.0</v>
      </c>
      <c r="AE181" s="3">
        <v>0.0</v>
      </c>
      <c r="AF181" s="3">
        <v>0.0</v>
      </c>
      <c r="AG181" s="3">
        <v>0.0</v>
      </c>
      <c r="AH181" s="3">
        <v>0.0</v>
      </c>
      <c r="AI181" s="3">
        <v>0.0</v>
      </c>
      <c r="AJ181" s="3" t="s">
        <v>197</v>
      </c>
    </row>
    <row r="182" ht="15.75" customHeight="1">
      <c r="A182" s="3" t="s">
        <v>638</v>
      </c>
      <c r="B182" s="3" t="s">
        <v>3586</v>
      </c>
      <c r="C182" s="3" t="s">
        <v>3587</v>
      </c>
      <c r="D182" s="3" t="s">
        <v>3264</v>
      </c>
      <c r="E182" s="3">
        <v>0.0</v>
      </c>
      <c r="F182" s="3">
        <v>0.0</v>
      </c>
      <c r="G182" s="3">
        <v>0.0</v>
      </c>
      <c r="H182" s="3">
        <v>0.0</v>
      </c>
      <c r="I182" s="3">
        <v>0.0</v>
      </c>
      <c r="J182" s="3">
        <v>0.0</v>
      </c>
      <c r="K182" s="3">
        <v>0.0</v>
      </c>
      <c r="L182" s="3">
        <v>0.0</v>
      </c>
      <c r="M182" s="3">
        <v>0.0</v>
      </c>
      <c r="N182" s="3">
        <v>0.0</v>
      </c>
      <c r="O182" s="3">
        <v>0.0</v>
      </c>
      <c r="P182" s="3">
        <v>0.0</v>
      </c>
      <c r="Q182" s="3">
        <v>0.0</v>
      </c>
      <c r="R182" s="3">
        <v>0.0</v>
      </c>
      <c r="S182" s="3">
        <v>0.0</v>
      </c>
      <c r="T182" s="3">
        <v>0.0</v>
      </c>
      <c r="U182" s="3">
        <v>0.0</v>
      </c>
      <c r="V182" s="3">
        <v>0.0</v>
      </c>
      <c r="W182" s="3">
        <v>0.0</v>
      </c>
      <c r="X182" s="3">
        <v>0.0</v>
      </c>
      <c r="Y182" s="3">
        <v>0.0</v>
      </c>
      <c r="Z182" s="3">
        <v>0.0</v>
      </c>
      <c r="AA182" s="3">
        <v>0.0</v>
      </c>
      <c r="AB182" s="3">
        <v>0.0</v>
      </c>
      <c r="AC182" s="3">
        <v>0.0</v>
      </c>
      <c r="AD182" s="3">
        <v>0.0</v>
      </c>
      <c r="AE182" s="3">
        <v>0.0</v>
      </c>
      <c r="AF182" s="3">
        <v>0.0</v>
      </c>
      <c r="AG182" s="3">
        <v>0.0</v>
      </c>
      <c r="AH182" s="3">
        <v>0.0</v>
      </c>
      <c r="AI182" s="3">
        <v>0.0</v>
      </c>
      <c r="AJ182" s="3" t="s">
        <v>197</v>
      </c>
    </row>
    <row r="183" ht="15.75" customHeight="1">
      <c r="A183" s="3" t="s">
        <v>1996</v>
      </c>
      <c r="B183" s="3" t="s">
        <v>3588</v>
      </c>
      <c r="C183" s="3" t="s">
        <v>3589</v>
      </c>
      <c r="D183" s="3" t="s">
        <v>3264</v>
      </c>
      <c r="E183" s="3">
        <v>0.0</v>
      </c>
      <c r="F183" s="3">
        <v>0.0</v>
      </c>
      <c r="G183" s="3">
        <v>0.0</v>
      </c>
      <c r="H183" s="3">
        <v>0.0</v>
      </c>
      <c r="I183" s="3">
        <v>0.0</v>
      </c>
      <c r="J183" s="3">
        <v>0.0</v>
      </c>
      <c r="K183" s="3">
        <v>0.0</v>
      </c>
      <c r="L183" s="3">
        <v>0.0</v>
      </c>
      <c r="M183" s="3">
        <v>0.0</v>
      </c>
      <c r="N183" s="3">
        <v>0.0</v>
      </c>
      <c r="O183" s="3">
        <v>0.0</v>
      </c>
      <c r="P183" s="3">
        <v>0.0</v>
      </c>
      <c r="Q183" s="3">
        <v>0.0</v>
      </c>
      <c r="R183" s="3">
        <v>0.0</v>
      </c>
      <c r="S183" s="3">
        <v>0.0</v>
      </c>
      <c r="T183" s="3">
        <v>0.0</v>
      </c>
      <c r="U183" s="3">
        <v>0.0</v>
      </c>
      <c r="V183" s="3">
        <v>0.0</v>
      </c>
      <c r="W183" s="3">
        <v>0.0</v>
      </c>
      <c r="X183" s="3">
        <v>0.0</v>
      </c>
      <c r="Y183" s="3">
        <v>0.0</v>
      </c>
      <c r="Z183" s="3">
        <v>0.0</v>
      </c>
      <c r="AA183" s="3">
        <v>0.0</v>
      </c>
      <c r="AB183" s="3">
        <v>0.0</v>
      </c>
      <c r="AC183" s="3">
        <v>0.0</v>
      </c>
      <c r="AD183" s="3">
        <v>0.0</v>
      </c>
      <c r="AE183" s="3">
        <v>0.0</v>
      </c>
      <c r="AF183" s="3">
        <v>0.0</v>
      </c>
      <c r="AG183" s="3">
        <v>0.0</v>
      </c>
      <c r="AH183" s="3">
        <v>0.0</v>
      </c>
      <c r="AI183" s="3">
        <v>0.0</v>
      </c>
      <c r="AJ183" s="3" t="s">
        <v>197</v>
      </c>
    </row>
    <row r="184" ht="15.75" customHeight="1">
      <c r="A184" s="3" t="s">
        <v>1999</v>
      </c>
      <c r="B184" s="3" t="s">
        <v>3590</v>
      </c>
      <c r="C184" s="3" t="s">
        <v>3591</v>
      </c>
      <c r="D184" s="3" t="s">
        <v>3264</v>
      </c>
      <c r="E184" s="3">
        <v>0.0</v>
      </c>
      <c r="F184" s="3">
        <v>0.0</v>
      </c>
      <c r="G184" s="3">
        <v>0.0</v>
      </c>
      <c r="H184" s="3">
        <v>0.0</v>
      </c>
      <c r="I184" s="3">
        <v>0.0</v>
      </c>
      <c r="J184" s="3">
        <v>0.0</v>
      </c>
      <c r="K184" s="3">
        <v>0.0</v>
      </c>
      <c r="L184" s="3">
        <v>0.0</v>
      </c>
      <c r="M184" s="3">
        <v>0.0</v>
      </c>
      <c r="N184" s="3">
        <v>0.0</v>
      </c>
      <c r="O184" s="3">
        <v>0.0</v>
      </c>
      <c r="P184" s="3">
        <v>0.0</v>
      </c>
      <c r="Q184" s="3">
        <v>0.0</v>
      </c>
      <c r="R184" s="3">
        <v>0.0</v>
      </c>
      <c r="S184" s="3">
        <v>0.0</v>
      </c>
      <c r="T184" s="3">
        <v>0.0</v>
      </c>
      <c r="U184" s="3">
        <v>0.0</v>
      </c>
      <c r="V184" s="3">
        <v>0.0</v>
      </c>
      <c r="W184" s="3">
        <v>0.0</v>
      </c>
      <c r="X184" s="3">
        <v>0.0</v>
      </c>
      <c r="Y184" s="3">
        <v>0.0</v>
      </c>
      <c r="Z184" s="3">
        <v>0.0</v>
      </c>
      <c r="AA184" s="3">
        <v>0.0</v>
      </c>
      <c r="AB184" s="3">
        <v>0.0</v>
      </c>
      <c r="AC184" s="3">
        <v>0.0</v>
      </c>
      <c r="AD184" s="3">
        <v>0.0</v>
      </c>
      <c r="AE184" s="3">
        <v>0.0</v>
      </c>
      <c r="AF184" s="3">
        <v>0.0</v>
      </c>
      <c r="AG184" s="3">
        <v>0.0</v>
      </c>
      <c r="AH184" s="3">
        <v>0.0</v>
      </c>
      <c r="AI184" s="3">
        <v>0.0</v>
      </c>
      <c r="AJ184" s="3" t="s">
        <v>197</v>
      </c>
    </row>
    <row r="185" ht="15.75" customHeight="1">
      <c r="A185" s="64" t="s">
        <v>182</v>
      </c>
      <c r="B185" s="64"/>
      <c r="C185" s="64" t="s">
        <v>3592</v>
      </c>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c r="AG185" s="64"/>
      <c r="AH185" s="64"/>
      <c r="AI185" s="64"/>
      <c r="AJ185" s="64"/>
    </row>
    <row r="186" ht="15.75" customHeight="1">
      <c r="A186" s="3" t="s">
        <v>1959</v>
      </c>
      <c r="B186" s="3" t="s">
        <v>3593</v>
      </c>
      <c r="C186" s="3" t="s">
        <v>3594</v>
      </c>
      <c r="D186" s="3" t="s">
        <v>3264</v>
      </c>
      <c r="E186" s="3">
        <v>0.0</v>
      </c>
      <c r="F186" s="3">
        <v>0.0</v>
      </c>
      <c r="G186" s="3">
        <v>0.0</v>
      </c>
      <c r="H186" s="3">
        <v>0.0</v>
      </c>
      <c r="I186" s="3">
        <v>0.0</v>
      </c>
      <c r="J186" s="3">
        <v>0.0</v>
      </c>
      <c r="K186" s="3">
        <v>0.0</v>
      </c>
      <c r="L186" s="3">
        <v>0.0</v>
      </c>
      <c r="M186" s="3">
        <v>0.0</v>
      </c>
      <c r="N186" s="3">
        <v>0.0</v>
      </c>
      <c r="O186" s="3">
        <v>0.0</v>
      </c>
      <c r="P186" s="3">
        <v>0.0</v>
      </c>
      <c r="Q186" s="3">
        <v>0.0</v>
      </c>
      <c r="R186" s="3">
        <v>0.0</v>
      </c>
      <c r="S186" s="3">
        <v>0.0</v>
      </c>
      <c r="T186" s="3">
        <v>0.0</v>
      </c>
      <c r="U186" s="3">
        <v>0.0</v>
      </c>
      <c r="V186" s="3">
        <v>0.0</v>
      </c>
      <c r="W186" s="3">
        <v>0.0</v>
      </c>
      <c r="X186" s="3">
        <v>0.0</v>
      </c>
      <c r="Y186" s="3">
        <v>0.0</v>
      </c>
      <c r="Z186" s="3">
        <v>0.0</v>
      </c>
      <c r="AA186" s="3">
        <v>0.0</v>
      </c>
      <c r="AB186" s="3">
        <v>0.0</v>
      </c>
      <c r="AC186" s="3">
        <v>0.0</v>
      </c>
      <c r="AD186" s="3">
        <v>0.0</v>
      </c>
      <c r="AE186" s="3">
        <v>0.0</v>
      </c>
      <c r="AF186" s="3">
        <v>0.0</v>
      </c>
      <c r="AG186" s="3">
        <v>0.0</v>
      </c>
      <c r="AH186" s="3">
        <v>0.0</v>
      </c>
      <c r="AI186" s="3">
        <v>0.0</v>
      </c>
      <c r="AJ186" s="3" t="s">
        <v>197</v>
      </c>
    </row>
    <row r="187" ht="15.75" customHeight="1">
      <c r="A187" s="3" t="s">
        <v>1963</v>
      </c>
      <c r="B187" s="3" t="s">
        <v>3595</v>
      </c>
      <c r="C187" s="3" t="s">
        <v>3596</v>
      </c>
      <c r="D187" s="3" t="s">
        <v>3264</v>
      </c>
      <c r="E187" s="3">
        <v>58.685036</v>
      </c>
      <c r="F187" s="3">
        <v>58.298393</v>
      </c>
      <c r="G187" s="3">
        <v>57.906441</v>
      </c>
      <c r="H187" s="3">
        <v>57.534733</v>
      </c>
      <c r="I187" s="3">
        <v>57.21558</v>
      </c>
      <c r="J187" s="3">
        <v>57.089779</v>
      </c>
      <c r="K187" s="3">
        <v>56.899193</v>
      </c>
      <c r="L187" s="3">
        <v>56.627094</v>
      </c>
      <c r="M187" s="3">
        <v>56.36517</v>
      </c>
      <c r="N187" s="3">
        <v>56.139</v>
      </c>
      <c r="O187" s="3">
        <v>55.941463</v>
      </c>
      <c r="P187" s="3">
        <v>55.763126</v>
      </c>
      <c r="Q187" s="3">
        <v>55.602314</v>
      </c>
      <c r="R187" s="3">
        <v>55.458775</v>
      </c>
      <c r="S187" s="3">
        <v>55.310284</v>
      </c>
      <c r="T187" s="3">
        <v>55.173916</v>
      </c>
      <c r="U187" s="3">
        <v>55.051559</v>
      </c>
      <c r="V187" s="3">
        <v>54.944672</v>
      </c>
      <c r="W187" s="3">
        <v>54.855007</v>
      </c>
      <c r="X187" s="3">
        <v>54.779415</v>
      </c>
      <c r="Y187" s="3">
        <v>54.7188</v>
      </c>
      <c r="Z187" s="3">
        <v>54.724735</v>
      </c>
      <c r="AA187" s="3">
        <v>54.731785</v>
      </c>
      <c r="AB187" s="3">
        <v>54.73893</v>
      </c>
      <c r="AC187" s="3">
        <v>54.746906</v>
      </c>
      <c r="AD187" s="3">
        <v>54.755486</v>
      </c>
      <c r="AE187" s="3">
        <v>54.764435</v>
      </c>
      <c r="AF187" s="3">
        <v>54.773418</v>
      </c>
      <c r="AG187" s="3">
        <v>54.78286</v>
      </c>
      <c r="AH187" s="3">
        <v>54.792862</v>
      </c>
      <c r="AI187" s="3">
        <v>54.782742</v>
      </c>
      <c r="AJ187" s="40">
        <v>-0.002</v>
      </c>
    </row>
    <row r="188" ht="15.75" customHeight="1">
      <c r="A188" s="3" t="s">
        <v>1966</v>
      </c>
      <c r="B188" s="3" t="s">
        <v>3597</v>
      </c>
      <c r="C188" s="3" t="s">
        <v>3598</v>
      </c>
      <c r="D188" s="3" t="s">
        <v>3264</v>
      </c>
      <c r="E188" s="3">
        <v>46.553417</v>
      </c>
      <c r="F188" s="3">
        <v>46.2742</v>
      </c>
      <c r="G188" s="3">
        <v>45.944782</v>
      </c>
      <c r="H188" s="3">
        <v>45.682953</v>
      </c>
      <c r="I188" s="3">
        <v>45.400848</v>
      </c>
      <c r="J188" s="3">
        <v>45.237</v>
      </c>
      <c r="K188" s="3">
        <v>44.948673</v>
      </c>
      <c r="L188" s="3">
        <v>44.687416</v>
      </c>
      <c r="M188" s="3">
        <v>44.442356</v>
      </c>
      <c r="N188" s="3">
        <v>44.230099</v>
      </c>
      <c r="O188" s="3">
        <v>44.045345</v>
      </c>
      <c r="P188" s="3">
        <v>43.879013</v>
      </c>
      <c r="Q188" s="3">
        <v>43.729496</v>
      </c>
      <c r="R188" s="3">
        <v>43.596615</v>
      </c>
      <c r="S188" s="3">
        <v>43.457836</v>
      </c>
      <c r="T188" s="3">
        <v>43.330132</v>
      </c>
      <c r="U188" s="3">
        <v>43.216923</v>
      </c>
      <c r="V188" s="3">
        <v>43.118343</v>
      </c>
      <c r="W188" s="3">
        <v>43.034214</v>
      </c>
      <c r="X188" s="3">
        <v>42.96431</v>
      </c>
      <c r="Y188" s="3">
        <v>42.908298</v>
      </c>
      <c r="Z188" s="3">
        <v>42.915455</v>
      </c>
      <c r="AA188" s="3">
        <v>42.923264</v>
      </c>
      <c r="AB188" s="3">
        <v>42.931637</v>
      </c>
      <c r="AC188" s="3">
        <v>42.940578</v>
      </c>
      <c r="AD188" s="3">
        <v>42.950016</v>
      </c>
      <c r="AE188" s="3">
        <v>42.959763</v>
      </c>
      <c r="AF188" s="3">
        <v>42.969887</v>
      </c>
      <c r="AG188" s="3">
        <v>42.980408</v>
      </c>
      <c r="AH188" s="3">
        <v>42.991158</v>
      </c>
      <c r="AI188" s="3">
        <v>42.981941</v>
      </c>
      <c r="AJ188" s="40">
        <v>-0.003</v>
      </c>
    </row>
    <row r="189" ht="15.75" customHeight="1">
      <c r="A189" s="70" t="s">
        <v>1969</v>
      </c>
      <c r="B189" s="70" t="s">
        <v>3599</v>
      </c>
      <c r="C189" s="70" t="s">
        <v>3600</v>
      </c>
      <c r="D189" s="70" t="s">
        <v>3264</v>
      </c>
      <c r="E189" s="70">
        <v>46.540623</v>
      </c>
      <c r="F189" s="70">
        <v>46.112476</v>
      </c>
      <c r="G189" s="70">
        <v>45.679169</v>
      </c>
      <c r="H189" s="70">
        <v>45.311916</v>
      </c>
      <c r="I189" s="70">
        <v>44.952293</v>
      </c>
      <c r="J189" s="70">
        <v>44.642952</v>
      </c>
      <c r="K189" s="70">
        <v>44.328499</v>
      </c>
      <c r="L189" s="70">
        <v>43.998867</v>
      </c>
      <c r="M189" s="70">
        <v>43.694283</v>
      </c>
      <c r="N189" s="70">
        <v>43.434326</v>
      </c>
      <c r="O189" s="70">
        <v>43.211895</v>
      </c>
      <c r="P189" s="70">
        <v>43.016296</v>
      </c>
      <c r="Q189" s="70">
        <v>42.844578</v>
      </c>
      <c r="R189" s="70">
        <v>42.694881</v>
      </c>
      <c r="S189" s="70">
        <v>42.543167</v>
      </c>
      <c r="T189" s="70">
        <v>42.405014</v>
      </c>
      <c r="U189" s="70">
        <v>42.283546</v>
      </c>
      <c r="V189" s="70">
        <v>42.177795</v>
      </c>
      <c r="W189" s="70">
        <v>42.087124</v>
      </c>
      <c r="X189" s="70">
        <v>42.011246</v>
      </c>
      <c r="Y189" s="70">
        <v>41.949455</v>
      </c>
      <c r="Z189" s="70">
        <v>41.956833</v>
      </c>
      <c r="AA189" s="70">
        <v>41.96468</v>
      </c>
      <c r="AB189" s="70">
        <v>41.973194</v>
      </c>
      <c r="AC189" s="70">
        <v>41.982178</v>
      </c>
      <c r="AD189" s="70">
        <v>41.991508</v>
      </c>
      <c r="AE189" s="70">
        <v>42.001148</v>
      </c>
      <c r="AF189" s="70">
        <v>42.011227</v>
      </c>
      <c r="AG189" s="70">
        <v>42.021675</v>
      </c>
      <c r="AH189" s="70">
        <v>42.032307</v>
      </c>
      <c r="AI189" s="70">
        <v>42.02301</v>
      </c>
      <c r="AJ189" s="71">
        <v>-0.003</v>
      </c>
    </row>
    <row r="190" ht="15.75" customHeight="1">
      <c r="A190" s="3" t="s">
        <v>1972</v>
      </c>
      <c r="B190" s="3" t="s">
        <v>3601</v>
      </c>
      <c r="C190" s="3" t="s">
        <v>3602</v>
      </c>
      <c r="D190" s="3" t="s">
        <v>3264</v>
      </c>
      <c r="E190" s="3">
        <v>57.054974</v>
      </c>
      <c r="F190" s="3">
        <v>56.47356</v>
      </c>
      <c r="G190" s="3">
        <v>55.926712</v>
      </c>
      <c r="H190" s="3">
        <v>55.410557</v>
      </c>
      <c r="I190" s="3">
        <v>54.969238</v>
      </c>
      <c r="J190" s="3">
        <v>54.538269</v>
      </c>
      <c r="K190" s="3">
        <v>54.116096</v>
      </c>
      <c r="L190" s="3">
        <v>53.691265</v>
      </c>
      <c r="M190" s="3">
        <v>53.299801</v>
      </c>
      <c r="N190" s="3">
        <v>52.96727</v>
      </c>
      <c r="O190" s="3">
        <v>52.685055</v>
      </c>
      <c r="P190" s="3">
        <v>52.440277</v>
      </c>
      <c r="Q190" s="3">
        <v>52.228336</v>
      </c>
      <c r="R190" s="3">
        <v>52.045021</v>
      </c>
      <c r="S190" s="3">
        <v>51.865246</v>
      </c>
      <c r="T190" s="3">
        <v>51.703587</v>
      </c>
      <c r="U190" s="3">
        <v>51.561905</v>
      </c>
      <c r="V190" s="3">
        <v>51.438213</v>
      </c>
      <c r="W190" s="3">
        <v>51.331974</v>
      </c>
      <c r="X190" s="3">
        <v>51.242046</v>
      </c>
      <c r="Y190" s="3">
        <v>51.167553</v>
      </c>
      <c r="Z190" s="3">
        <v>51.173553</v>
      </c>
      <c r="AA190" s="3">
        <v>51.180195</v>
      </c>
      <c r="AB190" s="3">
        <v>51.187504</v>
      </c>
      <c r="AC190" s="3">
        <v>51.195389</v>
      </c>
      <c r="AD190" s="3">
        <v>51.203705</v>
      </c>
      <c r="AE190" s="3">
        <v>51.212341</v>
      </c>
      <c r="AF190" s="3">
        <v>51.221458</v>
      </c>
      <c r="AG190" s="3">
        <v>51.232208</v>
      </c>
      <c r="AH190" s="3">
        <v>51.242577</v>
      </c>
      <c r="AI190" s="3">
        <v>51.233578</v>
      </c>
      <c r="AJ190" s="40">
        <v>-0.004</v>
      </c>
    </row>
    <row r="191" ht="15.75" customHeight="1">
      <c r="A191" s="3" t="s">
        <v>1975</v>
      </c>
      <c r="B191" s="3" t="s">
        <v>3603</v>
      </c>
      <c r="C191" s="3" t="s">
        <v>3604</v>
      </c>
      <c r="D191" s="3" t="s">
        <v>3264</v>
      </c>
      <c r="E191" s="3">
        <v>123.636642</v>
      </c>
      <c r="F191" s="3">
        <v>123.256058</v>
      </c>
      <c r="G191" s="3">
        <v>122.749451</v>
      </c>
      <c r="H191" s="3">
        <v>122.270996</v>
      </c>
      <c r="I191" s="3">
        <v>121.828514</v>
      </c>
      <c r="J191" s="3">
        <v>121.591217</v>
      </c>
      <c r="K191" s="3">
        <v>121.229675</v>
      </c>
      <c r="L191" s="3">
        <v>120.853058</v>
      </c>
      <c r="M191" s="3">
        <v>120.497429</v>
      </c>
      <c r="N191" s="3">
        <v>120.195053</v>
      </c>
      <c r="O191" s="3">
        <v>119.937996</v>
      </c>
      <c r="P191" s="3">
        <v>119.715958</v>
      </c>
      <c r="Q191" s="3">
        <v>119.52224</v>
      </c>
      <c r="R191" s="3">
        <v>119.354187</v>
      </c>
      <c r="S191" s="3">
        <v>119.188759</v>
      </c>
      <c r="T191" s="3">
        <v>119.041878</v>
      </c>
      <c r="U191" s="3">
        <v>118.912117</v>
      </c>
      <c r="V191" s="3">
        <v>118.798172</v>
      </c>
      <c r="W191" s="3">
        <v>118.703064</v>
      </c>
      <c r="X191" s="3">
        <v>118.621407</v>
      </c>
      <c r="Y191" s="3">
        <v>118.55452</v>
      </c>
      <c r="Z191" s="3">
        <v>118.561417</v>
      </c>
      <c r="AA191" s="3">
        <v>118.569252</v>
      </c>
      <c r="AB191" s="3">
        <v>118.577347</v>
      </c>
      <c r="AC191" s="3">
        <v>118.586205</v>
      </c>
      <c r="AD191" s="3">
        <v>118.595573</v>
      </c>
      <c r="AE191" s="3">
        <v>118.605225</v>
      </c>
      <c r="AF191" s="3">
        <v>118.615044</v>
      </c>
      <c r="AG191" s="3">
        <v>118.62542</v>
      </c>
      <c r="AH191" s="3">
        <v>118.636108</v>
      </c>
      <c r="AI191" s="3">
        <v>118.626762</v>
      </c>
      <c r="AJ191" s="40">
        <v>-0.001</v>
      </c>
    </row>
    <row r="192" ht="15.75" customHeight="1">
      <c r="A192" s="3" t="s">
        <v>1978</v>
      </c>
      <c r="B192" s="3" t="s">
        <v>3605</v>
      </c>
      <c r="C192" s="3" t="s">
        <v>3606</v>
      </c>
      <c r="D192" s="3" t="s">
        <v>3264</v>
      </c>
      <c r="E192" s="3">
        <v>46.846188</v>
      </c>
      <c r="F192" s="3">
        <v>46.462158</v>
      </c>
      <c r="G192" s="3">
        <v>46.020763</v>
      </c>
      <c r="H192" s="3">
        <v>45.650608</v>
      </c>
      <c r="I192" s="3">
        <v>45.275299</v>
      </c>
      <c r="J192" s="3">
        <v>44.951714</v>
      </c>
      <c r="K192" s="3">
        <v>44.648445</v>
      </c>
      <c r="L192" s="3">
        <v>44.291611</v>
      </c>
      <c r="M192" s="3">
        <v>43.963665</v>
      </c>
      <c r="N192" s="3">
        <v>43.682293</v>
      </c>
      <c r="O192" s="3">
        <v>43.441612</v>
      </c>
      <c r="P192" s="3">
        <v>43.230228</v>
      </c>
      <c r="Q192" s="3">
        <v>43.044983</v>
      </c>
      <c r="R192" s="3">
        <v>42.883308</v>
      </c>
      <c r="S192" s="3">
        <v>42.721035</v>
      </c>
      <c r="T192" s="3">
        <v>42.573715</v>
      </c>
      <c r="U192" s="3">
        <v>42.444149</v>
      </c>
      <c r="V192" s="3">
        <v>42.331196</v>
      </c>
      <c r="W192" s="3">
        <v>42.234097</v>
      </c>
      <c r="X192" s="3">
        <v>42.15242</v>
      </c>
      <c r="Y192" s="3">
        <v>42.085564</v>
      </c>
      <c r="Z192" s="3">
        <v>42.091896</v>
      </c>
      <c r="AA192" s="3">
        <v>42.09893</v>
      </c>
      <c r="AB192" s="3">
        <v>42.106533</v>
      </c>
      <c r="AC192" s="3">
        <v>42.11475</v>
      </c>
      <c r="AD192" s="3">
        <v>42.123478</v>
      </c>
      <c r="AE192" s="3">
        <v>42.132538</v>
      </c>
      <c r="AF192" s="3">
        <v>42.141987</v>
      </c>
      <c r="AG192" s="3">
        <v>42.151852</v>
      </c>
      <c r="AH192" s="3">
        <v>42.16198</v>
      </c>
      <c r="AI192" s="3">
        <v>42.152153</v>
      </c>
      <c r="AJ192" s="40">
        <v>-0.004</v>
      </c>
    </row>
    <row r="193" ht="15.75" customHeight="1">
      <c r="A193" s="3" t="s">
        <v>1981</v>
      </c>
      <c r="B193" s="3" t="s">
        <v>3607</v>
      </c>
      <c r="C193" s="3" t="s">
        <v>3608</v>
      </c>
      <c r="D193" s="3" t="s">
        <v>3264</v>
      </c>
      <c r="E193" s="3">
        <v>58.304768</v>
      </c>
      <c r="F193" s="3">
        <v>57.705017</v>
      </c>
      <c r="G193" s="3">
        <v>57.114235</v>
      </c>
      <c r="H193" s="3">
        <v>56.605457</v>
      </c>
      <c r="I193" s="3">
        <v>56.152107</v>
      </c>
      <c r="J193" s="3">
        <v>55.735485</v>
      </c>
      <c r="K193" s="3">
        <v>55.32909</v>
      </c>
      <c r="L193" s="3">
        <v>54.910706</v>
      </c>
      <c r="M193" s="3">
        <v>54.526207</v>
      </c>
      <c r="N193" s="3">
        <v>54.196182</v>
      </c>
      <c r="O193" s="3">
        <v>53.91341</v>
      </c>
      <c r="P193" s="3">
        <v>53.664703</v>
      </c>
      <c r="Q193" s="3">
        <v>53.446392</v>
      </c>
      <c r="R193" s="3">
        <v>53.255554</v>
      </c>
      <c r="S193" s="3">
        <v>53.067345</v>
      </c>
      <c r="T193" s="3">
        <v>52.897186</v>
      </c>
      <c r="U193" s="3">
        <v>52.751999</v>
      </c>
      <c r="V193" s="3">
        <v>52.627781</v>
      </c>
      <c r="W193" s="3">
        <v>52.514732</v>
      </c>
      <c r="X193" s="3">
        <v>52.421192</v>
      </c>
      <c r="Y193" s="3">
        <v>52.344582</v>
      </c>
      <c r="Z193" s="3">
        <v>52.351501</v>
      </c>
      <c r="AA193" s="3">
        <v>52.356884</v>
      </c>
      <c r="AB193" s="3">
        <v>52.365887</v>
      </c>
      <c r="AC193" s="3">
        <v>52.37278</v>
      </c>
      <c r="AD193" s="3">
        <v>52.379921</v>
      </c>
      <c r="AE193" s="3">
        <v>52.387413</v>
      </c>
      <c r="AF193" s="3">
        <v>52.395416</v>
      </c>
      <c r="AG193" s="3">
        <v>52.403873</v>
      </c>
      <c r="AH193" s="3">
        <v>52.412617</v>
      </c>
      <c r="AI193" s="3">
        <v>52.401463</v>
      </c>
      <c r="AJ193" s="40">
        <v>-0.004</v>
      </c>
    </row>
    <row r="194" ht="15.75" customHeight="1">
      <c r="A194" s="3" t="s">
        <v>623</v>
      </c>
      <c r="B194" s="3" t="s">
        <v>3609</v>
      </c>
      <c r="C194" s="3" t="s">
        <v>3610</v>
      </c>
      <c r="D194" s="3" t="s">
        <v>3264</v>
      </c>
      <c r="E194" s="3">
        <v>53.237732</v>
      </c>
      <c r="F194" s="3">
        <v>52.849709</v>
      </c>
      <c r="G194" s="3">
        <v>52.367615</v>
      </c>
      <c r="H194" s="3">
        <v>51.974106</v>
      </c>
      <c r="I194" s="3">
        <v>51.590858</v>
      </c>
      <c r="J194" s="3">
        <v>51.273479</v>
      </c>
      <c r="K194" s="3">
        <v>50.971035</v>
      </c>
      <c r="L194" s="3">
        <v>50.67905</v>
      </c>
      <c r="M194" s="3">
        <v>50.407188</v>
      </c>
      <c r="N194" s="3">
        <v>50.177101</v>
      </c>
      <c r="O194" s="3">
        <v>49.977974</v>
      </c>
      <c r="P194" s="3">
        <v>49.796902</v>
      </c>
      <c r="Q194" s="3">
        <v>49.634132</v>
      </c>
      <c r="R194" s="3">
        <v>49.490128</v>
      </c>
      <c r="S194" s="3">
        <v>49.301426</v>
      </c>
      <c r="T194" s="3">
        <v>49.118591</v>
      </c>
      <c r="U194" s="3">
        <v>48.954769</v>
      </c>
      <c r="V194" s="3">
        <v>48.809517</v>
      </c>
      <c r="W194" s="3">
        <v>48.684265</v>
      </c>
      <c r="X194" s="3">
        <v>48.575863</v>
      </c>
      <c r="Y194" s="3">
        <v>48.485832</v>
      </c>
      <c r="Z194" s="3">
        <v>48.475513</v>
      </c>
      <c r="AA194" s="3">
        <v>48.466408</v>
      </c>
      <c r="AB194" s="3">
        <v>48.456821</v>
      </c>
      <c r="AC194" s="3">
        <v>48.448128</v>
      </c>
      <c r="AD194" s="3">
        <v>48.440239</v>
      </c>
      <c r="AE194" s="3">
        <v>48.432682</v>
      </c>
      <c r="AF194" s="3">
        <v>48.42532</v>
      </c>
      <c r="AG194" s="3">
        <v>48.418503</v>
      </c>
      <c r="AH194" s="3">
        <v>48.412212</v>
      </c>
      <c r="AI194" s="3">
        <v>48.399857</v>
      </c>
      <c r="AJ194" s="40">
        <v>-0.003</v>
      </c>
    </row>
    <row r="195" ht="15.75" customHeight="1">
      <c r="A195" s="3" t="s">
        <v>626</v>
      </c>
      <c r="B195" s="3" t="s">
        <v>3611</v>
      </c>
      <c r="C195" s="3" t="s">
        <v>3612</v>
      </c>
      <c r="D195" s="3" t="s">
        <v>3264</v>
      </c>
      <c r="E195" s="3">
        <v>0.0</v>
      </c>
      <c r="F195" s="3">
        <v>0.0</v>
      </c>
      <c r="G195" s="3">
        <v>0.0</v>
      </c>
      <c r="H195" s="3">
        <v>0.0</v>
      </c>
      <c r="I195" s="3">
        <v>0.0</v>
      </c>
      <c r="J195" s="3">
        <v>0.0</v>
      </c>
      <c r="K195" s="3">
        <v>0.0</v>
      </c>
      <c r="L195" s="3">
        <v>0.0</v>
      </c>
      <c r="M195" s="3">
        <v>0.0</v>
      </c>
      <c r="N195" s="3">
        <v>0.0</v>
      </c>
      <c r="O195" s="3">
        <v>0.0</v>
      </c>
      <c r="P195" s="3">
        <v>0.0</v>
      </c>
      <c r="Q195" s="3">
        <v>0.0</v>
      </c>
      <c r="R195" s="3">
        <v>0.0</v>
      </c>
      <c r="S195" s="3">
        <v>0.0</v>
      </c>
      <c r="T195" s="3">
        <v>0.0</v>
      </c>
      <c r="U195" s="3">
        <v>0.0</v>
      </c>
      <c r="V195" s="3">
        <v>0.0</v>
      </c>
      <c r="W195" s="3">
        <v>0.0</v>
      </c>
      <c r="X195" s="3">
        <v>0.0</v>
      </c>
      <c r="Y195" s="3">
        <v>0.0</v>
      </c>
      <c r="Z195" s="3">
        <v>0.0</v>
      </c>
      <c r="AA195" s="3">
        <v>0.0</v>
      </c>
      <c r="AB195" s="3">
        <v>0.0</v>
      </c>
      <c r="AC195" s="3">
        <v>0.0</v>
      </c>
      <c r="AD195" s="3">
        <v>0.0</v>
      </c>
      <c r="AE195" s="3">
        <v>0.0</v>
      </c>
      <c r="AF195" s="3">
        <v>0.0</v>
      </c>
      <c r="AG195" s="3">
        <v>0.0</v>
      </c>
      <c r="AH195" s="3">
        <v>0.0</v>
      </c>
      <c r="AI195" s="3">
        <v>0.0</v>
      </c>
      <c r="AJ195" s="3" t="s">
        <v>197</v>
      </c>
    </row>
    <row r="196" ht="15.75" customHeight="1">
      <c r="A196" s="3" t="s">
        <v>629</v>
      </c>
      <c r="B196" s="3" t="s">
        <v>3613</v>
      </c>
      <c r="C196" s="3" t="s">
        <v>3614</v>
      </c>
      <c r="D196" s="3" t="s">
        <v>3264</v>
      </c>
      <c r="E196" s="3">
        <v>0.0</v>
      </c>
      <c r="F196" s="3">
        <v>53.722565</v>
      </c>
      <c r="G196" s="3">
        <v>53.196823</v>
      </c>
      <c r="H196" s="3">
        <v>52.77697</v>
      </c>
      <c r="I196" s="3">
        <v>52.446476</v>
      </c>
      <c r="J196" s="3">
        <v>52.215427</v>
      </c>
      <c r="K196" s="3">
        <v>51.905834</v>
      </c>
      <c r="L196" s="3">
        <v>51.605949</v>
      </c>
      <c r="M196" s="3">
        <v>51.328564</v>
      </c>
      <c r="N196" s="3">
        <v>51.091274</v>
      </c>
      <c r="O196" s="3">
        <v>50.886536</v>
      </c>
      <c r="P196" s="3">
        <v>50.702114</v>
      </c>
      <c r="Q196" s="3">
        <v>50.537785</v>
      </c>
      <c r="R196" s="3">
        <v>50.400242</v>
      </c>
      <c r="S196" s="3">
        <v>50.213165</v>
      </c>
      <c r="T196" s="3">
        <v>50.030251</v>
      </c>
      <c r="U196" s="3">
        <v>49.862301</v>
      </c>
      <c r="V196" s="3">
        <v>49.714649</v>
      </c>
      <c r="W196" s="3">
        <v>49.586765</v>
      </c>
      <c r="X196" s="3">
        <v>49.476326</v>
      </c>
      <c r="Y196" s="3">
        <v>49.384369</v>
      </c>
      <c r="Z196" s="3">
        <v>49.373905</v>
      </c>
      <c r="AA196" s="3">
        <v>49.364433</v>
      </c>
      <c r="AB196" s="3">
        <v>49.3549</v>
      </c>
      <c r="AC196" s="3">
        <v>49.346119</v>
      </c>
      <c r="AD196" s="3">
        <v>49.338123</v>
      </c>
      <c r="AE196" s="3">
        <v>49.330246</v>
      </c>
      <c r="AF196" s="3">
        <v>49.322681</v>
      </c>
      <c r="AG196" s="3">
        <v>49.315666</v>
      </c>
      <c r="AH196" s="3">
        <v>49.309132</v>
      </c>
      <c r="AI196" s="3">
        <v>49.296616</v>
      </c>
      <c r="AJ196" s="3" t="s">
        <v>197</v>
      </c>
    </row>
    <row r="197" ht="15.75" customHeight="1">
      <c r="A197" s="3" t="s">
        <v>632</v>
      </c>
      <c r="B197" s="3" t="s">
        <v>3615</v>
      </c>
      <c r="C197" s="3" t="s">
        <v>3616</v>
      </c>
      <c r="D197" s="3" t="s">
        <v>3264</v>
      </c>
      <c r="E197" s="3">
        <v>0.0</v>
      </c>
      <c r="F197" s="3">
        <v>0.0</v>
      </c>
      <c r="G197" s="3">
        <v>0.0</v>
      </c>
      <c r="H197" s="3">
        <v>0.0</v>
      </c>
      <c r="I197" s="3">
        <v>0.0</v>
      </c>
      <c r="J197" s="3">
        <v>0.0</v>
      </c>
      <c r="K197" s="3">
        <v>0.0</v>
      </c>
      <c r="L197" s="3">
        <v>0.0</v>
      </c>
      <c r="M197" s="3">
        <v>0.0</v>
      </c>
      <c r="N197" s="3">
        <v>0.0</v>
      </c>
      <c r="O197" s="3">
        <v>0.0</v>
      </c>
      <c r="P197" s="3">
        <v>0.0</v>
      </c>
      <c r="Q197" s="3">
        <v>0.0</v>
      </c>
      <c r="R197" s="3">
        <v>0.0</v>
      </c>
      <c r="S197" s="3">
        <v>0.0</v>
      </c>
      <c r="T197" s="3">
        <v>0.0</v>
      </c>
      <c r="U197" s="3">
        <v>0.0</v>
      </c>
      <c r="V197" s="3">
        <v>0.0</v>
      </c>
      <c r="W197" s="3">
        <v>0.0</v>
      </c>
      <c r="X197" s="3">
        <v>0.0</v>
      </c>
      <c r="Y197" s="3">
        <v>0.0</v>
      </c>
      <c r="Z197" s="3">
        <v>0.0</v>
      </c>
      <c r="AA197" s="3">
        <v>0.0</v>
      </c>
      <c r="AB197" s="3">
        <v>0.0</v>
      </c>
      <c r="AC197" s="3">
        <v>0.0</v>
      </c>
      <c r="AD197" s="3">
        <v>0.0</v>
      </c>
      <c r="AE197" s="3">
        <v>0.0</v>
      </c>
      <c r="AF197" s="3">
        <v>0.0</v>
      </c>
      <c r="AG197" s="3">
        <v>0.0</v>
      </c>
      <c r="AH197" s="3">
        <v>0.0</v>
      </c>
      <c r="AI197" s="3">
        <v>0.0</v>
      </c>
      <c r="AJ197" s="3" t="s">
        <v>197</v>
      </c>
    </row>
    <row r="198" ht="15.75" customHeight="1">
      <c r="A198" s="3" t="s">
        <v>635</v>
      </c>
      <c r="B198" s="3" t="s">
        <v>3617</v>
      </c>
      <c r="C198" s="3" t="s">
        <v>3618</v>
      </c>
      <c r="D198" s="3" t="s">
        <v>3264</v>
      </c>
      <c r="E198" s="3">
        <v>56.923527</v>
      </c>
      <c r="F198" s="3">
        <v>56.516136</v>
      </c>
      <c r="G198" s="3">
        <v>56.017151</v>
      </c>
      <c r="H198" s="3">
        <v>55.596718</v>
      </c>
      <c r="I198" s="3">
        <v>55.21664</v>
      </c>
      <c r="J198" s="3">
        <v>55.059574</v>
      </c>
      <c r="K198" s="3">
        <v>54.755123</v>
      </c>
      <c r="L198" s="3">
        <v>54.454525</v>
      </c>
      <c r="M198" s="3">
        <v>54.177505</v>
      </c>
      <c r="N198" s="3">
        <v>53.938046</v>
      </c>
      <c r="O198" s="3">
        <v>53.731297</v>
      </c>
      <c r="P198" s="3">
        <v>53.545368</v>
      </c>
      <c r="Q198" s="3">
        <v>53.378635</v>
      </c>
      <c r="R198" s="3">
        <v>53.231026</v>
      </c>
      <c r="S198" s="3">
        <v>53.036907</v>
      </c>
      <c r="T198" s="3">
        <v>52.848572</v>
      </c>
      <c r="U198" s="3">
        <v>52.680069</v>
      </c>
      <c r="V198" s="3">
        <v>52.527912</v>
      </c>
      <c r="W198" s="3">
        <v>52.397572</v>
      </c>
      <c r="X198" s="3">
        <v>52.285904</v>
      </c>
      <c r="Y198" s="3">
        <v>52.192982</v>
      </c>
      <c r="Z198" s="3">
        <v>52.182007</v>
      </c>
      <c r="AA198" s="3">
        <v>52.17194</v>
      </c>
      <c r="AB198" s="3">
        <v>52.162479</v>
      </c>
      <c r="AC198" s="3">
        <v>52.153786</v>
      </c>
      <c r="AD198" s="3">
        <v>52.145557</v>
      </c>
      <c r="AE198" s="3">
        <v>52.137714</v>
      </c>
      <c r="AF198" s="3">
        <v>52.130436</v>
      </c>
      <c r="AG198" s="3">
        <v>52.123661</v>
      </c>
      <c r="AH198" s="3">
        <v>52.117191</v>
      </c>
      <c r="AI198" s="3">
        <v>52.1049</v>
      </c>
      <c r="AJ198" s="40">
        <v>-0.003</v>
      </c>
    </row>
    <row r="199" ht="15.75" customHeight="1">
      <c r="A199" s="3" t="s">
        <v>638</v>
      </c>
      <c r="B199" s="3" t="s">
        <v>3619</v>
      </c>
      <c r="C199" s="3" t="s">
        <v>3620</v>
      </c>
      <c r="D199" s="3" t="s">
        <v>3264</v>
      </c>
      <c r="E199" s="3">
        <v>89.246941</v>
      </c>
      <c r="F199" s="3">
        <v>88.674484</v>
      </c>
      <c r="G199" s="3">
        <v>88.021797</v>
      </c>
      <c r="H199" s="3">
        <v>87.498825</v>
      </c>
      <c r="I199" s="3">
        <v>87.03772</v>
      </c>
      <c r="J199" s="3">
        <v>86.59996</v>
      </c>
      <c r="K199" s="3">
        <v>86.187248</v>
      </c>
      <c r="L199" s="3">
        <v>85.785454</v>
      </c>
      <c r="M199" s="3">
        <v>85.411232</v>
      </c>
      <c r="N199" s="3">
        <v>85.087173</v>
      </c>
      <c r="O199" s="3">
        <v>84.803749</v>
      </c>
      <c r="P199" s="3">
        <v>84.545578</v>
      </c>
      <c r="Q199" s="3">
        <v>84.312965</v>
      </c>
      <c r="R199" s="3">
        <v>84.107651</v>
      </c>
      <c r="S199" s="3">
        <v>83.85939</v>
      </c>
      <c r="T199" s="3">
        <v>83.623535</v>
      </c>
      <c r="U199" s="3">
        <v>83.413971</v>
      </c>
      <c r="V199" s="3">
        <v>83.227577</v>
      </c>
      <c r="W199" s="3">
        <v>83.059708</v>
      </c>
      <c r="X199" s="3">
        <v>82.916832</v>
      </c>
      <c r="Y199" s="3">
        <v>82.797745</v>
      </c>
      <c r="Z199" s="3">
        <v>82.782089</v>
      </c>
      <c r="AA199" s="3">
        <v>82.767921</v>
      </c>
      <c r="AB199" s="3">
        <v>82.753372</v>
      </c>
      <c r="AC199" s="3">
        <v>82.740013</v>
      </c>
      <c r="AD199" s="3">
        <v>82.727425</v>
      </c>
      <c r="AE199" s="3">
        <v>82.715363</v>
      </c>
      <c r="AF199" s="3">
        <v>82.703827</v>
      </c>
      <c r="AG199" s="3">
        <v>82.692795</v>
      </c>
      <c r="AH199" s="3">
        <v>82.682373</v>
      </c>
      <c r="AI199" s="3">
        <v>82.666054</v>
      </c>
      <c r="AJ199" s="40">
        <v>-0.003</v>
      </c>
    </row>
    <row r="200" ht="15.75" customHeight="1">
      <c r="A200" s="3" t="s">
        <v>1996</v>
      </c>
      <c r="B200" s="3" t="s">
        <v>3621</v>
      </c>
      <c r="C200" s="3" t="s">
        <v>3622</v>
      </c>
      <c r="D200" s="3" t="s">
        <v>3264</v>
      </c>
      <c r="E200" s="3">
        <v>51.780602</v>
      </c>
      <c r="F200" s="3">
        <v>51.316742</v>
      </c>
      <c r="G200" s="3">
        <v>50.824703</v>
      </c>
      <c r="H200" s="3">
        <v>50.393349</v>
      </c>
      <c r="I200" s="3">
        <v>49.994324</v>
      </c>
      <c r="J200" s="3">
        <v>49.641109</v>
      </c>
      <c r="K200" s="3">
        <v>49.290062</v>
      </c>
      <c r="L200" s="3">
        <v>48.952988</v>
      </c>
      <c r="M200" s="3">
        <v>48.648407</v>
      </c>
      <c r="N200" s="3">
        <v>48.393112</v>
      </c>
      <c r="O200" s="3">
        <v>48.180195</v>
      </c>
      <c r="P200" s="3">
        <v>47.997635</v>
      </c>
      <c r="Q200" s="3">
        <v>47.842613</v>
      </c>
      <c r="R200" s="3">
        <v>47.711422</v>
      </c>
      <c r="S200" s="3">
        <v>47.535542</v>
      </c>
      <c r="T200" s="3">
        <v>47.366837</v>
      </c>
      <c r="U200" s="3">
        <v>47.216843</v>
      </c>
      <c r="V200" s="3">
        <v>47.084263</v>
      </c>
      <c r="W200" s="3">
        <v>46.96841</v>
      </c>
      <c r="X200" s="3">
        <v>46.868534</v>
      </c>
      <c r="Y200" s="3">
        <v>46.784214</v>
      </c>
      <c r="Z200" s="3">
        <v>46.776558</v>
      </c>
      <c r="AA200" s="3">
        <v>46.769432</v>
      </c>
      <c r="AB200" s="3">
        <v>46.762768</v>
      </c>
      <c r="AC200" s="3">
        <v>46.75666</v>
      </c>
      <c r="AD200" s="3">
        <v>46.750801</v>
      </c>
      <c r="AE200" s="3">
        <v>46.745255</v>
      </c>
      <c r="AF200" s="3">
        <v>46.740208</v>
      </c>
      <c r="AG200" s="3">
        <v>46.735626</v>
      </c>
      <c r="AH200" s="3">
        <v>46.731274</v>
      </c>
      <c r="AI200" s="3">
        <v>46.721111</v>
      </c>
      <c r="AJ200" s="40">
        <v>-0.003</v>
      </c>
    </row>
    <row r="201" ht="15.75" customHeight="1">
      <c r="A201" s="3" t="s">
        <v>1999</v>
      </c>
      <c r="B201" s="3" t="s">
        <v>3623</v>
      </c>
      <c r="C201" s="3" t="s">
        <v>3624</v>
      </c>
      <c r="D201" s="3" t="s">
        <v>3264</v>
      </c>
      <c r="E201" s="3">
        <v>68.232513</v>
      </c>
      <c r="F201" s="3">
        <v>67.660393</v>
      </c>
      <c r="G201" s="3">
        <v>67.066063</v>
      </c>
      <c r="H201" s="3">
        <v>66.494102</v>
      </c>
      <c r="I201" s="3">
        <v>65.95607</v>
      </c>
      <c r="J201" s="3">
        <v>65.557922</v>
      </c>
      <c r="K201" s="3">
        <v>65.171761</v>
      </c>
      <c r="L201" s="3">
        <v>64.750366</v>
      </c>
      <c r="M201" s="3">
        <v>64.364487</v>
      </c>
      <c r="N201" s="3">
        <v>64.038223</v>
      </c>
      <c r="O201" s="3">
        <v>63.76252</v>
      </c>
      <c r="P201" s="3">
        <v>63.523178</v>
      </c>
      <c r="Q201" s="3">
        <v>63.316475</v>
      </c>
      <c r="R201" s="3">
        <v>63.137238</v>
      </c>
      <c r="S201" s="3">
        <v>62.918991</v>
      </c>
      <c r="T201" s="3">
        <v>62.712002</v>
      </c>
      <c r="U201" s="3">
        <v>62.527012</v>
      </c>
      <c r="V201" s="3">
        <v>62.362957</v>
      </c>
      <c r="W201" s="3">
        <v>62.221401</v>
      </c>
      <c r="X201" s="3">
        <v>62.098434</v>
      </c>
      <c r="Y201" s="3">
        <v>61.994553</v>
      </c>
      <c r="Z201" s="3">
        <v>61.983444</v>
      </c>
      <c r="AA201" s="3">
        <v>61.973373</v>
      </c>
      <c r="AB201" s="3">
        <v>61.963364</v>
      </c>
      <c r="AC201" s="3">
        <v>61.954071</v>
      </c>
      <c r="AD201" s="3">
        <v>61.945553</v>
      </c>
      <c r="AE201" s="3">
        <v>61.937374</v>
      </c>
      <c r="AF201" s="3">
        <v>61.929501</v>
      </c>
      <c r="AG201" s="3">
        <v>61.922188</v>
      </c>
      <c r="AH201" s="3">
        <v>61.915363</v>
      </c>
      <c r="AI201" s="3">
        <v>61.902584</v>
      </c>
      <c r="AJ201" s="40">
        <v>-0.003</v>
      </c>
    </row>
    <row r="202" ht="15.75" hidden="1" customHeight="1">
      <c r="A202" s="3" t="s">
        <v>185</v>
      </c>
      <c r="C202" s="3" t="s">
        <v>3625</v>
      </c>
    </row>
    <row r="203" ht="15.75" hidden="1" customHeight="1">
      <c r="A203" s="3" t="s">
        <v>1959</v>
      </c>
      <c r="B203" s="3" t="s">
        <v>3626</v>
      </c>
      <c r="C203" s="3" t="s">
        <v>3627</v>
      </c>
      <c r="D203" s="3" t="s">
        <v>3264</v>
      </c>
      <c r="E203" s="3">
        <v>0.0</v>
      </c>
      <c r="F203" s="3">
        <v>0.0</v>
      </c>
      <c r="G203" s="3">
        <v>0.0</v>
      </c>
      <c r="H203" s="3">
        <v>0.0</v>
      </c>
      <c r="I203" s="3">
        <v>0.0</v>
      </c>
      <c r="J203" s="3">
        <v>0.0</v>
      </c>
      <c r="K203" s="3">
        <v>0.0</v>
      </c>
      <c r="L203" s="3">
        <v>0.0</v>
      </c>
      <c r="M203" s="3">
        <v>0.0</v>
      </c>
      <c r="N203" s="3">
        <v>0.0</v>
      </c>
      <c r="O203" s="3">
        <v>0.0</v>
      </c>
      <c r="P203" s="3">
        <v>0.0</v>
      </c>
      <c r="Q203" s="3">
        <v>0.0</v>
      </c>
      <c r="R203" s="3">
        <v>0.0</v>
      </c>
      <c r="S203" s="3">
        <v>0.0</v>
      </c>
      <c r="T203" s="3">
        <v>0.0</v>
      </c>
      <c r="U203" s="3">
        <v>0.0</v>
      </c>
      <c r="V203" s="3">
        <v>0.0</v>
      </c>
      <c r="W203" s="3">
        <v>0.0</v>
      </c>
      <c r="X203" s="3">
        <v>0.0</v>
      </c>
      <c r="Y203" s="3">
        <v>0.0</v>
      </c>
      <c r="Z203" s="3">
        <v>0.0</v>
      </c>
      <c r="AA203" s="3">
        <v>0.0</v>
      </c>
      <c r="AB203" s="3">
        <v>0.0</v>
      </c>
      <c r="AC203" s="3">
        <v>0.0</v>
      </c>
      <c r="AD203" s="3">
        <v>0.0</v>
      </c>
      <c r="AE203" s="3">
        <v>0.0</v>
      </c>
      <c r="AF203" s="3">
        <v>0.0</v>
      </c>
      <c r="AG203" s="3">
        <v>0.0</v>
      </c>
      <c r="AH203" s="3">
        <v>0.0</v>
      </c>
      <c r="AI203" s="3">
        <v>0.0</v>
      </c>
      <c r="AJ203" s="3" t="s">
        <v>197</v>
      </c>
    </row>
    <row r="204" ht="15.75" hidden="1" customHeight="1">
      <c r="A204" s="3" t="s">
        <v>1963</v>
      </c>
      <c r="B204" s="3" t="s">
        <v>3628</v>
      </c>
      <c r="C204" s="3" t="s">
        <v>3629</v>
      </c>
      <c r="D204" s="3" t="s">
        <v>3264</v>
      </c>
      <c r="E204" s="3">
        <v>67.562439</v>
      </c>
      <c r="F204" s="3">
        <v>66.841362</v>
      </c>
      <c r="G204" s="3">
        <v>66.221886</v>
      </c>
      <c r="H204" s="3">
        <v>65.61158</v>
      </c>
      <c r="I204" s="3">
        <v>65.071022</v>
      </c>
      <c r="J204" s="3">
        <v>64.709404</v>
      </c>
      <c r="K204" s="3">
        <v>64.343788</v>
      </c>
      <c r="L204" s="3">
        <v>63.914162</v>
      </c>
      <c r="M204" s="3">
        <v>63.498363</v>
      </c>
      <c r="N204" s="3">
        <v>63.135601</v>
      </c>
      <c r="O204" s="3">
        <v>62.81493</v>
      </c>
      <c r="P204" s="3">
        <v>62.522053</v>
      </c>
      <c r="Q204" s="3">
        <v>62.254829</v>
      </c>
      <c r="R204" s="3">
        <v>62.013084</v>
      </c>
      <c r="S204" s="3">
        <v>61.773609</v>
      </c>
      <c r="T204" s="3">
        <v>61.554359</v>
      </c>
      <c r="U204" s="3">
        <v>61.356312</v>
      </c>
      <c r="V204" s="3">
        <v>61.181892</v>
      </c>
      <c r="W204" s="3">
        <v>61.033913</v>
      </c>
      <c r="X204" s="3">
        <v>60.907566</v>
      </c>
      <c r="Y204" s="3">
        <v>60.80434</v>
      </c>
      <c r="Z204" s="3">
        <v>60.802593</v>
      </c>
      <c r="AA204" s="3">
        <v>60.802521</v>
      </c>
      <c r="AB204" s="3">
        <v>60.802582</v>
      </c>
      <c r="AC204" s="3">
        <v>60.803879</v>
      </c>
      <c r="AD204" s="3">
        <v>60.806084</v>
      </c>
      <c r="AE204" s="3">
        <v>60.808842</v>
      </c>
      <c r="AF204" s="3">
        <v>60.811668</v>
      </c>
      <c r="AG204" s="3">
        <v>60.815197</v>
      </c>
      <c r="AH204" s="3">
        <v>60.819595</v>
      </c>
      <c r="AI204" s="3">
        <v>60.803955</v>
      </c>
      <c r="AJ204" s="40">
        <v>-0.004</v>
      </c>
    </row>
    <row r="205" ht="15.75" hidden="1" customHeight="1">
      <c r="A205" s="3" t="s">
        <v>1966</v>
      </c>
      <c r="B205" s="3" t="s">
        <v>3630</v>
      </c>
      <c r="C205" s="3" t="s">
        <v>3631</v>
      </c>
      <c r="D205" s="3" t="s">
        <v>3264</v>
      </c>
      <c r="E205" s="3">
        <v>54.924549</v>
      </c>
      <c r="F205" s="3">
        <v>54.391884</v>
      </c>
      <c r="G205" s="3">
        <v>53.868313</v>
      </c>
      <c r="H205" s="3">
        <v>53.443123</v>
      </c>
      <c r="I205" s="3">
        <v>52.977352</v>
      </c>
      <c r="J205" s="3">
        <v>52.62352</v>
      </c>
      <c r="K205" s="3">
        <v>52.122086</v>
      </c>
      <c r="L205" s="3">
        <v>51.708988</v>
      </c>
      <c r="M205" s="3">
        <v>51.318989</v>
      </c>
      <c r="N205" s="3">
        <v>50.977383</v>
      </c>
      <c r="O205" s="3">
        <v>50.675953</v>
      </c>
      <c r="P205" s="3">
        <v>50.401115</v>
      </c>
      <c r="Q205" s="3">
        <v>50.150806</v>
      </c>
      <c r="R205" s="3">
        <v>49.924976</v>
      </c>
      <c r="S205" s="3">
        <v>49.699966</v>
      </c>
      <c r="T205" s="3">
        <v>49.493565</v>
      </c>
      <c r="U205" s="3">
        <v>49.30909</v>
      </c>
      <c r="V205" s="3">
        <v>49.14706</v>
      </c>
      <c r="W205" s="3">
        <v>49.007359</v>
      </c>
      <c r="X205" s="3">
        <v>48.889557</v>
      </c>
      <c r="Y205" s="3">
        <v>48.793259</v>
      </c>
      <c r="Z205" s="3">
        <v>48.793278</v>
      </c>
      <c r="AA205" s="3">
        <v>48.794319</v>
      </c>
      <c r="AB205" s="3">
        <v>48.796173</v>
      </c>
      <c r="AC205" s="3">
        <v>48.798923</v>
      </c>
      <c r="AD205" s="3">
        <v>48.802452</v>
      </c>
      <c r="AE205" s="3">
        <v>48.806442</v>
      </c>
      <c r="AF205" s="3">
        <v>48.811016</v>
      </c>
      <c r="AG205" s="3">
        <v>48.816196</v>
      </c>
      <c r="AH205" s="3">
        <v>48.821747</v>
      </c>
      <c r="AI205" s="3">
        <v>48.807487</v>
      </c>
      <c r="AJ205" s="40">
        <v>-0.004</v>
      </c>
    </row>
    <row r="206" ht="15.75" hidden="1" customHeight="1">
      <c r="A206" s="3" t="s">
        <v>1969</v>
      </c>
      <c r="B206" s="3" t="s">
        <v>3632</v>
      </c>
      <c r="C206" s="3" t="s">
        <v>3633</v>
      </c>
      <c r="D206" s="3" t="s">
        <v>3264</v>
      </c>
      <c r="E206" s="3">
        <v>54.932079</v>
      </c>
      <c r="F206" s="3">
        <v>54.238609</v>
      </c>
      <c r="G206" s="3">
        <v>53.585884</v>
      </c>
      <c r="H206" s="3">
        <v>53.025436</v>
      </c>
      <c r="I206" s="3">
        <v>52.482361</v>
      </c>
      <c r="J206" s="3">
        <v>51.980705</v>
      </c>
      <c r="K206" s="3">
        <v>51.494713</v>
      </c>
      <c r="L206" s="3">
        <v>51.009518</v>
      </c>
      <c r="M206" s="3">
        <v>50.556541</v>
      </c>
      <c r="N206" s="3">
        <v>50.165066</v>
      </c>
      <c r="O206" s="3">
        <v>49.824009</v>
      </c>
      <c r="P206" s="3">
        <v>49.51799</v>
      </c>
      <c r="Q206" s="3">
        <v>49.243793</v>
      </c>
      <c r="R206" s="3">
        <v>48.999645</v>
      </c>
      <c r="S206" s="3">
        <v>48.760353</v>
      </c>
      <c r="T206" s="3">
        <v>48.542202</v>
      </c>
      <c r="U206" s="3">
        <v>48.348537</v>
      </c>
      <c r="V206" s="3">
        <v>48.178532</v>
      </c>
      <c r="W206" s="3">
        <v>48.031528</v>
      </c>
      <c r="X206" s="3">
        <v>47.907124</v>
      </c>
      <c r="Y206" s="3">
        <v>47.804596</v>
      </c>
      <c r="Z206" s="3">
        <v>47.804916</v>
      </c>
      <c r="AA206" s="3">
        <v>47.805992</v>
      </c>
      <c r="AB206" s="3">
        <v>47.808056</v>
      </c>
      <c r="AC206" s="3">
        <v>47.810856</v>
      </c>
      <c r="AD206" s="3">
        <v>47.814224</v>
      </c>
      <c r="AE206" s="3">
        <v>47.818054</v>
      </c>
      <c r="AF206" s="3">
        <v>47.822544</v>
      </c>
      <c r="AG206" s="3">
        <v>47.827618</v>
      </c>
      <c r="AH206" s="3">
        <v>47.832981</v>
      </c>
      <c r="AI206" s="3">
        <v>47.818611</v>
      </c>
      <c r="AJ206" s="40">
        <v>-0.005</v>
      </c>
    </row>
    <row r="207" ht="15.75" hidden="1" customHeight="1">
      <c r="A207" s="3" t="s">
        <v>1972</v>
      </c>
      <c r="B207" s="3" t="s">
        <v>3634</v>
      </c>
      <c r="C207" s="3" t="s">
        <v>3635</v>
      </c>
      <c r="D207" s="3" t="s">
        <v>3264</v>
      </c>
      <c r="E207" s="3">
        <v>66.30088</v>
      </c>
      <c r="F207" s="3">
        <v>65.398247</v>
      </c>
      <c r="G207" s="3">
        <v>64.605835</v>
      </c>
      <c r="H207" s="3">
        <v>63.854401</v>
      </c>
      <c r="I207" s="3">
        <v>63.210293</v>
      </c>
      <c r="J207" s="3">
        <v>62.57478</v>
      </c>
      <c r="K207" s="3">
        <v>61.938843</v>
      </c>
      <c r="L207" s="3">
        <v>61.344795</v>
      </c>
      <c r="M207" s="3">
        <v>60.790462</v>
      </c>
      <c r="N207" s="3">
        <v>60.31377</v>
      </c>
      <c r="O207" s="3">
        <v>59.901588</v>
      </c>
      <c r="P207" s="3">
        <v>59.535736</v>
      </c>
      <c r="Q207" s="3">
        <v>59.211437</v>
      </c>
      <c r="R207" s="3">
        <v>58.924377</v>
      </c>
      <c r="S207" s="3">
        <v>58.64835</v>
      </c>
      <c r="T207" s="3">
        <v>58.399105</v>
      </c>
      <c r="U207" s="3">
        <v>58.178524</v>
      </c>
      <c r="V207" s="3">
        <v>57.984489</v>
      </c>
      <c r="W207" s="3">
        <v>57.816738</v>
      </c>
      <c r="X207" s="3">
        <v>57.673744</v>
      </c>
      <c r="Y207" s="3">
        <v>57.554695</v>
      </c>
      <c r="Z207" s="3">
        <v>57.55291</v>
      </c>
      <c r="AA207" s="3">
        <v>57.552143</v>
      </c>
      <c r="AB207" s="3">
        <v>57.552395</v>
      </c>
      <c r="AC207" s="3">
        <v>57.553516</v>
      </c>
      <c r="AD207" s="3">
        <v>57.555313</v>
      </c>
      <c r="AE207" s="3">
        <v>57.557594</v>
      </c>
      <c r="AF207" s="3">
        <v>57.560604</v>
      </c>
      <c r="AG207" s="3">
        <v>57.566151</v>
      </c>
      <c r="AH207" s="3">
        <v>57.571114</v>
      </c>
      <c r="AI207" s="3">
        <v>57.557205</v>
      </c>
      <c r="AJ207" s="40">
        <v>-0.005</v>
      </c>
    </row>
    <row r="208" ht="15.75" hidden="1" customHeight="1">
      <c r="A208" s="3" t="s">
        <v>1975</v>
      </c>
      <c r="B208" s="3" t="s">
        <v>3636</v>
      </c>
      <c r="C208" s="3" t="s">
        <v>3637</v>
      </c>
      <c r="D208" s="3" t="s">
        <v>3264</v>
      </c>
      <c r="E208" s="3">
        <v>132.059174</v>
      </c>
      <c r="F208" s="3">
        <v>131.350021</v>
      </c>
      <c r="G208" s="3">
        <v>130.616776</v>
      </c>
      <c r="H208" s="3">
        <v>129.932541</v>
      </c>
      <c r="I208" s="3">
        <v>129.290375</v>
      </c>
      <c r="J208" s="3">
        <v>128.887833</v>
      </c>
      <c r="K208" s="3">
        <v>128.348114</v>
      </c>
      <c r="L208" s="3">
        <v>127.825668</v>
      </c>
      <c r="M208" s="3">
        <v>127.326042</v>
      </c>
      <c r="N208" s="3">
        <v>126.895805</v>
      </c>
      <c r="O208" s="3">
        <v>126.522675</v>
      </c>
      <c r="P208" s="3">
        <v>126.192284</v>
      </c>
      <c r="Q208" s="3">
        <v>125.896599</v>
      </c>
      <c r="R208" s="3">
        <v>125.633423</v>
      </c>
      <c r="S208" s="3">
        <v>125.380165</v>
      </c>
      <c r="T208" s="3">
        <v>125.154259</v>
      </c>
      <c r="U208" s="3">
        <v>124.95253</v>
      </c>
      <c r="V208" s="3">
        <v>124.773911</v>
      </c>
      <c r="W208" s="3">
        <v>124.623581</v>
      </c>
      <c r="X208" s="3">
        <v>124.4935</v>
      </c>
      <c r="Y208" s="3">
        <v>124.38633</v>
      </c>
      <c r="Z208" s="3">
        <v>124.385963</v>
      </c>
      <c r="AA208" s="3">
        <v>124.387024</v>
      </c>
      <c r="AB208" s="3">
        <v>124.388451</v>
      </c>
      <c r="AC208" s="3">
        <v>124.39106</v>
      </c>
      <c r="AD208" s="3">
        <v>124.394493</v>
      </c>
      <c r="AE208" s="3">
        <v>124.398323</v>
      </c>
      <c r="AF208" s="3">
        <v>124.402466</v>
      </c>
      <c r="AG208" s="3">
        <v>124.407394</v>
      </c>
      <c r="AH208" s="3">
        <v>124.412849</v>
      </c>
      <c r="AI208" s="3">
        <v>124.39843</v>
      </c>
      <c r="AJ208" s="40">
        <v>-0.002</v>
      </c>
    </row>
    <row r="209" ht="15.75" hidden="1" customHeight="1">
      <c r="A209" s="3" t="s">
        <v>1978</v>
      </c>
      <c r="B209" s="3" t="s">
        <v>3638</v>
      </c>
      <c r="C209" s="3" t="s">
        <v>3639</v>
      </c>
      <c r="D209" s="3" t="s">
        <v>3264</v>
      </c>
      <c r="E209" s="3">
        <v>55.610722</v>
      </c>
      <c r="F209" s="3">
        <v>54.97192</v>
      </c>
      <c r="G209" s="3">
        <v>54.314037</v>
      </c>
      <c r="H209" s="3">
        <v>53.754589</v>
      </c>
      <c r="I209" s="3">
        <v>53.181721</v>
      </c>
      <c r="J209" s="3">
        <v>52.638138</v>
      </c>
      <c r="K209" s="3">
        <v>52.147701</v>
      </c>
      <c r="L209" s="3">
        <v>51.628094</v>
      </c>
      <c r="M209" s="3">
        <v>51.1455</v>
      </c>
      <c r="N209" s="3">
        <v>50.726234</v>
      </c>
      <c r="O209" s="3">
        <v>50.36132</v>
      </c>
      <c r="P209" s="3">
        <v>50.034248</v>
      </c>
      <c r="Q209" s="3">
        <v>49.741676</v>
      </c>
      <c r="R209" s="3">
        <v>49.480968</v>
      </c>
      <c r="S209" s="3">
        <v>49.226933</v>
      </c>
      <c r="T209" s="3">
        <v>48.995899</v>
      </c>
      <c r="U209" s="3">
        <v>48.79081</v>
      </c>
      <c r="V209" s="3">
        <v>48.610592</v>
      </c>
      <c r="W209" s="3">
        <v>48.454418</v>
      </c>
      <c r="X209" s="3">
        <v>48.321774</v>
      </c>
      <c r="Y209" s="3">
        <v>48.212105</v>
      </c>
      <c r="Z209" s="3">
        <v>48.210869</v>
      </c>
      <c r="AA209" s="3">
        <v>48.21072</v>
      </c>
      <c r="AB209" s="3">
        <v>48.211418</v>
      </c>
      <c r="AC209" s="3">
        <v>48.213062</v>
      </c>
      <c r="AD209" s="3">
        <v>48.215481</v>
      </c>
      <c r="AE209" s="3">
        <v>48.218418</v>
      </c>
      <c r="AF209" s="3">
        <v>48.221951</v>
      </c>
      <c r="AG209" s="3">
        <v>48.226135</v>
      </c>
      <c r="AH209" s="3">
        <v>48.230728</v>
      </c>
      <c r="AI209" s="3">
        <v>48.215538</v>
      </c>
      <c r="AJ209" s="40">
        <v>-0.005</v>
      </c>
    </row>
    <row r="210" ht="15.75" hidden="1" customHeight="1">
      <c r="A210" s="3" t="s">
        <v>1981</v>
      </c>
      <c r="B210" s="3" t="s">
        <v>3640</v>
      </c>
      <c r="C210" s="3" t="s">
        <v>3641</v>
      </c>
      <c r="D210" s="3" t="s">
        <v>3264</v>
      </c>
      <c r="E210" s="3">
        <v>68.392624</v>
      </c>
      <c r="F210" s="3">
        <v>67.44091</v>
      </c>
      <c r="G210" s="3">
        <v>66.561256</v>
      </c>
      <c r="H210" s="3">
        <v>65.804604</v>
      </c>
      <c r="I210" s="3">
        <v>65.131599</v>
      </c>
      <c r="J210" s="3">
        <v>64.491287</v>
      </c>
      <c r="K210" s="3">
        <v>63.850681</v>
      </c>
      <c r="L210" s="3">
        <v>63.246449</v>
      </c>
      <c r="M210" s="3">
        <v>62.685665</v>
      </c>
      <c r="N210" s="3">
        <v>62.198612</v>
      </c>
      <c r="O210" s="3">
        <v>61.774261</v>
      </c>
      <c r="P210" s="3">
        <v>61.393734</v>
      </c>
      <c r="Q210" s="3">
        <v>61.053291</v>
      </c>
      <c r="R210" s="3">
        <v>60.749687</v>
      </c>
      <c r="S210" s="3">
        <v>60.457111</v>
      </c>
      <c r="T210" s="3">
        <v>60.191662</v>
      </c>
      <c r="U210" s="3">
        <v>59.963058</v>
      </c>
      <c r="V210" s="3">
        <v>59.766022</v>
      </c>
      <c r="W210" s="3">
        <v>59.585865</v>
      </c>
      <c r="X210" s="3">
        <v>59.435505</v>
      </c>
      <c r="Y210" s="3">
        <v>59.31144</v>
      </c>
      <c r="Z210" s="3">
        <v>59.310986</v>
      </c>
      <c r="AA210" s="3">
        <v>59.308224</v>
      </c>
      <c r="AB210" s="3">
        <v>59.311005</v>
      </c>
      <c r="AC210" s="3">
        <v>59.310539</v>
      </c>
      <c r="AD210" s="3">
        <v>59.310505</v>
      </c>
      <c r="AE210" s="3">
        <v>59.31102</v>
      </c>
      <c r="AF210" s="3">
        <v>59.312298</v>
      </c>
      <c r="AG210" s="3">
        <v>59.314278</v>
      </c>
      <c r="AH210" s="3">
        <v>59.316715</v>
      </c>
      <c r="AI210" s="3">
        <v>59.299458</v>
      </c>
      <c r="AJ210" s="40">
        <v>-0.005</v>
      </c>
    </row>
    <row r="211" ht="15.75" hidden="1" customHeight="1">
      <c r="A211" s="3" t="s">
        <v>623</v>
      </c>
      <c r="B211" s="3" t="s">
        <v>3642</v>
      </c>
      <c r="C211" s="3" t="s">
        <v>3643</v>
      </c>
      <c r="D211" s="3" t="s">
        <v>3264</v>
      </c>
      <c r="E211" s="3">
        <v>0.0</v>
      </c>
      <c r="F211" s="3">
        <v>0.0</v>
      </c>
      <c r="G211" s="3">
        <v>0.0</v>
      </c>
      <c r="H211" s="3">
        <v>0.0</v>
      </c>
      <c r="I211" s="3">
        <v>0.0</v>
      </c>
      <c r="J211" s="3">
        <v>0.0</v>
      </c>
      <c r="K211" s="3">
        <v>0.0</v>
      </c>
      <c r="L211" s="3">
        <v>0.0</v>
      </c>
      <c r="M211" s="3">
        <v>0.0</v>
      </c>
      <c r="N211" s="3">
        <v>0.0</v>
      </c>
      <c r="O211" s="3">
        <v>0.0</v>
      </c>
      <c r="P211" s="3">
        <v>0.0</v>
      </c>
      <c r="Q211" s="3">
        <v>0.0</v>
      </c>
      <c r="R211" s="3">
        <v>0.0</v>
      </c>
      <c r="S211" s="3">
        <v>0.0</v>
      </c>
      <c r="T211" s="3">
        <v>0.0</v>
      </c>
      <c r="U211" s="3">
        <v>0.0</v>
      </c>
      <c r="V211" s="3">
        <v>0.0</v>
      </c>
      <c r="W211" s="3">
        <v>0.0</v>
      </c>
      <c r="X211" s="3">
        <v>0.0</v>
      </c>
      <c r="Y211" s="3">
        <v>0.0</v>
      </c>
      <c r="Z211" s="3">
        <v>0.0</v>
      </c>
      <c r="AA211" s="3">
        <v>0.0</v>
      </c>
      <c r="AB211" s="3">
        <v>0.0</v>
      </c>
      <c r="AC211" s="3">
        <v>0.0</v>
      </c>
      <c r="AD211" s="3">
        <v>0.0</v>
      </c>
      <c r="AE211" s="3">
        <v>0.0</v>
      </c>
      <c r="AF211" s="3">
        <v>0.0</v>
      </c>
      <c r="AG211" s="3">
        <v>0.0</v>
      </c>
      <c r="AH211" s="3">
        <v>0.0</v>
      </c>
      <c r="AI211" s="3">
        <v>0.0</v>
      </c>
      <c r="AJ211" s="3" t="s">
        <v>197</v>
      </c>
    </row>
    <row r="212" ht="15.75" hidden="1" customHeight="1">
      <c r="A212" s="3" t="s">
        <v>626</v>
      </c>
      <c r="B212" s="3" t="s">
        <v>3644</v>
      </c>
      <c r="C212" s="3" t="s">
        <v>3645</v>
      </c>
      <c r="D212" s="3" t="s">
        <v>3264</v>
      </c>
      <c r="E212" s="3">
        <v>0.0</v>
      </c>
      <c r="F212" s="3">
        <v>0.0</v>
      </c>
      <c r="G212" s="3">
        <v>72.641632</v>
      </c>
      <c r="H212" s="3">
        <v>71.895027</v>
      </c>
      <c r="I212" s="3">
        <v>71.206825</v>
      </c>
      <c r="J212" s="3">
        <v>70.592438</v>
      </c>
      <c r="K212" s="3">
        <v>69.994011</v>
      </c>
      <c r="L212" s="3">
        <v>69.413765</v>
      </c>
      <c r="M212" s="3">
        <v>68.873314</v>
      </c>
      <c r="N212" s="3">
        <v>68.400345</v>
      </c>
      <c r="O212" s="3">
        <v>67.982704</v>
      </c>
      <c r="P212" s="3">
        <v>67.598808</v>
      </c>
      <c r="Q212" s="3">
        <v>67.247398</v>
      </c>
      <c r="R212" s="3">
        <v>66.927887</v>
      </c>
      <c r="S212" s="3">
        <v>66.57653</v>
      </c>
      <c r="T212" s="3">
        <v>66.245575</v>
      </c>
      <c r="U212" s="3">
        <v>65.949791</v>
      </c>
      <c r="V212" s="3">
        <v>65.684822</v>
      </c>
      <c r="W212" s="3">
        <v>65.457169</v>
      </c>
      <c r="X212" s="3">
        <v>65.258224</v>
      </c>
      <c r="Y212" s="3">
        <v>65.09214</v>
      </c>
      <c r="Z212" s="3">
        <v>65.068451</v>
      </c>
      <c r="AA212" s="3">
        <v>65.047798</v>
      </c>
      <c r="AB212" s="3">
        <v>65.025299</v>
      </c>
      <c r="AC212" s="3">
        <v>65.00502</v>
      </c>
      <c r="AD212" s="3">
        <v>64.986252</v>
      </c>
      <c r="AE212" s="3">
        <v>64.967918</v>
      </c>
      <c r="AF212" s="3">
        <v>64.949844</v>
      </c>
      <c r="AG212" s="3">
        <v>64.932716</v>
      </c>
      <c r="AH212" s="3">
        <v>64.916382</v>
      </c>
      <c r="AI212" s="3">
        <v>64.894333</v>
      </c>
      <c r="AJ212" s="3" t="s">
        <v>197</v>
      </c>
    </row>
    <row r="213" ht="15.75" hidden="1" customHeight="1">
      <c r="A213" s="3" t="s">
        <v>629</v>
      </c>
      <c r="B213" s="3" t="s">
        <v>3646</v>
      </c>
      <c r="C213" s="3" t="s">
        <v>3647</v>
      </c>
      <c r="D213" s="3" t="s">
        <v>3264</v>
      </c>
      <c r="E213" s="3">
        <v>0.0</v>
      </c>
      <c r="F213" s="3">
        <v>0.0</v>
      </c>
      <c r="G213" s="3">
        <v>0.0</v>
      </c>
      <c r="H213" s="3">
        <v>0.0</v>
      </c>
      <c r="I213" s="3">
        <v>0.0</v>
      </c>
      <c r="J213" s="3">
        <v>0.0</v>
      </c>
      <c r="K213" s="3">
        <v>0.0</v>
      </c>
      <c r="L213" s="3">
        <v>0.0</v>
      </c>
      <c r="M213" s="3">
        <v>0.0</v>
      </c>
      <c r="N213" s="3">
        <v>0.0</v>
      </c>
      <c r="O213" s="3">
        <v>59.898418</v>
      </c>
      <c r="P213" s="3">
        <v>59.565788</v>
      </c>
      <c r="Q213" s="3">
        <v>59.263786</v>
      </c>
      <c r="R213" s="3">
        <v>59.002827</v>
      </c>
      <c r="S213" s="3">
        <v>58.700527</v>
      </c>
      <c r="T213" s="3">
        <v>58.411453</v>
      </c>
      <c r="U213" s="3">
        <v>58.143936</v>
      </c>
      <c r="V213" s="3">
        <v>57.906799</v>
      </c>
      <c r="W213" s="3">
        <v>57.701778</v>
      </c>
      <c r="X213" s="3">
        <v>57.52462</v>
      </c>
      <c r="Y213" s="3">
        <v>57.377403</v>
      </c>
      <c r="Z213" s="3">
        <v>57.359337</v>
      </c>
      <c r="AA213" s="3">
        <v>57.344181</v>
      </c>
      <c r="AB213" s="3">
        <v>57.329212</v>
      </c>
      <c r="AC213" s="3">
        <v>57.315876</v>
      </c>
      <c r="AD213" s="3">
        <v>57.303925</v>
      </c>
      <c r="AE213" s="3">
        <v>57.29269</v>
      </c>
      <c r="AF213" s="3">
        <v>57.280869</v>
      </c>
      <c r="AG213" s="3">
        <v>57.269112</v>
      </c>
      <c r="AH213" s="3">
        <v>57.25742</v>
      </c>
      <c r="AI213" s="3">
        <v>57.239456</v>
      </c>
      <c r="AJ213" s="3" t="s">
        <v>197</v>
      </c>
    </row>
    <row r="214" ht="15.75" hidden="1" customHeight="1">
      <c r="A214" s="3" t="s">
        <v>632</v>
      </c>
      <c r="B214" s="3" t="s">
        <v>3648</v>
      </c>
      <c r="C214" s="3" t="s">
        <v>3649</v>
      </c>
      <c r="D214" s="3" t="s">
        <v>3264</v>
      </c>
      <c r="E214" s="3">
        <v>0.0</v>
      </c>
      <c r="F214" s="3">
        <v>0.0</v>
      </c>
      <c r="G214" s="3">
        <v>0.0</v>
      </c>
      <c r="H214" s="3">
        <v>0.0</v>
      </c>
      <c r="I214" s="3">
        <v>0.0</v>
      </c>
      <c r="J214" s="3">
        <v>0.0</v>
      </c>
      <c r="K214" s="3">
        <v>0.0</v>
      </c>
      <c r="L214" s="3">
        <v>0.0</v>
      </c>
      <c r="M214" s="3">
        <v>0.0</v>
      </c>
      <c r="N214" s="3">
        <v>0.0</v>
      </c>
      <c r="O214" s="3">
        <v>0.0</v>
      </c>
      <c r="P214" s="3">
        <v>0.0</v>
      </c>
      <c r="Q214" s="3">
        <v>0.0</v>
      </c>
      <c r="R214" s="3">
        <v>0.0</v>
      </c>
      <c r="S214" s="3">
        <v>0.0</v>
      </c>
      <c r="T214" s="3">
        <v>0.0</v>
      </c>
      <c r="U214" s="3">
        <v>0.0</v>
      </c>
      <c r="V214" s="3">
        <v>0.0</v>
      </c>
      <c r="W214" s="3">
        <v>0.0</v>
      </c>
      <c r="X214" s="3">
        <v>0.0</v>
      </c>
      <c r="Y214" s="3">
        <v>0.0</v>
      </c>
      <c r="Z214" s="3">
        <v>0.0</v>
      </c>
      <c r="AA214" s="3">
        <v>0.0</v>
      </c>
      <c r="AB214" s="3">
        <v>0.0</v>
      </c>
      <c r="AC214" s="3">
        <v>0.0</v>
      </c>
      <c r="AD214" s="3">
        <v>0.0</v>
      </c>
      <c r="AE214" s="3">
        <v>0.0</v>
      </c>
      <c r="AF214" s="3">
        <v>0.0</v>
      </c>
      <c r="AG214" s="3">
        <v>0.0</v>
      </c>
      <c r="AH214" s="3">
        <v>0.0</v>
      </c>
      <c r="AI214" s="3">
        <v>0.0</v>
      </c>
      <c r="AJ214" s="3" t="s">
        <v>197</v>
      </c>
    </row>
    <row r="215" ht="15.75" hidden="1" customHeight="1">
      <c r="A215" s="3" t="s">
        <v>635</v>
      </c>
      <c r="B215" s="3" t="s">
        <v>3650</v>
      </c>
      <c r="C215" s="3" t="s">
        <v>3651</v>
      </c>
      <c r="D215" s="3" t="s">
        <v>3264</v>
      </c>
      <c r="E215" s="3">
        <v>68.003822</v>
      </c>
      <c r="F215" s="3">
        <v>67.233757</v>
      </c>
      <c r="G215" s="3">
        <v>66.416664</v>
      </c>
      <c r="H215" s="3">
        <v>65.721886</v>
      </c>
      <c r="I215" s="3">
        <v>65.090141</v>
      </c>
      <c r="J215" s="3">
        <v>64.709038</v>
      </c>
      <c r="K215" s="3">
        <v>64.196678</v>
      </c>
      <c r="L215" s="3">
        <v>63.690041</v>
      </c>
      <c r="M215" s="3">
        <v>63.219376</v>
      </c>
      <c r="N215" s="3">
        <v>62.805885</v>
      </c>
      <c r="O215" s="3">
        <v>62.442272</v>
      </c>
      <c r="P215" s="3">
        <v>62.110287</v>
      </c>
      <c r="Q215" s="3">
        <v>61.807575</v>
      </c>
      <c r="R215" s="3">
        <v>61.533916</v>
      </c>
      <c r="S215" s="3">
        <v>61.223557</v>
      </c>
      <c r="T215" s="3">
        <v>60.92907</v>
      </c>
      <c r="U215" s="3">
        <v>60.665661</v>
      </c>
      <c r="V215" s="3">
        <v>60.429039</v>
      </c>
      <c r="W215" s="3">
        <v>60.225765</v>
      </c>
      <c r="X215" s="3">
        <v>60.050991</v>
      </c>
      <c r="Y215" s="3">
        <v>59.904976</v>
      </c>
      <c r="Z215" s="3">
        <v>59.884995</v>
      </c>
      <c r="AA215" s="3">
        <v>59.86631</v>
      </c>
      <c r="AB215" s="3">
        <v>59.848446</v>
      </c>
      <c r="AC215" s="3">
        <v>59.831696</v>
      </c>
      <c r="AD215" s="3">
        <v>59.815575</v>
      </c>
      <c r="AE215" s="3">
        <v>59.800037</v>
      </c>
      <c r="AF215" s="3">
        <v>59.785374</v>
      </c>
      <c r="AG215" s="3">
        <v>59.771481</v>
      </c>
      <c r="AH215" s="3">
        <v>59.758076</v>
      </c>
      <c r="AI215" s="3">
        <v>59.739086</v>
      </c>
      <c r="AJ215" s="40">
        <v>-0.004</v>
      </c>
    </row>
    <row r="216" ht="15.75" hidden="1" customHeight="1">
      <c r="A216" s="3" t="s">
        <v>638</v>
      </c>
      <c r="B216" s="3" t="s">
        <v>3652</v>
      </c>
      <c r="C216" s="3" t="s">
        <v>3653</v>
      </c>
      <c r="D216" s="3" t="s">
        <v>3264</v>
      </c>
      <c r="E216" s="3">
        <v>103.490143</v>
      </c>
      <c r="F216" s="3">
        <v>102.47934</v>
      </c>
      <c r="G216" s="3">
        <v>101.4216</v>
      </c>
      <c r="H216" s="3">
        <v>100.567566</v>
      </c>
      <c r="I216" s="3">
        <v>99.805779</v>
      </c>
      <c r="J216" s="3">
        <v>99.080223</v>
      </c>
      <c r="K216" s="3">
        <v>98.392769</v>
      </c>
      <c r="L216" s="3">
        <v>97.723137</v>
      </c>
      <c r="M216" s="3">
        <v>97.096169</v>
      </c>
      <c r="N216" s="3">
        <v>96.546982</v>
      </c>
      <c r="O216" s="3">
        <v>96.060684</v>
      </c>
      <c r="P216" s="3">
        <v>95.613533</v>
      </c>
      <c r="Q216" s="3">
        <v>95.206001</v>
      </c>
      <c r="R216" s="3">
        <v>94.84063</v>
      </c>
      <c r="S216" s="3">
        <v>94.444397</v>
      </c>
      <c r="T216" s="3">
        <v>94.074417</v>
      </c>
      <c r="U216" s="3">
        <v>93.745361</v>
      </c>
      <c r="V216" s="3">
        <v>93.452469</v>
      </c>
      <c r="W216" s="3">
        <v>93.188667</v>
      </c>
      <c r="X216" s="3">
        <v>92.963646</v>
      </c>
      <c r="Y216" s="3">
        <v>92.775642</v>
      </c>
      <c r="Z216" s="3">
        <v>92.747604</v>
      </c>
      <c r="AA216" s="3">
        <v>92.722038</v>
      </c>
      <c r="AB216" s="3">
        <v>92.695908</v>
      </c>
      <c r="AC216" s="3">
        <v>92.671745</v>
      </c>
      <c r="AD216" s="3">
        <v>92.648903</v>
      </c>
      <c r="AE216" s="3">
        <v>92.626839</v>
      </c>
      <c r="AF216" s="3">
        <v>92.60556</v>
      </c>
      <c r="AG216" s="3">
        <v>92.585091</v>
      </c>
      <c r="AH216" s="3">
        <v>92.565575</v>
      </c>
      <c r="AI216" s="3">
        <v>92.540321</v>
      </c>
      <c r="AJ216" s="40">
        <v>-0.004</v>
      </c>
    </row>
    <row r="217" ht="15.75" hidden="1" customHeight="1">
      <c r="A217" s="3" t="s">
        <v>1996</v>
      </c>
      <c r="B217" s="3" t="s">
        <v>3654</v>
      </c>
      <c r="C217" s="3" t="s">
        <v>3655</v>
      </c>
      <c r="D217" s="3" t="s">
        <v>3264</v>
      </c>
      <c r="E217" s="3">
        <v>61.116188</v>
      </c>
      <c r="F217" s="3">
        <v>60.3629</v>
      </c>
      <c r="G217" s="3">
        <v>59.606018</v>
      </c>
      <c r="H217" s="3">
        <v>58.94862</v>
      </c>
      <c r="I217" s="3">
        <v>58.346069</v>
      </c>
      <c r="J217" s="3">
        <v>57.766003</v>
      </c>
      <c r="K217" s="3">
        <v>57.235291</v>
      </c>
      <c r="L217" s="3">
        <v>56.724323</v>
      </c>
      <c r="M217" s="3">
        <v>56.25592</v>
      </c>
      <c r="N217" s="3">
        <v>55.854492</v>
      </c>
      <c r="O217" s="3">
        <v>55.509811</v>
      </c>
      <c r="P217" s="3">
        <v>55.204437</v>
      </c>
      <c r="Q217" s="3">
        <v>54.935547</v>
      </c>
      <c r="R217" s="3">
        <v>54.698917</v>
      </c>
      <c r="S217" s="3">
        <v>54.425446</v>
      </c>
      <c r="T217" s="3">
        <v>54.167931</v>
      </c>
      <c r="U217" s="3">
        <v>53.937901</v>
      </c>
      <c r="V217" s="3">
        <v>53.734123</v>
      </c>
      <c r="W217" s="3">
        <v>53.556194</v>
      </c>
      <c r="X217" s="3">
        <v>53.402866</v>
      </c>
      <c r="Y217" s="3">
        <v>53.273678</v>
      </c>
      <c r="Z217" s="3">
        <v>53.258316</v>
      </c>
      <c r="AA217" s="3">
        <v>53.243839</v>
      </c>
      <c r="AB217" s="3">
        <v>53.230049</v>
      </c>
      <c r="AC217" s="3">
        <v>53.21714</v>
      </c>
      <c r="AD217" s="3">
        <v>53.204678</v>
      </c>
      <c r="AE217" s="3">
        <v>53.192688</v>
      </c>
      <c r="AF217" s="3">
        <v>53.18145</v>
      </c>
      <c r="AG217" s="3">
        <v>53.170952</v>
      </c>
      <c r="AH217" s="3">
        <v>53.160793</v>
      </c>
      <c r="AI217" s="3">
        <v>53.145081</v>
      </c>
      <c r="AJ217" s="40">
        <v>-0.005</v>
      </c>
    </row>
    <row r="218" ht="15.75" hidden="1" customHeight="1">
      <c r="A218" s="3" t="s">
        <v>1999</v>
      </c>
      <c r="B218" s="3" t="s">
        <v>3656</v>
      </c>
      <c r="C218" s="3" t="s">
        <v>3657</v>
      </c>
      <c r="D218" s="3" t="s">
        <v>3264</v>
      </c>
      <c r="E218" s="3">
        <v>79.580597</v>
      </c>
      <c r="F218" s="3">
        <v>78.663689</v>
      </c>
      <c r="G218" s="3">
        <v>77.759018</v>
      </c>
      <c r="H218" s="3">
        <v>76.869888</v>
      </c>
      <c r="I218" s="3">
        <v>76.056137</v>
      </c>
      <c r="J218" s="3">
        <v>75.408569</v>
      </c>
      <c r="K218" s="3">
        <v>74.786819</v>
      </c>
      <c r="L218" s="3">
        <v>74.156326</v>
      </c>
      <c r="M218" s="3">
        <v>73.571602</v>
      </c>
      <c r="N218" s="3">
        <v>73.068794</v>
      </c>
      <c r="O218" s="3">
        <v>72.633751</v>
      </c>
      <c r="P218" s="3">
        <v>72.245949</v>
      </c>
      <c r="Q218" s="3">
        <v>71.901306</v>
      </c>
      <c r="R218" s="3">
        <v>71.592926</v>
      </c>
      <c r="S218" s="3">
        <v>71.255829</v>
      </c>
      <c r="T218" s="3">
        <v>70.940903</v>
      </c>
      <c r="U218" s="3">
        <v>70.658485</v>
      </c>
      <c r="V218" s="3">
        <v>70.407463</v>
      </c>
      <c r="W218" s="3">
        <v>70.190697</v>
      </c>
      <c r="X218" s="3">
        <v>70.002136</v>
      </c>
      <c r="Y218" s="3">
        <v>69.843292</v>
      </c>
      <c r="Z218" s="3">
        <v>69.822372</v>
      </c>
      <c r="AA218" s="3">
        <v>69.803215</v>
      </c>
      <c r="AB218" s="3">
        <v>69.784126</v>
      </c>
      <c r="AC218" s="3">
        <v>69.766273</v>
      </c>
      <c r="AD218" s="3">
        <v>69.749664</v>
      </c>
      <c r="AE218" s="3">
        <v>69.73362</v>
      </c>
      <c r="AF218" s="3">
        <v>69.717995</v>
      </c>
      <c r="AG218" s="3">
        <v>69.70327</v>
      </c>
      <c r="AH218" s="3">
        <v>69.689316</v>
      </c>
      <c r="AI218" s="3">
        <v>69.66954</v>
      </c>
      <c r="AJ218" s="40">
        <v>-0.004</v>
      </c>
    </row>
    <row r="219" ht="15.75" hidden="1" customHeight="1">
      <c r="A219" s="3" t="s">
        <v>2369</v>
      </c>
      <c r="C219" s="3" t="s">
        <v>3658</v>
      </c>
    </row>
    <row r="220" ht="15.75" hidden="1" customHeight="1">
      <c r="A220" s="3" t="s">
        <v>1959</v>
      </c>
      <c r="B220" s="3" t="s">
        <v>3659</v>
      </c>
      <c r="C220" s="3" t="s">
        <v>3660</v>
      </c>
      <c r="D220" s="3" t="s">
        <v>3264</v>
      </c>
      <c r="E220" s="3">
        <v>0.0</v>
      </c>
      <c r="F220" s="3">
        <v>0.0</v>
      </c>
      <c r="G220" s="3">
        <v>0.0</v>
      </c>
      <c r="H220" s="3">
        <v>0.0</v>
      </c>
      <c r="I220" s="3">
        <v>0.0</v>
      </c>
      <c r="J220" s="3">
        <v>0.0</v>
      </c>
      <c r="K220" s="3">
        <v>0.0</v>
      </c>
      <c r="L220" s="3">
        <v>0.0</v>
      </c>
      <c r="M220" s="3">
        <v>0.0</v>
      </c>
      <c r="N220" s="3">
        <v>0.0</v>
      </c>
      <c r="O220" s="3">
        <v>0.0</v>
      </c>
      <c r="P220" s="3">
        <v>0.0</v>
      </c>
      <c r="Q220" s="3">
        <v>0.0</v>
      </c>
      <c r="R220" s="3">
        <v>0.0</v>
      </c>
      <c r="S220" s="3">
        <v>0.0</v>
      </c>
      <c r="T220" s="3">
        <v>0.0</v>
      </c>
      <c r="U220" s="3">
        <v>0.0</v>
      </c>
      <c r="V220" s="3">
        <v>0.0</v>
      </c>
      <c r="W220" s="3">
        <v>0.0</v>
      </c>
      <c r="X220" s="3">
        <v>0.0</v>
      </c>
      <c r="Y220" s="3">
        <v>0.0</v>
      </c>
      <c r="Z220" s="3">
        <v>0.0</v>
      </c>
      <c r="AA220" s="3">
        <v>0.0</v>
      </c>
      <c r="AB220" s="3">
        <v>0.0</v>
      </c>
      <c r="AC220" s="3">
        <v>0.0</v>
      </c>
      <c r="AD220" s="3">
        <v>0.0</v>
      </c>
      <c r="AE220" s="3">
        <v>0.0</v>
      </c>
      <c r="AF220" s="3">
        <v>0.0</v>
      </c>
      <c r="AG220" s="3">
        <v>0.0</v>
      </c>
      <c r="AH220" s="3">
        <v>0.0</v>
      </c>
      <c r="AI220" s="3">
        <v>0.0</v>
      </c>
      <c r="AJ220" s="3" t="s">
        <v>197</v>
      </c>
    </row>
    <row r="221" ht="15.75" hidden="1" customHeight="1">
      <c r="A221" s="3" t="s">
        <v>1963</v>
      </c>
      <c r="B221" s="3" t="s">
        <v>3661</v>
      </c>
      <c r="C221" s="3" t="s">
        <v>3662</v>
      </c>
      <c r="D221" s="3" t="s">
        <v>3264</v>
      </c>
      <c r="E221" s="3">
        <v>0.0</v>
      </c>
      <c r="F221" s="3">
        <v>0.0</v>
      </c>
      <c r="G221" s="3">
        <v>0.0</v>
      </c>
      <c r="H221" s="3">
        <v>0.0</v>
      </c>
      <c r="I221" s="3">
        <v>0.0</v>
      </c>
      <c r="J221" s="3">
        <v>0.0</v>
      </c>
      <c r="K221" s="3">
        <v>0.0</v>
      </c>
      <c r="L221" s="3">
        <v>0.0</v>
      </c>
      <c r="M221" s="3">
        <v>0.0</v>
      </c>
      <c r="N221" s="3">
        <v>0.0</v>
      </c>
      <c r="O221" s="3">
        <v>0.0</v>
      </c>
      <c r="P221" s="3">
        <v>0.0</v>
      </c>
      <c r="Q221" s="3">
        <v>0.0</v>
      </c>
      <c r="R221" s="3">
        <v>0.0</v>
      </c>
      <c r="S221" s="3">
        <v>0.0</v>
      </c>
      <c r="T221" s="3">
        <v>0.0</v>
      </c>
      <c r="U221" s="3">
        <v>0.0</v>
      </c>
      <c r="V221" s="3">
        <v>0.0</v>
      </c>
      <c r="W221" s="3">
        <v>0.0</v>
      </c>
      <c r="X221" s="3">
        <v>0.0</v>
      </c>
      <c r="Y221" s="3">
        <v>0.0</v>
      </c>
      <c r="Z221" s="3">
        <v>0.0</v>
      </c>
      <c r="AA221" s="3">
        <v>0.0</v>
      </c>
      <c r="AB221" s="3">
        <v>0.0</v>
      </c>
      <c r="AC221" s="3">
        <v>0.0</v>
      </c>
      <c r="AD221" s="3">
        <v>0.0</v>
      </c>
      <c r="AE221" s="3">
        <v>0.0</v>
      </c>
      <c r="AF221" s="3">
        <v>0.0</v>
      </c>
      <c r="AG221" s="3">
        <v>0.0</v>
      </c>
      <c r="AH221" s="3">
        <v>0.0</v>
      </c>
      <c r="AI221" s="3">
        <v>0.0</v>
      </c>
      <c r="AJ221" s="3" t="s">
        <v>197</v>
      </c>
    </row>
    <row r="222" ht="15.75" hidden="1" customHeight="1">
      <c r="A222" s="3" t="s">
        <v>1966</v>
      </c>
      <c r="B222" s="3" t="s">
        <v>3663</v>
      </c>
      <c r="C222" s="3" t="s">
        <v>3664</v>
      </c>
      <c r="D222" s="3" t="s">
        <v>3264</v>
      </c>
      <c r="E222" s="3">
        <v>0.0</v>
      </c>
      <c r="F222" s="3">
        <v>0.0</v>
      </c>
      <c r="G222" s="3">
        <v>0.0</v>
      </c>
      <c r="H222" s="3">
        <v>0.0</v>
      </c>
      <c r="I222" s="3">
        <v>0.0</v>
      </c>
      <c r="J222" s="3">
        <v>0.0</v>
      </c>
      <c r="K222" s="3">
        <v>0.0</v>
      </c>
      <c r="L222" s="3">
        <v>0.0</v>
      </c>
      <c r="M222" s="3">
        <v>0.0</v>
      </c>
      <c r="N222" s="3">
        <v>0.0</v>
      </c>
      <c r="O222" s="3">
        <v>0.0</v>
      </c>
      <c r="P222" s="3">
        <v>0.0</v>
      </c>
      <c r="Q222" s="3">
        <v>0.0</v>
      </c>
      <c r="R222" s="3">
        <v>0.0</v>
      </c>
      <c r="S222" s="3">
        <v>0.0</v>
      </c>
      <c r="T222" s="3">
        <v>0.0</v>
      </c>
      <c r="U222" s="3">
        <v>0.0</v>
      </c>
      <c r="V222" s="3">
        <v>0.0</v>
      </c>
      <c r="W222" s="3">
        <v>0.0</v>
      </c>
      <c r="X222" s="3">
        <v>0.0</v>
      </c>
      <c r="Y222" s="3">
        <v>0.0</v>
      </c>
      <c r="Z222" s="3">
        <v>0.0</v>
      </c>
      <c r="AA222" s="3">
        <v>0.0</v>
      </c>
      <c r="AB222" s="3">
        <v>0.0</v>
      </c>
      <c r="AC222" s="3">
        <v>0.0</v>
      </c>
      <c r="AD222" s="3">
        <v>0.0</v>
      </c>
      <c r="AE222" s="3">
        <v>0.0</v>
      </c>
      <c r="AF222" s="3">
        <v>0.0</v>
      </c>
      <c r="AG222" s="3">
        <v>0.0</v>
      </c>
      <c r="AH222" s="3">
        <v>0.0</v>
      </c>
      <c r="AI222" s="3">
        <v>0.0</v>
      </c>
      <c r="AJ222" s="3" t="s">
        <v>197</v>
      </c>
    </row>
    <row r="223" ht="15.75" hidden="1" customHeight="1">
      <c r="A223" s="3" t="s">
        <v>1969</v>
      </c>
      <c r="B223" s="3" t="s">
        <v>3665</v>
      </c>
      <c r="C223" s="3" t="s">
        <v>3666</v>
      </c>
      <c r="D223" s="3" t="s">
        <v>3264</v>
      </c>
      <c r="E223" s="3">
        <v>0.0</v>
      </c>
      <c r="F223" s="3">
        <v>0.0</v>
      </c>
      <c r="G223" s="3">
        <v>0.0</v>
      </c>
      <c r="H223" s="3">
        <v>0.0</v>
      </c>
      <c r="I223" s="3">
        <v>0.0</v>
      </c>
      <c r="J223" s="3">
        <v>0.0</v>
      </c>
      <c r="K223" s="3">
        <v>0.0</v>
      </c>
      <c r="L223" s="3">
        <v>0.0</v>
      </c>
      <c r="M223" s="3">
        <v>0.0</v>
      </c>
      <c r="N223" s="3">
        <v>0.0</v>
      </c>
      <c r="O223" s="3">
        <v>0.0</v>
      </c>
      <c r="P223" s="3">
        <v>0.0</v>
      </c>
      <c r="Q223" s="3">
        <v>0.0</v>
      </c>
      <c r="R223" s="3">
        <v>0.0</v>
      </c>
      <c r="S223" s="3">
        <v>0.0</v>
      </c>
      <c r="T223" s="3">
        <v>0.0</v>
      </c>
      <c r="U223" s="3">
        <v>0.0</v>
      </c>
      <c r="V223" s="3">
        <v>0.0</v>
      </c>
      <c r="W223" s="3">
        <v>0.0</v>
      </c>
      <c r="X223" s="3">
        <v>0.0</v>
      </c>
      <c r="Y223" s="3">
        <v>0.0</v>
      </c>
      <c r="Z223" s="3">
        <v>0.0</v>
      </c>
      <c r="AA223" s="3">
        <v>0.0</v>
      </c>
      <c r="AB223" s="3">
        <v>0.0</v>
      </c>
      <c r="AC223" s="3">
        <v>0.0</v>
      </c>
      <c r="AD223" s="3">
        <v>0.0</v>
      </c>
      <c r="AE223" s="3">
        <v>0.0</v>
      </c>
      <c r="AF223" s="3">
        <v>0.0</v>
      </c>
      <c r="AG223" s="3">
        <v>0.0</v>
      </c>
      <c r="AH223" s="3">
        <v>0.0</v>
      </c>
      <c r="AI223" s="3">
        <v>0.0</v>
      </c>
      <c r="AJ223" s="3" t="s">
        <v>197</v>
      </c>
    </row>
    <row r="224" ht="15.75" hidden="1" customHeight="1">
      <c r="A224" s="3" t="s">
        <v>1972</v>
      </c>
      <c r="B224" s="3" t="s">
        <v>3667</v>
      </c>
      <c r="C224" s="3" t="s">
        <v>3668</v>
      </c>
      <c r="D224" s="3" t="s">
        <v>3264</v>
      </c>
      <c r="E224" s="3">
        <v>0.0</v>
      </c>
      <c r="F224" s="3">
        <v>0.0</v>
      </c>
      <c r="G224" s="3">
        <v>0.0</v>
      </c>
      <c r="H224" s="3">
        <v>0.0</v>
      </c>
      <c r="I224" s="3">
        <v>0.0</v>
      </c>
      <c r="J224" s="3">
        <v>0.0</v>
      </c>
      <c r="K224" s="3">
        <v>0.0</v>
      </c>
      <c r="L224" s="3">
        <v>0.0</v>
      </c>
      <c r="M224" s="3">
        <v>0.0</v>
      </c>
      <c r="N224" s="3">
        <v>0.0</v>
      </c>
      <c r="O224" s="3">
        <v>0.0</v>
      </c>
      <c r="P224" s="3">
        <v>0.0</v>
      </c>
      <c r="Q224" s="3">
        <v>0.0</v>
      </c>
      <c r="R224" s="3">
        <v>0.0</v>
      </c>
      <c r="S224" s="3">
        <v>0.0</v>
      </c>
      <c r="T224" s="3">
        <v>0.0</v>
      </c>
      <c r="U224" s="3">
        <v>0.0</v>
      </c>
      <c r="V224" s="3">
        <v>0.0</v>
      </c>
      <c r="W224" s="3">
        <v>0.0</v>
      </c>
      <c r="X224" s="3">
        <v>0.0</v>
      </c>
      <c r="Y224" s="3">
        <v>0.0</v>
      </c>
      <c r="Z224" s="3">
        <v>0.0</v>
      </c>
      <c r="AA224" s="3">
        <v>0.0</v>
      </c>
      <c r="AB224" s="3">
        <v>0.0</v>
      </c>
      <c r="AC224" s="3">
        <v>0.0</v>
      </c>
      <c r="AD224" s="3">
        <v>0.0</v>
      </c>
      <c r="AE224" s="3">
        <v>0.0</v>
      </c>
      <c r="AF224" s="3">
        <v>0.0</v>
      </c>
      <c r="AG224" s="3">
        <v>0.0</v>
      </c>
      <c r="AH224" s="3">
        <v>0.0</v>
      </c>
      <c r="AI224" s="3">
        <v>0.0</v>
      </c>
      <c r="AJ224" s="3" t="s">
        <v>197</v>
      </c>
    </row>
    <row r="225" ht="15.75" hidden="1" customHeight="1">
      <c r="A225" s="3" t="s">
        <v>1975</v>
      </c>
      <c r="B225" s="3" t="s">
        <v>3669</v>
      </c>
      <c r="C225" s="3" t="s">
        <v>3670</v>
      </c>
      <c r="D225" s="3" t="s">
        <v>3264</v>
      </c>
      <c r="E225" s="3">
        <v>0.0</v>
      </c>
      <c r="F225" s="3">
        <v>0.0</v>
      </c>
      <c r="G225" s="3">
        <v>0.0</v>
      </c>
      <c r="H225" s="3">
        <v>0.0</v>
      </c>
      <c r="I225" s="3">
        <v>0.0</v>
      </c>
      <c r="J225" s="3">
        <v>0.0</v>
      </c>
      <c r="K225" s="3">
        <v>0.0</v>
      </c>
      <c r="L225" s="3">
        <v>0.0</v>
      </c>
      <c r="M225" s="3">
        <v>0.0</v>
      </c>
      <c r="N225" s="3">
        <v>0.0</v>
      </c>
      <c r="O225" s="3">
        <v>0.0</v>
      </c>
      <c r="P225" s="3">
        <v>0.0</v>
      </c>
      <c r="Q225" s="3">
        <v>0.0</v>
      </c>
      <c r="R225" s="3">
        <v>0.0</v>
      </c>
      <c r="S225" s="3">
        <v>0.0</v>
      </c>
      <c r="T225" s="3">
        <v>0.0</v>
      </c>
      <c r="U225" s="3">
        <v>0.0</v>
      </c>
      <c r="V225" s="3">
        <v>0.0</v>
      </c>
      <c r="W225" s="3">
        <v>0.0</v>
      </c>
      <c r="X225" s="3">
        <v>0.0</v>
      </c>
      <c r="Y225" s="3">
        <v>0.0</v>
      </c>
      <c r="Z225" s="3">
        <v>0.0</v>
      </c>
      <c r="AA225" s="3">
        <v>0.0</v>
      </c>
      <c r="AB225" s="3">
        <v>0.0</v>
      </c>
      <c r="AC225" s="3">
        <v>0.0</v>
      </c>
      <c r="AD225" s="3">
        <v>0.0</v>
      </c>
      <c r="AE225" s="3">
        <v>0.0</v>
      </c>
      <c r="AF225" s="3">
        <v>0.0</v>
      </c>
      <c r="AG225" s="3">
        <v>0.0</v>
      </c>
      <c r="AH225" s="3">
        <v>0.0</v>
      </c>
      <c r="AI225" s="3">
        <v>0.0</v>
      </c>
      <c r="AJ225" s="3" t="s">
        <v>197</v>
      </c>
    </row>
    <row r="226" ht="15.75" hidden="1" customHeight="1">
      <c r="A226" s="3" t="s">
        <v>1978</v>
      </c>
      <c r="B226" s="3" t="s">
        <v>3671</v>
      </c>
      <c r="C226" s="3" t="s">
        <v>3672</v>
      </c>
      <c r="D226" s="3" t="s">
        <v>3264</v>
      </c>
      <c r="E226" s="3">
        <v>0.0</v>
      </c>
      <c r="F226" s="3">
        <v>0.0</v>
      </c>
      <c r="G226" s="3">
        <v>0.0</v>
      </c>
      <c r="H226" s="3">
        <v>0.0</v>
      </c>
      <c r="I226" s="3">
        <v>0.0</v>
      </c>
      <c r="J226" s="3">
        <v>0.0</v>
      </c>
      <c r="K226" s="3">
        <v>0.0</v>
      </c>
      <c r="L226" s="3">
        <v>0.0</v>
      </c>
      <c r="M226" s="3">
        <v>0.0</v>
      </c>
      <c r="N226" s="3">
        <v>0.0</v>
      </c>
      <c r="O226" s="3">
        <v>0.0</v>
      </c>
      <c r="P226" s="3">
        <v>0.0</v>
      </c>
      <c r="Q226" s="3">
        <v>0.0</v>
      </c>
      <c r="R226" s="3">
        <v>0.0</v>
      </c>
      <c r="S226" s="3">
        <v>0.0</v>
      </c>
      <c r="T226" s="3">
        <v>0.0</v>
      </c>
      <c r="U226" s="3">
        <v>0.0</v>
      </c>
      <c r="V226" s="3">
        <v>0.0</v>
      </c>
      <c r="W226" s="3">
        <v>0.0</v>
      </c>
      <c r="X226" s="3">
        <v>0.0</v>
      </c>
      <c r="Y226" s="3">
        <v>0.0</v>
      </c>
      <c r="Z226" s="3">
        <v>0.0</v>
      </c>
      <c r="AA226" s="3">
        <v>0.0</v>
      </c>
      <c r="AB226" s="3">
        <v>0.0</v>
      </c>
      <c r="AC226" s="3">
        <v>0.0</v>
      </c>
      <c r="AD226" s="3">
        <v>0.0</v>
      </c>
      <c r="AE226" s="3">
        <v>0.0</v>
      </c>
      <c r="AF226" s="3">
        <v>0.0</v>
      </c>
      <c r="AG226" s="3">
        <v>0.0</v>
      </c>
      <c r="AH226" s="3">
        <v>0.0</v>
      </c>
      <c r="AI226" s="3">
        <v>0.0</v>
      </c>
      <c r="AJ226" s="3" t="s">
        <v>197</v>
      </c>
    </row>
    <row r="227" ht="15.75" hidden="1" customHeight="1">
      <c r="A227" s="3" t="s">
        <v>1981</v>
      </c>
      <c r="B227" s="3" t="s">
        <v>3673</v>
      </c>
      <c r="C227" s="3" t="s">
        <v>3674</v>
      </c>
      <c r="D227" s="3" t="s">
        <v>3264</v>
      </c>
      <c r="E227" s="3">
        <v>0.0</v>
      </c>
      <c r="F227" s="3">
        <v>0.0</v>
      </c>
      <c r="G227" s="3">
        <v>0.0</v>
      </c>
      <c r="H227" s="3">
        <v>0.0</v>
      </c>
      <c r="I227" s="3">
        <v>0.0</v>
      </c>
      <c r="J227" s="3">
        <v>0.0</v>
      </c>
      <c r="K227" s="3">
        <v>0.0</v>
      </c>
      <c r="L227" s="3">
        <v>0.0</v>
      </c>
      <c r="M227" s="3">
        <v>0.0</v>
      </c>
      <c r="N227" s="3">
        <v>0.0</v>
      </c>
      <c r="O227" s="3">
        <v>0.0</v>
      </c>
      <c r="P227" s="3">
        <v>0.0</v>
      </c>
      <c r="Q227" s="3">
        <v>0.0</v>
      </c>
      <c r="R227" s="3">
        <v>0.0</v>
      </c>
      <c r="S227" s="3">
        <v>0.0</v>
      </c>
      <c r="T227" s="3">
        <v>0.0</v>
      </c>
      <c r="U227" s="3">
        <v>0.0</v>
      </c>
      <c r="V227" s="3">
        <v>0.0</v>
      </c>
      <c r="W227" s="3">
        <v>0.0</v>
      </c>
      <c r="X227" s="3">
        <v>0.0</v>
      </c>
      <c r="Y227" s="3">
        <v>0.0</v>
      </c>
      <c r="Z227" s="3">
        <v>0.0</v>
      </c>
      <c r="AA227" s="3">
        <v>0.0</v>
      </c>
      <c r="AB227" s="3">
        <v>0.0</v>
      </c>
      <c r="AC227" s="3">
        <v>0.0</v>
      </c>
      <c r="AD227" s="3">
        <v>0.0</v>
      </c>
      <c r="AE227" s="3">
        <v>0.0</v>
      </c>
      <c r="AF227" s="3">
        <v>0.0</v>
      </c>
      <c r="AG227" s="3">
        <v>0.0</v>
      </c>
      <c r="AH227" s="3">
        <v>0.0</v>
      </c>
      <c r="AI227" s="3">
        <v>0.0</v>
      </c>
      <c r="AJ227" s="3" t="s">
        <v>197</v>
      </c>
    </row>
    <row r="228" ht="15.75" hidden="1" customHeight="1">
      <c r="A228" s="3" t="s">
        <v>623</v>
      </c>
      <c r="B228" s="3" t="s">
        <v>3675</v>
      </c>
      <c r="C228" s="3" t="s">
        <v>3676</v>
      </c>
      <c r="D228" s="3" t="s">
        <v>3264</v>
      </c>
      <c r="E228" s="3">
        <v>0.0</v>
      </c>
      <c r="F228" s="3">
        <v>0.0</v>
      </c>
      <c r="G228" s="3">
        <v>0.0</v>
      </c>
      <c r="H228" s="3">
        <v>0.0</v>
      </c>
      <c r="I228" s="3">
        <v>0.0</v>
      </c>
      <c r="J228" s="3">
        <v>0.0</v>
      </c>
      <c r="K228" s="3">
        <v>0.0</v>
      </c>
      <c r="L228" s="3">
        <v>0.0</v>
      </c>
      <c r="M228" s="3">
        <v>0.0</v>
      </c>
      <c r="N228" s="3">
        <v>0.0</v>
      </c>
      <c r="O228" s="3">
        <v>0.0</v>
      </c>
      <c r="P228" s="3">
        <v>0.0</v>
      </c>
      <c r="Q228" s="3">
        <v>0.0</v>
      </c>
      <c r="R228" s="3">
        <v>0.0</v>
      </c>
      <c r="S228" s="3">
        <v>0.0</v>
      </c>
      <c r="T228" s="3">
        <v>0.0</v>
      </c>
      <c r="U228" s="3">
        <v>0.0</v>
      </c>
      <c r="V228" s="3">
        <v>0.0</v>
      </c>
      <c r="W228" s="3">
        <v>0.0</v>
      </c>
      <c r="X228" s="3">
        <v>0.0</v>
      </c>
      <c r="Y228" s="3">
        <v>0.0</v>
      </c>
      <c r="Z228" s="3">
        <v>0.0</v>
      </c>
      <c r="AA228" s="3">
        <v>0.0</v>
      </c>
      <c r="AB228" s="3">
        <v>0.0</v>
      </c>
      <c r="AC228" s="3">
        <v>0.0</v>
      </c>
      <c r="AD228" s="3">
        <v>0.0</v>
      </c>
      <c r="AE228" s="3">
        <v>0.0</v>
      </c>
      <c r="AF228" s="3">
        <v>0.0</v>
      </c>
      <c r="AG228" s="3">
        <v>0.0</v>
      </c>
      <c r="AH228" s="3">
        <v>0.0</v>
      </c>
      <c r="AI228" s="3">
        <v>0.0</v>
      </c>
      <c r="AJ228" s="3" t="s">
        <v>197</v>
      </c>
    </row>
    <row r="229" ht="15.75" hidden="1" customHeight="1">
      <c r="A229" s="3" t="s">
        <v>626</v>
      </c>
      <c r="B229" s="3" t="s">
        <v>3677</v>
      </c>
      <c r="C229" s="3" t="s">
        <v>3678</v>
      </c>
      <c r="D229" s="3" t="s">
        <v>3264</v>
      </c>
      <c r="E229" s="3">
        <v>0.0</v>
      </c>
      <c r="F229" s="3">
        <v>0.0</v>
      </c>
      <c r="G229" s="3">
        <v>0.0</v>
      </c>
      <c r="H229" s="3">
        <v>0.0</v>
      </c>
      <c r="I229" s="3">
        <v>0.0</v>
      </c>
      <c r="J229" s="3">
        <v>0.0</v>
      </c>
      <c r="K229" s="3">
        <v>0.0</v>
      </c>
      <c r="L229" s="3">
        <v>0.0</v>
      </c>
      <c r="M229" s="3">
        <v>0.0</v>
      </c>
      <c r="N229" s="3">
        <v>0.0</v>
      </c>
      <c r="O229" s="3">
        <v>0.0</v>
      </c>
      <c r="P229" s="3">
        <v>0.0</v>
      </c>
      <c r="Q229" s="3">
        <v>0.0</v>
      </c>
      <c r="R229" s="3">
        <v>0.0</v>
      </c>
      <c r="S229" s="3">
        <v>0.0</v>
      </c>
      <c r="T229" s="3">
        <v>0.0</v>
      </c>
      <c r="U229" s="3">
        <v>0.0</v>
      </c>
      <c r="V229" s="3">
        <v>0.0</v>
      </c>
      <c r="W229" s="3">
        <v>0.0</v>
      </c>
      <c r="X229" s="3">
        <v>0.0</v>
      </c>
      <c r="Y229" s="3">
        <v>0.0</v>
      </c>
      <c r="Z229" s="3">
        <v>0.0</v>
      </c>
      <c r="AA229" s="3">
        <v>0.0</v>
      </c>
      <c r="AB229" s="3">
        <v>0.0</v>
      </c>
      <c r="AC229" s="3">
        <v>0.0</v>
      </c>
      <c r="AD229" s="3">
        <v>0.0</v>
      </c>
      <c r="AE229" s="3">
        <v>0.0</v>
      </c>
      <c r="AF229" s="3">
        <v>0.0</v>
      </c>
      <c r="AG229" s="3">
        <v>0.0</v>
      </c>
      <c r="AH229" s="3">
        <v>0.0</v>
      </c>
      <c r="AI229" s="3">
        <v>0.0</v>
      </c>
      <c r="AJ229" s="3" t="s">
        <v>197</v>
      </c>
    </row>
    <row r="230" ht="15.75" hidden="1" customHeight="1">
      <c r="A230" s="3" t="s">
        <v>629</v>
      </c>
      <c r="B230" s="3" t="s">
        <v>3679</v>
      </c>
      <c r="C230" s="3" t="s">
        <v>3680</v>
      </c>
      <c r="D230" s="3" t="s">
        <v>3264</v>
      </c>
      <c r="E230" s="3">
        <v>0.0</v>
      </c>
      <c r="F230" s="3">
        <v>0.0</v>
      </c>
      <c r="G230" s="3">
        <v>0.0</v>
      </c>
      <c r="H230" s="3">
        <v>0.0</v>
      </c>
      <c r="I230" s="3">
        <v>0.0</v>
      </c>
      <c r="J230" s="3">
        <v>0.0</v>
      </c>
      <c r="K230" s="3">
        <v>0.0</v>
      </c>
      <c r="L230" s="3">
        <v>0.0</v>
      </c>
      <c r="M230" s="3">
        <v>0.0</v>
      </c>
      <c r="N230" s="3">
        <v>0.0</v>
      </c>
      <c r="O230" s="3">
        <v>0.0</v>
      </c>
      <c r="P230" s="3">
        <v>0.0</v>
      </c>
      <c r="Q230" s="3">
        <v>0.0</v>
      </c>
      <c r="R230" s="3">
        <v>0.0</v>
      </c>
      <c r="S230" s="3">
        <v>0.0</v>
      </c>
      <c r="T230" s="3">
        <v>0.0</v>
      </c>
      <c r="U230" s="3">
        <v>0.0</v>
      </c>
      <c r="V230" s="3">
        <v>0.0</v>
      </c>
      <c r="W230" s="3">
        <v>0.0</v>
      </c>
      <c r="X230" s="3">
        <v>0.0</v>
      </c>
      <c r="Y230" s="3">
        <v>0.0</v>
      </c>
      <c r="Z230" s="3">
        <v>0.0</v>
      </c>
      <c r="AA230" s="3">
        <v>0.0</v>
      </c>
      <c r="AB230" s="3">
        <v>0.0</v>
      </c>
      <c r="AC230" s="3">
        <v>0.0</v>
      </c>
      <c r="AD230" s="3">
        <v>0.0</v>
      </c>
      <c r="AE230" s="3">
        <v>0.0</v>
      </c>
      <c r="AF230" s="3">
        <v>0.0</v>
      </c>
      <c r="AG230" s="3">
        <v>0.0</v>
      </c>
      <c r="AH230" s="3">
        <v>0.0</v>
      </c>
      <c r="AI230" s="3">
        <v>0.0</v>
      </c>
      <c r="AJ230" s="3" t="s">
        <v>197</v>
      </c>
    </row>
    <row r="231" ht="15.75" hidden="1" customHeight="1">
      <c r="A231" s="3" t="s">
        <v>632</v>
      </c>
      <c r="B231" s="3" t="s">
        <v>3681</v>
      </c>
      <c r="C231" s="3" t="s">
        <v>3682</v>
      </c>
      <c r="D231" s="3" t="s">
        <v>3264</v>
      </c>
      <c r="E231" s="3">
        <v>0.0</v>
      </c>
      <c r="F231" s="3">
        <v>0.0</v>
      </c>
      <c r="G231" s="3">
        <v>0.0</v>
      </c>
      <c r="H231" s="3">
        <v>0.0</v>
      </c>
      <c r="I231" s="3">
        <v>0.0</v>
      </c>
      <c r="J231" s="3">
        <v>0.0</v>
      </c>
      <c r="K231" s="3">
        <v>0.0</v>
      </c>
      <c r="L231" s="3">
        <v>0.0</v>
      </c>
      <c r="M231" s="3">
        <v>0.0</v>
      </c>
      <c r="N231" s="3">
        <v>0.0</v>
      </c>
      <c r="O231" s="3">
        <v>0.0</v>
      </c>
      <c r="P231" s="3">
        <v>0.0</v>
      </c>
      <c r="Q231" s="3">
        <v>0.0</v>
      </c>
      <c r="R231" s="3">
        <v>0.0</v>
      </c>
      <c r="S231" s="3">
        <v>0.0</v>
      </c>
      <c r="T231" s="3">
        <v>0.0</v>
      </c>
      <c r="U231" s="3">
        <v>0.0</v>
      </c>
      <c r="V231" s="3">
        <v>0.0</v>
      </c>
      <c r="W231" s="3">
        <v>0.0</v>
      </c>
      <c r="X231" s="3">
        <v>0.0</v>
      </c>
      <c r="Y231" s="3">
        <v>0.0</v>
      </c>
      <c r="Z231" s="3">
        <v>0.0</v>
      </c>
      <c r="AA231" s="3">
        <v>0.0</v>
      </c>
      <c r="AB231" s="3">
        <v>0.0</v>
      </c>
      <c r="AC231" s="3">
        <v>0.0</v>
      </c>
      <c r="AD231" s="3">
        <v>0.0</v>
      </c>
      <c r="AE231" s="3">
        <v>0.0</v>
      </c>
      <c r="AF231" s="3">
        <v>0.0</v>
      </c>
      <c r="AG231" s="3">
        <v>0.0</v>
      </c>
      <c r="AH231" s="3">
        <v>0.0</v>
      </c>
      <c r="AI231" s="3">
        <v>0.0</v>
      </c>
      <c r="AJ231" s="3" t="s">
        <v>197</v>
      </c>
    </row>
    <row r="232" ht="15.75" hidden="1" customHeight="1">
      <c r="A232" s="3" t="s">
        <v>635</v>
      </c>
      <c r="B232" s="3" t="s">
        <v>3683</v>
      </c>
      <c r="C232" s="3" t="s">
        <v>3684</v>
      </c>
      <c r="D232" s="3" t="s">
        <v>3264</v>
      </c>
      <c r="E232" s="3">
        <v>0.0</v>
      </c>
      <c r="F232" s="3">
        <v>0.0</v>
      </c>
      <c r="G232" s="3">
        <v>0.0</v>
      </c>
      <c r="H232" s="3">
        <v>0.0</v>
      </c>
      <c r="I232" s="3">
        <v>0.0</v>
      </c>
      <c r="J232" s="3">
        <v>0.0</v>
      </c>
      <c r="K232" s="3">
        <v>0.0</v>
      </c>
      <c r="L232" s="3">
        <v>0.0</v>
      </c>
      <c r="M232" s="3">
        <v>0.0</v>
      </c>
      <c r="N232" s="3">
        <v>0.0</v>
      </c>
      <c r="O232" s="3">
        <v>0.0</v>
      </c>
      <c r="P232" s="3">
        <v>0.0</v>
      </c>
      <c r="Q232" s="3">
        <v>0.0</v>
      </c>
      <c r="R232" s="3">
        <v>0.0</v>
      </c>
      <c r="S232" s="3">
        <v>0.0</v>
      </c>
      <c r="T232" s="3">
        <v>0.0</v>
      </c>
      <c r="U232" s="3">
        <v>0.0</v>
      </c>
      <c r="V232" s="3">
        <v>0.0</v>
      </c>
      <c r="W232" s="3">
        <v>0.0</v>
      </c>
      <c r="X232" s="3">
        <v>0.0</v>
      </c>
      <c r="Y232" s="3">
        <v>0.0</v>
      </c>
      <c r="Z232" s="3">
        <v>0.0</v>
      </c>
      <c r="AA232" s="3">
        <v>0.0</v>
      </c>
      <c r="AB232" s="3">
        <v>0.0</v>
      </c>
      <c r="AC232" s="3">
        <v>0.0</v>
      </c>
      <c r="AD232" s="3">
        <v>0.0</v>
      </c>
      <c r="AE232" s="3">
        <v>0.0</v>
      </c>
      <c r="AF232" s="3">
        <v>0.0</v>
      </c>
      <c r="AG232" s="3">
        <v>0.0</v>
      </c>
      <c r="AH232" s="3">
        <v>0.0</v>
      </c>
      <c r="AI232" s="3">
        <v>0.0</v>
      </c>
      <c r="AJ232" s="3" t="s">
        <v>197</v>
      </c>
    </row>
    <row r="233" ht="15.75" hidden="1" customHeight="1">
      <c r="A233" s="3" t="s">
        <v>638</v>
      </c>
      <c r="B233" s="3" t="s">
        <v>3685</v>
      </c>
      <c r="C233" s="3" t="s">
        <v>3686</v>
      </c>
      <c r="D233" s="3" t="s">
        <v>3264</v>
      </c>
      <c r="E233" s="3">
        <v>0.0</v>
      </c>
      <c r="F233" s="3">
        <v>0.0</v>
      </c>
      <c r="G233" s="3">
        <v>0.0</v>
      </c>
      <c r="H233" s="3">
        <v>0.0</v>
      </c>
      <c r="I233" s="3">
        <v>0.0</v>
      </c>
      <c r="J233" s="3">
        <v>0.0</v>
      </c>
      <c r="K233" s="3">
        <v>0.0</v>
      </c>
      <c r="L233" s="3">
        <v>0.0</v>
      </c>
      <c r="M233" s="3">
        <v>0.0</v>
      </c>
      <c r="N233" s="3">
        <v>0.0</v>
      </c>
      <c r="O233" s="3">
        <v>0.0</v>
      </c>
      <c r="P233" s="3">
        <v>0.0</v>
      </c>
      <c r="Q233" s="3">
        <v>0.0</v>
      </c>
      <c r="R233" s="3">
        <v>0.0</v>
      </c>
      <c r="S233" s="3">
        <v>0.0</v>
      </c>
      <c r="T233" s="3">
        <v>0.0</v>
      </c>
      <c r="U233" s="3">
        <v>0.0</v>
      </c>
      <c r="V233" s="3">
        <v>0.0</v>
      </c>
      <c r="W233" s="3">
        <v>0.0</v>
      </c>
      <c r="X233" s="3">
        <v>0.0</v>
      </c>
      <c r="Y233" s="3">
        <v>0.0</v>
      </c>
      <c r="Z233" s="3">
        <v>0.0</v>
      </c>
      <c r="AA233" s="3">
        <v>0.0</v>
      </c>
      <c r="AB233" s="3">
        <v>0.0</v>
      </c>
      <c r="AC233" s="3">
        <v>0.0</v>
      </c>
      <c r="AD233" s="3">
        <v>0.0</v>
      </c>
      <c r="AE233" s="3">
        <v>0.0</v>
      </c>
      <c r="AF233" s="3">
        <v>0.0</v>
      </c>
      <c r="AG233" s="3">
        <v>0.0</v>
      </c>
      <c r="AH233" s="3">
        <v>0.0</v>
      </c>
      <c r="AI233" s="3">
        <v>0.0</v>
      </c>
      <c r="AJ233" s="3" t="s">
        <v>197</v>
      </c>
    </row>
    <row r="234" ht="15.75" hidden="1" customHeight="1">
      <c r="A234" s="3" t="s">
        <v>1996</v>
      </c>
      <c r="B234" s="3" t="s">
        <v>3687</v>
      </c>
      <c r="C234" s="3" t="s">
        <v>3688</v>
      </c>
      <c r="D234" s="3" t="s">
        <v>3264</v>
      </c>
      <c r="E234" s="3">
        <v>0.0</v>
      </c>
      <c r="F234" s="3">
        <v>0.0</v>
      </c>
      <c r="G234" s="3">
        <v>0.0</v>
      </c>
      <c r="H234" s="3">
        <v>0.0</v>
      </c>
      <c r="I234" s="3">
        <v>0.0</v>
      </c>
      <c r="J234" s="3">
        <v>0.0</v>
      </c>
      <c r="K234" s="3">
        <v>0.0</v>
      </c>
      <c r="L234" s="3">
        <v>0.0</v>
      </c>
      <c r="M234" s="3">
        <v>0.0</v>
      </c>
      <c r="N234" s="3">
        <v>0.0</v>
      </c>
      <c r="O234" s="3">
        <v>0.0</v>
      </c>
      <c r="P234" s="3">
        <v>0.0</v>
      </c>
      <c r="Q234" s="3">
        <v>0.0</v>
      </c>
      <c r="R234" s="3">
        <v>0.0</v>
      </c>
      <c r="S234" s="3">
        <v>0.0</v>
      </c>
      <c r="T234" s="3">
        <v>0.0</v>
      </c>
      <c r="U234" s="3">
        <v>0.0</v>
      </c>
      <c r="V234" s="3">
        <v>0.0</v>
      </c>
      <c r="W234" s="3">
        <v>0.0</v>
      </c>
      <c r="X234" s="3">
        <v>0.0</v>
      </c>
      <c r="Y234" s="3">
        <v>0.0</v>
      </c>
      <c r="Z234" s="3">
        <v>0.0</v>
      </c>
      <c r="AA234" s="3">
        <v>0.0</v>
      </c>
      <c r="AB234" s="3">
        <v>0.0</v>
      </c>
      <c r="AC234" s="3">
        <v>0.0</v>
      </c>
      <c r="AD234" s="3">
        <v>0.0</v>
      </c>
      <c r="AE234" s="3">
        <v>0.0</v>
      </c>
      <c r="AF234" s="3">
        <v>0.0</v>
      </c>
      <c r="AG234" s="3">
        <v>0.0</v>
      </c>
      <c r="AH234" s="3">
        <v>0.0</v>
      </c>
      <c r="AI234" s="3">
        <v>0.0</v>
      </c>
      <c r="AJ234" s="3" t="s">
        <v>197</v>
      </c>
    </row>
    <row r="235" ht="15.75" hidden="1" customHeight="1">
      <c r="A235" s="3" t="s">
        <v>1999</v>
      </c>
      <c r="B235" s="3" t="s">
        <v>3689</v>
      </c>
      <c r="C235" s="3" t="s">
        <v>3690</v>
      </c>
      <c r="D235" s="3" t="s">
        <v>3264</v>
      </c>
      <c r="E235" s="3">
        <v>0.0</v>
      </c>
      <c r="F235" s="3">
        <v>0.0</v>
      </c>
      <c r="G235" s="3">
        <v>0.0</v>
      </c>
      <c r="H235" s="3">
        <v>0.0</v>
      </c>
      <c r="I235" s="3">
        <v>0.0</v>
      </c>
      <c r="J235" s="3">
        <v>0.0</v>
      </c>
      <c r="K235" s="3">
        <v>0.0</v>
      </c>
      <c r="L235" s="3">
        <v>0.0</v>
      </c>
      <c r="M235" s="3">
        <v>0.0</v>
      </c>
      <c r="N235" s="3">
        <v>0.0</v>
      </c>
      <c r="O235" s="3">
        <v>0.0</v>
      </c>
      <c r="P235" s="3">
        <v>0.0</v>
      </c>
      <c r="Q235" s="3">
        <v>0.0</v>
      </c>
      <c r="R235" s="3">
        <v>0.0</v>
      </c>
      <c r="S235" s="3">
        <v>0.0</v>
      </c>
      <c r="T235" s="3">
        <v>0.0</v>
      </c>
      <c r="U235" s="3">
        <v>0.0</v>
      </c>
      <c r="V235" s="3">
        <v>0.0</v>
      </c>
      <c r="W235" s="3">
        <v>0.0</v>
      </c>
      <c r="X235" s="3">
        <v>0.0</v>
      </c>
      <c r="Y235" s="3">
        <v>0.0</v>
      </c>
      <c r="Z235" s="3">
        <v>0.0</v>
      </c>
      <c r="AA235" s="3">
        <v>0.0</v>
      </c>
      <c r="AB235" s="3">
        <v>0.0</v>
      </c>
      <c r="AC235" s="3">
        <v>0.0</v>
      </c>
      <c r="AD235" s="3">
        <v>0.0</v>
      </c>
      <c r="AE235" s="3">
        <v>0.0</v>
      </c>
      <c r="AF235" s="3">
        <v>0.0</v>
      </c>
      <c r="AG235" s="3">
        <v>0.0</v>
      </c>
      <c r="AH235" s="3">
        <v>0.0</v>
      </c>
      <c r="AI235" s="3">
        <v>0.0</v>
      </c>
      <c r="AJ235" s="3" t="s">
        <v>197</v>
      </c>
    </row>
    <row r="236" ht="15.75" hidden="1" customHeight="1">
      <c r="A236" s="3" t="s">
        <v>2403</v>
      </c>
      <c r="C236" s="3" t="s">
        <v>3691</v>
      </c>
    </row>
    <row r="237" ht="15.75" hidden="1" customHeight="1">
      <c r="A237" s="3" t="s">
        <v>1959</v>
      </c>
      <c r="B237" s="3" t="s">
        <v>3692</v>
      </c>
      <c r="C237" s="3" t="s">
        <v>3693</v>
      </c>
      <c r="D237" s="3" t="s">
        <v>3264</v>
      </c>
      <c r="E237" s="3">
        <v>0.0</v>
      </c>
      <c r="F237" s="3">
        <v>0.0</v>
      </c>
      <c r="G237" s="3">
        <v>0.0</v>
      </c>
      <c r="H237" s="3">
        <v>0.0</v>
      </c>
      <c r="I237" s="3">
        <v>0.0</v>
      </c>
      <c r="J237" s="3">
        <v>0.0</v>
      </c>
      <c r="K237" s="3">
        <v>0.0</v>
      </c>
      <c r="L237" s="3">
        <v>0.0</v>
      </c>
      <c r="M237" s="3">
        <v>0.0</v>
      </c>
      <c r="N237" s="3">
        <v>0.0</v>
      </c>
      <c r="O237" s="3">
        <v>0.0</v>
      </c>
      <c r="P237" s="3">
        <v>0.0</v>
      </c>
      <c r="Q237" s="3">
        <v>0.0</v>
      </c>
      <c r="R237" s="3">
        <v>0.0</v>
      </c>
      <c r="S237" s="3">
        <v>0.0</v>
      </c>
      <c r="T237" s="3">
        <v>0.0</v>
      </c>
      <c r="U237" s="3">
        <v>0.0</v>
      </c>
      <c r="V237" s="3">
        <v>0.0</v>
      </c>
      <c r="W237" s="3">
        <v>0.0</v>
      </c>
      <c r="X237" s="3">
        <v>0.0</v>
      </c>
      <c r="Y237" s="3">
        <v>0.0</v>
      </c>
      <c r="Z237" s="3">
        <v>83.959618</v>
      </c>
      <c r="AA237" s="3">
        <v>83.985947</v>
      </c>
      <c r="AB237" s="3">
        <v>84.01152</v>
      </c>
      <c r="AC237" s="3">
        <v>84.03624</v>
      </c>
      <c r="AD237" s="3">
        <v>84.060097</v>
      </c>
      <c r="AE237" s="3">
        <v>84.085922</v>
      </c>
      <c r="AF237" s="3">
        <v>84.110489</v>
      </c>
      <c r="AG237" s="3">
        <v>84.135674</v>
      </c>
      <c r="AH237" s="3">
        <v>84.158676</v>
      </c>
      <c r="AI237" s="3">
        <v>84.160873</v>
      </c>
      <c r="AJ237" s="3" t="s">
        <v>197</v>
      </c>
    </row>
    <row r="238" ht="15.75" hidden="1" customHeight="1">
      <c r="A238" s="3" t="s">
        <v>1963</v>
      </c>
      <c r="B238" s="3" t="s">
        <v>3694</v>
      </c>
      <c r="C238" s="3" t="s">
        <v>3695</v>
      </c>
      <c r="D238" s="3" t="s">
        <v>3264</v>
      </c>
      <c r="E238" s="3">
        <v>45.663063</v>
      </c>
      <c r="F238" s="3">
        <v>45.910496</v>
      </c>
      <c r="G238" s="3">
        <v>45.889393</v>
      </c>
      <c r="H238" s="3">
        <v>46.024265</v>
      </c>
      <c r="I238" s="3">
        <v>46.264362</v>
      </c>
      <c r="J238" s="3">
        <v>46.63847</v>
      </c>
      <c r="K238" s="3">
        <v>46.987103</v>
      </c>
      <c r="L238" s="3">
        <v>47.045998</v>
      </c>
      <c r="M238" s="3">
        <v>47.086269</v>
      </c>
      <c r="N238" s="3">
        <v>47.123058</v>
      </c>
      <c r="O238" s="3">
        <v>47.150326</v>
      </c>
      <c r="P238" s="3">
        <v>47.192654</v>
      </c>
      <c r="Q238" s="3">
        <v>47.243397</v>
      </c>
      <c r="R238" s="3">
        <v>47.29171</v>
      </c>
      <c r="S238" s="3">
        <v>47.315643</v>
      </c>
      <c r="T238" s="3">
        <v>47.344894</v>
      </c>
      <c r="U238" s="3">
        <v>47.370575</v>
      </c>
      <c r="V238" s="3">
        <v>47.39407</v>
      </c>
      <c r="W238" s="3">
        <v>47.418373</v>
      </c>
      <c r="X238" s="3">
        <v>47.446041</v>
      </c>
      <c r="Y238" s="3">
        <v>47.472397</v>
      </c>
      <c r="Z238" s="3">
        <v>47.502525</v>
      </c>
      <c r="AA238" s="3">
        <v>47.534031</v>
      </c>
      <c r="AB238" s="3">
        <v>47.563343</v>
      </c>
      <c r="AC238" s="3">
        <v>47.591614</v>
      </c>
      <c r="AD238" s="3">
        <v>47.61977</v>
      </c>
      <c r="AE238" s="3">
        <v>47.649311</v>
      </c>
      <c r="AF238" s="3">
        <v>47.67709</v>
      </c>
      <c r="AG238" s="3">
        <v>47.707378</v>
      </c>
      <c r="AH238" s="3">
        <v>47.734898</v>
      </c>
      <c r="AI238" s="3">
        <v>47.742508</v>
      </c>
      <c r="AJ238" s="40">
        <v>0.001</v>
      </c>
    </row>
    <row r="239" ht="15.75" hidden="1" customHeight="1">
      <c r="A239" s="3" t="s">
        <v>1966</v>
      </c>
      <c r="B239" s="3" t="s">
        <v>3696</v>
      </c>
      <c r="C239" s="3" t="s">
        <v>3697</v>
      </c>
      <c r="D239" s="3" t="s">
        <v>3264</v>
      </c>
      <c r="E239" s="3">
        <v>34.824203</v>
      </c>
      <c r="F239" s="3">
        <v>34.946274</v>
      </c>
      <c r="G239" s="3">
        <v>34.97081</v>
      </c>
      <c r="H239" s="3">
        <v>35.052776</v>
      </c>
      <c r="I239" s="3">
        <v>35.147804</v>
      </c>
      <c r="J239" s="3">
        <v>35.410259</v>
      </c>
      <c r="K239" s="3">
        <v>35.661434</v>
      </c>
      <c r="L239" s="3">
        <v>35.708397</v>
      </c>
      <c r="M239" s="3">
        <v>35.749805</v>
      </c>
      <c r="N239" s="3">
        <v>35.790352</v>
      </c>
      <c r="O239" s="3">
        <v>35.819492</v>
      </c>
      <c r="P239" s="3">
        <v>35.865524</v>
      </c>
      <c r="Q239" s="3">
        <v>35.918953</v>
      </c>
      <c r="R239" s="3">
        <v>35.969673</v>
      </c>
      <c r="S239" s="3">
        <v>35.997486</v>
      </c>
      <c r="T239" s="3">
        <v>36.033699</v>
      </c>
      <c r="U239" s="3">
        <v>36.065174</v>
      </c>
      <c r="V239" s="3">
        <v>36.093739</v>
      </c>
      <c r="W239" s="3">
        <v>36.121216</v>
      </c>
      <c r="X239" s="3">
        <v>36.153313</v>
      </c>
      <c r="Y239" s="3">
        <v>36.183277</v>
      </c>
      <c r="Z239" s="3">
        <v>36.216904</v>
      </c>
      <c r="AA239" s="3">
        <v>36.251587</v>
      </c>
      <c r="AB239" s="3">
        <v>36.284657</v>
      </c>
      <c r="AC239" s="3">
        <v>36.316097</v>
      </c>
      <c r="AD239" s="3">
        <v>36.347023</v>
      </c>
      <c r="AE239" s="3">
        <v>36.379749</v>
      </c>
      <c r="AF239" s="3">
        <v>36.410744</v>
      </c>
      <c r="AG239" s="3">
        <v>36.444798</v>
      </c>
      <c r="AH239" s="3">
        <v>36.475159</v>
      </c>
      <c r="AI239" s="3">
        <v>36.486149</v>
      </c>
      <c r="AJ239" s="40">
        <v>0.002</v>
      </c>
    </row>
    <row r="240" ht="15.75" hidden="1" customHeight="1">
      <c r="A240" s="3" t="s">
        <v>1969</v>
      </c>
      <c r="B240" s="3" t="s">
        <v>3698</v>
      </c>
      <c r="C240" s="3" t="s">
        <v>3699</v>
      </c>
      <c r="D240" s="3" t="s">
        <v>3264</v>
      </c>
      <c r="E240" s="3">
        <v>32.943779</v>
      </c>
      <c r="F240" s="3">
        <v>32.98555</v>
      </c>
      <c r="G240" s="3">
        <v>33.014969</v>
      </c>
      <c r="H240" s="3">
        <v>33.101692</v>
      </c>
      <c r="I240" s="3">
        <v>33.239643</v>
      </c>
      <c r="J240" s="3">
        <v>33.394688</v>
      </c>
      <c r="K240" s="3">
        <v>33.548004</v>
      </c>
      <c r="L240" s="3">
        <v>33.589108</v>
      </c>
      <c r="M240" s="3">
        <v>33.628468</v>
      </c>
      <c r="N240" s="3">
        <v>33.666706</v>
      </c>
      <c r="O240" s="3">
        <v>33.695522</v>
      </c>
      <c r="P240" s="3">
        <v>33.740463</v>
      </c>
      <c r="Q240" s="3">
        <v>33.794907</v>
      </c>
      <c r="R240" s="3">
        <v>33.846233</v>
      </c>
      <c r="S240" s="3">
        <v>33.875027</v>
      </c>
      <c r="T240" s="3">
        <v>33.911133</v>
      </c>
      <c r="U240" s="3">
        <v>33.944016</v>
      </c>
      <c r="V240" s="3">
        <v>33.974579</v>
      </c>
      <c r="W240" s="3">
        <v>34.002502</v>
      </c>
      <c r="X240" s="3">
        <v>34.035007</v>
      </c>
      <c r="Y240" s="3">
        <v>34.064804</v>
      </c>
      <c r="Z240" s="3">
        <v>34.097897</v>
      </c>
      <c r="AA240" s="3">
        <v>34.130966</v>
      </c>
      <c r="AB240" s="3">
        <v>34.163025</v>
      </c>
      <c r="AC240" s="3">
        <v>34.193134</v>
      </c>
      <c r="AD240" s="3">
        <v>34.222229</v>
      </c>
      <c r="AE240" s="3">
        <v>34.252705</v>
      </c>
      <c r="AF240" s="3">
        <v>34.28194</v>
      </c>
      <c r="AG240" s="3">
        <v>34.313786</v>
      </c>
      <c r="AH240" s="3">
        <v>34.342182</v>
      </c>
      <c r="AI240" s="3">
        <v>34.351196</v>
      </c>
      <c r="AJ240" s="40">
        <v>0.001</v>
      </c>
    </row>
    <row r="241" ht="15.75" hidden="1" customHeight="1">
      <c r="A241" s="3" t="s">
        <v>1972</v>
      </c>
      <c r="B241" s="3" t="s">
        <v>3700</v>
      </c>
      <c r="C241" s="3" t="s">
        <v>3701</v>
      </c>
      <c r="D241" s="3" t="s">
        <v>3264</v>
      </c>
      <c r="E241" s="3">
        <v>40.305721</v>
      </c>
      <c r="F241" s="3">
        <v>40.387283</v>
      </c>
      <c r="G241" s="3">
        <v>40.405563</v>
      </c>
      <c r="H241" s="3">
        <v>40.492348</v>
      </c>
      <c r="I241" s="3">
        <v>40.661785</v>
      </c>
      <c r="J241" s="3">
        <v>40.804569</v>
      </c>
      <c r="K241" s="3">
        <v>40.940697</v>
      </c>
      <c r="L241" s="3">
        <v>40.980984</v>
      </c>
      <c r="M241" s="3">
        <v>41.013073</v>
      </c>
      <c r="N241" s="3">
        <v>41.044361</v>
      </c>
      <c r="O241" s="3">
        <v>41.067066</v>
      </c>
      <c r="P241" s="3">
        <v>41.104023</v>
      </c>
      <c r="Q241" s="3">
        <v>41.153267</v>
      </c>
      <c r="R241" s="3">
        <v>41.197437</v>
      </c>
      <c r="S241" s="3">
        <v>41.22057</v>
      </c>
      <c r="T241" s="3">
        <v>41.24995</v>
      </c>
      <c r="U241" s="3">
        <v>41.277279</v>
      </c>
      <c r="V241" s="3">
        <v>41.302589</v>
      </c>
      <c r="W241" s="3">
        <v>41.326138</v>
      </c>
      <c r="X241" s="3">
        <v>41.353737</v>
      </c>
      <c r="Y241" s="3">
        <v>41.379871</v>
      </c>
      <c r="Z241" s="3">
        <v>41.409748</v>
      </c>
      <c r="AA241" s="3">
        <v>41.439808</v>
      </c>
      <c r="AB241" s="3">
        <v>41.468922</v>
      </c>
      <c r="AC241" s="3">
        <v>41.496395</v>
      </c>
      <c r="AD241" s="3">
        <v>41.523075</v>
      </c>
      <c r="AE241" s="3">
        <v>41.55101</v>
      </c>
      <c r="AF241" s="3">
        <v>41.57785</v>
      </c>
      <c r="AG241" s="3">
        <v>41.607128</v>
      </c>
      <c r="AH241" s="3">
        <v>41.633301</v>
      </c>
      <c r="AI241" s="3">
        <v>41.639946</v>
      </c>
      <c r="AJ241" s="40">
        <v>0.001</v>
      </c>
    </row>
    <row r="242" ht="15.75" hidden="1" customHeight="1">
      <c r="A242" s="3" t="s">
        <v>1975</v>
      </c>
      <c r="B242" s="3" t="s">
        <v>3702</v>
      </c>
      <c r="C242" s="3" t="s">
        <v>3703</v>
      </c>
      <c r="D242" s="3" t="s">
        <v>3264</v>
      </c>
      <c r="E242" s="3">
        <v>108.476738</v>
      </c>
      <c r="F242" s="3">
        <v>108.699486</v>
      </c>
      <c r="G242" s="3">
        <v>108.748207</v>
      </c>
      <c r="H242" s="3">
        <v>108.832588</v>
      </c>
      <c r="I242" s="3">
        <v>108.973831</v>
      </c>
      <c r="J242" s="3">
        <v>109.249664</v>
      </c>
      <c r="K242" s="3">
        <v>109.57003</v>
      </c>
      <c r="L242" s="3">
        <v>109.653275</v>
      </c>
      <c r="M242" s="3">
        <v>109.701347</v>
      </c>
      <c r="N242" s="3">
        <v>109.742409</v>
      </c>
      <c r="O242" s="3">
        <v>109.772041</v>
      </c>
      <c r="P242" s="3">
        <v>109.816742</v>
      </c>
      <c r="Q242" s="3">
        <v>109.870758</v>
      </c>
      <c r="R242" s="3">
        <v>109.919601</v>
      </c>
      <c r="S242" s="3">
        <v>109.942741</v>
      </c>
      <c r="T242" s="3">
        <v>109.971542</v>
      </c>
      <c r="U242" s="3">
        <v>109.992424</v>
      </c>
      <c r="V242" s="3">
        <v>110.011429</v>
      </c>
      <c r="W242" s="3">
        <v>110.036186</v>
      </c>
      <c r="X242" s="3">
        <v>110.061607</v>
      </c>
      <c r="Y242" s="3">
        <v>110.086243</v>
      </c>
      <c r="Z242" s="3">
        <v>110.112885</v>
      </c>
      <c r="AA242" s="3">
        <v>110.143768</v>
      </c>
      <c r="AB242" s="3">
        <v>110.167938</v>
      </c>
      <c r="AC242" s="3">
        <v>110.192421</v>
      </c>
      <c r="AD242" s="3">
        <v>110.218498</v>
      </c>
      <c r="AE242" s="3">
        <v>110.246521</v>
      </c>
      <c r="AF242" s="3">
        <v>110.271027</v>
      </c>
      <c r="AG242" s="3">
        <v>110.2985</v>
      </c>
      <c r="AH242" s="3">
        <v>110.324554</v>
      </c>
      <c r="AI242" s="3">
        <v>110.330093</v>
      </c>
      <c r="AJ242" s="40">
        <v>0.001</v>
      </c>
    </row>
    <row r="243" ht="15.75" hidden="1" customHeight="1">
      <c r="A243" s="3" t="s">
        <v>1978</v>
      </c>
      <c r="B243" s="3" t="s">
        <v>3704</v>
      </c>
      <c r="C243" s="3" t="s">
        <v>3705</v>
      </c>
      <c r="D243" s="3" t="s">
        <v>3264</v>
      </c>
      <c r="E243" s="3">
        <v>31.984848</v>
      </c>
      <c r="F243" s="3">
        <v>32.079277</v>
      </c>
      <c r="G243" s="3">
        <v>32.095955</v>
      </c>
      <c r="H243" s="3">
        <v>32.218052</v>
      </c>
      <c r="I243" s="3">
        <v>32.322338</v>
      </c>
      <c r="J243" s="3">
        <v>32.51025</v>
      </c>
      <c r="K243" s="3">
        <v>32.7122</v>
      </c>
      <c r="L243" s="3">
        <v>32.746445</v>
      </c>
      <c r="M243" s="3">
        <v>32.77771</v>
      </c>
      <c r="N243" s="3">
        <v>32.806919</v>
      </c>
      <c r="O243" s="3">
        <v>32.830151</v>
      </c>
      <c r="P243" s="3">
        <v>32.864006</v>
      </c>
      <c r="Q243" s="3">
        <v>32.909473</v>
      </c>
      <c r="R243" s="3">
        <v>32.952118</v>
      </c>
      <c r="S243" s="3">
        <v>32.973652</v>
      </c>
      <c r="T243" s="3">
        <v>32.998638</v>
      </c>
      <c r="U243" s="3">
        <v>33.021576</v>
      </c>
      <c r="V243" s="3">
        <v>33.043022</v>
      </c>
      <c r="W243" s="3">
        <v>33.06308</v>
      </c>
      <c r="X243" s="3">
        <v>33.086494</v>
      </c>
      <c r="Y243" s="3">
        <v>33.108849</v>
      </c>
      <c r="Z243" s="3">
        <v>33.135048</v>
      </c>
      <c r="AA243" s="3">
        <v>33.161377</v>
      </c>
      <c r="AB243" s="3">
        <v>33.187176</v>
      </c>
      <c r="AC243" s="3">
        <v>33.211826</v>
      </c>
      <c r="AD243" s="3">
        <v>33.235844</v>
      </c>
      <c r="AE243" s="3">
        <v>33.260899</v>
      </c>
      <c r="AF243" s="3">
        <v>33.285145</v>
      </c>
      <c r="AG243" s="3">
        <v>33.311161</v>
      </c>
      <c r="AH243" s="3">
        <v>33.33485</v>
      </c>
      <c r="AI243" s="3">
        <v>33.33894</v>
      </c>
      <c r="AJ243" s="40">
        <v>0.001</v>
      </c>
    </row>
    <row r="244" ht="15.75" hidden="1" customHeight="1">
      <c r="A244" s="3" t="s">
        <v>1981</v>
      </c>
      <c r="B244" s="3" t="s">
        <v>3706</v>
      </c>
      <c r="C244" s="3" t="s">
        <v>3707</v>
      </c>
      <c r="D244" s="3" t="s">
        <v>3264</v>
      </c>
      <c r="E244" s="3">
        <v>41.026489</v>
      </c>
      <c r="F244" s="3">
        <v>41.159302</v>
      </c>
      <c r="G244" s="3">
        <v>41.183746</v>
      </c>
      <c r="H244" s="3">
        <v>41.28495</v>
      </c>
      <c r="I244" s="3">
        <v>41.380821</v>
      </c>
      <c r="J244" s="3">
        <v>41.495945</v>
      </c>
      <c r="K244" s="3">
        <v>41.615112</v>
      </c>
      <c r="L244" s="3">
        <v>41.638191</v>
      </c>
      <c r="M244" s="3">
        <v>41.659584</v>
      </c>
      <c r="N244" s="3">
        <v>41.680172</v>
      </c>
      <c r="O244" s="3">
        <v>41.697708</v>
      </c>
      <c r="P244" s="3">
        <v>41.721603</v>
      </c>
      <c r="Q244" s="3">
        <v>41.760475</v>
      </c>
      <c r="R244" s="3">
        <v>41.794624</v>
      </c>
      <c r="S244" s="3">
        <v>41.809265</v>
      </c>
      <c r="T244" s="3">
        <v>41.825356</v>
      </c>
      <c r="U244" s="3">
        <v>41.841827</v>
      </c>
      <c r="V244" s="3">
        <v>41.857475</v>
      </c>
      <c r="W244" s="3">
        <v>41.872025</v>
      </c>
      <c r="X244" s="3">
        <v>41.889591</v>
      </c>
      <c r="Y244" s="3">
        <v>41.906685</v>
      </c>
      <c r="Z244" s="3">
        <v>41.928261</v>
      </c>
      <c r="AA244" s="3">
        <v>41.949448</v>
      </c>
      <c r="AB244" s="3">
        <v>41.97076</v>
      </c>
      <c r="AC244" s="3">
        <v>41.990932</v>
      </c>
      <c r="AD244" s="3">
        <v>42.010548</v>
      </c>
      <c r="AE244" s="3">
        <v>42.030792</v>
      </c>
      <c r="AF244" s="3">
        <v>42.050625</v>
      </c>
      <c r="AG244" s="3">
        <v>42.071583</v>
      </c>
      <c r="AH244" s="3">
        <v>42.091099</v>
      </c>
      <c r="AI244" s="3">
        <v>42.090706</v>
      </c>
      <c r="AJ244" s="40">
        <v>0.001</v>
      </c>
    </row>
    <row r="245" ht="15.75" hidden="1" customHeight="1">
      <c r="A245" s="3" t="s">
        <v>623</v>
      </c>
      <c r="B245" s="3" t="s">
        <v>3708</v>
      </c>
      <c r="C245" s="3" t="s">
        <v>3709</v>
      </c>
      <c r="D245" s="3" t="s">
        <v>3264</v>
      </c>
      <c r="E245" s="3">
        <v>37.890968</v>
      </c>
      <c r="F245" s="3">
        <v>38.104744</v>
      </c>
      <c r="G245" s="3">
        <v>38.148251</v>
      </c>
      <c r="H245" s="3">
        <v>38.176403</v>
      </c>
      <c r="I245" s="3">
        <v>38.215446</v>
      </c>
      <c r="J245" s="3">
        <v>38.270679</v>
      </c>
      <c r="K245" s="3">
        <v>38.325974</v>
      </c>
      <c r="L245" s="3">
        <v>38.38316</v>
      </c>
      <c r="M245" s="3">
        <v>38.44202</v>
      </c>
      <c r="N245" s="3">
        <v>38.50124</v>
      </c>
      <c r="O245" s="3">
        <v>38.560078</v>
      </c>
      <c r="P245" s="3">
        <v>38.622482</v>
      </c>
      <c r="Q245" s="3">
        <v>38.699852</v>
      </c>
      <c r="R245" s="3">
        <v>38.773335</v>
      </c>
      <c r="S245" s="3">
        <v>38.782269</v>
      </c>
      <c r="T245" s="3">
        <v>38.782249</v>
      </c>
      <c r="U245" s="3">
        <v>38.780643</v>
      </c>
      <c r="V245" s="3">
        <v>38.773159</v>
      </c>
      <c r="W245" s="3">
        <v>38.775082</v>
      </c>
      <c r="X245" s="3">
        <v>38.7672</v>
      </c>
      <c r="Y245" s="3">
        <v>38.760944</v>
      </c>
      <c r="Z245" s="3">
        <v>38.759739</v>
      </c>
      <c r="AA245" s="3">
        <v>38.765415</v>
      </c>
      <c r="AB245" s="3">
        <v>38.760944</v>
      </c>
      <c r="AC245" s="3">
        <v>38.756256</v>
      </c>
      <c r="AD245" s="3">
        <v>38.757599</v>
      </c>
      <c r="AE245" s="3">
        <v>38.758453</v>
      </c>
      <c r="AF245" s="3">
        <v>38.753128</v>
      </c>
      <c r="AG245" s="3">
        <v>38.750263</v>
      </c>
      <c r="AH245" s="3">
        <v>38.751778</v>
      </c>
      <c r="AI245" s="3">
        <v>38.745785</v>
      </c>
      <c r="AJ245" s="40">
        <v>0.001</v>
      </c>
    </row>
    <row r="246" ht="15.75" hidden="1" customHeight="1">
      <c r="A246" s="3" t="s">
        <v>626</v>
      </c>
      <c r="B246" s="3" t="s">
        <v>3710</v>
      </c>
      <c r="C246" s="3" t="s">
        <v>3711</v>
      </c>
      <c r="D246" s="3" t="s">
        <v>3264</v>
      </c>
      <c r="E246" s="3">
        <v>43.65287</v>
      </c>
      <c r="F246" s="3">
        <v>43.780407</v>
      </c>
      <c r="G246" s="3">
        <v>43.842651</v>
      </c>
      <c r="H246" s="3">
        <v>43.907887</v>
      </c>
      <c r="I246" s="3">
        <v>43.946236</v>
      </c>
      <c r="J246" s="3">
        <v>44.072063</v>
      </c>
      <c r="K246" s="3">
        <v>44.129272</v>
      </c>
      <c r="L246" s="3">
        <v>44.184757</v>
      </c>
      <c r="M246" s="3">
        <v>44.242092</v>
      </c>
      <c r="N246" s="3">
        <v>44.300941</v>
      </c>
      <c r="O246" s="3">
        <v>44.35675</v>
      </c>
      <c r="P246" s="3">
        <v>44.419434</v>
      </c>
      <c r="Q246" s="3">
        <v>44.497517</v>
      </c>
      <c r="R246" s="3">
        <v>44.572449</v>
      </c>
      <c r="S246" s="3">
        <v>44.584064</v>
      </c>
      <c r="T246" s="3">
        <v>44.58791</v>
      </c>
      <c r="U246" s="3">
        <v>44.591019</v>
      </c>
      <c r="V246" s="3">
        <v>44.591969</v>
      </c>
      <c r="W246" s="3">
        <v>44.59343</v>
      </c>
      <c r="X246" s="3">
        <v>44.594971</v>
      </c>
      <c r="Y246" s="3">
        <v>44.597672</v>
      </c>
      <c r="Z246" s="3">
        <v>44.605705</v>
      </c>
      <c r="AA246" s="3">
        <v>44.613522</v>
      </c>
      <c r="AB246" s="3">
        <v>44.620499</v>
      </c>
      <c r="AC246" s="3">
        <v>44.626736</v>
      </c>
      <c r="AD246" s="3">
        <v>44.632198</v>
      </c>
      <c r="AE246" s="3">
        <v>44.638023</v>
      </c>
      <c r="AF246" s="3">
        <v>44.642902</v>
      </c>
      <c r="AG246" s="3">
        <v>44.648666</v>
      </c>
      <c r="AH246" s="3">
        <v>44.65337</v>
      </c>
      <c r="AI246" s="3">
        <v>44.651657</v>
      </c>
      <c r="AJ246" s="40">
        <v>0.001</v>
      </c>
    </row>
    <row r="247" ht="15.75" hidden="1" customHeight="1">
      <c r="A247" s="3" t="s">
        <v>629</v>
      </c>
      <c r="B247" s="3" t="s">
        <v>3712</v>
      </c>
      <c r="C247" s="3" t="s">
        <v>3713</v>
      </c>
      <c r="D247" s="3" t="s">
        <v>3264</v>
      </c>
      <c r="E247" s="3">
        <v>37.960972</v>
      </c>
      <c r="F247" s="3">
        <v>38.183556</v>
      </c>
      <c r="G247" s="3">
        <v>38.24799</v>
      </c>
      <c r="H247" s="3">
        <v>38.31805</v>
      </c>
      <c r="I247" s="3">
        <v>38.382149</v>
      </c>
      <c r="J247" s="3">
        <v>38.757408</v>
      </c>
      <c r="K247" s="3">
        <v>38.816845</v>
      </c>
      <c r="L247" s="3">
        <v>38.869778</v>
      </c>
      <c r="M247" s="3">
        <v>38.924061</v>
      </c>
      <c r="N247" s="3">
        <v>38.979286</v>
      </c>
      <c r="O247" s="3">
        <v>39.035103</v>
      </c>
      <c r="P247" s="3">
        <v>39.093857</v>
      </c>
      <c r="Q247" s="3">
        <v>39.167458</v>
      </c>
      <c r="R247" s="3">
        <v>39.238136</v>
      </c>
      <c r="S247" s="3">
        <v>39.24567</v>
      </c>
      <c r="T247" s="3">
        <v>39.242561</v>
      </c>
      <c r="U247" s="3">
        <v>39.239738</v>
      </c>
      <c r="V247" s="3">
        <v>39.237427</v>
      </c>
      <c r="W247" s="3">
        <v>39.234581</v>
      </c>
      <c r="X247" s="3">
        <v>39.233326</v>
      </c>
      <c r="Y247" s="3">
        <v>39.232323</v>
      </c>
      <c r="Z247" s="3">
        <v>39.236214</v>
      </c>
      <c r="AA247" s="3">
        <v>39.239304</v>
      </c>
      <c r="AB247" s="3">
        <v>39.242596</v>
      </c>
      <c r="AC247" s="3">
        <v>39.245266</v>
      </c>
      <c r="AD247" s="3">
        <v>39.247284</v>
      </c>
      <c r="AE247" s="3">
        <v>39.249409</v>
      </c>
      <c r="AF247" s="3">
        <v>39.251621</v>
      </c>
      <c r="AG247" s="3">
        <v>39.252625</v>
      </c>
      <c r="AH247" s="3">
        <v>39.253841</v>
      </c>
      <c r="AI247" s="3">
        <v>39.248096</v>
      </c>
      <c r="AJ247" s="40">
        <v>0.001</v>
      </c>
    </row>
    <row r="248" ht="15.75" hidden="1" customHeight="1">
      <c r="A248" s="3" t="s">
        <v>632</v>
      </c>
      <c r="B248" s="3" t="s">
        <v>3714</v>
      </c>
      <c r="C248" s="3" t="s">
        <v>3715</v>
      </c>
      <c r="D248" s="3" t="s">
        <v>3264</v>
      </c>
      <c r="E248" s="3">
        <v>36.79129</v>
      </c>
      <c r="F248" s="3">
        <v>37.051071</v>
      </c>
      <c r="G248" s="3">
        <v>37.140671</v>
      </c>
      <c r="H248" s="3">
        <v>37.228886</v>
      </c>
      <c r="I248" s="3">
        <v>37.273636</v>
      </c>
      <c r="J248" s="3">
        <v>37.866383</v>
      </c>
      <c r="K248" s="3">
        <v>37.912846</v>
      </c>
      <c r="L248" s="3">
        <v>37.958839</v>
      </c>
      <c r="M248" s="3">
        <v>38.006668</v>
      </c>
      <c r="N248" s="3">
        <v>38.055893</v>
      </c>
      <c r="O248" s="3">
        <v>38.106243</v>
      </c>
      <c r="P248" s="3">
        <v>38.160328</v>
      </c>
      <c r="Q248" s="3">
        <v>38.232254</v>
      </c>
      <c r="R248" s="3">
        <v>38.297329</v>
      </c>
      <c r="S248" s="3">
        <v>38.298706</v>
      </c>
      <c r="T248" s="3">
        <v>38.290802</v>
      </c>
      <c r="U248" s="3">
        <v>38.285191</v>
      </c>
      <c r="V248" s="3">
        <v>38.279469</v>
      </c>
      <c r="W248" s="3">
        <v>38.27375</v>
      </c>
      <c r="X248" s="3">
        <v>38.269302</v>
      </c>
      <c r="Y248" s="3">
        <v>38.265511</v>
      </c>
      <c r="Z248" s="3">
        <v>38.267075</v>
      </c>
      <c r="AA248" s="3">
        <v>38.268295</v>
      </c>
      <c r="AB248" s="3">
        <v>38.269333</v>
      </c>
      <c r="AC248" s="3">
        <v>38.270046</v>
      </c>
      <c r="AD248" s="3">
        <v>38.270432</v>
      </c>
      <c r="AE248" s="3">
        <v>38.27087</v>
      </c>
      <c r="AF248" s="3">
        <v>38.271282</v>
      </c>
      <c r="AG248" s="3">
        <v>38.271858</v>
      </c>
      <c r="AH248" s="3">
        <v>38.272247</v>
      </c>
      <c r="AI248" s="3">
        <v>38.266434</v>
      </c>
      <c r="AJ248" s="40">
        <v>0.001</v>
      </c>
    </row>
    <row r="249" ht="15.75" hidden="1" customHeight="1">
      <c r="A249" s="3" t="s">
        <v>635</v>
      </c>
      <c r="B249" s="3" t="s">
        <v>3716</v>
      </c>
      <c r="C249" s="3" t="s">
        <v>3717</v>
      </c>
      <c r="D249" s="3" t="s">
        <v>3264</v>
      </c>
      <c r="E249" s="3">
        <v>40.946739</v>
      </c>
      <c r="F249" s="3">
        <v>41.165401</v>
      </c>
      <c r="G249" s="3">
        <v>41.233997</v>
      </c>
      <c r="H249" s="3">
        <v>41.310169</v>
      </c>
      <c r="I249" s="3">
        <v>41.372677</v>
      </c>
      <c r="J249" s="3">
        <v>41.771263</v>
      </c>
      <c r="K249" s="3">
        <v>41.84808</v>
      </c>
      <c r="L249" s="3">
        <v>41.905037</v>
      </c>
      <c r="M249" s="3">
        <v>41.965908</v>
      </c>
      <c r="N249" s="3">
        <v>42.024021</v>
      </c>
      <c r="O249" s="3">
        <v>42.082508</v>
      </c>
      <c r="P249" s="3">
        <v>42.146816</v>
      </c>
      <c r="Q249" s="3">
        <v>42.226063</v>
      </c>
      <c r="R249" s="3">
        <v>42.301819</v>
      </c>
      <c r="S249" s="3">
        <v>42.312859</v>
      </c>
      <c r="T249" s="3">
        <v>42.313599</v>
      </c>
      <c r="U249" s="3">
        <v>42.314068</v>
      </c>
      <c r="V249" s="3">
        <v>42.313202</v>
      </c>
      <c r="W249" s="3">
        <v>42.310909</v>
      </c>
      <c r="X249" s="3">
        <v>42.310184</v>
      </c>
      <c r="Y249" s="3">
        <v>42.309738</v>
      </c>
      <c r="Z249" s="3">
        <v>42.314114</v>
      </c>
      <c r="AA249" s="3">
        <v>42.318005</v>
      </c>
      <c r="AB249" s="3">
        <v>42.321629</v>
      </c>
      <c r="AC249" s="3">
        <v>42.324787</v>
      </c>
      <c r="AD249" s="3">
        <v>42.327496</v>
      </c>
      <c r="AE249" s="3">
        <v>42.330441</v>
      </c>
      <c r="AF249" s="3">
        <v>42.333229</v>
      </c>
      <c r="AG249" s="3">
        <v>42.336159</v>
      </c>
      <c r="AH249" s="3">
        <v>42.338478</v>
      </c>
      <c r="AI249" s="3">
        <v>42.334236</v>
      </c>
      <c r="AJ249" s="40">
        <v>0.001</v>
      </c>
    </row>
    <row r="250" ht="15.75" hidden="1" customHeight="1">
      <c r="A250" s="3" t="s">
        <v>638</v>
      </c>
      <c r="B250" s="3" t="s">
        <v>3718</v>
      </c>
      <c r="C250" s="3" t="s">
        <v>3719</v>
      </c>
      <c r="D250" s="3" t="s">
        <v>3264</v>
      </c>
      <c r="E250" s="3">
        <v>68.516556</v>
      </c>
      <c r="F250" s="3">
        <v>68.677681</v>
      </c>
      <c r="G250" s="3">
        <v>68.730324</v>
      </c>
      <c r="H250" s="3">
        <v>68.795898</v>
      </c>
      <c r="I250" s="3">
        <v>68.84066</v>
      </c>
      <c r="J250" s="3">
        <v>68.872627</v>
      </c>
      <c r="K250" s="3">
        <v>68.922417</v>
      </c>
      <c r="L250" s="3">
        <v>68.97023</v>
      </c>
      <c r="M250" s="3">
        <v>69.021126</v>
      </c>
      <c r="N250" s="3">
        <v>69.072578</v>
      </c>
      <c r="O250" s="3">
        <v>69.124199</v>
      </c>
      <c r="P250" s="3">
        <v>69.17984</v>
      </c>
      <c r="Q250" s="3">
        <v>69.252724</v>
      </c>
      <c r="R250" s="3">
        <v>69.320045</v>
      </c>
      <c r="S250" s="3">
        <v>69.321663</v>
      </c>
      <c r="T250" s="3">
        <v>69.312317</v>
      </c>
      <c r="U250" s="3">
        <v>69.310204</v>
      </c>
      <c r="V250" s="3">
        <v>69.308411</v>
      </c>
      <c r="W250" s="3">
        <v>69.304222</v>
      </c>
      <c r="X250" s="3">
        <v>69.302704</v>
      </c>
      <c r="Y250" s="3">
        <v>69.301361</v>
      </c>
      <c r="Z250" s="3">
        <v>69.306145</v>
      </c>
      <c r="AA250" s="3">
        <v>69.309853</v>
      </c>
      <c r="AB250" s="3">
        <v>69.313377</v>
      </c>
      <c r="AC250" s="3">
        <v>69.31604</v>
      </c>
      <c r="AD250" s="3">
        <v>69.318253</v>
      </c>
      <c r="AE250" s="3">
        <v>69.32058</v>
      </c>
      <c r="AF250" s="3">
        <v>69.322708</v>
      </c>
      <c r="AG250" s="3">
        <v>69.325195</v>
      </c>
      <c r="AH250" s="3">
        <v>69.327103</v>
      </c>
      <c r="AI250" s="3">
        <v>69.322777</v>
      </c>
      <c r="AJ250" s="40">
        <v>0.0</v>
      </c>
    </row>
    <row r="251" ht="15.75" hidden="1" customHeight="1">
      <c r="A251" s="3" t="s">
        <v>1996</v>
      </c>
      <c r="B251" s="3" t="s">
        <v>3720</v>
      </c>
      <c r="C251" s="3" t="s">
        <v>3721</v>
      </c>
      <c r="D251" s="3" t="s">
        <v>3264</v>
      </c>
      <c r="E251" s="3">
        <v>35.993553</v>
      </c>
      <c r="F251" s="3">
        <v>36.034836</v>
      </c>
      <c r="G251" s="3">
        <v>36.078995</v>
      </c>
      <c r="H251" s="3">
        <v>36.154903</v>
      </c>
      <c r="I251" s="3">
        <v>36.223564</v>
      </c>
      <c r="J251" s="3">
        <v>36.458694</v>
      </c>
      <c r="K251" s="3">
        <v>36.537624</v>
      </c>
      <c r="L251" s="3">
        <v>36.601456</v>
      </c>
      <c r="M251" s="3">
        <v>36.669205</v>
      </c>
      <c r="N251" s="3">
        <v>36.736713</v>
      </c>
      <c r="O251" s="3">
        <v>36.799248</v>
      </c>
      <c r="P251" s="3">
        <v>36.871929</v>
      </c>
      <c r="Q251" s="3">
        <v>36.957863</v>
      </c>
      <c r="R251" s="3">
        <v>37.041771</v>
      </c>
      <c r="S251" s="3">
        <v>37.061058</v>
      </c>
      <c r="T251" s="3">
        <v>37.074749</v>
      </c>
      <c r="U251" s="3">
        <v>37.086769</v>
      </c>
      <c r="V251" s="3">
        <v>37.096973</v>
      </c>
      <c r="W251" s="3">
        <v>37.104809</v>
      </c>
      <c r="X251" s="3">
        <v>37.116024</v>
      </c>
      <c r="Y251" s="3">
        <v>37.125587</v>
      </c>
      <c r="Z251" s="3">
        <v>37.138733</v>
      </c>
      <c r="AA251" s="3">
        <v>37.150967</v>
      </c>
      <c r="AB251" s="3">
        <v>37.163063</v>
      </c>
      <c r="AC251" s="3">
        <v>37.173515</v>
      </c>
      <c r="AD251" s="3">
        <v>37.1828</v>
      </c>
      <c r="AE251" s="3">
        <v>37.192799</v>
      </c>
      <c r="AF251" s="3">
        <v>37.202297</v>
      </c>
      <c r="AG251" s="3">
        <v>37.213207</v>
      </c>
      <c r="AH251" s="3">
        <v>37.221958</v>
      </c>
      <c r="AI251" s="3">
        <v>37.224754</v>
      </c>
      <c r="AJ251" s="40">
        <v>0.001</v>
      </c>
    </row>
    <row r="252" ht="15.75" hidden="1" customHeight="1">
      <c r="A252" s="3" t="s">
        <v>1999</v>
      </c>
      <c r="B252" s="3" t="s">
        <v>3722</v>
      </c>
      <c r="C252" s="3" t="s">
        <v>3723</v>
      </c>
      <c r="D252" s="3" t="s">
        <v>3264</v>
      </c>
      <c r="E252" s="3">
        <v>48.994881</v>
      </c>
      <c r="F252" s="3">
        <v>48.981445</v>
      </c>
      <c r="G252" s="3">
        <v>49.033718</v>
      </c>
      <c r="H252" s="3">
        <v>49.23753</v>
      </c>
      <c r="I252" s="3">
        <v>49.323879</v>
      </c>
      <c r="J252" s="3">
        <v>49.615734</v>
      </c>
      <c r="K252" s="3">
        <v>49.82951</v>
      </c>
      <c r="L252" s="3">
        <v>49.888397</v>
      </c>
      <c r="M252" s="3">
        <v>49.951092</v>
      </c>
      <c r="N252" s="3">
        <v>50.012894</v>
      </c>
      <c r="O252" s="3">
        <v>50.070148</v>
      </c>
      <c r="P252" s="3">
        <v>50.136726</v>
      </c>
      <c r="Q252" s="3">
        <v>50.218182</v>
      </c>
      <c r="R252" s="3">
        <v>50.294468</v>
      </c>
      <c r="S252" s="3">
        <v>50.305828</v>
      </c>
      <c r="T252" s="3">
        <v>50.310658</v>
      </c>
      <c r="U252" s="3">
        <v>50.314106</v>
      </c>
      <c r="V252" s="3">
        <v>50.316753</v>
      </c>
      <c r="W252" s="3">
        <v>50.319664</v>
      </c>
      <c r="X252" s="3">
        <v>50.324932</v>
      </c>
      <c r="Y252" s="3">
        <v>50.32983</v>
      </c>
      <c r="Z252" s="3">
        <v>50.338036</v>
      </c>
      <c r="AA252" s="3">
        <v>50.348312</v>
      </c>
      <c r="AB252" s="3">
        <v>50.35342</v>
      </c>
      <c r="AC252" s="3">
        <v>50.360176</v>
      </c>
      <c r="AD252" s="3">
        <v>50.367714</v>
      </c>
      <c r="AE252" s="3">
        <v>50.375816</v>
      </c>
      <c r="AF252" s="3">
        <v>50.382324</v>
      </c>
      <c r="AG252" s="3">
        <v>50.390316</v>
      </c>
      <c r="AH252" s="3">
        <v>50.396992</v>
      </c>
      <c r="AI252" s="3">
        <v>50.396801</v>
      </c>
      <c r="AJ252" s="40">
        <v>0.001</v>
      </c>
    </row>
    <row r="253" ht="15.75" hidden="1" customHeight="1">
      <c r="A253" s="3" t="s">
        <v>212</v>
      </c>
      <c r="C253" s="3" t="s">
        <v>3724</v>
      </c>
    </row>
    <row r="254" ht="15.75" hidden="1" customHeight="1">
      <c r="A254" s="3" t="s">
        <v>1959</v>
      </c>
      <c r="B254" s="3" t="s">
        <v>3725</v>
      </c>
      <c r="C254" s="3" t="s">
        <v>3726</v>
      </c>
      <c r="D254" s="3" t="s">
        <v>3264</v>
      </c>
      <c r="E254" s="3">
        <v>0.0</v>
      </c>
      <c r="F254" s="3">
        <v>0.0</v>
      </c>
      <c r="G254" s="3">
        <v>0.0</v>
      </c>
      <c r="H254" s="3">
        <v>0.0</v>
      </c>
      <c r="I254" s="3">
        <v>0.0</v>
      </c>
      <c r="J254" s="3">
        <v>0.0</v>
      </c>
      <c r="K254" s="3">
        <v>0.0</v>
      </c>
      <c r="L254" s="3">
        <v>0.0</v>
      </c>
      <c r="M254" s="3">
        <v>0.0</v>
      </c>
      <c r="N254" s="3">
        <v>0.0</v>
      </c>
      <c r="O254" s="3">
        <v>0.0</v>
      </c>
      <c r="P254" s="3">
        <v>0.0</v>
      </c>
      <c r="Q254" s="3">
        <v>0.0</v>
      </c>
      <c r="R254" s="3">
        <v>0.0</v>
      </c>
      <c r="S254" s="3">
        <v>0.0</v>
      </c>
      <c r="T254" s="3">
        <v>0.0</v>
      </c>
      <c r="U254" s="3">
        <v>0.0</v>
      </c>
      <c r="V254" s="3">
        <v>0.0</v>
      </c>
      <c r="W254" s="3">
        <v>0.0</v>
      </c>
      <c r="X254" s="3">
        <v>0.0</v>
      </c>
      <c r="Y254" s="3">
        <v>0.0</v>
      </c>
      <c r="Z254" s="3">
        <v>0.0</v>
      </c>
      <c r="AA254" s="3">
        <v>0.0</v>
      </c>
      <c r="AB254" s="3">
        <v>0.0</v>
      </c>
      <c r="AC254" s="3">
        <v>0.0</v>
      </c>
      <c r="AD254" s="3">
        <v>0.0</v>
      </c>
      <c r="AE254" s="3">
        <v>0.0</v>
      </c>
      <c r="AF254" s="3">
        <v>0.0</v>
      </c>
      <c r="AG254" s="3">
        <v>0.0</v>
      </c>
      <c r="AH254" s="3">
        <v>0.0</v>
      </c>
      <c r="AI254" s="3">
        <v>0.0</v>
      </c>
      <c r="AJ254" s="3" t="s">
        <v>197</v>
      </c>
    </row>
    <row r="255" ht="15.75" hidden="1" customHeight="1">
      <c r="A255" s="3" t="s">
        <v>1963</v>
      </c>
      <c r="B255" s="3" t="s">
        <v>3727</v>
      </c>
      <c r="C255" s="3" t="s">
        <v>3728</v>
      </c>
      <c r="D255" s="3" t="s">
        <v>3264</v>
      </c>
      <c r="E255" s="3">
        <v>0.0</v>
      </c>
      <c r="F255" s="3">
        <v>0.0</v>
      </c>
      <c r="G255" s="3">
        <v>0.0</v>
      </c>
      <c r="H255" s="3">
        <v>0.0</v>
      </c>
      <c r="I255" s="3">
        <v>0.0</v>
      </c>
      <c r="J255" s="3">
        <v>0.0</v>
      </c>
      <c r="K255" s="3">
        <v>0.0</v>
      </c>
      <c r="L255" s="3">
        <v>0.0</v>
      </c>
      <c r="M255" s="3">
        <v>0.0</v>
      </c>
      <c r="N255" s="3">
        <v>0.0</v>
      </c>
      <c r="O255" s="3">
        <v>0.0</v>
      </c>
      <c r="P255" s="3">
        <v>0.0</v>
      </c>
      <c r="Q255" s="3">
        <v>0.0</v>
      </c>
      <c r="R255" s="3">
        <v>0.0</v>
      </c>
      <c r="S255" s="3">
        <v>0.0</v>
      </c>
      <c r="T255" s="3">
        <v>0.0</v>
      </c>
      <c r="U255" s="3">
        <v>0.0</v>
      </c>
      <c r="V255" s="3">
        <v>0.0</v>
      </c>
      <c r="W255" s="3">
        <v>0.0</v>
      </c>
      <c r="X255" s="3">
        <v>0.0</v>
      </c>
      <c r="Y255" s="3">
        <v>0.0</v>
      </c>
      <c r="Z255" s="3">
        <v>0.0</v>
      </c>
      <c r="AA255" s="3">
        <v>0.0</v>
      </c>
      <c r="AB255" s="3">
        <v>0.0</v>
      </c>
      <c r="AC255" s="3">
        <v>0.0</v>
      </c>
      <c r="AD255" s="3">
        <v>0.0</v>
      </c>
      <c r="AE255" s="3">
        <v>0.0</v>
      </c>
      <c r="AF255" s="3">
        <v>0.0</v>
      </c>
      <c r="AG255" s="3">
        <v>0.0</v>
      </c>
      <c r="AH255" s="3">
        <v>0.0</v>
      </c>
      <c r="AI255" s="3">
        <v>0.0</v>
      </c>
      <c r="AJ255" s="3" t="s">
        <v>197</v>
      </c>
    </row>
    <row r="256" ht="15.75" hidden="1" customHeight="1">
      <c r="A256" s="3" t="s">
        <v>1966</v>
      </c>
      <c r="B256" s="3" t="s">
        <v>3729</v>
      </c>
      <c r="C256" s="3" t="s">
        <v>3730</v>
      </c>
      <c r="D256" s="3" t="s">
        <v>3264</v>
      </c>
      <c r="E256" s="3">
        <v>0.0</v>
      </c>
      <c r="F256" s="3">
        <v>0.0</v>
      </c>
      <c r="G256" s="3">
        <v>0.0</v>
      </c>
      <c r="H256" s="3">
        <v>0.0</v>
      </c>
      <c r="I256" s="3">
        <v>0.0</v>
      </c>
      <c r="J256" s="3">
        <v>0.0</v>
      </c>
      <c r="K256" s="3">
        <v>0.0</v>
      </c>
      <c r="L256" s="3">
        <v>0.0</v>
      </c>
      <c r="M256" s="3">
        <v>0.0</v>
      </c>
      <c r="N256" s="3">
        <v>0.0</v>
      </c>
      <c r="O256" s="3">
        <v>0.0</v>
      </c>
      <c r="P256" s="3">
        <v>0.0</v>
      </c>
      <c r="Q256" s="3">
        <v>0.0</v>
      </c>
      <c r="R256" s="3">
        <v>0.0</v>
      </c>
      <c r="S256" s="3">
        <v>0.0</v>
      </c>
      <c r="T256" s="3">
        <v>0.0</v>
      </c>
      <c r="U256" s="3">
        <v>0.0</v>
      </c>
      <c r="V256" s="3">
        <v>0.0</v>
      </c>
      <c r="W256" s="3">
        <v>0.0</v>
      </c>
      <c r="X256" s="3">
        <v>0.0</v>
      </c>
      <c r="Y256" s="3">
        <v>0.0</v>
      </c>
      <c r="Z256" s="3">
        <v>0.0</v>
      </c>
      <c r="AA256" s="3">
        <v>0.0</v>
      </c>
      <c r="AB256" s="3">
        <v>0.0</v>
      </c>
      <c r="AC256" s="3">
        <v>0.0</v>
      </c>
      <c r="AD256" s="3">
        <v>0.0</v>
      </c>
      <c r="AE256" s="3">
        <v>0.0</v>
      </c>
      <c r="AF256" s="3">
        <v>0.0</v>
      </c>
      <c r="AG256" s="3">
        <v>0.0</v>
      </c>
      <c r="AH256" s="3">
        <v>0.0</v>
      </c>
      <c r="AI256" s="3">
        <v>0.0</v>
      </c>
      <c r="AJ256" s="3" t="s">
        <v>197</v>
      </c>
    </row>
    <row r="257" ht="15.75" hidden="1" customHeight="1">
      <c r="A257" s="3" t="s">
        <v>1969</v>
      </c>
      <c r="B257" s="3" t="s">
        <v>3731</v>
      </c>
      <c r="C257" s="3" t="s">
        <v>3732</v>
      </c>
      <c r="D257" s="3" t="s">
        <v>3264</v>
      </c>
      <c r="E257" s="3">
        <v>0.0</v>
      </c>
      <c r="F257" s="3">
        <v>0.0</v>
      </c>
      <c r="G257" s="3">
        <v>0.0</v>
      </c>
      <c r="H257" s="3">
        <v>0.0</v>
      </c>
      <c r="I257" s="3">
        <v>0.0</v>
      </c>
      <c r="J257" s="3">
        <v>0.0</v>
      </c>
      <c r="K257" s="3">
        <v>0.0</v>
      </c>
      <c r="L257" s="3">
        <v>0.0</v>
      </c>
      <c r="M257" s="3">
        <v>0.0</v>
      </c>
      <c r="N257" s="3">
        <v>0.0</v>
      </c>
      <c r="O257" s="3">
        <v>0.0</v>
      </c>
      <c r="P257" s="3">
        <v>0.0</v>
      </c>
      <c r="Q257" s="3">
        <v>0.0</v>
      </c>
      <c r="R257" s="3">
        <v>0.0</v>
      </c>
      <c r="S257" s="3">
        <v>0.0</v>
      </c>
      <c r="T257" s="3">
        <v>0.0</v>
      </c>
      <c r="U257" s="3">
        <v>0.0</v>
      </c>
      <c r="V257" s="3">
        <v>0.0</v>
      </c>
      <c r="W257" s="3">
        <v>0.0</v>
      </c>
      <c r="X257" s="3">
        <v>0.0</v>
      </c>
      <c r="Y257" s="3">
        <v>0.0</v>
      </c>
      <c r="Z257" s="3">
        <v>0.0</v>
      </c>
      <c r="AA257" s="3">
        <v>0.0</v>
      </c>
      <c r="AB257" s="3">
        <v>0.0</v>
      </c>
      <c r="AC257" s="3">
        <v>0.0</v>
      </c>
      <c r="AD257" s="3">
        <v>0.0</v>
      </c>
      <c r="AE257" s="3">
        <v>0.0</v>
      </c>
      <c r="AF257" s="3">
        <v>0.0</v>
      </c>
      <c r="AG257" s="3">
        <v>0.0</v>
      </c>
      <c r="AH257" s="3">
        <v>0.0</v>
      </c>
      <c r="AI257" s="3">
        <v>0.0</v>
      </c>
      <c r="AJ257" s="3" t="s">
        <v>197</v>
      </c>
    </row>
    <row r="258" ht="15.75" hidden="1" customHeight="1">
      <c r="A258" s="3" t="s">
        <v>1972</v>
      </c>
      <c r="B258" s="3" t="s">
        <v>3733</v>
      </c>
      <c r="C258" s="3" t="s">
        <v>3734</v>
      </c>
      <c r="D258" s="3" t="s">
        <v>3264</v>
      </c>
      <c r="E258" s="3">
        <v>0.0</v>
      </c>
      <c r="F258" s="3">
        <v>0.0</v>
      </c>
      <c r="G258" s="3">
        <v>0.0</v>
      </c>
      <c r="H258" s="3">
        <v>0.0</v>
      </c>
      <c r="I258" s="3">
        <v>0.0</v>
      </c>
      <c r="J258" s="3">
        <v>0.0</v>
      </c>
      <c r="K258" s="3">
        <v>0.0</v>
      </c>
      <c r="L258" s="3">
        <v>0.0</v>
      </c>
      <c r="M258" s="3">
        <v>0.0</v>
      </c>
      <c r="N258" s="3">
        <v>0.0</v>
      </c>
      <c r="O258" s="3">
        <v>0.0</v>
      </c>
      <c r="P258" s="3">
        <v>0.0</v>
      </c>
      <c r="Q258" s="3">
        <v>0.0</v>
      </c>
      <c r="R258" s="3">
        <v>0.0</v>
      </c>
      <c r="S258" s="3">
        <v>0.0</v>
      </c>
      <c r="T258" s="3">
        <v>0.0</v>
      </c>
      <c r="U258" s="3">
        <v>0.0</v>
      </c>
      <c r="V258" s="3">
        <v>0.0</v>
      </c>
      <c r="W258" s="3">
        <v>0.0</v>
      </c>
      <c r="X258" s="3">
        <v>0.0</v>
      </c>
      <c r="Y258" s="3">
        <v>0.0</v>
      </c>
      <c r="Z258" s="3">
        <v>0.0</v>
      </c>
      <c r="AA258" s="3">
        <v>0.0</v>
      </c>
      <c r="AB258" s="3">
        <v>0.0</v>
      </c>
      <c r="AC258" s="3">
        <v>0.0</v>
      </c>
      <c r="AD258" s="3">
        <v>0.0</v>
      </c>
      <c r="AE258" s="3">
        <v>0.0</v>
      </c>
      <c r="AF258" s="3">
        <v>0.0</v>
      </c>
      <c r="AG258" s="3">
        <v>0.0</v>
      </c>
      <c r="AH258" s="3">
        <v>0.0</v>
      </c>
      <c r="AI258" s="3">
        <v>0.0</v>
      </c>
      <c r="AJ258" s="3" t="s">
        <v>197</v>
      </c>
    </row>
    <row r="259" ht="15.75" hidden="1" customHeight="1">
      <c r="A259" s="3" t="s">
        <v>1975</v>
      </c>
      <c r="B259" s="3" t="s">
        <v>3735</v>
      </c>
      <c r="C259" s="3" t="s">
        <v>3736</v>
      </c>
      <c r="D259" s="3" t="s">
        <v>3264</v>
      </c>
      <c r="E259" s="3">
        <v>0.0</v>
      </c>
      <c r="F259" s="3">
        <v>0.0</v>
      </c>
      <c r="G259" s="3">
        <v>0.0</v>
      </c>
      <c r="H259" s="3">
        <v>0.0</v>
      </c>
      <c r="I259" s="3">
        <v>0.0</v>
      </c>
      <c r="J259" s="3">
        <v>0.0</v>
      </c>
      <c r="K259" s="3">
        <v>0.0</v>
      </c>
      <c r="L259" s="3">
        <v>0.0</v>
      </c>
      <c r="M259" s="3">
        <v>0.0</v>
      </c>
      <c r="N259" s="3">
        <v>0.0</v>
      </c>
      <c r="O259" s="3">
        <v>0.0</v>
      </c>
      <c r="P259" s="3">
        <v>0.0</v>
      </c>
      <c r="Q259" s="3">
        <v>0.0</v>
      </c>
      <c r="R259" s="3">
        <v>0.0</v>
      </c>
      <c r="S259" s="3">
        <v>0.0</v>
      </c>
      <c r="T259" s="3">
        <v>0.0</v>
      </c>
      <c r="U259" s="3">
        <v>0.0</v>
      </c>
      <c r="V259" s="3">
        <v>0.0</v>
      </c>
      <c r="W259" s="3">
        <v>0.0</v>
      </c>
      <c r="X259" s="3">
        <v>0.0</v>
      </c>
      <c r="Y259" s="3">
        <v>0.0</v>
      </c>
      <c r="Z259" s="3">
        <v>0.0</v>
      </c>
      <c r="AA259" s="3">
        <v>0.0</v>
      </c>
      <c r="AB259" s="3">
        <v>0.0</v>
      </c>
      <c r="AC259" s="3">
        <v>0.0</v>
      </c>
      <c r="AD259" s="3">
        <v>0.0</v>
      </c>
      <c r="AE259" s="3">
        <v>0.0</v>
      </c>
      <c r="AF259" s="3">
        <v>0.0</v>
      </c>
      <c r="AG259" s="3">
        <v>0.0</v>
      </c>
      <c r="AH259" s="3">
        <v>0.0</v>
      </c>
      <c r="AI259" s="3">
        <v>0.0</v>
      </c>
      <c r="AJ259" s="3" t="s">
        <v>197</v>
      </c>
    </row>
    <row r="260" ht="15.75" hidden="1" customHeight="1">
      <c r="A260" s="3" t="s">
        <v>1978</v>
      </c>
      <c r="B260" s="3" t="s">
        <v>3737</v>
      </c>
      <c r="C260" s="3" t="s">
        <v>3738</v>
      </c>
      <c r="D260" s="3" t="s">
        <v>3264</v>
      </c>
      <c r="E260" s="3">
        <v>0.0</v>
      </c>
      <c r="F260" s="3">
        <v>0.0</v>
      </c>
      <c r="G260" s="3">
        <v>0.0</v>
      </c>
      <c r="H260" s="3">
        <v>0.0</v>
      </c>
      <c r="I260" s="3">
        <v>0.0</v>
      </c>
      <c r="J260" s="3">
        <v>0.0</v>
      </c>
      <c r="K260" s="3">
        <v>0.0</v>
      </c>
      <c r="L260" s="3">
        <v>0.0</v>
      </c>
      <c r="M260" s="3">
        <v>0.0</v>
      </c>
      <c r="N260" s="3">
        <v>0.0</v>
      </c>
      <c r="O260" s="3">
        <v>0.0</v>
      </c>
      <c r="P260" s="3">
        <v>0.0</v>
      </c>
      <c r="Q260" s="3">
        <v>0.0</v>
      </c>
      <c r="R260" s="3">
        <v>0.0</v>
      </c>
      <c r="S260" s="3">
        <v>0.0</v>
      </c>
      <c r="T260" s="3">
        <v>0.0</v>
      </c>
      <c r="U260" s="3">
        <v>0.0</v>
      </c>
      <c r="V260" s="3">
        <v>0.0</v>
      </c>
      <c r="W260" s="3">
        <v>0.0</v>
      </c>
      <c r="X260" s="3">
        <v>0.0</v>
      </c>
      <c r="Y260" s="3">
        <v>0.0</v>
      </c>
      <c r="Z260" s="3">
        <v>0.0</v>
      </c>
      <c r="AA260" s="3">
        <v>0.0</v>
      </c>
      <c r="AB260" s="3">
        <v>0.0</v>
      </c>
      <c r="AC260" s="3">
        <v>0.0</v>
      </c>
      <c r="AD260" s="3">
        <v>0.0</v>
      </c>
      <c r="AE260" s="3">
        <v>0.0</v>
      </c>
      <c r="AF260" s="3">
        <v>0.0</v>
      </c>
      <c r="AG260" s="3">
        <v>0.0</v>
      </c>
      <c r="AH260" s="3">
        <v>0.0</v>
      </c>
      <c r="AI260" s="3">
        <v>0.0</v>
      </c>
      <c r="AJ260" s="3" t="s">
        <v>197</v>
      </c>
    </row>
    <row r="261" ht="15.75" hidden="1" customHeight="1">
      <c r="A261" s="3" t="s">
        <v>1981</v>
      </c>
      <c r="B261" s="3" t="s">
        <v>3739</v>
      </c>
      <c r="C261" s="3" t="s">
        <v>3740</v>
      </c>
      <c r="D261" s="3" t="s">
        <v>3264</v>
      </c>
      <c r="E261" s="3">
        <v>0.0</v>
      </c>
      <c r="F261" s="3">
        <v>0.0</v>
      </c>
      <c r="G261" s="3">
        <v>0.0</v>
      </c>
      <c r="H261" s="3">
        <v>0.0</v>
      </c>
      <c r="I261" s="3">
        <v>0.0</v>
      </c>
      <c r="J261" s="3">
        <v>0.0</v>
      </c>
      <c r="K261" s="3">
        <v>0.0</v>
      </c>
      <c r="L261" s="3">
        <v>0.0</v>
      </c>
      <c r="M261" s="3">
        <v>0.0</v>
      </c>
      <c r="N261" s="3">
        <v>0.0</v>
      </c>
      <c r="O261" s="3">
        <v>0.0</v>
      </c>
      <c r="P261" s="3">
        <v>0.0</v>
      </c>
      <c r="Q261" s="3">
        <v>0.0</v>
      </c>
      <c r="R261" s="3">
        <v>0.0</v>
      </c>
      <c r="S261" s="3">
        <v>0.0</v>
      </c>
      <c r="T261" s="3">
        <v>0.0</v>
      </c>
      <c r="U261" s="3">
        <v>0.0</v>
      </c>
      <c r="V261" s="3">
        <v>0.0</v>
      </c>
      <c r="W261" s="3">
        <v>0.0</v>
      </c>
      <c r="X261" s="3">
        <v>0.0</v>
      </c>
      <c r="Y261" s="3">
        <v>0.0</v>
      </c>
      <c r="Z261" s="3">
        <v>0.0</v>
      </c>
      <c r="AA261" s="3">
        <v>0.0</v>
      </c>
      <c r="AB261" s="3">
        <v>0.0</v>
      </c>
      <c r="AC261" s="3">
        <v>0.0</v>
      </c>
      <c r="AD261" s="3">
        <v>0.0</v>
      </c>
      <c r="AE261" s="3">
        <v>0.0</v>
      </c>
      <c r="AF261" s="3">
        <v>0.0</v>
      </c>
      <c r="AG261" s="3">
        <v>0.0</v>
      </c>
      <c r="AH261" s="3">
        <v>0.0</v>
      </c>
      <c r="AI261" s="3">
        <v>0.0</v>
      </c>
      <c r="AJ261" s="3" t="s">
        <v>197</v>
      </c>
    </row>
    <row r="262" ht="15.75" hidden="1" customHeight="1">
      <c r="A262" s="3" t="s">
        <v>623</v>
      </c>
      <c r="B262" s="3" t="s">
        <v>3741</v>
      </c>
      <c r="C262" s="3" t="s">
        <v>3742</v>
      </c>
      <c r="D262" s="3" t="s">
        <v>3264</v>
      </c>
      <c r="E262" s="3">
        <v>0.0</v>
      </c>
      <c r="F262" s="3">
        <v>0.0</v>
      </c>
      <c r="G262" s="3">
        <v>0.0</v>
      </c>
      <c r="H262" s="3">
        <v>0.0</v>
      </c>
      <c r="I262" s="3">
        <v>0.0</v>
      </c>
      <c r="J262" s="3">
        <v>0.0</v>
      </c>
      <c r="K262" s="3">
        <v>0.0</v>
      </c>
      <c r="L262" s="3">
        <v>0.0</v>
      </c>
      <c r="M262" s="3">
        <v>0.0</v>
      </c>
      <c r="N262" s="3">
        <v>0.0</v>
      </c>
      <c r="O262" s="3">
        <v>0.0</v>
      </c>
      <c r="P262" s="3">
        <v>0.0</v>
      </c>
      <c r="Q262" s="3">
        <v>0.0</v>
      </c>
      <c r="R262" s="3">
        <v>0.0</v>
      </c>
      <c r="S262" s="3">
        <v>0.0</v>
      </c>
      <c r="T262" s="3">
        <v>0.0</v>
      </c>
      <c r="U262" s="3">
        <v>0.0</v>
      </c>
      <c r="V262" s="3">
        <v>0.0</v>
      </c>
      <c r="W262" s="3">
        <v>0.0</v>
      </c>
      <c r="X262" s="3">
        <v>0.0</v>
      </c>
      <c r="Y262" s="3">
        <v>0.0</v>
      </c>
      <c r="Z262" s="3">
        <v>0.0</v>
      </c>
      <c r="AA262" s="3">
        <v>0.0</v>
      </c>
      <c r="AB262" s="3">
        <v>0.0</v>
      </c>
      <c r="AC262" s="3">
        <v>0.0</v>
      </c>
      <c r="AD262" s="3">
        <v>0.0</v>
      </c>
      <c r="AE262" s="3">
        <v>0.0</v>
      </c>
      <c r="AF262" s="3">
        <v>0.0</v>
      </c>
      <c r="AG262" s="3">
        <v>0.0</v>
      </c>
      <c r="AH262" s="3">
        <v>0.0</v>
      </c>
      <c r="AI262" s="3">
        <v>0.0</v>
      </c>
      <c r="AJ262" s="3" t="s">
        <v>197</v>
      </c>
    </row>
    <row r="263" ht="15.75" hidden="1" customHeight="1">
      <c r="A263" s="3" t="s">
        <v>626</v>
      </c>
      <c r="B263" s="3" t="s">
        <v>3743</v>
      </c>
      <c r="C263" s="3" t="s">
        <v>3744</v>
      </c>
      <c r="D263" s="3" t="s">
        <v>3264</v>
      </c>
      <c r="E263" s="3">
        <v>0.0</v>
      </c>
      <c r="F263" s="3">
        <v>0.0</v>
      </c>
      <c r="G263" s="3">
        <v>0.0</v>
      </c>
      <c r="H263" s="3">
        <v>0.0</v>
      </c>
      <c r="I263" s="3">
        <v>0.0</v>
      </c>
      <c r="J263" s="3">
        <v>0.0</v>
      </c>
      <c r="K263" s="3">
        <v>0.0</v>
      </c>
      <c r="L263" s="3">
        <v>0.0</v>
      </c>
      <c r="M263" s="3">
        <v>0.0</v>
      </c>
      <c r="N263" s="3">
        <v>0.0</v>
      </c>
      <c r="O263" s="3">
        <v>0.0</v>
      </c>
      <c r="P263" s="3">
        <v>0.0</v>
      </c>
      <c r="Q263" s="3">
        <v>0.0</v>
      </c>
      <c r="R263" s="3">
        <v>0.0</v>
      </c>
      <c r="S263" s="3">
        <v>0.0</v>
      </c>
      <c r="T263" s="3">
        <v>0.0</v>
      </c>
      <c r="U263" s="3">
        <v>0.0</v>
      </c>
      <c r="V263" s="3">
        <v>0.0</v>
      </c>
      <c r="W263" s="3">
        <v>0.0</v>
      </c>
      <c r="X263" s="3">
        <v>0.0</v>
      </c>
      <c r="Y263" s="3">
        <v>0.0</v>
      </c>
      <c r="Z263" s="3">
        <v>0.0</v>
      </c>
      <c r="AA263" s="3">
        <v>0.0</v>
      </c>
      <c r="AB263" s="3">
        <v>0.0</v>
      </c>
      <c r="AC263" s="3">
        <v>0.0</v>
      </c>
      <c r="AD263" s="3">
        <v>0.0</v>
      </c>
      <c r="AE263" s="3">
        <v>0.0</v>
      </c>
      <c r="AF263" s="3">
        <v>0.0</v>
      </c>
      <c r="AG263" s="3">
        <v>0.0</v>
      </c>
      <c r="AH263" s="3">
        <v>0.0</v>
      </c>
      <c r="AI263" s="3">
        <v>0.0</v>
      </c>
      <c r="AJ263" s="3" t="s">
        <v>197</v>
      </c>
    </row>
    <row r="264" ht="15.75" hidden="1" customHeight="1">
      <c r="A264" s="3" t="s">
        <v>629</v>
      </c>
      <c r="B264" s="3" t="s">
        <v>3745</v>
      </c>
      <c r="C264" s="3" t="s">
        <v>3746</v>
      </c>
      <c r="D264" s="3" t="s">
        <v>3264</v>
      </c>
      <c r="E264" s="3">
        <v>0.0</v>
      </c>
      <c r="F264" s="3">
        <v>0.0</v>
      </c>
      <c r="G264" s="3">
        <v>0.0</v>
      </c>
      <c r="H264" s="3">
        <v>0.0</v>
      </c>
      <c r="I264" s="3">
        <v>0.0</v>
      </c>
      <c r="J264" s="3">
        <v>0.0</v>
      </c>
      <c r="K264" s="3">
        <v>0.0</v>
      </c>
      <c r="L264" s="3">
        <v>0.0</v>
      </c>
      <c r="M264" s="3">
        <v>0.0</v>
      </c>
      <c r="N264" s="3">
        <v>0.0</v>
      </c>
      <c r="O264" s="3">
        <v>0.0</v>
      </c>
      <c r="P264" s="3">
        <v>0.0</v>
      </c>
      <c r="Q264" s="3">
        <v>0.0</v>
      </c>
      <c r="R264" s="3">
        <v>0.0</v>
      </c>
      <c r="S264" s="3">
        <v>0.0</v>
      </c>
      <c r="T264" s="3">
        <v>0.0</v>
      </c>
      <c r="U264" s="3">
        <v>0.0</v>
      </c>
      <c r="V264" s="3">
        <v>0.0</v>
      </c>
      <c r="W264" s="3">
        <v>0.0</v>
      </c>
      <c r="X264" s="3">
        <v>0.0</v>
      </c>
      <c r="Y264" s="3">
        <v>0.0</v>
      </c>
      <c r="Z264" s="3">
        <v>0.0</v>
      </c>
      <c r="AA264" s="3">
        <v>0.0</v>
      </c>
      <c r="AB264" s="3">
        <v>0.0</v>
      </c>
      <c r="AC264" s="3">
        <v>0.0</v>
      </c>
      <c r="AD264" s="3">
        <v>0.0</v>
      </c>
      <c r="AE264" s="3">
        <v>0.0</v>
      </c>
      <c r="AF264" s="3">
        <v>0.0</v>
      </c>
      <c r="AG264" s="3">
        <v>0.0</v>
      </c>
      <c r="AH264" s="3">
        <v>0.0</v>
      </c>
      <c r="AI264" s="3">
        <v>0.0</v>
      </c>
      <c r="AJ264" s="3" t="s">
        <v>197</v>
      </c>
    </row>
    <row r="265" ht="15.75" hidden="1" customHeight="1">
      <c r="A265" s="3" t="s">
        <v>632</v>
      </c>
      <c r="B265" s="3" t="s">
        <v>3747</v>
      </c>
      <c r="C265" s="3" t="s">
        <v>3748</v>
      </c>
      <c r="D265" s="3" t="s">
        <v>3264</v>
      </c>
      <c r="E265" s="3">
        <v>0.0</v>
      </c>
      <c r="F265" s="3">
        <v>0.0</v>
      </c>
      <c r="G265" s="3">
        <v>0.0</v>
      </c>
      <c r="H265" s="3">
        <v>0.0</v>
      </c>
      <c r="I265" s="3">
        <v>0.0</v>
      </c>
      <c r="J265" s="3">
        <v>0.0</v>
      </c>
      <c r="K265" s="3">
        <v>0.0</v>
      </c>
      <c r="L265" s="3">
        <v>0.0</v>
      </c>
      <c r="M265" s="3">
        <v>0.0</v>
      </c>
      <c r="N265" s="3">
        <v>0.0</v>
      </c>
      <c r="O265" s="3">
        <v>0.0</v>
      </c>
      <c r="P265" s="3">
        <v>0.0</v>
      </c>
      <c r="Q265" s="3">
        <v>0.0</v>
      </c>
      <c r="R265" s="3">
        <v>0.0</v>
      </c>
      <c r="S265" s="3">
        <v>0.0</v>
      </c>
      <c r="T265" s="3">
        <v>0.0</v>
      </c>
      <c r="U265" s="3">
        <v>0.0</v>
      </c>
      <c r="V265" s="3">
        <v>0.0</v>
      </c>
      <c r="W265" s="3">
        <v>0.0</v>
      </c>
      <c r="X265" s="3">
        <v>0.0</v>
      </c>
      <c r="Y265" s="3">
        <v>0.0</v>
      </c>
      <c r="Z265" s="3">
        <v>0.0</v>
      </c>
      <c r="AA265" s="3">
        <v>0.0</v>
      </c>
      <c r="AB265" s="3">
        <v>0.0</v>
      </c>
      <c r="AC265" s="3">
        <v>0.0</v>
      </c>
      <c r="AD265" s="3">
        <v>0.0</v>
      </c>
      <c r="AE265" s="3">
        <v>0.0</v>
      </c>
      <c r="AF265" s="3">
        <v>0.0</v>
      </c>
      <c r="AG265" s="3">
        <v>0.0</v>
      </c>
      <c r="AH265" s="3">
        <v>0.0</v>
      </c>
      <c r="AI265" s="3">
        <v>0.0</v>
      </c>
      <c r="AJ265" s="3" t="s">
        <v>197</v>
      </c>
    </row>
    <row r="266" ht="15.75" hidden="1" customHeight="1">
      <c r="A266" s="3" t="s">
        <v>635</v>
      </c>
      <c r="B266" s="3" t="s">
        <v>3749</v>
      </c>
      <c r="C266" s="3" t="s">
        <v>3750</v>
      </c>
      <c r="D266" s="3" t="s">
        <v>3264</v>
      </c>
      <c r="E266" s="3">
        <v>0.0</v>
      </c>
      <c r="F266" s="3">
        <v>0.0</v>
      </c>
      <c r="G266" s="3">
        <v>0.0</v>
      </c>
      <c r="H266" s="3">
        <v>0.0</v>
      </c>
      <c r="I266" s="3">
        <v>0.0</v>
      </c>
      <c r="J266" s="3">
        <v>0.0</v>
      </c>
      <c r="K266" s="3">
        <v>0.0</v>
      </c>
      <c r="L266" s="3">
        <v>0.0</v>
      </c>
      <c r="M266" s="3">
        <v>0.0</v>
      </c>
      <c r="N266" s="3">
        <v>0.0</v>
      </c>
      <c r="O266" s="3">
        <v>0.0</v>
      </c>
      <c r="P266" s="3">
        <v>0.0</v>
      </c>
      <c r="Q266" s="3">
        <v>0.0</v>
      </c>
      <c r="R266" s="3">
        <v>0.0</v>
      </c>
      <c r="S266" s="3">
        <v>0.0</v>
      </c>
      <c r="T266" s="3">
        <v>0.0</v>
      </c>
      <c r="U266" s="3">
        <v>0.0</v>
      </c>
      <c r="V266" s="3">
        <v>0.0</v>
      </c>
      <c r="W266" s="3">
        <v>0.0</v>
      </c>
      <c r="X266" s="3">
        <v>0.0</v>
      </c>
      <c r="Y266" s="3">
        <v>0.0</v>
      </c>
      <c r="Z266" s="3">
        <v>0.0</v>
      </c>
      <c r="AA266" s="3">
        <v>0.0</v>
      </c>
      <c r="AB266" s="3">
        <v>0.0</v>
      </c>
      <c r="AC266" s="3">
        <v>0.0</v>
      </c>
      <c r="AD266" s="3">
        <v>0.0</v>
      </c>
      <c r="AE266" s="3">
        <v>0.0</v>
      </c>
      <c r="AF266" s="3">
        <v>0.0</v>
      </c>
      <c r="AG266" s="3">
        <v>0.0</v>
      </c>
      <c r="AH266" s="3">
        <v>0.0</v>
      </c>
      <c r="AI266" s="3">
        <v>0.0</v>
      </c>
      <c r="AJ266" s="3" t="s">
        <v>197</v>
      </c>
    </row>
    <row r="267" ht="15.75" hidden="1" customHeight="1">
      <c r="A267" s="3" t="s">
        <v>638</v>
      </c>
      <c r="B267" s="3" t="s">
        <v>3751</v>
      </c>
      <c r="C267" s="3" t="s">
        <v>3752</v>
      </c>
      <c r="D267" s="3" t="s">
        <v>3264</v>
      </c>
      <c r="E267" s="3">
        <v>0.0</v>
      </c>
      <c r="F267" s="3">
        <v>0.0</v>
      </c>
      <c r="G267" s="3">
        <v>0.0</v>
      </c>
      <c r="H267" s="3">
        <v>0.0</v>
      </c>
      <c r="I267" s="3">
        <v>0.0</v>
      </c>
      <c r="J267" s="3">
        <v>0.0</v>
      </c>
      <c r="K267" s="3">
        <v>0.0</v>
      </c>
      <c r="L267" s="3">
        <v>0.0</v>
      </c>
      <c r="M267" s="3">
        <v>0.0</v>
      </c>
      <c r="N267" s="3">
        <v>0.0</v>
      </c>
      <c r="O267" s="3">
        <v>0.0</v>
      </c>
      <c r="P267" s="3">
        <v>0.0</v>
      </c>
      <c r="Q267" s="3">
        <v>0.0</v>
      </c>
      <c r="R267" s="3">
        <v>0.0</v>
      </c>
      <c r="S267" s="3">
        <v>0.0</v>
      </c>
      <c r="T267" s="3">
        <v>0.0</v>
      </c>
      <c r="U267" s="3">
        <v>0.0</v>
      </c>
      <c r="V267" s="3">
        <v>0.0</v>
      </c>
      <c r="W267" s="3">
        <v>0.0</v>
      </c>
      <c r="X267" s="3">
        <v>0.0</v>
      </c>
      <c r="Y267" s="3">
        <v>0.0</v>
      </c>
      <c r="Z267" s="3">
        <v>0.0</v>
      </c>
      <c r="AA267" s="3">
        <v>0.0</v>
      </c>
      <c r="AB267" s="3">
        <v>0.0</v>
      </c>
      <c r="AC267" s="3">
        <v>0.0</v>
      </c>
      <c r="AD267" s="3">
        <v>0.0</v>
      </c>
      <c r="AE267" s="3">
        <v>0.0</v>
      </c>
      <c r="AF267" s="3">
        <v>0.0</v>
      </c>
      <c r="AG267" s="3">
        <v>0.0</v>
      </c>
      <c r="AH267" s="3">
        <v>0.0</v>
      </c>
      <c r="AI267" s="3">
        <v>0.0</v>
      </c>
      <c r="AJ267" s="3" t="s">
        <v>197</v>
      </c>
    </row>
    <row r="268" ht="15.75" hidden="1" customHeight="1">
      <c r="A268" s="3" t="s">
        <v>1996</v>
      </c>
      <c r="B268" s="3" t="s">
        <v>3753</v>
      </c>
      <c r="C268" s="3" t="s">
        <v>3754</v>
      </c>
      <c r="D268" s="3" t="s">
        <v>3264</v>
      </c>
      <c r="E268" s="3">
        <v>0.0</v>
      </c>
      <c r="F268" s="3">
        <v>0.0</v>
      </c>
      <c r="G268" s="3">
        <v>0.0</v>
      </c>
      <c r="H268" s="3">
        <v>0.0</v>
      </c>
      <c r="I268" s="3">
        <v>0.0</v>
      </c>
      <c r="J268" s="3">
        <v>0.0</v>
      </c>
      <c r="K268" s="3">
        <v>0.0</v>
      </c>
      <c r="L268" s="3">
        <v>0.0</v>
      </c>
      <c r="M268" s="3">
        <v>0.0</v>
      </c>
      <c r="N268" s="3">
        <v>0.0</v>
      </c>
      <c r="O268" s="3">
        <v>0.0</v>
      </c>
      <c r="P268" s="3">
        <v>0.0</v>
      </c>
      <c r="Q268" s="3">
        <v>0.0</v>
      </c>
      <c r="R268" s="3">
        <v>0.0</v>
      </c>
      <c r="S268" s="3">
        <v>0.0</v>
      </c>
      <c r="T268" s="3">
        <v>0.0</v>
      </c>
      <c r="U268" s="3">
        <v>0.0</v>
      </c>
      <c r="V268" s="3">
        <v>0.0</v>
      </c>
      <c r="W268" s="3">
        <v>0.0</v>
      </c>
      <c r="X268" s="3">
        <v>0.0</v>
      </c>
      <c r="Y268" s="3">
        <v>0.0</v>
      </c>
      <c r="Z268" s="3">
        <v>0.0</v>
      </c>
      <c r="AA268" s="3">
        <v>0.0</v>
      </c>
      <c r="AB268" s="3">
        <v>0.0</v>
      </c>
      <c r="AC268" s="3">
        <v>0.0</v>
      </c>
      <c r="AD268" s="3">
        <v>0.0</v>
      </c>
      <c r="AE268" s="3">
        <v>0.0</v>
      </c>
      <c r="AF268" s="3">
        <v>0.0</v>
      </c>
      <c r="AG268" s="3">
        <v>0.0</v>
      </c>
      <c r="AH268" s="3">
        <v>0.0</v>
      </c>
      <c r="AI268" s="3">
        <v>0.0</v>
      </c>
      <c r="AJ268" s="3" t="s">
        <v>197</v>
      </c>
    </row>
    <row r="269" ht="15.75" hidden="1" customHeight="1">
      <c r="A269" s="3" t="s">
        <v>1999</v>
      </c>
      <c r="B269" s="3" t="s">
        <v>3755</v>
      </c>
      <c r="C269" s="3" t="s">
        <v>3756</v>
      </c>
      <c r="D269" s="3" t="s">
        <v>3264</v>
      </c>
      <c r="E269" s="3">
        <v>0.0</v>
      </c>
      <c r="F269" s="3">
        <v>0.0</v>
      </c>
      <c r="G269" s="3">
        <v>0.0</v>
      </c>
      <c r="H269" s="3">
        <v>0.0</v>
      </c>
      <c r="I269" s="3">
        <v>0.0</v>
      </c>
      <c r="J269" s="3">
        <v>0.0</v>
      </c>
      <c r="K269" s="3">
        <v>0.0</v>
      </c>
      <c r="L269" s="3">
        <v>0.0</v>
      </c>
      <c r="M269" s="3">
        <v>0.0</v>
      </c>
      <c r="N269" s="3">
        <v>0.0</v>
      </c>
      <c r="O269" s="3">
        <v>0.0</v>
      </c>
      <c r="P269" s="3">
        <v>0.0</v>
      </c>
      <c r="Q269" s="3">
        <v>0.0</v>
      </c>
      <c r="R269" s="3">
        <v>0.0</v>
      </c>
      <c r="S269" s="3">
        <v>0.0</v>
      </c>
      <c r="T269" s="3">
        <v>0.0</v>
      </c>
      <c r="U269" s="3">
        <v>0.0</v>
      </c>
      <c r="V269" s="3">
        <v>0.0</v>
      </c>
      <c r="W269" s="3">
        <v>0.0</v>
      </c>
      <c r="X269" s="3">
        <v>0.0</v>
      </c>
      <c r="Y269" s="3">
        <v>0.0</v>
      </c>
      <c r="Z269" s="3">
        <v>0.0</v>
      </c>
      <c r="AA269" s="3">
        <v>0.0</v>
      </c>
      <c r="AB269" s="3">
        <v>0.0</v>
      </c>
      <c r="AC269" s="3">
        <v>0.0</v>
      </c>
      <c r="AD269" s="3">
        <v>0.0</v>
      </c>
      <c r="AE269" s="3">
        <v>0.0</v>
      </c>
      <c r="AF269" s="3">
        <v>0.0</v>
      </c>
      <c r="AG269" s="3">
        <v>0.0</v>
      </c>
      <c r="AH269" s="3">
        <v>0.0</v>
      </c>
      <c r="AI269" s="3">
        <v>0.0</v>
      </c>
      <c r="AJ269" s="3" t="s">
        <v>197</v>
      </c>
    </row>
    <row r="270" ht="15.75" hidden="1" customHeight="1">
      <c r="A270" s="3" t="s">
        <v>215</v>
      </c>
      <c r="C270" s="3" t="s">
        <v>3757</v>
      </c>
    </row>
    <row r="271" ht="15.75" hidden="1" customHeight="1">
      <c r="A271" s="3" t="s">
        <v>1959</v>
      </c>
      <c r="B271" s="3" t="s">
        <v>3758</v>
      </c>
      <c r="C271" s="3" t="s">
        <v>3759</v>
      </c>
      <c r="D271" s="3" t="s">
        <v>3264</v>
      </c>
      <c r="E271" s="3">
        <v>0.0</v>
      </c>
      <c r="F271" s="3">
        <v>0.0</v>
      </c>
      <c r="G271" s="3">
        <v>0.0</v>
      </c>
      <c r="H271" s="3">
        <v>0.0</v>
      </c>
      <c r="I271" s="3">
        <v>0.0</v>
      </c>
      <c r="J271" s="3">
        <v>0.0</v>
      </c>
      <c r="K271" s="3">
        <v>0.0</v>
      </c>
      <c r="L271" s="3">
        <v>0.0</v>
      </c>
      <c r="M271" s="3">
        <v>0.0</v>
      </c>
      <c r="N271" s="3">
        <v>0.0</v>
      </c>
      <c r="O271" s="3">
        <v>0.0</v>
      </c>
      <c r="P271" s="3">
        <v>0.0</v>
      </c>
      <c r="Q271" s="3">
        <v>0.0</v>
      </c>
      <c r="R271" s="3">
        <v>0.0</v>
      </c>
      <c r="S271" s="3">
        <v>0.0</v>
      </c>
      <c r="T271" s="3">
        <v>0.0</v>
      </c>
      <c r="U271" s="3">
        <v>0.0</v>
      </c>
      <c r="V271" s="3">
        <v>0.0</v>
      </c>
      <c r="W271" s="3">
        <v>0.0</v>
      </c>
      <c r="X271" s="3">
        <v>0.0</v>
      </c>
      <c r="Y271" s="3">
        <v>0.0</v>
      </c>
      <c r="Z271" s="3">
        <v>0.0</v>
      </c>
      <c r="AA271" s="3">
        <v>0.0</v>
      </c>
      <c r="AB271" s="3">
        <v>0.0</v>
      </c>
      <c r="AC271" s="3">
        <v>0.0</v>
      </c>
      <c r="AD271" s="3">
        <v>0.0</v>
      </c>
      <c r="AE271" s="3">
        <v>0.0</v>
      </c>
      <c r="AF271" s="3">
        <v>0.0</v>
      </c>
      <c r="AG271" s="3">
        <v>0.0</v>
      </c>
      <c r="AH271" s="3">
        <v>0.0</v>
      </c>
      <c r="AI271" s="3">
        <v>0.0</v>
      </c>
      <c r="AJ271" s="3" t="s">
        <v>197</v>
      </c>
    </row>
    <row r="272" ht="15.75" hidden="1" customHeight="1">
      <c r="A272" s="3" t="s">
        <v>1963</v>
      </c>
      <c r="B272" s="3" t="s">
        <v>3760</v>
      </c>
      <c r="C272" s="3" t="s">
        <v>3761</v>
      </c>
      <c r="D272" s="3" t="s">
        <v>3264</v>
      </c>
      <c r="E272" s="3">
        <v>88.172401</v>
      </c>
      <c r="F272" s="3">
        <v>86.399971</v>
      </c>
      <c r="G272" s="3">
        <v>84.808952</v>
      </c>
      <c r="H272" s="3">
        <v>83.233612</v>
      </c>
      <c r="I272" s="3">
        <v>81.648315</v>
      </c>
      <c r="J272" s="3">
        <v>80.139679</v>
      </c>
      <c r="K272" s="3">
        <v>78.798721</v>
      </c>
      <c r="L272" s="3">
        <v>77.618668</v>
      </c>
      <c r="M272" s="3">
        <v>76.472382</v>
      </c>
      <c r="N272" s="3">
        <v>75.381859</v>
      </c>
      <c r="O272" s="3">
        <v>74.342079</v>
      </c>
      <c r="P272" s="3">
        <v>73.351128</v>
      </c>
      <c r="Q272" s="3">
        <v>72.405602</v>
      </c>
      <c r="R272" s="3">
        <v>71.504471</v>
      </c>
      <c r="S272" s="3">
        <v>70.6231</v>
      </c>
      <c r="T272" s="3">
        <v>69.778694</v>
      </c>
      <c r="U272" s="3">
        <v>68.970726</v>
      </c>
      <c r="V272" s="3">
        <v>68.200233</v>
      </c>
      <c r="W272" s="3">
        <v>67.468613</v>
      </c>
      <c r="X272" s="3">
        <v>66.769905</v>
      </c>
      <c r="Y272" s="3">
        <v>66.104263</v>
      </c>
      <c r="Z272" s="3">
        <v>65.472054</v>
      </c>
      <c r="AA272" s="3">
        <v>64.86985</v>
      </c>
      <c r="AB272" s="3">
        <v>64.295097</v>
      </c>
      <c r="AC272" s="3">
        <v>63.74736</v>
      </c>
      <c r="AD272" s="3">
        <v>63.225353</v>
      </c>
      <c r="AE272" s="3">
        <v>62.727795</v>
      </c>
      <c r="AF272" s="3">
        <v>62.253174</v>
      </c>
      <c r="AG272" s="3">
        <v>61.800903</v>
      </c>
      <c r="AH272" s="3">
        <v>61.370163</v>
      </c>
      <c r="AI272" s="3">
        <v>60.939297</v>
      </c>
      <c r="AJ272" s="40">
        <v>-0.012</v>
      </c>
    </row>
    <row r="273" ht="15.75" hidden="1" customHeight="1">
      <c r="A273" s="3" t="s">
        <v>1966</v>
      </c>
      <c r="B273" s="3" t="s">
        <v>3762</v>
      </c>
      <c r="C273" s="3" t="s">
        <v>3763</v>
      </c>
      <c r="D273" s="3" t="s">
        <v>3264</v>
      </c>
      <c r="E273" s="3">
        <v>74.783653</v>
      </c>
      <c r="F273" s="3">
        <v>73.357979</v>
      </c>
      <c r="G273" s="3">
        <v>71.953751</v>
      </c>
      <c r="H273" s="3">
        <v>70.719711</v>
      </c>
      <c r="I273" s="3">
        <v>69.347244</v>
      </c>
      <c r="J273" s="3">
        <v>67.938431</v>
      </c>
      <c r="K273" s="3">
        <v>66.553398</v>
      </c>
      <c r="L273" s="3">
        <v>65.428207</v>
      </c>
      <c r="M273" s="3">
        <v>64.348526</v>
      </c>
      <c r="N273" s="3">
        <v>63.318855</v>
      </c>
      <c r="O273" s="3">
        <v>62.33736</v>
      </c>
      <c r="P273" s="3">
        <v>61.402225</v>
      </c>
      <c r="Q273" s="3">
        <v>60.510147</v>
      </c>
      <c r="R273" s="3">
        <v>59.660385</v>
      </c>
      <c r="S273" s="3">
        <v>58.827835</v>
      </c>
      <c r="T273" s="3">
        <v>58.029671</v>
      </c>
      <c r="U273" s="3">
        <v>57.267864</v>
      </c>
      <c r="V273" s="3">
        <v>56.541992</v>
      </c>
      <c r="W273" s="3">
        <v>55.850094</v>
      </c>
      <c r="X273" s="3">
        <v>55.19075</v>
      </c>
      <c r="Y273" s="3">
        <v>54.562252</v>
      </c>
      <c r="Z273" s="3">
        <v>53.965412</v>
      </c>
      <c r="AA273" s="3">
        <v>53.396358</v>
      </c>
      <c r="AB273" s="3">
        <v>52.853844</v>
      </c>
      <c r="AC273" s="3">
        <v>52.336693</v>
      </c>
      <c r="AD273" s="3">
        <v>51.843735</v>
      </c>
      <c r="AE273" s="3">
        <v>51.373886</v>
      </c>
      <c r="AF273" s="3">
        <v>50.926086</v>
      </c>
      <c r="AG273" s="3">
        <v>50.499367</v>
      </c>
      <c r="AH273" s="3">
        <v>50.092716</v>
      </c>
      <c r="AI273" s="3">
        <v>49.685005</v>
      </c>
      <c r="AJ273" s="40">
        <v>-0.014</v>
      </c>
    </row>
    <row r="274" ht="15.75" hidden="1" customHeight="1">
      <c r="A274" s="3" t="s">
        <v>1969</v>
      </c>
      <c r="B274" s="3" t="s">
        <v>3764</v>
      </c>
      <c r="C274" s="3" t="s">
        <v>3765</v>
      </c>
      <c r="D274" s="3" t="s">
        <v>3264</v>
      </c>
      <c r="E274" s="3">
        <v>73.265236</v>
      </c>
      <c r="F274" s="3">
        <v>71.675255</v>
      </c>
      <c r="G274" s="3">
        <v>70.154205</v>
      </c>
      <c r="H274" s="3">
        <v>68.80603</v>
      </c>
      <c r="I274" s="3">
        <v>67.39695</v>
      </c>
      <c r="J274" s="3">
        <v>65.979462</v>
      </c>
      <c r="K274" s="3">
        <v>64.717155</v>
      </c>
      <c r="L274" s="3">
        <v>63.567291</v>
      </c>
      <c r="M274" s="3">
        <v>62.464542</v>
      </c>
      <c r="N274" s="3">
        <v>61.415836</v>
      </c>
      <c r="O274" s="3">
        <v>60.416317</v>
      </c>
      <c r="P274" s="3">
        <v>59.46365</v>
      </c>
      <c r="Q274" s="3">
        <v>58.555145</v>
      </c>
      <c r="R274" s="3">
        <v>57.689964</v>
      </c>
      <c r="S274" s="3">
        <v>56.842804</v>
      </c>
      <c r="T274" s="3">
        <v>56.030579</v>
      </c>
      <c r="U274" s="3">
        <v>55.256138</v>
      </c>
      <c r="V274" s="3">
        <v>54.517796</v>
      </c>
      <c r="W274" s="3">
        <v>53.813965</v>
      </c>
      <c r="X274" s="3">
        <v>53.143303</v>
      </c>
      <c r="Y274" s="3">
        <v>52.504173</v>
      </c>
      <c r="Z274" s="3">
        <v>51.897263</v>
      </c>
      <c r="AA274" s="3">
        <v>51.318451</v>
      </c>
      <c r="AB274" s="3">
        <v>50.766724</v>
      </c>
      <c r="AC274" s="3">
        <v>50.240696</v>
      </c>
      <c r="AD274" s="3">
        <v>49.739166</v>
      </c>
      <c r="AE274" s="3">
        <v>49.261112</v>
      </c>
      <c r="AF274" s="3">
        <v>48.805523</v>
      </c>
      <c r="AG274" s="3">
        <v>48.371311</v>
      </c>
      <c r="AH274" s="3">
        <v>47.957478</v>
      </c>
      <c r="AI274" s="3">
        <v>47.542931</v>
      </c>
      <c r="AJ274" s="40">
        <v>-0.014</v>
      </c>
    </row>
    <row r="275" ht="15.75" hidden="1" customHeight="1">
      <c r="A275" s="3" t="s">
        <v>1972</v>
      </c>
      <c r="B275" s="3" t="s">
        <v>3766</v>
      </c>
      <c r="C275" s="3" t="s">
        <v>3767</v>
      </c>
      <c r="D275" s="3" t="s">
        <v>3264</v>
      </c>
      <c r="E275" s="3">
        <v>83.906944</v>
      </c>
      <c r="F275" s="3">
        <v>82.041374</v>
      </c>
      <c r="G275" s="3">
        <v>80.345825</v>
      </c>
      <c r="H275" s="3">
        <v>78.763321</v>
      </c>
      <c r="I275" s="3">
        <v>77.225197</v>
      </c>
      <c r="J275" s="3">
        <v>75.644737</v>
      </c>
      <c r="K275" s="3">
        <v>74.246346</v>
      </c>
      <c r="L275" s="3">
        <v>72.988159</v>
      </c>
      <c r="M275" s="3">
        <v>71.776192</v>
      </c>
      <c r="N275" s="3">
        <v>70.624649</v>
      </c>
      <c r="O275" s="3">
        <v>69.526848</v>
      </c>
      <c r="P275" s="3">
        <v>68.480042</v>
      </c>
      <c r="Q275" s="3">
        <v>67.481781</v>
      </c>
      <c r="R275" s="3">
        <v>66.530357</v>
      </c>
      <c r="S275" s="3">
        <v>65.601089</v>
      </c>
      <c r="T275" s="3">
        <v>64.710968</v>
      </c>
      <c r="U275" s="3">
        <v>63.862595</v>
      </c>
      <c r="V275" s="3">
        <v>63.053349</v>
      </c>
      <c r="W275" s="3">
        <v>62.282322</v>
      </c>
      <c r="X275" s="3">
        <v>61.547237</v>
      </c>
      <c r="Y275" s="3">
        <v>60.846691</v>
      </c>
      <c r="Z275" s="3">
        <v>60.181183</v>
      </c>
      <c r="AA275" s="3">
        <v>59.546558</v>
      </c>
      <c r="AB275" s="3">
        <v>58.941463</v>
      </c>
      <c r="AC275" s="3">
        <v>58.364529</v>
      </c>
      <c r="AD275" s="3">
        <v>57.814396</v>
      </c>
      <c r="AE275" s="3">
        <v>57.289917</v>
      </c>
      <c r="AF275" s="3">
        <v>56.789989</v>
      </c>
      <c r="AG275" s="3">
        <v>56.314644</v>
      </c>
      <c r="AH275" s="3">
        <v>55.860928</v>
      </c>
      <c r="AI275" s="3">
        <v>55.408726</v>
      </c>
      <c r="AJ275" s="40">
        <v>-0.014</v>
      </c>
    </row>
    <row r="276" ht="15.75" hidden="1" customHeight="1">
      <c r="A276" s="3" t="s">
        <v>1975</v>
      </c>
      <c r="B276" s="3" t="s">
        <v>3768</v>
      </c>
      <c r="C276" s="3" t="s">
        <v>3769</v>
      </c>
      <c r="D276" s="3" t="s">
        <v>3264</v>
      </c>
      <c r="E276" s="3">
        <v>0.0</v>
      </c>
      <c r="F276" s="3">
        <v>0.0</v>
      </c>
      <c r="G276" s="3">
        <v>0.0</v>
      </c>
      <c r="H276" s="3">
        <v>0.0</v>
      </c>
      <c r="I276" s="3">
        <v>0.0</v>
      </c>
      <c r="J276" s="3">
        <v>0.0</v>
      </c>
      <c r="K276" s="3">
        <v>0.0</v>
      </c>
      <c r="L276" s="3">
        <v>0.0</v>
      </c>
      <c r="M276" s="3">
        <v>0.0</v>
      </c>
      <c r="N276" s="3">
        <v>0.0</v>
      </c>
      <c r="O276" s="3">
        <v>0.0</v>
      </c>
      <c r="P276" s="3">
        <v>0.0</v>
      </c>
      <c r="Q276" s="3">
        <v>0.0</v>
      </c>
      <c r="R276" s="3">
        <v>0.0</v>
      </c>
      <c r="S276" s="3">
        <v>0.0</v>
      </c>
      <c r="T276" s="3">
        <v>0.0</v>
      </c>
      <c r="U276" s="3">
        <v>0.0</v>
      </c>
      <c r="V276" s="3">
        <v>0.0</v>
      </c>
      <c r="W276" s="3">
        <v>0.0</v>
      </c>
      <c r="X276" s="3">
        <v>0.0</v>
      </c>
      <c r="Y276" s="3">
        <v>0.0</v>
      </c>
      <c r="Z276" s="3">
        <v>0.0</v>
      </c>
      <c r="AA276" s="3">
        <v>0.0</v>
      </c>
      <c r="AB276" s="3">
        <v>0.0</v>
      </c>
      <c r="AC276" s="3">
        <v>0.0</v>
      </c>
      <c r="AD276" s="3">
        <v>0.0</v>
      </c>
      <c r="AE276" s="3">
        <v>0.0</v>
      </c>
      <c r="AF276" s="3">
        <v>0.0</v>
      </c>
      <c r="AG276" s="3">
        <v>0.0</v>
      </c>
      <c r="AH276" s="3">
        <v>0.0</v>
      </c>
      <c r="AI276" s="3">
        <v>0.0</v>
      </c>
      <c r="AJ276" s="3" t="s">
        <v>197</v>
      </c>
    </row>
    <row r="277" ht="15.75" hidden="1" customHeight="1">
      <c r="A277" s="3" t="s">
        <v>1978</v>
      </c>
      <c r="B277" s="3" t="s">
        <v>3770</v>
      </c>
      <c r="C277" s="3" t="s">
        <v>3771</v>
      </c>
      <c r="D277" s="3" t="s">
        <v>3264</v>
      </c>
      <c r="E277" s="3">
        <v>0.0</v>
      </c>
      <c r="F277" s="3">
        <v>0.0</v>
      </c>
      <c r="G277" s="3">
        <v>0.0</v>
      </c>
      <c r="H277" s="3">
        <v>0.0</v>
      </c>
      <c r="I277" s="3">
        <v>0.0</v>
      </c>
      <c r="J277" s="3">
        <v>0.0</v>
      </c>
      <c r="K277" s="3">
        <v>0.0</v>
      </c>
      <c r="L277" s="3">
        <v>0.0</v>
      </c>
      <c r="M277" s="3">
        <v>0.0</v>
      </c>
      <c r="N277" s="3">
        <v>0.0</v>
      </c>
      <c r="O277" s="3">
        <v>0.0</v>
      </c>
      <c r="P277" s="3">
        <v>0.0</v>
      </c>
      <c r="Q277" s="3">
        <v>0.0</v>
      </c>
      <c r="R277" s="3">
        <v>0.0</v>
      </c>
      <c r="S277" s="3">
        <v>0.0</v>
      </c>
      <c r="T277" s="3">
        <v>0.0</v>
      </c>
      <c r="U277" s="3">
        <v>0.0</v>
      </c>
      <c r="V277" s="3">
        <v>0.0</v>
      </c>
      <c r="W277" s="3">
        <v>0.0</v>
      </c>
      <c r="X277" s="3">
        <v>0.0</v>
      </c>
      <c r="Y277" s="3">
        <v>0.0</v>
      </c>
      <c r="Z277" s="3">
        <v>0.0</v>
      </c>
      <c r="AA277" s="3">
        <v>0.0</v>
      </c>
      <c r="AB277" s="3">
        <v>0.0</v>
      </c>
      <c r="AC277" s="3">
        <v>0.0</v>
      </c>
      <c r="AD277" s="3">
        <v>0.0</v>
      </c>
      <c r="AE277" s="3">
        <v>0.0</v>
      </c>
      <c r="AF277" s="3">
        <v>0.0</v>
      </c>
      <c r="AG277" s="3">
        <v>0.0</v>
      </c>
      <c r="AH277" s="3">
        <v>0.0</v>
      </c>
      <c r="AI277" s="3">
        <v>0.0</v>
      </c>
      <c r="AJ277" s="3" t="s">
        <v>197</v>
      </c>
    </row>
    <row r="278" ht="15.75" hidden="1" customHeight="1">
      <c r="A278" s="3" t="s">
        <v>1981</v>
      </c>
      <c r="B278" s="3" t="s">
        <v>3772</v>
      </c>
      <c r="C278" s="3" t="s">
        <v>3773</v>
      </c>
      <c r="D278" s="3" t="s">
        <v>3264</v>
      </c>
      <c r="E278" s="3">
        <v>0.0</v>
      </c>
      <c r="F278" s="3">
        <v>0.0</v>
      </c>
      <c r="G278" s="3">
        <v>0.0</v>
      </c>
      <c r="H278" s="3">
        <v>0.0</v>
      </c>
      <c r="I278" s="3">
        <v>0.0</v>
      </c>
      <c r="J278" s="3">
        <v>0.0</v>
      </c>
      <c r="K278" s="3">
        <v>0.0</v>
      </c>
      <c r="L278" s="3">
        <v>0.0</v>
      </c>
      <c r="M278" s="3">
        <v>0.0</v>
      </c>
      <c r="N278" s="3">
        <v>0.0</v>
      </c>
      <c r="O278" s="3">
        <v>0.0</v>
      </c>
      <c r="P278" s="3">
        <v>0.0</v>
      </c>
      <c r="Q278" s="3">
        <v>0.0</v>
      </c>
      <c r="R278" s="3">
        <v>0.0</v>
      </c>
      <c r="S278" s="3">
        <v>0.0</v>
      </c>
      <c r="T278" s="3">
        <v>0.0</v>
      </c>
      <c r="U278" s="3">
        <v>0.0</v>
      </c>
      <c r="V278" s="3">
        <v>0.0</v>
      </c>
      <c r="W278" s="3">
        <v>0.0</v>
      </c>
      <c r="X278" s="3">
        <v>0.0</v>
      </c>
      <c r="Y278" s="3">
        <v>0.0</v>
      </c>
      <c r="Z278" s="3">
        <v>0.0</v>
      </c>
      <c r="AA278" s="3">
        <v>0.0</v>
      </c>
      <c r="AB278" s="3">
        <v>0.0</v>
      </c>
      <c r="AC278" s="3">
        <v>0.0</v>
      </c>
      <c r="AD278" s="3">
        <v>0.0</v>
      </c>
      <c r="AE278" s="3">
        <v>0.0</v>
      </c>
      <c r="AF278" s="3">
        <v>0.0</v>
      </c>
      <c r="AG278" s="3">
        <v>0.0</v>
      </c>
      <c r="AH278" s="3">
        <v>0.0</v>
      </c>
      <c r="AI278" s="3">
        <v>0.0</v>
      </c>
      <c r="AJ278" s="3" t="s">
        <v>197</v>
      </c>
    </row>
    <row r="279" ht="15.75" hidden="1" customHeight="1">
      <c r="A279" s="3" t="s">
        <v>623</v>
      </c>
      <c r="B279" s="3" t="s">
        <v>3774</v>
      </c>
      <c r="C279" s="3" t="s">
        <v>3775</v>
      </c>
      <c r="D279" s="3" t="s">
        <v>3264</v>
      </c>
      <c r="E279" s="3">
        <v>0.0</v>
      </c>
      <c r="F279" s="3">
        <v>0.0</v>
      </c>
      <c r="G279" s="3">
        <v>0.0</v>
      </c>
      <c r="H279" s="3">
        <v>0.0</v>
      </c>
      <c r="I279" s="3">
        <v>0.0</v>
      </c>
      <c r="J279" s="3">
        <v>0.0</v>
      </c>
      <c r="K279" s="3">
        <v>0.0</v>
      </c>
      <c r="L279" s="3">
        <v>0.0</v>
      </c>
      <c r="M279" s="3">
        <v>0.0</v>
      </c>
      <c r="N279" s="3">
        <v>0.0</v>
      </c>
      <c r="O279" s="3">
        <v>0.0</v>
      </c>
      <c r="P279" s="3">
        <v>0.0</v>
      </c>
      <c r="Q279" s="3">
        <v>0.0</v>
      </c>
      <c r="R279" s="3">
        <v>0.0</v>
      </c>
      <c r="S279" s="3">
        <v>0.0</v>
      </c>
      <c r="T279" s="3">
        <v>0.0</v>
      </c>
      <c r="U279" s="3">
        <v>0.0</v>
      </c>
      <c r="V279" s="3">
        <v>0.0</v>
      </c>
      <c r="W279" s="3">
        <v>0.0</v>
      </c>
      <c r="X279" s="3">
        <v>0.0</v>
      </c>
      <c r="Y279" s="3">
        <v>0.0</v>
      </c>
      <c r="Z279" s="3">
        <v>0.0</v>
      </c>
      <c r="AA279" s="3">
        <v>0.0</v>
      </c>
      <c r="AB279" s="3">
        <v>0.0</v>
      </c>
      <c r="AC279" s="3">
        <v>0.0</v>
      </c>
      <c r="AD279" s="3">
        <v>0.0</v>
      </c>
      <c r="AE279" s="3">
        <v>0.0</v>
      </c>
      <c r="AF279" s="3">
        <v>0.0</v>
      </c>
      <c r="AG279" s="3">
        <v>0.0</v>
      </c>
      <c r="AH279" s="3">
        <v>0.0</v>
      </c>
      <c r="AI279" s="3">
        <v>0.0</v>
      </c>
      <c r="AJ279" s="3" t="s">
        <v>197</v>
      </c>
    </row>
    <row r="280" ht="15.75" hidden="1" customHeight="1">
      <c r="A280" s="3" t="s">
        <v>626</v>
      </c>
      <c r="B280" s="3" t="s">
        <v>3776</v>
      </c>
      <c r="C280" s="3" t="s">
        <v>3777</v>
      </c>
      <c r="D280" s="3" t="s">
        <v>3264</v>
      </c>
      <c r="E280" s="3">
        <v>0.0</v>
      </c>
      <c r="F280" s="3">
        <v>0.0</v>
      </c>
      <c r="G280" s="3">
        <v>0.0</v>
      </c>
      <c r="H280" s="3">
        <v>0.0</v>
      </c>
      <c r="I280" s="3">
        <v>0.0</v>
      </c>
      <c r="J280" s="3">
        <v>0.0</v>
      </c>
      <c r="K280" s="3">
        <v>0.0</v>
      </c>
      <c r="L280" s="3">
        <v>0.0</v>
      </c>
      <c r="M280" s="3">
        <v>0.0</v>
      </c>
      <c r="N280" s="3">
        <v>0.0</v>
      </c>
      <c r="O280" s="3">
        <v>0.0</v>
      </c>
      <c r="P280" s="3">
        <v>0.0</v>
      </c>
      <c r="Q280" s="3">
        <v>0.0</v>
      </c>
      <c r="R280" s="3">
        <v>0.0</v>
      </c>
      <c r="S280" s="3">
        <v>0.0</v>
      </c>
      <c r="T280" s="3">
        <v>0.0</v>
      </c>
      <c r="U280" s="3">
        <v>0.0</v>
      </c>
      <c r="V280" s="3">
        <v>0.0</v>
      </c>
      <c r="W280" s="3">
        <v>0.0</v>
      </c>
      <c r="X280" s="3">
        <v>0.0</v>
      </c>
      <c r="Y280" s="3">
        <v>0.0</v>
      </c>
      <c r="Z280" s="3">
        <v>0.0</v>
      </c>
      <c r="AA280" s="3">
        <v>0.0</v>
      </c>
      <c r="AB280" s="3">
        <v>0.0</v>
      </c>
      <c r="AC280" s="3">
        <v>0.0</v>
      </c>
      <c r="AD280" s="3">
        <v>0.0</v>
      </c>
      <c r="AE280" s="3">
        <v>0.0</v>
      </c>
      <c r="AF280" s="3">
        <v>0.0</v>
      </c>
      <c r="AG280" s="3">
        <v>0.0</v>
      </c>
      <c r="AH280" s="3">
        <v>0.0</v>
      </c>
      <c r="AI280" s="3">
        <v>0.0</v>
      </c>
      <c r="AJ280" s="3" t="s">
        <v>197</v>
      </c>
    </row>
    <row r="281" ht="15.75" hidden="1" customHeight="1">
      <c r="A281" s="3" t="s">
        <v>629</v>
      </c>
      <c r="B281" s="3" t="s">
        <v>3778</v>
      </c>
      <c r="C281" s="3" t="s">
        <v>3779</v>
      </c>
      <c r="D281" s="3" t="s">
        <v>3264</v>
      </c>
      <c r="E281" s="3">
        <v>89.34745</v>
      </c>
      <c r="F281" s="3">
        <v>87.3293</v>
      </c>
      <c r="G281" s="3">
        <v>85.184135</v>
      </c>
      <c r="H281" s="3">
        <v>83.320885</v>
      </c>
      <c r="I281" s="3">
        <v>81.57457</v>
      </c>
      <c r="J281" s="3">
        <v>79.828133</v>
      </c>
      <c r="K281" s="3">
        <v>78.262009</v>
      </c>
      <c r="L281" s="3">
        <v>76.773872</v>
      </c>
      <c r="M281" s="3">
        <v>75.355675</v>
      </c>
      <c r="N281" s="3">
        <v>74.006218</v>
      </c>
      <c r="O281" s="3">
        <v>72.721878</v>
      </c>
      <c r="P281" s="3">
        <v>71.499741</v>
      </c>
      <c r="Q281" s="3">
        <v>70.336685</v>
      </c>
      <c r="R281" s="3">
        <v>69.24247</v>
      </c>
      <c r="S281" s="3">
        <v>68.12973</v>
      </c>
      <c r="T281" s="3">
        <v>67.051804</v>
      </c>
      <c r="U281" s="3">
        <v>66.015198</v>
      </c>
      <c r="V281" s="3">
        <v>65.026237</v>
      </c>
      <c r="W281" s="3">
        <v>64.08461</v>
      </c>
      <c r="X281" s="3">
        <v>63.185032</v>
      </c>
      <c r="Y281" s="3">
        <v>62.327118</v>
      </c>
      <c r="Z281" s="3">
        <v>61.511372</v>
      </c>
      <c r="AA281" s="3">
        <v>60.733131</v>
      </c>
      <c r="AB281" s="3">
        <v>59.989445</v>
      </c>
      <c r="AC281" s="3">
        <v>59.279732</v>
      </c>
      <c r="AD281" s="3">
        <v>58.602367</v>
      </c>
      <c r="AE281" s="3">
        <v>57.955734</v>
      </c>
      <c r="AF281" s="3">
        <v>57.338303</v>
      </c>
      <c r="AG281" s="3">
        <v>56.748974</v>
      </c>
      <c r="AH281" s="3">
        <v>56.186554</v>
      </c>
      <c r="AI281" s="3">
        <v>55.643372</v>
      </c>
      <c r="AJ281" s="40">
        <v>-0.016</v>
      </c>
    </row>
    <row r="282" ht="15.75" hidden="1" customHeight="1">
      <c r="A282" s="3" t="s">
        <v>632</v>
      </c>
      <c r="B282" s="3" t="s">
        <v>3780</v>
      </c>
      <c r="C282" s="3" t="s">
        <v>3781</v>
      </c>
      <c r="D282" s="3" t="s">
        <v>3264</v>
      </c>
      <c r="E282" s="3">
        <v>0.0</v>
      </c>
      <c r="F282" s="3">
        <v>0.0</v>
      </c>
      <c r="G282" s="3">
        <v>0.0</v>
      </c>
      <c r="H282" s="3">
        <v>0.0</v>
      </c>
      <c r="I282" s="3">
        <v>0.0</v>
      </c>
      <c r="J282" s="3">
        <v>0.0</v>
      </c>
      <c r="K282" s="3">
        <v>0.0</v>
      </c>
      <c r="L282" s="3">
        <v>0.0</v>
      </c>
      <c r="M282" s="3">
        <v>0.0</v>
      </c>
      <c r="N282" s="3">
        <v>0.0</v>
      </c>
      <c r="O282" s="3">
        <v>0.0</v>
      </c>
      <c r="P282" s="3">
        <v>0.0</v>
      </c>
      <c r="Q282" s="3">
        <v>0.0</v>
      </c>
      <c r="R282" s="3">
        <v>0.0</v>
      </c>
      <c r="S282" s="3">
        <v>0.0</v>
      </c>
      <c r="T282" s="3">
        <v>0.0</v>
      </c>
      <c r="U282" s="3">
        <v>0.0</v>
      </c>
      <c r="V282" s="3">
        <v>0.0</v>
      </c>
      <c r="W282" s="3">
        <v>0.0</v>
      </c>
      <c r="X282" s="3">
        <v>0.0</v>
      </c>
      <c r="Y282" s="3">
        <v>0.0</v>
      </c>
      <c r="Z282" s="3">
        <v>0.0</v>
      </c>
      <c r="AA282" s="3">
        <v>0.0</v>
      </c>
      <c r="AB282" s="3">
        <v>0.0</v>
      </c>
      <c r="AC282" s="3">
        <v>0.0</v>
      </c>
      <c r="AD282" s="3">
        <v>0.0</v>
      </c>
      <c r="AE282" s="3">
        <v>0.0</v>
      </c>
      <c r="AF282" s="3">
        <v>0.0</v>
      </c>
      <c r="AG282" s="3">
        <v>0.0</v>
      </c>
      <c r="AH282" s="3">
        <v>0.0</v>
      </c>
      <c r="AI282" s="3">
        <v>0.0</v>
      </c>
      <c r="AJ282" s="3" t="s">
        <v>197</v>
      </c>
    </row>
    <row r="283" ht="15.75" hidden="1" customHeight="1">
      <c r="A283" s="3" t="s">
        <v>635</v>
      </c>
      <c r="B283" s="3" t="s">
        <v>3782</v>
      </c>
      <c r="C283" s="3" t="s">
        <v>3783</v>
      </c>
      <c r="D283" s="3" t="s">
        <v>3264</v>
      </c>
      <c r="E283" s="3">
        <v>0.0</v>
      </c>
      <c r="F283" s="3">
        <v>0.0</v>
      </c>
      <c r="G283" s="3">
        <v>0.0</v>
      </c>
      <c r="H283" s="3">
        <v>0.0</v>
      </c>
      <c r="I283" s="3">
        <v>0.0</v>
      </c>
      <c r="J283" s="3">
        <v>0.0</v>
      </c>
      <c r="K283" s="3">
        <v>0.0</v>
      </c>
      <c r="L283" s="3">
        <v>0.0</v>
      </c>
      <c r="M283" s="3">
        <v>0.0</v>
      </c>
      <c r="N283" s="3">
        <v>0.0</v>
      </c>
      <c r="O283" s="3">
        <v>0.0</v>
      </c>
      <c r="P283" s="3">
        <v>0.0</v>
      </c>
      <c r="Q283" s="3">
        <v>0.0</v>
      </c>
      <c r="R283" s="3">
        <v>0.0</v>
      </c>
      <c r="S283" s="3">
        <v>0.0</v>
      </c>
      <c r="T283" s="3">
        <v>0.0</v>
      </c>
      <c r="U283" s="3">
        <v>0.0</v>
      </c>
      <c r="V283" s="3">
        <v>0.0</v>
      </c>
      <c r="W283" s="3">
        <v>0.0</v>
      </c>
      <c r="X283" s="3">
        <v>0.0</v>
      </c>
      <c r="Y283" s="3">
        <v>0.0</v>
      </c>
      <c r="Z283" s="3">
        <v>0.0</v>
      </c>
      <c r="AA283" s="3">
        <v>0.0</v>
      </c>
      <c r="AB283" s="3">
        <v>0.0</v>
      </c>
      <c r="AC283" s="3">
        <v>0.0</v>
      </c>
      <c r="AD283" s="3">
        <v>0.0</v>
      </c>
      <c r="AE283" s="3">
        <v>0.0</v>
      </c>
      <c r="AF283" s="3">
        <v>0.0</v>
      </c>
      <c r="AG283" s="3">
        <v>0.0</v>
      </c>
      <c r="AH283" s="3">
        <v>0.0</v>
      </c>
      <c r="AI283" s="3">
        <v>0.0</v>
      </c>
      <c r="AJ283" s="3" t="s">
        <v>197</v>
      </c>
    </row>
    <row r="284" ht="15.75" hidden="1" customHeight="1">
      <c r="A284" s="3" t="s">
        <v>638</v>
      </c>
      <c r="B284" s="3" t="s">
        <v>3784</v>
      </c>
      <c r="C284" s="3" t="s">
        <v>3785</v>
      </c>
      <c r="D284" s="3" t="s">
        <v>3264</v>
      </c>
      <c r="E284" s="3">
        <v>0.0</v>
      </c>
      <c r="F284" s="3">
        <v>0.0</v>
      </c>
      <c r="G284" s="3">
        <v>0.0</v>
      </c>
      <c r="H284" s="3">
        <v>0.0</v>
      </c>
      <c r="I284" s="3">
        <v>0.0</v>
      </c>
      <c r="J284" s="3">
        <v>0.0</v>
      </c>
      <c r="K284" s="3">
        <v>0.0</v>
      </c>
      <c r="L284" s="3">
        <v>0.0</v>
      </c>
      <c r="M284" s="3">
        <v>0.0</v>
      </c>
      <c r="N284" s="3">
        <v>0.0</v>
      </c>
      <c r="O284" s="3">
        <v>0.0</v>
      </c>
      <c r="P284" s="3">
        <v>0.0</v>
      </c>
      <c r="Q284" s="3">
        <v>0.0</v>
      </c>
      <c r="R284" s="3">
        <v>0.0</v>
      </c>
      <c r="S284" s="3">
        <v>0.0</v>
      </c>
      <c r="T284" s="3">
        <v>0.0</v>
      </c>
      <c r="U284" s="3">
        <v>0.0</v>
      </c>
      <c r="V284" s="3">
        <v>0.0</v>
      </c>
      <c r="W284" s="3">
        <v>0.0</v>
      </c>
      <c r="X284" s="3">
        <v>0.0</v>
      </c>
      <c r="Y284" s="3">
        <v>0.0</v>
      </c>
      <c r="Z284" s="3">
        <v>0.0</v>
      </c>
      <c r="AA284" s="3">
        <v>0.0</v>
      </c>
      <c r="AB284" s="3">
        <v>0.0</v>
      </c>
      <c r="AC284" s="3">
        <v>0.0</v>
      </c>
      <c r="AD284" s="3">
        <v>0.0</v>
      </c>
      <c r="AE284" s="3">
        <v>0.0</v>
      </c>
      <c r="AF284" s="3">
        <v>0.0</v>
      </c>
      <c r="AG284" s="3">
        <v>0.0</v>
      </c>
      <c r="AH284" s="3">
        <v>0.0</v>
      </c>
      <c r="AI284" s="3">
        <v>0.0</v>
      </c>
      <c r="AJ284" s="3" t="s">
        <v>197</v>
      </c>
    </row>
    <row r="285" ht="15.75" hidden="1" customHeight="1">
      <c r="A285" s="3" t="s">
        <v>1996</v>
      </c>
      <c r="B285" s="3" t="s">
        <v>3786</v>
      </c>
      <c r="C285" s="3" t="s">
        <v>3787</v>
      </c>
      <c r="D285" s="3" t="s">
        <v>3264</v>
      </c>
      <c r="E285" s="3">
        <v>80.477905</v>
      </c>
      <c r="F285" s="3">
        <v>78.751419</v>
      </c>
      <c r="G285" s="3">
        <v>77.003075</v>
      </c>
      <c r="H285" s="3">
        <v>75.456398</v>
      </c>
      <c r="I285" s="3">
        <v>73.929459</v>
      </c>
      <c r="J285" s="3">
        <v>72.294197</v>
      </c>
      <c r="K285" s="3">
        <v>70.989059</v>
      </c>
      <c r="L285" s="3">
        <v>69.7444</v>
      </c>
      <c r="M285" s="3">
        <v>68.558823</v>
      </c>
      <c r="N285" s="3">
        <v>67.430977</v>
      </c>
      <c r="O285" s="3">
        <v>66.358002</v>
      </c>
      <c r="P285" s="3">
        <v>65.336845</v>
      </c>
      <c r="Q285" s="3">
        <v>64.366051</v>
      </c>
      <c r="R285" s="3">
        <v>63.44199</v>
      </c>
      <c r="S285" s="3">
        <v>62.495831</v>
      </c>
      <c r="T285" s="3">
        <v>61.581062</v>
      </c>
      <c r="U285" s="3">
        <v>60.708366</v>
      </c>
      <c r="V285" s="3">
        <v>59.875538</v>
      </c>
      <c r="W285" s="3">
        <v>59.080765</v>
      </c>
      <c r="X285" s="3">
        <v>58.322186</v>
      </c>
      <c r="Y285" s="3">
        <v>57.598438</v>
      </c>
      <c r="Z285" s="3">
        <v>56.909958</v>
      </c>
      <c r="AA285" s="3">
        <v>56.252605</v>
      </c>
      <c r="AB285" s="3">
        <v>55.625011</v>
      </c>
      <c r="AC285" s="3">
        <v>55.025902</v>
      </c>
      <c r="AD285" s="3">
        <v>54.453747</v>
      </c>
      <c r="AE285" s="3">
        <v>53.9076</v>
      </c>
      <c r="AF285" s="3">
        <v>53.386368</v>
      </c>
      <c r="AG285" s="3">
        <v>52.888924</v>
      </c>
      <c r="AH285" s="3">
        <v>52.41404</v>
      </c>
      <c r="AI285" s="3">
        <v>51.954662</v>
      </c>
      <c r="AJ285" s="40">
        <v>-0.014</v>
      </c>
    </row>
    <row r="286" ht="15.75" hidden="1" customHeight="1">
      <c r="A286" s="3" t="s">
        <v>1999</v>
      </c>
      <c r="B286" s="3" t="s">
        <v>3788</v>
      </c>
      <c r="C286" s="3" t="s">
        <v>3789</v>
      </c>
      <c r="D286" s="3" t="s">
        <v>3264</v>
      </c>
      <c r="E286" s="3">
        <v>0.0</v>
      </c>
      <c r="F286" s="3">
        <v>0.0</v>
      </c>
      <c r="G286" s="3">
        <v>0.0</v>
      </c>
      <c r="H286" s="3">
        <v>0.0</v>
      </c>
      <c r="I286" s="3">
        <v>0.0</v>
      </c>
      <c r="J286" s="3">
        <v>91.811638</v>
      </c>
      <c r="K286" s="3">
        <v>90.20282</v>
      </c>
      <c r="L286" s="3">
        <v>88.681908</v>
      </c>
      <c r="M286" s="3">
        <v>87.225487</v>
      </c>
      <c r="N286" s="3">
        <v>85.840294</v>
      </c>
      <c r="O286" s="3">
        <v>84.520699</v>
      </c>
      <c r="P286" s="3">
        <v>83.263779</v>
      </c>
      <c r="Q286" s="3">
        <v>82.067604</v>
      </c>
      <c r="R286" s="3">
        <v>80.925461</v>
      </c>
      <c r="S286" s="3">
        <v>79.77346</v>
      </c>
      <c r="T286" s="3">
        <v>78.662041</v>
      </c>
      <c r="U286" s="3">
        <v>77.601089</v>
      </c>
      <c r="V286" s="3">
        <v>76.589836</v>
      </c>
      <c r="W286" s="3">
        <v>75.628685</v>
      </c>
      <c r="X286" s="3">
        <v>74.710541</v>
      </c>
      <c r="Y286" s="3">
        <v>73.83506</v>
      </c>
      <c r="Z286" s="3">
        <v>73.002861</v>
      </c>
      <c r="AA286" s="3">
        <v>72.208366</v>
      </c>
      <c r="AB286" s="3">
        <v>71.448868</v>
      </c>
      <c r="AC286" s="3">
        <v>70.72364</v>
      </c>
      <c r="AD286" s="3">
        <v>70.031471</v>
      </c>
      <c r="AE286" s="3">
        <v>69.370407</v>
      </c>
      <c r="AF286" s="3">
        <v>68.738998</v>
      </c>
      <c r="AG286" s="3">
        <v>68.136154</v>
      </c>
      <c r="AH286" s="3">
        <v>67.560783</v>
      </c>
      <c r="AI286" s="3">
        <v>67.005081</v>
      </c>
      <c r="AJ286" s="3" t="s">
        <v>197</v>
      </c>
    </row>
    <row r="287" ht="15.75" hidden="1" customHeight="1">
      <c r="A287" s="3" t="s">
        <v>2503</v>
      </c>
      <c r="C287" s="3" t="s">
        <v>3790</v>
      </c>
    </row>
    <row r="288" ht="15.75" hidden="1" customHeight="1">
      <c r="A288" s="3" t="s">
        <v>653</v>
      </c>
      <c r="B288" s="3" t="s">
        <v>3791</v>
      </c>
      <c r="C288" s="3" t="s">
        <v>3792</v>
      </c>
      <c r="D288" s="3" t="s">
        <v>3264</v>
      </c>
      <c r="E288" s="3">
        <v>32.769451</v>
      </c>
      <c r="F288" s="3">
        <v>32.591873</v>
      </c>
      <c r="G288" s="3">
        <v>32.700924</v>
      </c>
      <c r="H288" s="3">
        <v>32.869759</v>
      </c>
      <c r="I288" s="3">
        <v>33.046627</v>
      </c>
      <c r="J288" s="3">
        <v>33.260998</v>
      </c>
      <c r="K288" s="3">
        <v>33.49461</v>
      </c>
      <c r="L288" s="3">
        <v>33.584728</v>
      </c>
      <c r="M288" s="3">
        <v>33.69812</v>
      </c>
      <c r="N288" s="3">
        <v>33.803856</v>
      </c>
      <c r="O288" s="3">
        <v>33.908955</v>
      </c>
      <c r="P288" s="3">
        <v>34.064877</v>
      </c>
      <c r="Q288" s="3">
        <v>34.19091</v>
      </c>
      <c r="R288" s="3">
        <v>34.338799</v>
      </c>
      <c r="S288" s="3">
        <v>34.461533</v>
      </c>
      <c r="T288" s="3">
        <v>34.609535</v>
      </c>
      <c r="U288" s="3">
        <v>34.728626</v>
      </c>
      <c r="V288" s="3">
        <v>34.851944</v>
      </c>
      <c r="W288" s="3">
        <v>34.978706</v>
      </c>
      <c r="X288" s="3">
        <v>35.112438</v>
      </c>
      <c r="Y288" s="3">
        <v>35.233585</v>
      </c>
      <c r="Z288" s="3">
        <v>35.347153</v>
      </c>
      <c r="AA288" s="3">
        <v>35.456684</v>
      </c>
      <c r="AB288" s="3">
        <v>35.562538</v>
      </c>
      <c r="AC288" s="3">
        <v>35.671513</v>
      </c>
      <c r="AD288" s="3">
        <v>35.783752</v>
      </c>
      <c r="AE288" s="3">
        <v>35.906544</v>
      </c>
      <c r="AF288" s="3">
        <v>36.019585</v>
      </c>
      <c r="AG288" s="3">
        <v>36.141815</v>
      </c>
      <c r="AH288" s="3">
        <v>36.259056</v>
      </c>
      <c r="AI288" s="3">
        <v>36.369503</v>
      </c>
      <c r="AJ288" s="40">
        <v>0.003</v>
      </c>
    </row>
    <row r="289" ht="15.75" hidden="1" customHeight="1">
      <c r="A289" s="3" t="s">
        <v>2507</v>
      </c>
      <c r="B289" s="3" t="s">
        <v>3793</v>
      </c>
      <c r="C289" s="3" t="s">
        <v>3794</v>
      </c>
      <c r="D289" s="3" t="s">
        <v>3264</v>
      </c>
      <c r="E289" s="3">
        <v>39.941982</v>
      </c>
      <c r="F289" s="3">
        <v>40.229305</v>
      </c>
      <c r="G289" s="3">
        <v>40.372524</v>
      </c>
      <c r="H289" s="3">
        <v>40.548458</v>
      </c>
      <c r="I289" s="3">
        <v>40.697216</v>
      </c>
      <c r="J289" s="3">
        <v>40.931778</v>
      </c>
      <c r="K289" s="3">
        <v>41.177677</v>
      </c>
      <c r="L289" s="3">
        <v>41.31414</v>
      </c>
      <c r="M289" s="3">
        <v>41.43362</v>
      </c>
      <c r="N289" s="3">
        <v>41.556065</v>
      </c>
      <c r="O289" s="3">
        <v>41.694908</v>
      </c>
      <c r="P289" s="3">
        <v>41.82243</v>
      </c>
      <c r="Q289" s="3">
        <v>41.965702</v>
      </c>
      <c r="R289" s="3">
        <v>42.100906</v>
      </c>
      <c r="S289" s="3">
        <v>42.180202</v>
      </c>
      <c r="T289" s="3">
        <v>42.237835</v>
      </c>
      <c r="U289" s="3">
        <v>42.299709</v>
      </c>
      <c r="V289" s="3">
        <v>42.360905</v>
      </c>
      <c r="W289" s="3">
        <v>42.430275</v>
      </c>
      <c r="X289" s="3">
        <v>42.492035</v>
      </c>
      <c r="Y289" s="3">
        <v>42.557076</v>
      </c>
      <c r="Z289" s="3">
        <v>42.61055</v>
      </c>
      <c r="AA289" s="3">
        <v>42.661816</v>
      </c>
      <c r="AB289" s="3">
        <v>42.713528</v>
      </c>
      <c r="AC289" s="3">
        <v>42.767307</v>
      </c>
      <c r="AD289" s="3">
        <v>42.826</v>
      </c>
      <c r="AE289" s="3">
        <v>42.879238</v>
      </c>
      <c r="AF289" s="3">
        <v>42.935204</v>
      </c>
      <c r="AG289" s="3">
        <v>42.991306</v>
      </c>
      <c r="AH289" s="3">
        <v>43.056126</v>
      </c>
      <c r="AI289" s="3">
        <v>43.113705</v>
      </c>
      <c r="AJ289" s="40">
        <v>0.003</v>
      </c>
    </row>
    <row r="290" ht="15.75" hidden="1" customHeight="1">
      <c r="A290" s="3" t="s">
        <v>2510</v>
      </c>
      <c r="B290" s="3" t="s">
        <v>3795</v>
      </c>
      <c r="C290" s="3" t="s">
        <v>3796</v>
      </c>
      <c r="D290" s="3" t="s">
        <v>3264</v>
      </c>
      <c r="E290" s="3">
        <v>37.150776</v>
      </c>
      <c r="F290" s="3">
        <v>37.329201</v>
      </c>
      <c r="G290" s="3">
        <v>37.349174</v>
      </c>
      <c r="H290" s="3">
        <v>37.549923</v>
      </c>
      <c r="I290" s="3">
        <v>37.753887</v>
      </c>
      <c r="J290" s="3">
        <v>38.015255</v>
      </c>
      <c r="K290" s="3">
        <v>38.282101</v>
      </c>
      <c r="L290" s="3">
        <v>38.401299</v>
      </c>
      <c r="M290" s="3">
        <v>38.512829</v>
      </c>
      <c r="N290" s="3">
        <v>38.620037</v>
      </c>
      <c r="O290" s="3">
        <v>38.697292</v>
      </c>
      <c r="P290" s="3">
        <v>38.828285</v>
      </c>
      <c r="Q290" s="3">
        <v>38.955196</v>
      </c>
      <c r="R290" s="3">
        <v>39.085789</v>
      </c>
      <c r="S290" s="3">
        <v>39.163445</v>
      </c>
      <c r="T290" s="3">
        <v>39.267868</v>
      </c>
      <c r="U290" s="3">
        <v>39.364155</v>
      </c>
      <c r="V290" s="3">
        <v>39.452068</v>
      </c>
      <c r="W290" s="3">
        <v>39.543438</v>
      </c>
      <c r="X290" s="3">
        <v>39.642464</v>
      </c>
      <c r="Y290" s="3">
        <v>39.733433</v>
      </c>
      <c r="Z290" s="3">
        <v>39.813343</v>
      </c>
      <c r="AA290" s="3">
        <v>39.89436</v>
      </c>
      <c r="AB290" s="3">
        <v>39.972084</v>
      </c>
      <c r="AC290" s="3">
        <v>40.048954</v>
      </c>
      <c r="AD290" s="3">
        <v>40.125397</v>
      </c>
      <c r="AE290" s="3">
        <v>40.210392</v>
      </c>
      <c r="AF290" s="3">
        <v>40.293304</v>
      </c>
      <c r="AG290" s="3">
        <v>40.382111</v>
      </c>
      <c r="AH290" s="3">
        <v>40.468983</v>
      </c>
      <c r="AI290" s="3">
        <v>40.547939</v>
      </c>
      <c r="AJ290" s="40">
        <v>0.003</v>
      </c>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5.0"/>
    <col customWidth="1" min="3" max="3" width="60.14"/>
    <col customWidth="1" min="4" max="4" width="15.14"/>
    <col customWidth="1" min="5" max="5" width="9.29"/>
    <col customWidth="1" min="6" max="6" width="9.43"/>
    <col customWidth="1" min="7" max="7" width="12.0"/>
    <col customWidth="1" min="8" max="9" width="19.71"/>
    <col customWidth="1" min="10" max="10" width="17.71"/>
    <col customWidth="1" min="11" max="12" width="255.71"/>
    <col customWidth="1" min="13" max="26" width="8.71"/>
  </cols>
  <sheetData>
    <row r="1" ht="14.25" customHeight="1">
      <c r="A1" s="1" t="s">
        <v>3797</v>
      </c>
      <c r="B1" s="1" t="s">
        <v>3225</v>
      </c>
      <c r="C1" s="1" t="s">
        <v>3798</v>
      </c>
      <c r="D1" s="1" t="s">
        <v>3799</v>
      </c>
      <c r="E1" s="1" t="s">
        <v>3800</v>
      </c>
      <c r="F1" s="1" t="s">
        <v>3801</v>
      </c>
      <c r="G1" s="72" t="s">
        <v>3802</v>
      </c>
      <c r="H1" s="1" t="s">
        <v>3803</v>
      </c>
      <c r="I1" s="1" t="s">
        <v>3804</v>
      </c>
      <c r="J1" s="1" t="s">
        <v>3805</v>
      </c>
      <c r="K1" s="1" t="s">
        <v>3806</v>
      </c>
      <c r="L1" s="1" t="s">
        <v>3807</v>
      </c>
      <c r="M1" s="1"/>
      <c r="N1" s="1"/>
      <c r="O1" s="1"/>
      <c r="P1" s="1"/>
      <c r="Q1" s="1"/>
      <c r="R1" s="1"/>
      <c r="S1" s="1"/>
      <c r="T1" s="1"/>
      <c r="U1" s="1"/>
      <c r="V1" s="1"/>
      <c r="W1" s="1"/>
      <c r="X1" s="1"/>
      <c r="Y1" s="1"/>
      <c r="Z1" s="1"/>
    </row>
    <row r="2" ht="14.25" hidden="1" customHeight="1">
      <c r="A2" s="3" t="s">
        <v>3808</v>
      </c>
      <c r="B2" s="3">
        <v>2020.0</v>
      </c>
      <c r="C2" s="3" t="s">
        <v>3809</v>
      </c>
      <c r="D2" s="3" t="s">
        <v>3810</v>
      </c>
      <c r="E2" s="3" t="s">
        <v>3811</v>
      </c>
      <c r="F2" s="3" t="s">
        <v>601</v>
      </c>
      <c r="G2" s="73">
        <v>43060.0</v>
      </c>
      <c r="H2" s="3">
        <v>93.4</v>
      </c>
      <c r="I2" s="3" t="s">
        <v>3812</v>
      </c>
      <c r="J2" s="3">
        <v>93.4</v>
      </c>
      <c r="K2" s="3" t="s">
        <v>3813</v>
      </c>
      <c r="L2" s="3" t="s">
        <v>3814</v>
      </c>
    </row>
    <row r="3" ht="14.25" hidden="1" customHeight="1">
      <c r="A3" s="3" t="s">
        <v>3808</v>
      </c>
      <c r="B3" s="3">
        <v>2025.0</v>
      </c>
      <c r="C3" s="3" t="s">
        <v>3809</v>
      </c>
      <c r="D3" s="3" t="s">
        <v>3810</v>
      </c>
      <c r="E3" s="3" t="s">
        <v>3811</v>
      </c>
      <c r="F3" s="3" t="s">
        <v>601</v>
      </c>
      <c r="G3" s="73">
        <v>37030.0</v>
      </c>
      <c r="H3" s="3">
        <v>117.0</v>
      </c>
      <c r="I3" s="3" t="s">
        <v>3812</v>
      </c>
      <c r="J3" s="3">
        <v>117.0</v>
      </c>
      <c r="K3" s="3" t="s">
        <v>3815</v>
      </c>
      <c r="L3" s="3" t="s">
        <v>3814</v>
      </c>
    </row>
    <row r="4" ht="14.25" hidden="1" customHeight="1">
      <c r="A4" s="3" t="s">
        <v>3808</v>
      </c>
      <c r="B4" s="3">
        <v>2030.0</v>
      </c>
      <c r="C4" s="3" t="s">
        <v>3809</v>
      </c>
      <c r="D4" s="3" t="s">
        <v>3810</v>
      </c>
      <c r="E4" s="3" t="s">
        <v>3811</v>
      </c>
      <c r="F4" s="3" t="s">
        <v>601</v>
      </c>
      <c r="G4" s="73">
        <v>33980.0</v>
      </c>
      <c r="H4" s="3">
        <v>125.0</v>
      </c>
      <c r="I4" s="3" t="s">
        <v>3812</v>
      </c>
      <c r="J4" s="3">
        <v>125.0</v>
      </c>
      <c r="K4" s="3" t="s">
        <v>3816</v>
      </c>
      <c r="L4" s="3" t="s">
        <v>3814</v>
      </c>
    </row>
    <row r="5" ht="14.25" hidden="1" customHeight="1">
      <c r="A5" s="3" t="s">
        <v>3808</v>
      </c>
      <c r="B5" s="3">
        <v>2035.0</v>
      </c>
      <c r="C5" s="3" t="s">
        <v>3809</v>
      </c>
      <c r="D5" s="3" t="s">
        <v>3810</v>
      </c>
      <c r="E5" s="3" t="s">
        <v>3811</v>
      </c>
      <c r="F5" s="3" t="s">
        <v>601</v>
      </c>
      <c r="G5" s="73">
        <v>32350.0</v>
      </c>
      <c r="H5" s="3">
        <v>133.0</v>
      </c>
      <c r="I5" s="3" t="s">
        <v>3812</v>
      </c>
      <c r="J5" s="3">
        <v>133.0</v>
      </c>
      <c r="K5" s="3" t="s">
        <v>3817</v>
      </c>
      <c r="L5" s="3" t="s">
        <v>3814</v>
      </c>
    </row>
    <row r="6" ht="14.25" hidden="1" customHeight="1">
      <c r="A6" s="3" t="s">
        <v>3808</v>
      </c>
      <c r="B6" s="3">
        <v>2040.0</v>
      </c>
      <c r="C6" s="3" t="s">
        <v>3809</v>
      </c>
      <c r="D6" s="3" t="s">
        <v>3810</v>
      </c>
      <c r="E6" s="3" t="s">
        <v>3811</v>
      </c>
      <c r="F6" s="3" t="s">
        <v>601</v>
      </c>
      <c r="G6" s="73">
        <v>31380.0</v>
      </c>
      <c r="H6" s="3">
        <v>138.0</v>
      </c>
      <c r="I6" s="3" t="s">
        <v>3812</v>
      </c>
      <c r="J6" s="3">
        <v>138.0</v>
      </c>
      <c r="K6" s="3" t="s">
        <v>3818</v>
      </c>
      <c r="L6" s="3" t="s">
        <v>3814</v>
      </c>
    </row>
    <row r="7" ht="14.25" hidden="1" customHeight="1">
      <c r="A7" s="3" t="s">
        <v>3808</v>
      </c>
      <c r="B7" s="3">
        <v>2045.0</v>
      </c>
      <c r="C7" s="3" t="s">
        <v>3809</v>
      </c>
      <c r="D7" s="3" t="s">
        <v>3810</v>
      </c>
      <c r="E7" s="3" t="s">
        <v>3811</v>
      </c>
      <c r="F7" s="3" t="s">
        <v>601</v>
      </c>
      <c r="G7" s="73">
        <v>30420.0</v>
      </c>
      <c r="H7" s="3">
        <v>143.0</v>
      </c>
      <c r="I7" s="3" t="s">
        <v>3812</v>
      </c>
      <c r="J7" s="3">
        <v>143.0</v>
      </c>
      <c r="K7" s="3" t="s">
        <v>3818</v>
      </c>
      <c r="L7" s="3" t="s">
        <v>3814</v>
      </c>
    </row>
    <row r="8" ht="14.25" hidden="1" customHeight="1">
      <c r="A8" s="3" t="s">
        <v>3808</v>
      </c>
      <c r="B8" s="3">
        <v>2050.0</v>
      </c>
      <c r="C8" s="3" t="s">
        <v>3809</v>
      </c>
      <c r="D8" s="3" t="s">
        <v>3810</v>
      </c>
      <c r="E8" s="3" t="s">
        <v>3811</v>
      </c>
      <c r="F8" s="3" t="s">
        <v>601</v>
      </c>
      <c r="G8" s="73">
        <v>29450.0</v>
      </c>
      <c r="H8" s="3">
        <v>148.0</v>
      </c>
      <c r="I8" s="3" t="s">
        <v>3812</v>
      </c>
      <c r="J8" s="3">
        <v>148.0</v>
      </c>
      <c r="K8" s="3" t="s">
        <v>3819</v>
      </c>
      <c r="L8" s="3" t="s">
        <v>3814</v>
      </c>
    </row>
    <row r="9" ht="14.25" hidden="1" customHeight="1">
      <c r="A9" s="3" t="s">
        <v>3820</v>
      </c>
      <c r="B9" s="3">
        <v>2020.0</v>
      </c>
      <c r="C9" s="3" t="s">
        <v>3809</v>
      </c>
      <c r="D9" s="3" t="s">
        <v>3810</v>
      </c>
      <c r="E9" s="3" t="s">
        <v>3811</v>
      </c>
      <c r="F9" s="3" t="s">
        <v>601</v>
      </c>
      <c r="G9" s="73">
        <v>43060.0</v>
      </c>
      <c r="H9" s="3">
        <v>93.4</v>
      </c>
      <c r="I9" s="3" t="s">
        <v>3812</v>
      </c>
      <c r="J9" s="3">
        <v>93.4</v>
      </c>
      <c r="K9" s="3" t="s">
        <v>3821</v>
      </c>
      <c r="L9" s="3" t="s">
        <v>3822</v>
      </c>
    </row>
    <row r="10" ht="14.25" hidden="1" customHeight="1">
      <c r="A10" s="3" t="s">
        <v>3820</v>
      </c>
      <c r="B10" s="3">
        <v>2025.0</v>
      </c>
      <c r="C10" s="3" t="s">
        <v>3809</v>
      </c>
      <c r="D10" s="3" t="s">
        <v>3810</v>
      </c>
      <c r="E10" s="3" t="s">
        <v>3811</v>
      </c>
      <c r="F10" s="3" t="s">
        <v>601</v>
      </c>
      <c r="G10" s="73">
        <v>43060.0</v>
      </c>
      <c r="H10" s="3">
        <v>93.4</v>
      </c>
      <c r="I10" s="3" t="s">
        <v>3812</v>
      </c>
      <c r="J10" s="3">
        <v>93.4</v>
      </c>
      <c r="K10" s="3" t="s">
        <v>3821</v>
      </c>
      <c r="L10" s="3" t="s">
        <v>3822</v>
      </c>
    </row>
    <row r="11" ht="14.25" hidden="1" customHeight="1">
      <c r="A11" s="3" t="s">
        <v>3820</v>
      </c>
      <c r="B11" s="3">
        <v>2030.0</v>
      </c>
      <c r="C11" s="3" t="s">
        <v>3809</v>
      </c>
      <c r="D11" s="3" t="s">
        <v>3810</v>
      </c>
      <c r="E11" s="3" t="s">
        <v>3811</v>
      </c>
      <c r="F11" s="3" t="s">
        <v>601</v>
      </c>
      <c r="G11" s="73">
        <v>43060.0</v>
      </c>
      <c r="H11" s="3">
        <v>93.4</v>
      </c>
      <c r="I11" s="3" t="s">
        <v>3812</v>
      </c>
      <c r="J11" s="3">
        <v>93.4</v>
      </c>
      <c r="K11" s="3" t="s">
        <v>3821</v>
      </c>
      <c r="L11" s="3" t="s">
        <v>3822</v>
      </c>
    </row>
    <row r="12" ht="14.25" hidden="1" customHeight="1">
      <c r="A12" s="3" t="s">
        <v>3820</v>
      </c>
      <c r="B12" s="3">
        <v>2035.0</v>
      </c>
      <c r="C12" s="3" t="s">
        <v>3809</v>
      </c>
      <c r="D12" s="3" t="s">
        <v>3810</v>
      </c>
      <c r="E12" s="3" t="s">
        <v>3811</v>
      </c>
      <c r="F12" s="3" t="s">
        <v>601</v>
      </c>
      <c r="G12" s="73">
        <v>43060.0</v>
      </c>
      <c r="H12" s="3">
        <v>93.4</v>
      </c>
      <c r="I12" s="3" t="s">
        <v>3812</v>
      </c>
      <c r="J12" s="3">
        <v>93.4</v>
      </c>
      <c r="K12" s="3" t="s">
        <v>3821</v>
      </c>
      <c r="L12" s="3" t="s">
        <v>3822</v>
      </c>
    </row>
    <row r="13" ht="14.25" hidden="1" customHeight="1">
      <c r="A13" s="3" t="s">
        <v>3820</v>
      </c>
      <c r="B13" s="3">
        <v>2040.0</v>
      </c>
      <c r="C13" s="3" t="s">
        <v>3809</v>
      </c>
      <c r="D13" s="3" t="s">
        <v>3810</v>
      </c>
      <c r="E13" s="3" t="s">
        <v>3811</v>
      </c>
      <c r="F13" s="3" t="s">
        <v>601</v>
      </c>
      <c r="G13" s="73">
        <v>43060.0</v>
      </c>
      <c r="H13" s="3">
        <v>93.4</v>
      </c>
      <c r="I13" s="3" t="s">
        <v>3812</v>
      </c>
      <c r="J13" s="3">
        <v>93.4</v>
      </c>
      <c r="K13" s="3" t="s">
        <v>3821</v>
      </c>
      <c r="L13" s="3" t="s">
        <v>3822</v>
      </c>
    </row>
    <row r="14" ht="14.25" hidden="1" customHeight="1">
      <c r="A14" s="3" t="s">
        <v>3820</v>
      </c>
      <c r="B14" s="3">
        <v>2045.0</v>
      </c>
      <c r="C14" s="3" t="s">
        <v>3809</v>
      </c>
      <c r="D14" s="3" t="s">
        <v>3810</v>
      </c>
      <c r="E14" s="3" t="s">
        <v>3811</v>
      </c>
      <c r="F14" s="3" t="s">
        <v>601</v>
      </c>
      <c r="G14" s="73">
        <v>43060.0</v>
      </c>
      <c r="H14" s="3">
        <v>93.4</v>
      </c>
      <c r="I14" s="3" t="s">
        <v>3812</v>
      </c>
      <c r="J14" s="3">
        <v>93.4</v>
      </c>
      <c r="K14" s="3" t="s">
        <v>3821</v>
      </c>
      <c r="L14" s="3" t="s">
        <v>3822</v>
      </c>
    </row>
    <row r="15" ht="14.25" hidden="1" customHeight="1">
      <c r="A15" s="3" t="s">
        <v>3820</v>
      </c>
      <c r="B15" s="3">
        <v>2050.0</v>
      </c>
      <c r="C15" s="3" t="s">
        <v>3809</v>
      </c>
      <c r="D15" s="3" t="s">
        <v>3810</v>
      </c>
      <c r="E15" s="3" t="s">
        <v>3811</v>
      </c>
      <c r="F15" s="3" t="s">
        <v>601</v>
      </c>
      <c r="G15" s="73">
        <v>43060.0</v>
      </c>
      <c r="H15" s="3">
        <v>93.4</v>
      </c>
      <c r="I15" s="3" t="s">
        <v>3812</v>
      </c>
      <c r="J15" s="3">
        <v>93.4</v>
      </c>
      <c r="K15" s="3" t="s">
        <v>3821</v>
      </c>
      <c r="L15" s="3" t="s">
        <v>3822</v>
      </c>
    </row>
    <row r="16" ht="14.25" hidden="1" customHeight="1">
      <c r="A16" s="3" t="s">
        <v>3823</v>
      </c>
      <c r="B16" s="3">
        <v>2020.0</v>
      </c>
      <c r="C16" s="3" t="s">
        <v>3809</v>
      </c>
      <c r="D16" s="3" t="s">
        <v>3810</v>
      </c>
      <c r="E16" s="3" t="s">
        <v>3811</v>
      </c>
      <c r="F16" s="3" t="s">
        <v>601</v>
      </c>
      <c r="G16" s="73">
        <v>43060.0</v>
      </c>
      <c r="H16" s="3">
        <v>93.4</v>
      </c>
      <c r="I16" s="3" t="s">
        <v>3812</v>
      </c>
      <c r="J16" s="3">
        <v>93.4</v>
      </c>
      <c r="K16" s="3" t="s">
        <v>3821</v>
      </c>
      <c r="L16" s="3" t="s">
        <v>3814</v>
      </c>
    </row>
    <row r="17" ht="14.25" hidden="1" customHeight="1">
      <c r="A17" s="3" t="s">
        <v>3823</v>
      </c>
      <c r="B17" s="3">
        <v>2025.0</v>
      </c>
      <c r="C17" s="3" t="s">
        <v>3809</v>
      </c>
      <c r="D17" s="3" t="s">
        <v>3810</v>
      </c>
      <c r="E17" s="3" t="s">
        <v>3811</v>
      </c>
      <c r="F17" s="3" t="s">
        <v>601</v>
      </c>
      <c r="G17" s="73">
        <v>39510.0</v>
      </c>
      <c r="H17" s="3">
        <v>104.0</v>
      </c>
      <c r="I17" s="3" t="s">
        <v>3812</v>
      </c>
      <c r="J17" s="3">
        <v>104.0</v>
      </c>
      <c r="K17" s="3" t="s">
        <v>3824</v>
      </c>
      <c r="L17" s="3" t="s">
        <v>3814</v>
      </c>
    </row>
    <row r="18" ht="14.25" hidden="1" customHeight="1">
      <c r="A18" s="3" t="s">
        <v>3823</v>
      </c>
      <c r="B18" s="3">
        <v>2030.0</v>
      </c>
      <c r="C18" s="3" t="s">
        <v>3809</v>
      </c>
      <c r="D18" s="3" t="s">
        <v>3810</v>
      </c>
      <c r="E18" s="3" t="s">
        <v>3811</v>
      </c>
      <c r="F18" s="3" t="s">
        <v>601</v>
      </c>
      <c r="G18" s="73">
        <v>35800.0</v>
      </c>
      <c r="H18" s="3">
        <v>109.0</v>
      </c>
      <c r="I18" s="3" t="s">
        <v>3812</v>
      </c>
      <c r="J18" s="3">
        <v>109.0</v>
      </c>
      <c r="K18" s="3" t="s">
        <v>3825</v>
      </c>
      <c r="L18" s="3" t="s">
        <v>3814</v>
      </c>
    </row>
    <row r="19" ht="14.25" hidden="1" customHeight="1">
      <c r="A19" s="3" t="s">
        <v>3823</v>
      </c>
      <c r="B19" s="3">
        <v>2035.0</v>
      </c>
      <c r="C19" s="3" t="s">
        <v>3809</v>
      </c>
      <c r="D19" s="3" t="s">
        <v>3810</v>
      </c>
      <c r="E19" s="3" t="s">
        <v>3811</v>
      </c>
      <c r="F19" s="3" t="s">
        <v>601</v>
      </c>
      <c r="G19" s="73">
        <v>34800.0</v>
      </c>
      <c r="H19" s="3">
        <v>112.0</v>
      </c>
      <c r="I19" s="3" t="s">
        <v>3812</v>
      </c>
      <c r="J19" s="3">
        <v>112.0</v>
      </c>
      <c r="K19" s="3" t="s">
        <v>3826</v>
      </c>
      <c r="L19" s="3" t="s">
        <v>3814</v>
      </c>
    </row>
    <row r="20" ht="14.25" hidden="1" customHeight="1">
      <c r="A20" s="3" t="s">
        <v>3823</v>
      </c>
      <c r="B20" s="3">
        <v>2040.0</v>
      </c>
      <c r="C20" s="3" t="s">
        <v>3809</v>
      </c>
      <c r="D20" s="3" t="s">
        <v>3810</v>
      </c>
      <c r="E20" s="3" t="s">
        <v>3811</v>
      </c>
      <c r="F20" s="3" t="s">
        <v>601</v>
      </c>
      <c r="G20" s="73">
        <v>33560.0</v>
      </c>
      <c r="H20" s="3">
        <v>117.0</v>
      </c>
      <c r="I20" s="3" t="s">
        <v>3812</v>
      </c>
      <c r="J20" s="3">
        <v>117.0</v>
      </c>
      <c r="K20" s="3" t="s">
        <v>3818</v>
      </c>
      <c r="L20" s="3" t="s">
        <v>3814</v>
      </c>
    </row>
    <row r="21" ht="14.25" hidden="1" customHeight="1">
      <c r="A21" s="3" t="s">
        <v>3823</v>
      </c>
      <c r="B21" s="3">
        <v>2045.0</v>
      </c>
      <c r="C21" s="3" t="s">
        <v>3809</v>
      </c>
      <c r="D21" s="3" t="s">
        <v>3810</v>
      </c>
      <c r="E21" s="3" t="s">
        <v>3811</v>
      </c>
      <c r="F21" s="3" t="s">
        <v>601</v>
      </c>
      <c r="G21" s="73">
        <v>32310.0</v>
      </c>
      <c r="H21" s="3">
        <v>121.0</v>
      </c>
      <c r="I21" s="3" t="s">
        <v>3812</v>
      </c>
      <c r="J21" s="3">
        <v>121.0</v>
      </c>
      <c r="K21" s="3" t="s">
        <v>3818</v>
      </c>
      <c r="L21" s="3" t="s">
        <v>3814</v>
      </c>
    </row>
    <row r="22" ht="14.25" hidden="1" customHeight="1">
      <c r="A22" s="3" t="s">
        <v>3823</v>
      </c>
      <c r="B22" s="3">
        <v>2050.0</v>
      </c>
      <c r="C22" s="3" t="s">
        <v>3809</v>
      </c>
      <c r="D22" s="3" t="s">
        <v>3810</v>
      </c>
      <c r="E22" s="3" t="s">
        <v>3811</v>
      </c>
      <c r="F22" s="3" t="s">
        <v>601</v>
      </c>
      <c r="G22" s="73">
        <v>31060.0</v>
      </c>
      <c r="H22" s="3">
        <v>126.0</v>
      </c>
      <c r="I22" s="3" t="s">
        <v>3812</v>
      </c>
      <c r="J22" s="3">
        <v>126.0</v>
      </c>
      <c r="K22" s="3" t="s">
        <v>3827</v>
      </c>
      <c r="L22" s="3" t="s">
        <v>3814</v>
      </c>
    </row>
    <row r="23" ht="14.25" hidden="1" customHeight="1">
      <c r="A23" s="3" t="s">
        <v>3808</v>
      </c>
      <c r="B23" s="3">
        <v>2020.0</v>
      </c>
      <c r="C23" s="3" t="s">
        <v>3828</v>
      </c>
      <c r="D23" s="3" t="s">
        <v>3810</v>
      </c>
      <c r="E23" s="3" t="s">
        <v>3811</v>
      </c>
      <c r="F23" s="3" t="s">
        <v>601</v>
      </c>
      <c r="G23" s="73">
        <v>55650.0</v>
      </c>
      <c r="H23" s="3">
        <v>86.9</v>
      </c>
      <c r="I23" s="3" t="s">
        <v>3812</v>
      </c>
      <c r="J23" s="3">
        <v>86.9</v>
      </c>
      <c r="K23" s="3" t="s">
        <v>3813</v>
      </c>
      <c r="L23" s="3" t="s">
        <v>3814</v>
      </c>
    </row>
    <row r="24" ht="14.25" hidden="1" customHeight="1">
      <c r="A24" s="3" t="s">
        <v>3808</v>
      </c>
      <c r="B24" s="3">
        <v>2025.0</v>
      </c>
      <c r="C24" s="3" t="s">
        <v>3828</v>
      </c>
      <c r="D24" s="3" t="s">
        <v>3810</v>
      </c>
      <c r="E24" s="3" t="s">
        <v>3811</v>
      </c>
      <c r="F24" s="3" t="s">
        <v>601</v>
      </c>
      <c r="G24" s="73">
        <v>44680.0</v>
      </c>
      <c r="H24" s="3">
        <v>110.0</v>
      </c>
      <c r="I24" s="3" t="s">
        <v>3812</v>
      </c>
      <c r="J24" s="3">
        <v>110.0</v>
      </c>
      <c r="K24" s="3" t="s">
        <v>3815</v>
      </c>
      <c r="L24" s="3" t="s">
        <v>3814</v>
      </c>
    </row>
    <row r="25" ht="14.25" hidden="1" customHeight="1">
      <c r="A25" s="3" t="s">
        <v>3808</v>
      </c>
      <c r="B25" s="3">
        <v>2030.0</v>
      </c>
      <c r="C25" s="3" t="s">
        <v>3828</v>
      </c>
      <c r="D25" s="3" t="s">
        <v>3810</v>
      </c>
      <c r="E25" s="3" t="s">
        <v>3811</v>
      </c>
      <c r="F25" s="3" t="s">
        <v>601</v>
      </c>
      <c r="G25" s="73">
        <v>39050.0</v>
      </c>
      <c r="H25" s="3">
        <v>120.0</v>
      </c>
      <c r="I25" s="3" t="s">
        <v>3812</v>
      </c>
      <c r="J25" s="3">
        <v>120.0</v>
      </c>
      <c r="K25" s="3" t="s">
        <v>3816</v>
      </c>
      <c r="L25" s="3" t="s">
        <v>3814</v>
      </c>
    </row>
    <row r="26" ht="14.25" hidden="1" customHeight="1">
      <c r="A26" s="3" t="s">
        <v>3808</v>
      </c>
      <c r="B26" s="3">
        <v>2035.0</v>
      </c>
      <c r="C26" s="3" t="s">
        <v>3828</v>
      </c>
      <c r="D26" s="3" t="s">
        <v>3810</v>
      </c>
      <c r="E26" s="3" t="s">
        <v>3811</v>
      </c>
      <c r="F26" s="3" t="s">
        <v>601</v>
      </c>
      <c r="G26" s="73">
        <v>36510.0</v>
      </c>
      <c r="H26" s="3">
        <v>124.0</v>
      </c>
      <c r="I26" s="3" t="s">
        <v>3812</v>
      </c>
      <c r="J26" s="3">
        <v>124.0</v>
      </c>
      <c r="K26" s="3" t="s">
        <v>3817</v>
      </c>
      <c r="L26" s="3" t="s">
        <v>3814</v>
      </c>
    </row>
    <row r="27" ht="14.25" hidden="1" customHeight="1">
      <c r="A27" s="3" t="s">
        <v>3808</v>
      </c>
      <c r="B27" s="3">
        <v>2040.0</v>
      </c>
      <c r="C27" s="3" t="s">
        <v>3828</v>
      </c>
      <c r="D27" s="3" t="s">
        <v>3810</v>
      </c>
      <c r="E27" s="3" t="s">
        <v>3811</v>
      </c>
      <c r="F27" s="3" t="s">
        <v>601</v>
      </c>
      <c r="G27" s="73">
        <v>35170.0</v>
      </c>
      <c r="H27" s="3">
        <v>128.0</v>
      </c>
      <c r="I27" s="3" t="s">
        <v>3812</v>
      </c>
      <c r="J27" s="3">
        <v>128.0</v>
      </c>
      <c r="K27" s="3" t="s">
        <v>3818</v>
      </c>
      <c r="L27" s="3" t="s">
        <v>3814</v>
      </c>
    </row>
    <row r="28" ht="14.25" hidden="1" customHeight="1">
      <c r="A28" s="3" t="s">
        <v>3808</v>
      </c>
      <c r="B28" s="3">
        <v>2045.0</v>
      </c>
      <c r="C28" s="3" t="s">
        <v>3828</v>
      </c>
      <c r="D28" s="3" t="s">
        <v>3810</v>
      </c>
      <c r="E28" s="3" t="s">
        <v>3811</v>
      </c>
      <c r="F28" s="3" t="s">
        <v>601</v>
      </c>
      <c r="G28" s="73">
        <v>33830.0</v>
      </c>
      <c r="H28" s="3">
        <v>133.0</v>
      </c>
      <c r="I28" s="3" t="s">
        <v>3812</v>
      </c>
      <c r="J28" s="3">
        <v>133.0</v>
      </c>
      <c r="K28" s="3" t="s">
        <v>3818</v>
      </c>
      <c r="L28" s="3" t="s">
        <v>3814</v>
      </c>
    </row>
    <row r="29" ht="14.25" hidden="1" customHeight="1">
      <c r="A29" s="3" t="s">
        <v>3808</v>
      </c>
      <c r="B29" s="3">
        <v>2050.0</v>
      </c>
      <c r="C29" s="3" t="s">
        <v>3828</v>
      </c>
      <c r="D29" s="3" t="s">
        <v>3810</v>
      </c>
      <c r="E29" s="3" t="s">
        <v>3811</v>
      </c>
      <c r="F29" s="3" t="s">
        <v>601</v>
      </c>
      <c r="G29" s="73">
        <v>32480.0</v>
      </c>
      <c r="H29" s="3">
        <v>138.0</v>
      </c>
      <c r="I29" s="3" t="s">
        <v>3812</v>
      </c>
      <c r="J29" s="3">
        <v>138.0</v>
      </c>
      <c r="K29" s="3" t="s">
        <v>3819</v>
      </c>
      <c r="L29" s="3" t="s">
        <v>3814</v>
      </c>
    </row>
    <row r="30" ht="14.25" hidden="1" customHeight="1">
      <c r="A30" s="3" t="s">
        <v>3820</v>
      </c>
      <c r="B30" s="3">
        <v>2020.0</v>
      </c>
      <c r="C30" s="3" t="s">
        <v>3828</v>
      </c>
      <c r="D30" s="3" t="s">
        <v>3810</v>
      </c>
      <c r="E30" s="3" t="s">
        <v>3811</v>
      </c>
      <c r="F30" s="3" t="s">
        <v>601</v>
      </c>
      <c r="G30" s="73">
        <v>55650.0</v>
      </c>
      <c r="H30" s="3">
        <v>86.9</v>
      </c>
      <c r="I30" s="3" t="s">
        <v>3812</v>
      </c>
      <c r="J30" s="3">
        <v>86.9</v>
      </c>
      <c r="K30" s="3" t="s">
        <v>3821</v>
      </c>
      <c r="L30" s="3" t="s">
        <v>3822</v>
      </c>
    </row>
    <row r="31" ht="14.25" hidden="1" customHeight="1">
      <c r="A31" s="3" t="s">
        <v>3820</v>
      </c>
      <c r="B31" s="3">
        <v>2025.0</v>
      </c>
      <c r="C31" s="3" t="s">
        <v>3828</v>
      </c>
      <c r="D31" s="3" t="s">
        <v>3810</v>
      </c>
      <c r="E31" s="3" t="s">
        <v>3811</v>
      </c>
      <c r="F31" s="3" t="s">
        <v>601</v>
      </c>
      <c r="G31" s="73">
        <v>55650.0</v>
      </c>
      <c r="H31" s="3">
        <v>86.9</v>
      </c>
      <c r="I31" s="3" t="s">
        <v>3812</v>
      </c>
      <c r="J31" s="3">
        <v>86.9</v>
      </c>
      <c r="K31" s="3" t="s">
        <v>3821</v>
      </c>
      <c r="L31" s="3" t="s">
        <v>3822</v>
      </c>
    </row>
    <row r="32" ht="14.25" hidden="1" customHeight="1">
      <c r="A32" s="3" t="s">
        <v>3820</v>
      </c>
      <c r="B32" s="3">
        <v>2030.0</v>
      </c>
      <c r="C32" s="3" t="s">
        <v>3828</v>
      </c>
      <c r="D32" s="3" t="s">
        <v>3810</v>
      </c>
      <c r="E32" s="3" t="s">
        <v>3811</v>
      </c>
      <c r="F32" s="3" t="s">
        <v>601</v>
      </c>
      <c r="G32" s="73">
        <v>55650.0</v>
      </c>
      <c r="H32" s="3">
        <v>86.9</v>
      </c>
      <c r="I32" s="3" t="s">
        <v>3812</v>
      </c>
      <c r="J32" s="3">
        <v>86.9</v>
      </c>
      <c r="K32" s="3" t="s">
        <v>3821</v>
      </c>
      <c r="L32" s="3" t="s">
        <v>3822</v>
      </c>
    </row>
    <row r="33" ht="14.25" hidden="1" customHeight="1">
      <c r="A33" s="3" t="s">
        <v>3820</v>
      </c>
      <c r="B33" s="3">
        <v>2035.0</v>
      </c>
      <c r="C33" s="3" t="s">
        <v>3828</v>
      </c>
      <c r="D33" s="3" t="s">
        <v>3810</v>
      </c>
      <c r="E33" s="3" t="s">
        <v>3811</v>
      </c>
      <c r="F33" s="3" t="s">
        <v>601</v>
      </c>
      <c r="G33" s="73">
        <v>55650.0</v>
      </c>
      <c r="H33" s="3">
        <v>86.9</v>
      </c>
      <c r="I33" s="3" t="s">
        <v>3812</v>
      </c>
      <c r="J33" s="3">
        <v>86.9</v>
      </c>
      <c r="K33" s="3" t="s">
        <v>3821</v>
      </c>
      <c r="L33" s="3" t="s">
        <v>3822</v>
      </c>
    </row>
    <row r="34" ht="14.25" hidden="1" customHeight="1">
      <c r="A34" s="3" t="s">
        <v>3820</v>
      </c>
      <c r="B34" s="3">
        <v>2040.0</v>
      </c>
      <c r="C34" s="3" t="s">
        <v>3828</v>
      </c>
      <c r="D34" s="3" t="s">
        <v>3810</v>
      </c>
      <c r="E34" s="3" t="s">
        <v>3811</v>
      </c>
      <c r="F34" s="3" t="s">
        <v>601</v>
      </c>
      <c r="G34" s="73">
        <v>55650.0</v>
      </c>
      <c r="H34" s="3">
        <v>86.9</v>
      </c>
      <c r="I34" s="3" t="s">
        <v>3812</v>
      </c>
      <c r="J34" s="3">
        <v>86.9</v>
      </c>
      <c r="K34" s="3" t="s">
        <v>3821</v>
      </c>
      <c r="L34" s="3" t="s">
        <v>3822</v>
      </c>
    </row>
    <row r="35" ht="14.25" hidden="1" customHeight="1">
      <c r="A35" s="3" t="s">
        <v>3820</v>
      </c>
      <c r="B35" s="3">
        <v>2045.0</v>
      </c>
      <c r="C35" s="3" t="s">
        <v>3828</v>
      </c>
      <c r="D35" s="3" t="s">
        <v>3810</v>
      </c>
      <c r="E35" s="3" t="s">
        <v>3811</v>
      </c>
      <c r="F35" s="3" t="s">
        <v>601</v>
      </c>
      <c r="G35" s="73">
        <v>55650.0</v>
      </c>
      <c r="H35" s="3">
        <v>86.9</v>
      </c>
      <c r="I35" s="3" t="s">
        <v>3812</v>
      </c>
      <c r="J35" s="3">
        <v>86.9</v>
      </c>
      <c r="K35" s="3" t="s">
        <v>3821</v>
      </c>
      <c r="L35" s="3" t="s">
        <v>3822</v>
      </c>
    </row>
    <row r="36" ht="14.25" hidden="1" customHeight="1">
      <c r="A36" s="3" t="s">
        <v>3820</v>
      </c>
      <c r="B36" s="3">
        <v>2050.0</v>
      </c>
      <c r="C36" s="3" t="s">
        <v>3828</v>
      </c>
      <c r="D36" s="3" t="s">
        <v>3810</v>
      </c>
      <c r="E36" s="3" t="s">
        <v>3811</v>
      </c>
      <c r="F36" s="3" t="s">
        <v>601</v>
      </c>
      <c r="G36" s="73">
        <v>55650.0</v>
      </c>
      <c r="H36" s="3">
        <v>86.9</v>
      </c>
      <c r="I36" s="3" t="s">
        <v>3812</v>
      </c>
      <c r="J36" s="3">
        <v>86.9</v>
      </c>
      <c r="K36" s="3" t="s">
        <v>3821</v>
      </c>
      <c r="L36" s="3" t="s">
        <v>3822</v>
      </c>
    </row>
    <row r="37" ht="14.25" hidden="1" customHeight="1">
      <c r="A37" s="3" t="s">
        <v>3823</v>
      </c>
      <c r="B37" s="3">
        <v>2020.0</v>
      </c>
      <c r="C37" s="3" t="s">
        <v>3828</v>
      </c>
      <c r="D37" s="3" t="s">
        <v>3810</v>
      </c>
      <c r="E37" s="3" t="s">
        <v>3811</v>
      </c>
      <c r="F37" s="3" t="s">
        <v>601</v>
      </c>
      <c r="G37" s="73">
        <v>55650.0</v>
      </c>
      <c r="H37" s="3">
        <v>86.9</v>
      </c>
      <c r="I37" s="3" t="s">
        <v>3812</v>
      </c>
      <c r="J37" s="3">
        <v>86.9</v>
      </c>
      <c r="K37" s="3" t="s">
        <v>3821</v>
      </c>
      <c r="L37" s="3" t="s">
        <v>3814</v>
      </c>
    </row>
    <row r="38" ht="14.25" hidden="1" customHeight="1">
      <c r="A38" s="3" t="s">
        <v>3823</v>
      </c>
      <c r="B38" s="3">
        <v>2025.0</v>
      </c>
      <c r="C38" s="3" t="s">
        <v>3828</v>
      </c>
      <c r="D38" s="3" t="s">
        <v>3810</v>
      </c>
      <c r="E38" s="3" t="s">
        <v>3811</v>
      </c>
      <c r="F38" s="3" t="s">
        <v>601</v>
      </c>
      <c r="G38" s="73">
        <v>48860.0</v>
      </c>
      <c r="H38" s="3">
        <v>97.1</v>
      </c>
      <c r="I38" s="3" t="s">
        <v>3812</v>
      </c>
      <c r="J38" s="3">
        <v>97.1</v>
      </c>
      <c r="K38" s="3" t="s">
        <v>3824</v>
      </c>
      <c r="L38" s="3" t="s">
        <v>3814</v>
      </c>
    </row>
    <row r="39" ht="14.25" hidden="1" customHeight="1">
      <c r="A39" s="3" t="s">
        <v>3823</v>
      </c>
      <c r="B39" s="3">
        <v>2030.0</v>
      </c>
      <c r="C39" s="3" t="s">
        <v>3828</v>
      </c>
      <c r="D39" s="3" t="s">
        <v>3810</v>
      </c>
      <c r="E39" s="3" t="s">
        <v>3811</v>
      </c>
      <c r="F39" s="3" t="s">
        <v>601</v>
      </c>
      <c r="G39" s="73">
        <v>42830.0</v>
      </c>
      <c r="H39" s="3">
        <v>103.0</v>
      </c>
      <c r="I39" s="3" t="s">
        <v>3812</v>
      </c>
      <c r="J39" s="3">
        <v>103.0</v>
      </c>
      <c r="K39" s="3" t="s">
        <v>3825</v>
      </c>
      <c r="L39" s="3" t="s">
        <v>3814</v>
      </c>
    </row>
    <row r="40" ht="14.25" hidden="1" customHeight="1">
      <c r="A40" s="3" t="s">
        <v>3823</v>
      </c>
      <c r="B40" s="3">
        <v>2035.0</v>
      </c>
      <c r="C40" s="3" t="s">
        <v>3828</v>
      </c>
      <c r="D40" s="3" t="s">
        <v>3810</v>
      </c>
      <c r="E40" s="3" t="s">
        <v>3811</v>
      </c>
      <c r="F40" s="3" t="s">
        <v>601</v>
      </c>
      <c r="G40" s="73">
        <v>41780.0</v>
      </c>
      <c r="H40" s="3">
        <v>103.0</v>
      </c>
      <c r="I40" s="3" t="s">
        <v>3812</v>
      </c>
      <c r="J40" s="3">
        <v>103.0</v>
      </c>
      <c r="K40" s="3" t="s">
        <v>3826</v>
      </c>
      <c r="L40" s="3" t="s">
        <v>3814</v>
      </c>
    </row>
    <row r="41" ht="14.25" hidden="1" customHeight="1">
      <c r="A41" s="3" t="s">
        <v>3823</v>
      </c>
      <c r="B41" s="3">
        <v>2040.0</v>
      </c>
      <c r="C41" s="3" t="s">
        <v>3828</v>
      </c>
      <c r="D41" s="3" t="s">
        <v>3810</v>
      </c>
      <c r="E41" s="3" t="s">
        <v>3811</v>
      </c>
      <c r="F41" s="3" t="s">
        <v>601</v>
      </c>
      <c r="G41" s="73">
        <v>40040.0</v>
      </c>
      <c r="H41" s="3">
        <v>107.0</v>
      </c>
      <c r="I41" s="3" t="s">
        <v>3812</v>
      </c>
      <c r="J41" s="3">
        <v>107.0</v>
      </c>
      <c r="K41" s="3" t="s">
        <v>3818</v>
      </c>
      <c r="L41" s="3" t="s">
        <v>3814</v>
      </c>
    </row>
    <row r="42" ht="14.25" hidden="1" customHeight="1">
      <c r="A42" s="3" t="s">
        <v>3823</v>
      </c>
      <c r="B42" s="3">
        <v>2045.0</v>
      </c>
      <c r="C42" s="3" t="s">
        <v>3828</v>
      </c>
      <c r="D42" s="3" t="s">
        <v>3810</v>
      </c>
      <c r="E42" s="3" t="s">
        <v>3811</v>
      </c>
      <c r="F42" s="3" t="s">
        <v>601</v>
      </c>
      <c r="G42" s="73">
        <v>38300.0</v>
      </c>
      <c r="H42" s="3">
        <v>111.0</v>
      </c>
      <c r="I42" s="3" t="s">
        <v>3812</v>
      </c>
      <c r="J42" s="3">
        <v>111.0</v>
      </c>
      <c r="K42" s="3" t="s">
        <v>3818</v>
      </c>
      <c r="L42" s="3" t="s">
        <v>3814</v>
      </c>
    </row>
    <row r="43" ht="14.25" hidden="1" customHeight="1">
      <c r="A43" s="3" t="s">
        <v>3823</v>
      </c>
      <c r="B43" s="3">
        <v>2050.0</v>
      </c>
      <c r="C43" s="3" t="s">
        <v>3828</v>
      </c>
      <c r="D43" s="3" t="s">
        <v>3810</v>
      </c>
      <c r="E43" s="3" t="s">
        <v>3811</v>
      </c>
      <c r="F43" s="3" t="s">
        <v>601</v>
      </c>
      <c r="G43" s="73">
        <v>36560.0</v>
      </c>
      <c r="H43" s="3">
        <v>115.0</v>
      </c>
      <c r="I43" s="3" t="s">
        <v>3812</v>
      </c>
      <c r="J43" s="3">
        <v>115.0</v>
      </c>
      <c r="K43" s="3" t="s">
        <v>3827</v>
      </c>
      <c r="L43" s="3" t="s">
        <v>3814</v>
      </c>
    </row>
    <row r="44" ht="14.25" hidden="1" customHeight="1">
      <c r="A44" s="3" t="s">
        <v>3808</v>
      </c>
      <c r="B44" s="3">
        <v>2020.0</v>
      </c>
      <c r="C44" s="3" t="s">
        <v>3829</v>
      </c>
      <c r="D44" s="3" t="s">
        <v>3810</v>
      </c>
      <c r="E44" s="3" t="s">
        <v>3811</v>
      </c>
      <c r="F44" s="3" t="s">
        <v>601</v>
      </c>
      <c r="G44" s="73">
        <v>74860.0</v>
      </c>
      <c r="H44" s="3">
        <v>75.2</v>
      </c>
      <c r="I44" s="3" t="s">
        <v>3812</v>
      </c>
      <c r="J44" s="3">
        <v>75.2</v>
      </c>
      <c r="K44" s="3" t="s">
        <v>3813</v>
      </c>
      <c r="L44" s="3" t="s">
        <v>3814</v>
      </c>
    </row>
    <row r="45" ht="14.25" hidden="1" customHeight="1">
      <c r="A45" s="3" t="s">
        <v>3808</v>
      </c>
      <c r="B45" s="3">
        <v>2025.0</v>
      </c>
      <c r="C45" s="3" t="s">
        <v>3829</v>
      </c>
      <c r="D45" s="3" t="s">
        <v>3810</v>
      </c>
      <c r="E45" s="3" t="s">
        <v>3811</v>
      </c>
      <c r="F45" s="3" t="s">
        <v>601</v>
      </c>
      <c r="G45" s="73">
        <v>54980.0</v>
      </c>
      <c r="H45" s="3">
        <v>99.4</v>
      </c>
      <c r="I45" s="3" t="s">
        <v>3812</v>
      </c>
      <c r="J45" s="3">
        <v>99.4</v>
      </c>
      <c r="K45" s="3" t="s">
        <v>3815</v>
      </c>
      <c r="L45" s="3" t="s">
        <v>3814</v>
      </c>
    </row>
    <row r="46" ht="14.25" hidden="1" customHeight="1">
      <c r="A46" s="3" t="s">
        <v>3808</v>
      </c>
      <c r="B46" s="3">
        <v>2030.0</v>
      </c>
      <c r="C46" s="3" t="s">
        <v>3829</v>
      </c>
      <c r="D46" s="3" t="s">
        <v>3810</v>
      </c>
      <c r="E46" s="3" t="s">
        <v>3811</v>
      </c>
      <c r="F46" s="3" t="s">
        <v>601</v>
      </c>
      <c r="G46" s="73">
        <v>46030.0</v>
      </c>
      <c r="H46" s="3">
        <v>109.0</v>
      </c>
      <c r="I46" s="3" t="s">
        <v>3812</v>
      </c>
      <c r="J46" s="3">
        <v>109.0</v>
      </c>
      <c r="K46" s="3" t="s">
        <v>3816</v>
      </c>
      <c r="L46" s="3" t="s">
        <v>3814</v>
      </c>
    </row>
    <row r="47" ht="14.25" hidden="1" customHeight="1">
      <c r="A47" s="3" t="s">
        <v>3808</v>
      </c>
      <c r="B47" s="3">
        <v>2035.0</v>
      </c>
      <c r="C47" s="3" t="s">
        <v>3829</v>
      </c>
      <c r="D47" s="3" t="s">
        <v>3810</v>
      </c>
      <c r="E47" s="3" t="s">
        <v>3811</v>
      </c>
      <c r="F47" s="3" t="s">
        <v>601</v>
      </c>
      <c r="G47" s="73">
        <v>40380.0</v>
      </c>
      <c r="H47" s="3">
        <v>120.0</v>
      </c>
      <c r="I47" s="3" t="s">
        <v>3812</v>
      </c>
      <c r="J47" s="3">
        <v>120.0</v>
      </c>
      <c r="K47" s="3" t="s">
        <v>3817</v>
      </c>
      <c r="L47" s="3" t="s">
        <v>3814</v>
      </c>
    </row>
    <row r="48" ht="14.25" hidden="1" customHeight="1">
      <c r="A48" s="3" t="s">
        <v>3808</v>
      </c>
      <c r="B48" s="3">
        <v>2040.0</v>
      </c>
      <c r="C48" s="3" t="s">
        <v>3829</v>
      </c>
      <c r="D48" s="3" t="s">
        <v>3810</v>
      </c>
      <c r="E48" s="3" t="s">
        <v>3811</v>
      </c>
      <c r="F48" s="3" t="s">
        <v>601</v>
      </c>
      <c r="G48" s="73">
        <v>38690.0</v>
      </c>
      <c r="H48" s="3">
        <v>124.0</v>
      </c>
      <c r="I48" s="3" t="s">
        <v>3812</v>
      </c>
      <c r="J48" s="3">
        <v>124.0</v>
      </c>
      <c r="K48" s="3" t="s">
        <v>3818</v>
      </c>
      <c r="L48" s="3" t="s">
        <v>3814</v>
      </c>
    </row>
    <row r="49" ht="14.25" hidden="1" customHeight="1">
      <c r="A49" s="3" t="s">
        <v>3808</v>
      </c>
      <c r="B49" s="3">
        <v>2045.0</v>
      </c>
      <c r="C49" s="3" t="s">
        <v>3829</v>
      </c>
      <c r="D49" s="3" t="s">
        <v>3810</v>
      </c>
      <c r="E49" s="3" t="s">
        <v>3811</v>
      </c>
      <c r="F49" s="3" t="s">
        <v>601</v>
      </c>
      <c r="G49" s="73">
        <v>37000.0</v>
      </c>
      <c r="H49" s="3">
        <v>129.0</v>
      </c>
      <c r="I49" s="3" t="s">
        <v>3812</v>
      </c>
      <c r="J49" s="3">
        <v>129.0</v>
      </c>
      <c r="K49" s="3" t="s">
        <v>3818</v>
      </c>
      <c r="L49" s="3" t="s">
        <v>3814</v>
      </c>
    </row>
    <row r="50" ht="14.25" hidden="1" customHeight="1">
      <c r="A50" s="3" t="s">
        <v>3808</v>
      </c>
      <c r="B50" s="3">
        <v>2050.0</v>
      </c>
      <c r="C50" s="3" t="s">
        <v>3829</v>
      </c>
      <c r="D50" s="3" t="s">
        <v>3810</v>
      </c>
      <c r="E50" s="3" t="s">
        <v>3811</v>
      </c>
      <c r="F50" s="3" t="s">
        <v>601</v>
      </c>
      <c r="G50" s="73">
        <v>35310.0</v>
      </c>
      <c r="H50" s="3">
        <v>134.0</v>
      </c>
      <c r="I50" s="3" t="s">
        <v>3812</v>
      </c>
      <c r="J50" s="3">
        <v>134.0</v>
      </c>
      <c r="K50" s="3" t="s">
        <v>3819</v>
      </c>
      <c r="L50" s="3" t="s">
        <v>3814</v>
      </c>
    </row>
    <row r="51" ht="14.25" hidden="1" customHeight="1">
      <c r="A51" s="3" t="s">
        <v>3820</v>
      </c>
      <c r="B51" s="3">
        <v>2020.0</v>
      </c>
      <c r="C51" s="3" t="s">
        <v>3829</v>
      </c>
      <c r="D51" s="3" t="s">
        <v>3810</v>
      </c>
      <c r="E51" s="3" t="s">
        <v>3811</v>
      </c>
      <c r="F51" s="3" t="s">
        <v>601</v>
      </c>
      <c r="G51" s="73">
        <v>74860.0</v>
      </c>
      <c r="H51" s="3">
        <v>75.2</v>
      </c>
      <c r="I51" s="3" t="s">
        <v>3812</v>
      </c>
      <c r="J51" s="3">
        <v>75.2</v>
      </c>
      <c r="K51" s="3" t="s">
        <v>3821</v>
      </c>
      <c r="L51" s="3" t="s">
        <v>3822</v>
      </c>
    </row>
    <row r="52" ht="14.25" hidden="1" customHeight="1">
      <c r="A52" s="3" t="s">
        <v>3820</v>
      </c>
      <c r="B52" s="3">
        <v>2025.0</v>
      </c>
      <c r="C52" s="3" t="s">
        <v>3829</v>
      </c>
      <c r="D52" s="3" t="s">
        <v>3810</v>
      </c>
      <c r="E52" s="3" t="s">
        <v>3811</v>
      </c>
      <c r="F52" s="3" t="s">
        <v>601</v>
      </c>
      <c r="G52" s="73">
        <v>74860.0</v>
      </c>
      <c r="H52" s="3">
        <v>75.2</v>
      </c>
      <c r="I52" s="3" t="s">
        <v>3812</v>
      </c>
      <c r="J52" s="3">
        <v>75.2</v>
      </c>
      <c r="K52" s="3" t="s">
        <v>3821</v>
      </c>
      <c r="L52" s="3" t="s">
        <v>3822</v>
      </c>
    </row>
    <row r="53" ht="14.25" hidden="1" customHeight="1">
      <c r="A53" s="3" t="s">
        <v>3820</v>
      </c>
      <c r="B53" s="3">
        <v>2030.0</v>
      </c>
      <c r="C53" s="3" t="s">
        <v>3829</v>
      </c>
      <c r="D53" s="3" t="s">
        <v>3810</v>
      </c>
      <c r="E53" s="3" t="s">
        <v>3811</v>
      </c>
      <c r="F53" s="3" t="s">
        <v>601</v>
      </c>
      <c r="G53" s="73">
        <v>74860.0</v>
      </c>
      <c r="H53" s="3">
        <v>75.2</v>
      </c>
      <c r="I53" s="3" t="s">
        <v>3812</v>
      </c>
      <c r="J53" s="3">
        <v>75.2</v>
      </c>
      <c r="K53" s="3" t="s">
        <v>3821</v>
      </c>
      <c r="L53" s="3" t="s">
        <v>3822</v>
      </c>
    </row>
    <row r="54" ht="14.25" hidden="1" customHeight="1">
      <c r="A54" s="3" t="s">
        <v>3820</v>
      </c>
      <c r="B54" s="3">
        <v>2035.0</v>
      </c>
      <c r="C54" s="3" t="s">
        <v>3829</v>
      </c>
      <c r="D54" s="3" t="s">
        <v>3810</v>
      </c>
      <c r="E54" s="3" t="s">
        <v>3811</v>
      </c>
      <c r="F54" s="3" t="s">
        <v>601</v>
      </c>
      <c r="G54" s="73">
        <v>74860.0</v>
      </c>
      <c r="H54" s="3">
        <v>75.2</v>
      </c>
      <c r="I54" s="3" t="s">
        <v>3812</v>
      </c>
      <c r="J54" s="3">
        <v>75.2</v>
      </c>
      <c r="K54" s="3" t="s">
        <v>3821</v>
      </c>
      <c r="L54" s="3" t="s">
        <v>3822</v>
      </c>
    </row>
    <row r="55" ht="14.25" hidden="1" customHeight="1">
      <c r="A55" s="3" t="s">
        <v>3820</v>
      </c>
      <c r="B55" s="3">
        <v>2040.0</v>
      </c>
      <c r="C55" s="3" t="s">
        <v>3829</v>
      </c>
      <c r="D55" s="3" t="s">
        <v>3810</v>
      </c>
      <c r="E55" s="3" t="s">
        <v>3811</v>
      </c>
      <c r="F55" s="3" t="s">
        <v>601</v>
      </c>
      <c r="G55" s="73">
        <v>74860.0</v>
      </c>
      <c r="H55" s="3">
        <v>75.2</v>
      </c>
      <c r="I55" s="3" t="s">
        <v>3812</v>
      </c>
      <c r="J55" s="3">
        <v>75.2</v>
      </c>
      <c r="K55" s="3" t="s">
        <v>3821</v>
      </c>
      <c r="L55" s="3" t="s">
        <v>3822</v>
      </c>
    </row>
    <row r="56" ht="14.25" hidden="1" customHeight="1">
      <c r="A56" s="3" t="s">
        <v>3820</v>
      </c>
      <c r="B56" s="3">
        <v>2045.0</v>
      </c>
      <c r="C56" s="3" t="s">
        <v>3829</v>
      </c>
      <c r="D56" s="3" t="s">
        <v>3810</v>
      </c>
      <c r="E56" s="3" t="s">
        <v>3811</v>
      </c>
      <c r="F56" s="3" t="s">
        <v>601</v>
      </c>
      <c r="G56" s="73">
        <v>74860.0</v>
      </c>
      <c r="H56" s="3">
        <v>75.2</v>
      </c>
      <c r="I56" s="3" t="s">
        <v>3812</v>
      </c>
      <c r="J56" s="3">
        <v>75.2</v>
      </c>
      <c r="K56" s="3" t="s">
        <v>3821</v>
      </c>
      <c r="L56" s="3" t="s">
        <v>3822</v>
      </c>
    </row>
    <row r="57" ht="14.25" hidden="1" customHeight="1">
      <c r="A57" s="3" t="s">
        <v>3820</v>
      </c>
      <c r="B57" s="3">
        <v>2050.0</v>
      </c>
      <c r="C57" s="3" t="s">
        <v>3829</v>
      </c>
      <c r="D57" s="3" t="s">
        <v>3810</v>
      </c>
      <c r="E57" s="3" t="s">
        <v>3811</v>
      </c>
      <c r="F57" s="3" t="s">
        <v>601</v>
      </c>
      <c r="G57" s="73">
        <v>74860.0</v>
      </c>
      <c r="H57" s="3">
        <v>75.2</v>
      </c>
      <c r="I57" s="3" t="s">
        <v>3812</v>
      </c>
      <c r="J57" s="3">
        <v>75.2</v>
      </c>
      <c r="K57" s="3" t="s">
        <v>3821</v>
      </c>
      <c r="L57" s="3" t="s">
        <v>3822</v>
      </c>
    </row>
    <row r="58" ht="14.25" hidden="1" customHeight="1">
      <c r="A58" s="3" t="s">
        <v>3823</v>
      </c>
      <c r="B58" s="3">
        <v>2020.0</v>
      </c>
      <c r="C58" s="3" t="s">
        <v>3829</v>
      </c>
      <c r="D58" s="3" t="s">
        <v>3810</v>
      </c>
      <c r="E58" s="3" t="s">
        <v>3811</v>
      </c>
      <c r="F58" s="3" t="s">
        <v>601</v>
      </c>
      <c r="G58" s="73">
        <v>74860.0</v>
      </c>
      <c r="H58" s="3">
        <v>75.2</v>
      </c>
      <c r="I58" s="3" t="s">
        <v>3812</v>
      </c>
      <c r="J58" s="3">
        <v>75.2</v>
      </c>
      <c r="K58" s="3" t="s">
        <v>3821</v>
      </c>
      <c r="L58" s="3" t="s">
        <v>3814</v>
      </c>
    </row>
    <row r="59" ht="14.25" hidden="1" customHeight="1">
      <c r="A59" s="3" t="s">
        <v>3823</v>
      </c>
      <c r="B59" s="3">
        <v>2025.0</v>
      </c>
      <c r="C59" s="3" t="s">
        <v>3829</v>
      </c>
      <c r="D59" s="3" t="s">
        <v>3810</v>
      </c>
      <c r="E59" s="3" t="s">
        <v>3811</v>
      </c>
      <c r="F59" s="3" t="s">
        <v>601</v>
      </c>
      <c r="G59" s="73">
        <v>63150.0</v>
      </c>
      <c r="H59" s="3">
        <v>84.5</v>
      </c>
      <c r="I59" s="3" t="s">
        <v>3812</v>
      </c>
      <c r="J59" s="3">
        <v>84.5</v>
      </c>
      <c r="K59" s="3" t="s">
        <v>3824</v>
      </c>
      <c r="L59" s="3" t="s">
        <v>3814</v>
      </c>
    </row>
    <row r="60" ht="14.25" hidden="1" customHeight="1">
      <c r="A60" s="3" t="s">
        <v>3823</v>
      </c>
      <c r="B60" s="3">
        <v>2030.0</v>
      </c>
      <c r="C60" s="3" t="s">
        <v>3829</v>
      </c>
      <c r="D60" s="3" t="s">
        <v>3810</v>
      </c>
      <c r="E60" s="3" t="s">
        <v>3811</v>
      </c>
      <c r="F60" s="3" t="s">
        <v>601</v>
      </c>
      <c r="G60" s="73">
        <v>52340.0</v>
      </c>
      <c r="H60" s="3">
        <v>92.6</v>
      </c>
      <c r="I60" s="3" t="s">
        <v>3812</v>
      </c>
      <c r="J60" s="3">
        <v>92.6</v>
      </c>
      <c r="K60" s="3" t="s">
        <v>3825</v>
      </c>
      <c r="L60" s="3" t="s">
        <v>3814</v>
      </c>
    </row>
    <row r="61" ht="14.25" hidden="1" customHeight="1">
      <c r="A61" s="3" t="s">
        <v>3823</v>
      </c>
      <c r="B61" s="3">
        <v>2035.0</v>
      </c>
      <c r="C61" s="3" t="s">
        <v>3829</v>
      </c>
      <c r="D61" s="3" t="s">
        <v>3810</v>
      </c>
      <c r="E61" s="3" t="s">
        <v>3811</v>
      </c>
      <c r="F61" s="3" t="s">
        <v>601</v>
      </c>
      <c r="G61" s="73">
        <v>49530.0</v>
      </c>
      <c r="H61" s="3">
        <v>98.3</v>
      </c>
      <c r="I61" s="3" t="s">
        <v>3812</v>
      </c>
      <c r="J61" s="3">
        <v>98.3</v>
      </c>
      <c r="K61" s="3" t="s">
        <v>3826</v>
      </c>
      <c r="L61" s="3" t="s">
        <v>3814</v>
      </c>
    </row>
    <row r="62" ht="14.25" hidden="1" customHeight="1">
      <c r="A62" s="3" t="s">
        <v>3823</v>
      </c>
      <c r="B62" s="3">
        <v>2040.0</v>
      </c>
      <c r="C62" s="3" t="s">
        <v>3829</v>
      </c>
      <c r="D62" s="3" t="s">
        <v>3810</v>
      </c>
      <c r="E62" s="3" t="s">
        <v>3811</v>
      </c>
      <c r="F62" s="3" t="s">
        <v>601</v>
      </c>
      <c r="G62" s="73">
        <v>47080.0</v>
      </c>
      <c r="H62" s="3">
        <v>102.0</v>
      </c>
      <c r="I62" s="3" t="s">
        <v>3812</v>
      </c>
      <c r="J62" s="3">
        <v>102.0</v>
      </c>
      <c r="K62" s="3" t="s">
        <v>3818</v>
      </c>
      <c r="L62" s="3" t="s">
        <v>3814</v>
      </c>
    </row>
    <row r="63" ht="14.25" hidden="1" customHeight="1">
      <c r="A63" s="3" t="s">
        <v>3823</v>
      </c>
      <c r="B63" s="3">
        <v>2045.0</v>
      </c>
      <c r="C63" s="3" t="s">
        <v>3829</v>
      </c>
      <c r="D63" s="3" t="s">
        <v>3810</v>
      </c>
      <c r="E63" s="3" t="s">
        <v>3811</v>
      </c>
      <c r="F63" s="3" t="s">
        <v>601</v>
      </c>
      <c r="G63" s="73">
        <v>44630.0</v>
      </c>
      <c r="H63" s="3">
        <v>107.0</v>
      </c>
      <c r="I63" s="3" t="s">
        <v>3812</v>
      </c>
      <c r="J63" s="3">
        <v>107.0</v>
      </c>
      <c r="K63" s="3" t="s">
        <v>3818</v>
      </c>
      <c r="L63" s="3" t="s">
        <v>3814</v>
      </c>
    </row>
    <row r="64" ht="14.25" hidden="1" customHeight="1">
      <c r="A64" s="3" t="s">
        <v>3823</v>
      </c>
      <c r="B64" s="3">
        <v>2050.0</v>
      </c>
      <c r="C64" s="3" t="s">
        <v>3829</v>
      </c>
      <c r="D64" s="3" t="s">
        <v>3810</v>
      </c>
      <c r="E64" s="3" t="s">
        <v>3811</v>
      </c>
      <c r="F64" s="3" t="s">
        <v>601</v>
      </c>
      <c r="G64" s="73">
        <v>42170.0</v>
      </c>
      <c r="H64" s="3">
        <v>111.0</v>
      </c>
      <c r="I64" s="3" t="s">
        <v>3812</v>
      </c>
      <c r="J64" s="3">
        <v>111.0</v>
      </c>
      <c r="K64" s="3" t="s">
        <v>3827</v>
      </c>
      <c r="L64" s="3" t="s">
        <v>3814</v>
      </c>
    </row>
    <row r="65" ht="14.25" hidden="1" customHeight="1">
      <c r="A65" s="3" t="s">
        <v>3808</v>
      </c>
      <c r="B65" s="3">
        <v>2020.0</v>
      </c>
      <c r="C65" s="3" t="s">
        <v>3830</v>
      </c>
      <c r="D65" s="3" t="s">
        <v>3831</v>
      </c>
      <c r="E65" s="3" t="s">
        <v>3811</v>
      </c>
      <c r="F65" s="3" t="s">
        <v>601</v>
      </c>
      <c r="G65" s="73">
        <v>29030.0</v>
      </c>
      <c r="H65" s="3">
        <v>25.6</v>
      </c>
      <c r="I65" s="3" t="s">
        <v>3812</v>
      </c>
      <c r="J65" s="3">
        <v>25.6</v>
      </c>
      <c r="K65" s="3" t="s">
        <v>3832</v>
      </c>
      <c r="L65" s="3" t="s">
        <v>3814</v>
      </c>
    </row>
    <row r="66" ht="14.25" hidden="1" customHeight="1">
      <c r="A66" s="3" t="s">
        <v>3808</v>
      </c>
      <c r="B66" s="3">
        <v>2025.0</v>
      </c>
      <c r="C66" s="3" t="s">
        <v>3830</v>
      </c>
      <c r="D66" s="3" t="s">
        <v>3831</v>
      </c>
      <c r="E66" s="3" t="s">
        <v>3811</v>
      </c>
      <c r="F66" s="3" t="s">
        <v>601</v>
      </c>
      <c r="G66" s="73">
        <v>29610.0</v>
      </c>
      <c r="H66" s="3">
        <v>36.8</v>
      </c>
      <c r="I66" s="3" t="s">
        <v>3812</v>
      </c>
      <c r="J66" s="3">
        <v>36.8</v>
      </c>
      <c r="K66" s="3" t="s">
        <v>3833</v>
      </c>
      <c r="L66" s="3" t="s">
        <v>3814</v>
      </c>
    </row>
    <row r="67" ht="14.25" hidden="1" customHeight="1">
      <c r="A67" s="3" t="s">
        <v>3808</v>
      </c>
      <c r="B67" s="3">
        <v>2030.0</v>
      </c>
      <c r="C67" s="3" t="s">
        <v>3830</v>
      </c>
      <c r="D67" s="3" t="s">
        <v>3831</v>
      </c>
      <c r="E67" s="3" t="s">
        <v>3811</v>
      </c>
      <c r="F67" s="3" t="s">
        <v>601</v>
      </c>
      <c r="G67" s="73">
        <v>31100.0</v>
      </c>
      <c r="H67" s="3">
        <v>40.6</v>
      </c>
      <c r="I67" s="3" t="s">
        <v>3812</v>
      </c>
      <c r="J67" s="3">
        <v>40.6</v>
      </c>
      <c r="K67" s="3" t="s">
        <v>3834</v>
      </c>
      <c r="L67" s="3" t="s">
        <v>3814</v>
      </c>
    </row>
    <row r="68" ht="14.25" hidden="1" customHeight="1">
      <c r="A68" s="3" t="s">
        <v>3808</v>
      </c>
      <c r="B68" s="3">
        <v>2035.0</v>
      </c>
      <c r="C68" s="3" t="s">
        <v>3830</v>
      </c>
      <c r="D68" s="3" t="s">
        <v>3831</v>
      </c>
      <c r="E68" s="3" t="s">
        <v>3811</v>
      </c>
      <c r="F68" s="3" t="s">
        <v>601</v>
      </c>
      <c r="G68" s="73">
        <v>31900.0</v>
      </c>
      <c r="H68" s="3">
        <v>44.8</v>
      </c>
      <c r="I68" s="3" t="s">
        <v>3812</v>
      </c>
      <c r="J68" s="3">
        <v>44.8</v>
      </c>
      <c r="K68" s="3" t="s">
        <v>3835</v>
      </c>
      <c r="L68" s="3" t="s">
        <v>3814</v>
      </c>
    </row>
    <row r="69" ht="14.25" hidden="1" customHeight="1">
      <c r="A69" s="3" t="s">
        <v>3808</v>
      </c>
      <c r="B69" s="3">
        <v>2040.0</v>
      </c>
      <c r="C69" s="3" t="s">
        <v>3830</v>
      </c>
      <c r="D69" s="3" t="s">
        <v>3831</v>
      </c>
      <c r="E69" s="3" t="s">
        <v>3811</v>
      </c>
      <c r="F69" s="3" t="s">
        <v>601</v>
      </c>
      <c r="G69" s="73">
        <v>31250.0</v>
      </c>
      <c r="H69" s="3">
        <v>49.0</v>
      </c>
      <c r="I69" s="3" t="s">
        <v>3812</v>
      </c>
      <c r="J69" s="3">
        <v>49.0</v>
      </c>
      <c r="K69" s="3" t="s">
        <v>3818</v>
      </c>
      <c r="L69" s="3" t="s">
        <v>3814</v>
      </c>
    </row>
    <row r="70" ht="14.25" hidden="1" customHeight="1">
      <c r="A70" s="3" t="s">
        <v>3808</v>
      </c>
      <c r="B70" s="3">
        <v>2045.0</v>
      </c>
      <c r="C70" s="3" t="s">
        <v>3830</v>
      </c>
      <c r="D70" s="3" t="s">
        <v>3831</v>
      </c>
      <c r="E70" s="3" t="s">
        <v>3811</v>
      </c>
      <c r="F70" s="3" t="s">
        <v>601</v>
      </c>
      <c r="G70" s="73">
        <v>30600.0</v>
      </c>
      <c r="H70" s="3">
        <v>53.2</v>
      </c>
      <c r="I70" s="3" t="s">
        <v>3812</v>
      </c>
      <c r="J70" s="3">
        <v>53.2</v>
      </c>
      <c r="K70" s="3" t="s">
        <v>3818</v>
      </c>
      <c r="L70" s="3" t="s">
        <v>3814</v>
      </c>
    </row>
    <row r="71" ht="14.25" hidden="1" customHeight="1">
      <c r="A71" s="3" t="s">
        <v>3808</v>
      </c>
      <c r="B71" s="3">
        <v>2050.0</v>
      </c>
      <c r="C71" s="3" t="s">
        <v>3830</v>
      </c>
      <c r="D71" s="3" t="s">
        <v>3831</v>
      </c>
      <c r="E71" s="3" t="s">
        <v>3811</v>
      </c>
      <c r="F71" s="3" t="s">
        <v>601</v>
      </c>
      <c r="G71" s="73">
        <v>29950.0</v>
      </c>
      <c r="H71" s="3">
        <v>53.2</v>
      </c>
      <c r="I71" s="3" t="s">
        <v>3812</v>
      </c>
      <c r="J71" s="3">
        <v>53.2</v>
      </c>
      <c r="K71" s="3" t="s">
        <v>3836</v>
      </c>
      <c r="L71" s="3" t="s">
        <v>3814</v>
      </c>
    </row>
    <row r="72" ht="14.25" hidden="1" customHeight="1">
      <c r="A72" s="3" t="s">
        <v>3820</v>
      </c>
      <c r="B72" s="3">
        <v>2020.0</v>
      </c>
      <c r="C72" s="3" t="s">
        <v>3830</v>
      </c>
      <c r="D72" s="3" t="s">
        <v>3831</v>
      </c>
      <c r="E72" s="3" t="s">
        <v>3811</v>
      </c>
      <c r="F72" s="3" t="s">
        <v>601</v>
      </c>
      <c r="G72" s="73">
        <v>29030.0</v>
      </c>
      <c r="H72" s="3">
        <v>25.6</v>
      </c>
      <c r="I72" s="3" t="s">
        <v>3812</v>
      </c>
      <c r="J72" s="3">
        <v>25.6</v>
      </c>
      <c r="K72" s="3" t="s">
        <v>3837</v>
      </c>
      <c r="L72" s="3" t="s">
        <v>3814</v>
      </c>
    </row>
    <row r="73" ht="14.25" hidden="1" customHeight="1">
      <c r="A73" s="3" t="s">
        <v>3820</v>
      </c>
      <c r="B73" s="3">
        <v>2025.0</v>
      </c>
      <c r="C73" s="3" t="s">
        <v>3830</v>
      </c>
      <c r="D73" s="3" t="s">
        <v>3831</v>
      </c>
      <c r="E73" s="3" t="s">
        <v>3811</v>
      </c>
      <c r="F73" s="3" t="s">
        <v>601</v>
      </c>
      <c r="G73" s="73">
        <v>29030.0</v>
      </c>
      <c r="H73" s="3">
        <v>25.6</v>
      </c>
      <c r="I73" s="3" t="s">
        <v>3812</v>
      </c>
      <c r="J73" s="3">
        <v>25.6</v>
      </c>
      <c r="K73" s="3" t="s">
        <v>3837</v>
      </c>
      <c r="L73" s="3" t="s">
        <v>3814</v>
      </c>
    </row>
    <row r="74" ht="14.25" hidden="1" customHeight="1">
      <c r="A74" s="3" t="s">
        <v>3820</v>
      </c>
      <c r="B74" s="3">
        <v>2030.0</v>
      </c>
      <c r="C74" s="3" t="s">
        <v>3830</v>
      </c>
      <c r="D74" s="3" t="s">
        <v>3831</v>
      </c>
      <c r="E74" s="3" t="s">
        <v>3811</v>
      </c>
      <c r="F74" s="3" t="s">
        <v>601</v>
      </c>
      <c r="G74" s="73">
        <v>29030.0</v>
      </c>
      <c r="H74" s="3">
        <v>25.6</v>
      </c>
      <c r="I74" s="3" t="s">
        <v>3812</v>
      </c>
      <c r="J74" s="3">
        <v>25.6</v>
      </c>
      <c r="K74" s="3" t="s">
        <v>3837</v>
      </c>
      <c r="L74" s="3" t="s">
        <v>3814</v>
      </c>
    </row>
    <row r="75" ht="14.25" hidden="1" customHeight="1">
      <c r="A75" s="3" t="s">
        <v>3820</v>
      </c>
      <c r="B75" s="3">
        <v>2035.0</v>
      </c>
      <c r="C75" s="3" t="s">
        <v>3830</v>
      </c>
      <c r="D75" s="3" t="s">
        <v>3831</v>
      </c>
      <c r="E75" s="3" t="s">
        <v>3811</v>
      </c>
      <c r="F75" s="3" t="s">
        <v>601</v>
      </c>
      <c r="G75" s="73">
        <v>29030.0</v>
      </c>
      <c r="H75" s="3">
        <v>25.6</v>
      </c>
      <c r="I75" s="3" t="s">
        <v>3812</v>
      </c>
      <c r="J75" s="3">
        <v>25.6</v>
      </c>
      <c r="K75" s="3" t="s">
        <v>3837</v>
      </c>
      <c r="L75" s="3" t="s">
        <v>3814</v>
      </c>
    </row>
    <row r="76" ht="14.25" hidden="1" customHeight="1">
      <c r="A76" s="3" t="s">
        <v>3820</v>
      </c>
      <c r="B76" s="3">
        <v>2040.0</v>
      </c>
      <c r="C76" s="3" t="s">
        <v>3830</v>
      </c>
      <c r="D76" s="3" t="s">
        <v>3831</v>
      </c>
      <c r="E76" s="3" t="s">
        <v>3811</v>
      </c>
      <c r="F76" s="3" t="s">
        <v>601</v>
      </c>
      <c r="G76" s="73">
        <v>29030.0</v>
      </c>
      <c r="H76" s="3">
        <v>25.6</v>
      </c>
      <c r="I76" s="3" t="s">
        <v>3812</v>
      </c>
      <c r="J76" s="3">
        <v>25.6</v>
      </c>
      <c r="K76" s="3" t="s">
        <v>3837</v>
      </c>
      <c r="L76" s="3" t="s">
        <v>3814</v>
      </c>
    </row>
    <row r="77" ht="14.25" hidden="1" customHeight="1">
      <c r="A77" s="3" t="s">
        <v>3820</v>
      </c>
      <c r="B77" s="3">
        <v>2045.0</v>
      </c>
      <c r="C77" s="3" t="s">
        <v>3830</v>
      </c>
      <c r="D77" s="3" t="s">
        <v>3831</v>
      </c>
      <c r="E77" s="3" t="s">
        <v>3811</v>
      </c>
      <c r="F77" s="3" t="s">
        <v>601</v>
      </c>
      <c r="G77" s="73">
        <v>29030.0</v>
      </c>
      <c r="H77" s="3">
        <v>25.6</v>
      </c>
      <c r="I77" s="3" t="s">
        <v>3812</v>
      </c>
      <c r="J77" s="3">
        <v>25.6</v>
      </c>
      <c r="K77" s="3" t="s">
        <v>3837</v>
      </c>
      <c r="L77" s="3" t="s">
        <v>3814</v>
      </c>
    </row>
    <row r="78" ht="14.25" hidden="1" customHeight="1">
      <c r="A78" s="3" t="s">
        <v>3820</v>
      </c>
      <c r="B78" s="3">
        <v>2050.0</v>
      </c>
      <c r="C78" s="3" t="s">
        <v>3830</v>
      </c>
      <c r="D78" s="3" t="s">
        <v>3831</v>
      </c>
      <c r="E78" s="3" t="s">
        <v>3811</v>
      </c>
      <c r="F78" s="3" t="s">
        <v>601</v>
      </c>
      <c r="G78" s="73">
        <v>29030.0</v>
      </c>
      <c r="H78" s="3">
        <v>25.6</v>
      </c>
      <c r="I78" s="3" t="s">
        <v>3812</v>
      </c>
      <c r="J78" s="3">
        <v>25.6</v>
      </c>
      <c r="K78" s="3" t="s">
        <v>3837</v>
      </c>
      <c r="L78" s="3" t="s">
        <v>3814</v>
      </c>
    </row>
    <row r="79" ht="14.25" hidden="1" customHeight="1">
      <c r="A79" s="3" t="s">
        <v>3823</v>
      </c>
      <c r="B79" s="3">
        <v>2020.0</v>
      </c>
      <c r="C79" s="3" t="s">
        <v>3830</v>
      </c>
      <c r="D79" s="3" t="s">
        <v>3831</v>
      </c>
      <c r="E79" s="3" t="s">
        <v>3811</v>
      </c>
      <c r="F79" s="3" t="s">
        <v>601</v>
      </c>
      <c r="G79" s="73">
        <v>29030.0</v>
      </c>
      <c r="H79" s="3">
        <v>25.6</v>
      </c>
      <c r="I79" s="3" t="s">
        <v>3812</v>
      </c>
      <c r="J79" s="3">
        <v>25.6</v>
      </c>
      <c r="K79" s="3" t="s">
        <v>3838</v>
      </c>
      <c r="L79" s="3" t="s">
        <v>3814</v>
      </c>
    </row>
    <row r="80" ht="14.25" hidden="1" customHeight="1">
      <c r="A80" s="3" t="s">
        <v>3823</v>
      </c>
      <c r="B80" s="3">
        <v>2025.0</v>
      </c>
      <c r="C80" s="3" t="s">
        <v>3830</v>
      </c>
      <c r="D80" s="3" t="s">
        <v>3831</v>
      </c>
      <c r="E80" s="3" t="s">
        <v>3811</v>
      </c>
      <c r="F80" s="3" t="s">
        <v>601</v>
      </c>
      <c r="G80" s="73">
        <v>30990.0</v>
      </c>
      <c r="H80" s="3">
        <v>29.1</v>
      </c>
      <c r="I80" s="3" t="s">
        <v>3812</v>
      </c>
      <c r="J80" s="3">
        <v>29.1</v>
      </c>
      <c r="K80" s="3" t="s">
        <v>3839</v>
      </c>
      <c r="L80" s="3" t="s">
        <v>3814</v>
      </c>
    </row>
    <row r="81" ht="14.25" hidden="1" customHeight="1">
      <c r="A81" s="3" t="s">
        <v>3823</v>
      </c>
      <c r="B81" s="3">
        <v>2030.0</v>
      </c>
      <c r="C81" s="3" t="s">
        <v>3830</v>
      </c>
      <c r="D81" s="3" t="s">
        <v>3831</v>
      </c>
      <c r="E81" s="3" t="s">
        <v>3811</v>
      </c>
      <c r="F81" s="3" t="s">
        <v>601</v>
      </c>
      <c r="G81" s="73">
        <v>31200.0</v>
      </c>
      <c r="H81" s="3">
        <v>33.9</v>
      </c>
      <c r="I81" s="3" t="s">
        <v>3812</v>
      </c>
      <c r="J81" s="3">
        <v>33.9</v>
      </c>
      <c r="K81" s="3" t="s">
        <v>3840</v>
      </c>
      <c r="L81" s="3" t="s">
        <v>3814</v>
      </c>
    </row>
    <row r="82" ht="14.25" hidden="1" customHeight="1">
      <c r="A82" s="3" t="s">
        <v>3823</v>
      </c>
      <c r="B82" s="3">
        <v>2035.0</v>
      </c>
      <c r="C82" s="3" t="s">
        <v>3830</v>
      </c>
      <c r="D82" s="3" t="s">
        <v>3831</v>
      </c>
      <c r="E82" s="3" t="s">
        <v>3811</v>
      </c>
      <c r="F82" s="3" t="s">
        <v>601</v>
      </c>
      <c r="G82" s="73">
        <v>30800.0</v>
      </c>
      <c r="H82" s="3">
        <v>37.5</v>
      </c>
      <c r="I82" s="3" t="s">
        <v>3812</v>
      </c>
      <c r="J82" s="3">
        <v>37.5</v>
      </c>
      <c r="K82" s="3" t="s">
        <v>3841</v>
      </c>
      <c r="L82" s="3" t="s">
        <v>3814</v>
      </c>
    </row>
    <row r="83" ht="14.25" hidden="1" customHeight="1">
      <c r="A83" s="3" t="s">
        <v>3823</v>
      </c>
      <c r="B83" s="3">
        <v>2040.0</v>
      </c>
      <c r="C83" s="3" t="s">
        <v>3830</v>
      </c>
      <c r="D83" s="3" t="s">
        <v>3831</v>
      </c>
      <c r="E83" s="3" t="s">
        <v>3811</v>
      </c>
      <c r="F83" s="3" t="s">
        <v>601</v>
      </c>
      <c r="G83" s="73">
        <v>30310.0</v>
      </c>
      <c r="H83" s="3">
        <v>38.9</v>
      </c>
      <c r="I83" s="3" t="s">
        <v>3812</v>
      </c>
      <c r="J83" s="3">
        <v>38.9</v>
      </c>
      <c r="K83" s="3" t="s">
        <v>3818</v>
      </c>
      <c r="L83" s="3" t="s">
        <v>3814</v>
      </c>
    </row>
    <row r="84" ht="14.25" hidden="1" customHeight="1">
      <c r="A84" s="3" t="s">
        <v>3823</v>
      </c>
      <c r="B84" s="3">
        <v>2045.0</v>
      </c>
      <c r="C84" s="3" t="s">
        <v>3830</v>
      </c>
      <c r="D84" s="3" t="s">
        <v>3831</v>
      </c>
      <c r="E84" s="3" t="s">
        <v>3811</v>
      </c>
      <c r="F84" s="3" t="s">
        <v>601</v>
      </c>
      <c r="G84" s="73">
        <v>29830.0</v>
      </c>
      <c r="H84" s="3">
        <v>40.2</v>
      </c>
      <c r="I84" s="3" t="s">
        <v>3812</v>
      </c>
      <c r="J84" s="3">
        <v>40.2</v>
      </c>
      <c r="K84" s="3" t="s">
        <v>3818</v>
      </c>
      <c r="L84" s="3" t="s">
        <v>3814</v>
      </c>
    </row>
    <row r="85" ht="14.25" hidden="1" customHeight="1">
      <c r="A85" s="3" t="s">
        <v>3823</v>
      </c>
      <c r="B85" s="3">
        <v>2050.0</v>
      </c>
      <c r="C85" s="3" t="s">
        <v>3830</v>
      </c>
      <c r="D85" s="3" t="s">
        <v>3831</v>
      </c>
      <c r="E85" s="3" t="s">
        <v>3811</v>
      </c>
      <c r="F85" s="3" t="s">
        <v>601</v>
      </c>
      <c r="G85" s="73">
        <v>29340.0</v>
      </c>
      <c r="H85" s="3">
        <v>41.6</v>
      </c>
      <c r="I85" s="3" t="s">
        <v>3812</v>
      </c>
      <c r="J85" s="3">
        <v>41.6</v>
      </c>
      <c r="K85" s="3" t="s">
        <v>3842</v>
      </c>
      <c r="L85" s="3" t="s">
        <v>3814</v>
      </c>
    </row>
    <row r="86" ht="14.25" hidden="1" customHeight="1">
      <c r="A86" s="3" t="s">
        <v>3808</v>
      </c>
      <c r="B86" s="3">
        <v>2020.0</v>
      </c>
      <c r="C86" s="3" t="s">
        <v>3843</v>
      </c>
      <c r="D86" s="3" t="s">
        <v>3844</v>
      </c>
      <c r="E86" s="3" t="s">
        <v>3811</v>
      </c>
      <c r="F86" s="3" t="s">
        <v>601</v>
      </c>
      <c r="G86" s="73">
        <v>53140.0</v>
      </c>
      <c r="H86" s="3">
        <v>56.7</v>
      </c>
      <c r="I86" s="3" t="s">
        <v>3812</v>
      </c>
      <c r="J86" s="3">
        <v>56.7</v>
      </c>
      <c r="K86" s="3" t="s">
        <v>3845</v>
      </c>
      <c r="L86" s="3" t="s">
        <v>3846</v>
      </c>
    </row>
    <row r="87" ht="14.25" hidden="1" customHeight="1">
      <c r="A87" s="3" t="s">
        <v>3808</v>
      </c>
      <c r="B87" s="3">
        <v>2025.0</v>
      </c>
      <c r="C87" s="3" t="s">
        <v>3843</v>
      </c>
      <c r="D87" s="3" t="s">
        <v>3844</v>
      </c>
      <c r="E87" s="3" t="s">
        <v>3811</v>
      </c>
      <c r="F87" s="3" t="s">
        <v>601</v>
      </c>
      <c r="G87" s="73">
        <v>44490.0</v>
      </c>
      <c r="H87" s="3">
        <v>69.1</v>
      </c>
      <c r="I87" s="3" t="s">
        <v>3812</v>
      </c>
      <c r="J87" s="3">
        <v>69.1</v>
      </c>
      <c r="K87" s="3" t="s">
        <v>3845</v>
      </c>
      <c r="L87" s="3" t="s">
        <v>3846</v>
      </c>
    </row>
    <row r="88" ht="14.25" hidden="1" customHeight="1">
      <c r="A88" s="3" t="s">
        <v>3808</v>
      </c>
      <c r="B88" s="3">
        <v>2030.0</v>
      </c>
      <c r="C88" s="3" t="s">
        <v>3843</v>
      </c>
      <c r="D88" s="3" t="s">
        <v>3844</v>
      </c>
      <c r="E88" s="3" t="s">
        <v>3811</v>
      </c>
      <c r="F88" s="3" t="s">
        <v>601</v>
      </c>
      <c r="G88" s="73">
        <v>37770.0</v>
      </c>
      <c r="H88" s="3">
        <v>75.8</v>
      </c>
      <c r="I88" s="3" t="s">
        <v>3812</v>
      </c>
      <c r="J88" s="3">
        <v>75.8</v>
      </c>
      <c r="K88" s="3" t="s">
        <v>3845</v>
      </c>
      <c r="L88" s="3" t="s">
        <v>3846</v>
      </c>
    </row>
    <row r="89" ht="14.25" hidden="1" customHeight="1">
      <c r="A89" s="3" t="s">
        <v>3808</v>
      </c>
      <c r="B89" s="3">
        <v>2035.0</v>
      </c>
      <c r="C89" s="3" t="s">
        <v>3843</v>
      </c>
      <c r="D89" s="3" t="s">
        <v>3844</v>
      </c>
      <c r="E89" s="3" t="s">
        <v>3811</v>
      </c>
      <c r="F89" s="3" t="s">
        <v>601</v>
      </c>
      <c r="G89" s="73">
        <v>34440.0</v>
      </c>
      <c r="H89" s="3">
        <v>89.5</v>
      </c>
      <c r="I89" s="3" t="s">
        <v>3812</v>
      </c>
      <c r="J89" s="3">
        <v>89.5</v>
      </c>
      <c r="K89" s="3" t="s">
        <v>3845</v>
      </c>
      <c r="L89" s="3" t="s">
        <v>3846</v>
      </c>
    </row>
    <row r="90" ht="14.25" hidden="1" customHeight="1">
      <c r="A90" s="3" t="s">
        <v>3808</v>
      </c>
      <c r="B90" s="3">
        <v>2040.0</v>
      </c>
      <c r="C90" s="3" t="s">
        <v>3843</v>
      </c>
      <c r="D90" s="3" t="s">
        <v>3844</v>
      </c>
      <c r="E90" s="3" t="s">
        <v>3811</v>
      </c>
      <c r="F90" s="3" t="s">
        <v>601</v>
      </c>
      <c r="G90" s="73">
        <v>32970.0</v>
      </c>
      <c r="H90" s="3">
        <v>92.9</v>
      </c>
      <c r="I90" s="3" t="s">
        <v>3812</v>
      </c>
      <c r="J90" s="3">
        <v>92.9</v>
      </c>
      <c r="K90" s="3" t="s">
        <v>3845</v>
      </c>
      <c r="L90" s="3" t="s">
        <v>3846</v>
      </c>
    </row>
    <row r="91" ht="14.25" hidden="1" customHeight="1">
      <c r="A91" s="3" t="s">
        <v>3808</v>
      </c>
      <c r="B91" s="3">
        <v>2045.0</v>
      </c>
      <c r="C91" s="3" t="s">
        <v>3843</v>
      </c>
      <c r="D91" s="3" t="s">
        <v>3844</v>
      </c>
      <c r="E91" s="3" t="s">
        <v>3811</v>
      </c>
      <c r="F91" s="3" t="s">
        <v>601</v>
      </c>
      <c r="G91" s="73">
        <v>31490.0</v>
      </c>
      <c r="H91" s="3">
        <v>96.3</v>
      </c>
      <c r="I91" s="3" t="s">
        <v>3812</v>
      </c>
      <c r="J91" s="3">
        <v>96.3</v>
      </c>
      <c r="K91" s="3" t="s">
        <v>3845</v>
      </c>
      <c r="L91" s="3" t="s">
        <v>3846</v>
      </c>
    </row>
    <row r="92" ht="14.25" hidden="1" customHeight="1">
      <c r="A92" s="3" t="s">
        <v>3808</v>
      </c>
      <c r="B92" s="3">
        <v>2050.0</v>
      </c>
      <c r="C92" s="3" t="s">
        <v>3843</v>
      </c>
      <c r="D92" s="3" t="s">
        <v>3844</v>
      </c>
      <c r="E92" s="3" t="s">
        <v>3811</v>
      </c>
      <c r="F92" s="3" t="s">
        <v>601</v>
      </c>
      <c r="G92" s="73">
        <v>30020.0</v>
      </c>
      <c r="H92" s="3">
        <v>99.7</v>
      </c>
      <c r="I92" s="3" t="s">
        <v>3812</v>
      </c>
      <c r="J92" s="3">
        <v>99.7</v>
      </c>
      <c r="K92" s="3" t="s">
        <v>3845</v>
      </c>
      <c r="L92" s="3" t="s">
        <v>3846</v>
      </c>
    </row>
    <row r="93" ht="14.25" hidden="1" customHeight="1">
      <c r="A93" s="3" t="s">
        <v>3820</v>
      </c>
      <c r="B93" s="3">
        <v>2020.0</v>
      </c>
      <c r="C93" s="3" t="s">
        <v>3843</v>
      </c>
      <c r="D93" s="3" t="s">
        <v>3844</v>
      </c>
      <c r="E93" s="3" t="s">
        <v>3811</v>
      </c>
      <c r="F93" s="3" t="s">
        <v>601</v>
      </c>
      <c r="G93" s="73">
        <v>53140.0</v>
      </c>
      <c r="H93" s="3">
        <v>56.7</v>
      </c>
      <c r="I93" s="3" t="s">
        <v>3812</v>
      </c>
      <c r="J93" s="3">
        <v>56.7</v>
      </c>
      <c r="K93" s="3" t="s">
        <v>3845</v>
      </c>
      <c r="L93" s="3" t="s">
        <v>3846</v>
      </c>
    </row>
    <row r="94" ht="14.25" hidden="1" customHeight="1">
      <c r="A94" s="3" t="s">
        <v>3820</v>
      </c>
      <c r="B94" s="3">
        <v>2025.0</v>
      </c>
      <c r="C94" s="3" t="s">
        <v>3843</v>
      </c>
      <c r="D94" s="3" t="s">
        <v>3844</v>
      </c>
      <c r="E94" s="3" t="s">
        <v>3811</v>
      </c>
      <c r="F94" s="3" t="s">
        <v>601</v>
      </c>
      <c r="G94" s="73">
        <v>53140.0</v>
      </c>
      <c r="H94" s="3">
        <v>56.7</v>
      </c>
      <c r="I94" s="3" t="s">
        <v>3812</v>
      </c>
      <c r="J94" s="3">
        <v>56.7</v>
      </c>
      <c r="K94" s="3" t="s">
        <v>3847</v>
      </c>
      <c r="L94" s="3" t="s">
        <v>3846</v>
      </c>
    </row>
    <row r="95" ht="14.25" hidden="1" customHeight="1">
      <c r="A95" s="3" t="s">
        <v>3820</v>
      </c>
      <c r="B95" s="3">
        <v>2030.0</v>
      </c>
      <c r="C95" s="3" t="s">
        <v>3843</v>
      </c>
      <c r="D95" s="3" t="s">
        <v>3844</v>
      </c>
      <c r="E95" s="3" t="s">
        <v>3811</v>
      </c>
      <c r="F95" s="3" t="s">
        <v>601</v>
      </c>
      <c r="G95" s="73">
        <v>53140.0</v>
      </c>
      <c r="H95" s="3">
        <v>56.7</v>
      </c>
      <c r="I95" s="3" t="s">
        <v>3812</v>
      </c>
      <c r="J95" s="3">
        <v>56.7</v>
      </c>
      <c r="K95" s="3" t="s">
        <v>3847</v>
      </c>
      <c r="L95" s="3" t="s">
        <v>3846</v>
      </c>
    </row>
    <row r="96" ht="14.25" hidden="1" customHeight="1">
      <c r="A96" s="3" t="s">
        <v>3820</v>
      </c>
      <c r="B96" s="3">
        <v>2035.0</v>
      </c>
      <c r="C96" s="3" t="s">
        <v>3843</v>
      </c>
      <c r="D96" s="3" t="s">
        <v>3844</v>
      </c>
      <c r="E96" s="3" t="s">
        <v>3811</v>
      </c>
      <c r="F96" s="3" t="s">
        <v>601</v>
      </c>
      <c r="G96" s="73">
        <v>53140.0</v>
      </c>
      <c r="H96" s="3">
        <v>56.7</v>
      </c>
      <c r="I96" s="3" t="s">
        <v>3812</v>
      </c>
      <c r="J96" s="3">
        <v>56.7</v>
      </c>
      <c r="K96" s="3" t="s">
        <v>3847</v>
      </c>
      <c r="L96" s="3" t="s">
        <v>3846</v>
      </c>
    </row>
    <row r="97" ht="14.25" hidden="1" customHeight="1">
      <c r="A97" s="3" t="s">
        <v>3820</v>
      </c>
      <c r="B97" s="3">
        <v>2040.0</v>
      </c>
      <c r="C97" s="3" t="s">
        <v>3843</v>
      </c>
      <c r="D97" s="3" t="s">
        <v>3844</v>
      </c>
      <c r="E97" s="3" t="s">
        <v>3811</v>
      </c>
      <c r="F97" s="3" t="s">
        <v>601</v>
      </c>
      <c r="G97" s="73">
        <v>53140.0</v>
      </c>
      <c r="H97" s="3">
        <v>56.7</v>
      </c>
      <c r="I97" s="3" t="s">
        <v>3812</v>
      </c>
      <c r="J97" s="3">
        <v>56.7</v>
      </c>
      <c r="K97" s="3" t="s">
        <v>3847</v>
      </c>
      <c r="L97" s="3" t="s">
        <v>3846</v>
      </c>
    </row>
    <row r="98" ht="14.25" hidden="1" customHeight="1">
      <c r="A98" s="3" t="s">
        <v>3820</v>
      </c>
      <c r="B98" s="3">
        <v>2045.0</v>
      </c>
      <c r="C98" s="3" t="s">
        <v>3843</v>
      </c>
      <c r="D98" s="3" t="s">
        <v>3844</v>
      </c>
      <c r="E98" s="3" t="s">
        <v>3811</v>
      </c>
      <c r="F98" s="3" t="s">
        <v>601</v>
      </c>
      <c r="G98" s="73">
        <v>53140.0</v>
      </c>
      <c r="H98" s="3">
        <v>56.7</v>
      </c>
      <c r="I98" s="3" t="s">
        <v>3812</v>
      </c>
      <c r="J98" s="3">
        <v>56.7</v>
      </c>
      <c r="K98" s="3" t="s">
        <v>3847</v>
      </c>
      <c r="L98" s="3" t="s">
        <v>3846</v>
      </c>
    </row>
    <row r="99" ht="14.25" hidden="1" customHeight="1">
      <c r="A99" s="3" t="s">
        <v>3820</v>
      </c>
      <c r="B99" s="3">
        <v>2050.0</v>
      </c>
      <c r="C99" s="3" t="s">
        <v>3843</v>
      </c>
      <c r="D99" s="3" t="s">
        <v>3844</v>
      </c>
      <c r="E99" s="3" t="s">
        <v>3811</v>
      </c>
      <c r="F99" s="3" t="s">
        <v>601</v>
      </c>
      <c r="G99" s="73">
        <v>53140.0</v>
      </c>
      <c r="H99" s="3">
        <v>56.7</v>
      </c>
      <c r="I99" s="3" t="s">
        <v>3812</v>
      </c>
      <c r="J99" s="3">
        <v>56.7</v>
      </c>
      <c r="K99" s="3" t="s">
        <v>3847</v>
      </c>
      <c r="L99" s="3" t="s">
        <v>3846</v>
      </c>
    </row>
    <row r="100" ht="14.25" hidden="1" customHeight="1">
      <c r="A100" s="3" t="s">
        <v>3823</v>
      </c>
      <c r="B100" s="3">
        <v>2020.0</v>
      </c>
      <c r="C100" s="3" t="s">
        <v>3843</v>
      </c>
      <c r="D100" s="3" t="s">
        <v>3844</v>
      </c>
      <c r="E100" s="3" t="s">
        <v>3811</v>
      </c>
      <c r="F100" s="3" t="s">
        <v>601</v>
      </c>
      <c r="G100" s="73">
        <v>53140.0</v>
      </c>
      <c r="H100" s="3">
        <v>56.7</v>
      </c>
      <c r="I100" s="3" t="s">
        <v>3812</v>
      </c>
      <c r="J100" s="3">
        <v>56.7</v>
      </c>
      <c r="K100" s="3" t="s">
        <v>3845</v>
      </c>
      <c r="L100" s="3" t="s">
        <v>3846</v>
      </c>
    </row>
    <row r="101" ht="14.25" hidden="1" customHeight="1">
      <c r="A101" s="3" t="s">
        <v>3823</v>
      </c>
      <c r="B101" s="3">
        <v>2025.0</v>
      </c>
      <c r="C101" s="3" t="s">
        <v>3843</v>
      </c>
      <c r="D101" s="3" t="s">
        <v>3844</v>
      </c>
      <c r="E101" s="3" t="s">
        <v>3811</v>
      </c>
      <c r="F101" s="3" t="s">
        <v>601</v>
      </c>
      <c r="G101" s="73">
        <v>45980.0</v>
      </c>
      <c r="H101" s="3">
        <v>62.4</v>
      </c>
      <c r="I101" s="3" t="s">
        <v>3812</v>
      </c>
      <c r="J101" s="3">
        <v>62.4</v>
      </c>
      <c r="K101" s="3" t="s">
        <v>3845</v>
      </c>
      <c r="L101" s="3" t="s">
        <v>3846</v>
      </c>
    </row>
    <row r="102" ht="14.25" hidden="1" customHeight="1">
      <c r="A102" s="3" t="s">
        <v>3823</v>
      </c>
      <c r="B102" s="3">
        <v>2030.0</v>
      </c>
      <c r="C102" s="3" t="s">
        <v>3843</v>
      </c>
      <c r="D102" s="3" t="s">
        <v>3844</v>
      </c>
      <c r="E102" s="3" t="s">
        <v>3811</v>
      </c>
      <c r="F102" s="3" t="s">
        <v>601</v>
      </c>
      <c r="G102" s="73">
        <v>41090.0</v>
      </c>
      <c r="H102" s="3">
        <v>64.2</v>
      </c>
      <c r="I102" s="3" t="s">
        <v>3812</v>
      </c>
      <c r="J102" s="3">
        <v>64.2</v>
      </c>
      <c r="K102" s="3" t="s">
        <v>3845</v>
      </c>
      <c r="L102" s="3" t="s">
        <v>3846</v>
      </c>
    </row>
    <row r="103" ht="14.25" hidden="1" customHeight="1">
      <c r="A103" s="3" t="s">
        <v>3823</v>
      </c>
      <c r="B103" s="3">
        <v>2035.0</v>
      </c>
      <c r="C103" s="3" t="s">
        <v>3843</v>
      </c>
      <c r="D103" s="3" t="s">
        <v>3844</v>
      </c>
      <c r="E103" s="3" t="s">
        <v>3811</v>
      </c>
      <c r="F103" s="3" t="s">
        <v>601</v>
      </c>
      <c r="G103" s="73">
        <v>37740.0</v>
      </c>
      <c r="H103" s="3">
        <v>72.1</v>
      </c>
      <c r="I103" s="3" t="s">
        <v>3812</v>
      </c>
      <c r="J103" s="3">
        <v>72.1</v>
      </c>
      <c r="K103" s="3" t="s">
        <v>3845</v>
      </c>
      <c r="L103" s="3" t="s">
        <v>3846</v>
      </c>
    </row>
    <row r="104" ht="14.25" hidden="1" customHeight="1">
      <c r="A104" s="3" t="s">
        <v>3823</v>
      </c>
      <c r="B104" s="3">
        <v>2040.0</v>
      </c>
      <c r="C104" s="3" t="s">
        <v>3843</v>
      </c>
      <c r="D104" s="3" t="s">
        <v>3844</v>
      </c>
      <c r="E104" s="3" t="s">
        <v>3811</v>
      </c>
      <c r="F104" s="3" t="s">
        <v>601</v>
      </c>
      <c r="G104" s="73">
        <v>36290.0</v>
      </c>
      <c r="H104" s="3">
        <v>74.4</v>
      </c>
      <c r="I104" s="3" t="s">
        <v>3812</v>
      </c>
      <c r="J104" s="3">
        <v>74.4</v>
      </c>
      <c r="K104" s="3" t="s">
        <v>3845</v>
      </c>
      <c r="L104" s="3" t="s">
        <v>3846</v>
      </c>
    </row>
    <row r="105" ht="14.25" hidden="1" customHeight="1">
      <c r="A105" s="3" t="s">
        <v>3823</v>
      </c>
      <c r="B105" s="3">
        <v>2045.0</v>
      </c>
      <c r="C105" s="3" t="s">
        <v>3843</v>
      </c>
      <c r="D105" s="3" t="s">
        <v>3844</v>
      </c>
      <c r="E105" s="3" t="s">
        <v>3811</v>
      </c>
      <c r="F105" s="3" t="s">
        <v>601</v>
      </c>
      <c r="G105" s="73">
        <v>34850.0</v>
      </c>
      <c r="H105" s="3">
        <v>76.6</v>
      </c>
      <c r="I105" s="3" t="s">
        <v>3812</v>
      </c>
      <c r="J105" s="3">
        <v>76.6</v>
      </c>
      <c r="K105" s="3" t="s">
        <v>3845</v>
      </c>
      <c r="L105" s="3" t="s">
        <v>3846</v>
      </c>
    </row>
    <row r="106" ht="14.25" hidden="1" customHeight="1">
      <c r="A106" s="3" t="s">
        <v>3823</v>
      </c>
      <c r="B106" s="3">
        <v>2050.0</v>
      </c>
      <c r="C106" s="3" t="s">
        <v>3843</v>
      </c>
      <c r="D106" s="3" t="s">
        <v>3844</v>
      </c>
      <c r="E106" s="3" t="s">
        <v>3811</v>
      </c>
      <c r="F106" s="3" t="s">
        <v>601</v>
      </c>
      <c r="G106" s="73">
        <v>33400.0</v>
      </c>
      <c r="H106" s="3">
        <v>78.9</v>
      </c>
      <c r="I106" s="3" t="s">
        <v>3812</v>
      </c>
      <c r="J106" s="3">
        <v>78.9</v>
      </c>
      <c r="K106" s="3" t="s">
        <v>3845</v>
      </c>
      <c r="L106" s="3" t="s">
        <v>3846</v>
      </c>
    </row>
    <row r="107" ht="14.25" hidden="1" customHeight="1">
      <c r="A107" s="3" t="s">
        <v>3808</v>
      </c>
      <c r="B107" s="3">
        <v>2020.0</v>
      </c>
      <c r="C107" s="3" t="s">
        <v>3848</v>
      </c>
      <c r="D107" s="3" t="s">
        <v>3849</v>
      </c>
      <c r="E107" s="3" t="s">
        <v>3811</v>
      </c>
      <c r="F107" s="3" t="s">
        <v>601</v>
      </c>
      <c r="G107" s="73">
        <v>30960.0</v>
      </c>
      <c r="H107" s="3">
        <v>36.3</v>
      </c>
      <c r="I107" s="3" t="s">
        <v>3812</v>
      </c>
      <c r="J107" s="3">
        <v>36.3</v>
      </c>
      <c r="K107" s="3" t="s">
        <v>3832</v>
      </c>
      <c r="L107" s="3" t="s">
        <v>3814</v>
      </c>
    </row>
    <row r="108" ht="14.25" hidden="1" customHeight="1">
      <c r="A108" s="3" t="s">
        <v>3808</v>
      </c>
      <c r="B108" s="3">
        <v>2025.0</v>
      </c>
      <c r="C108" s="3" t="s">
        <v>3848</v>
      </c>
      <c r="D108" s="3" t="s">
        <v>3849</v>
      </c>
      <c r="E108" s="3" t="s">
        <v>3811</v>
      </c>
      <c r="F108" s="3" t="s">
        <v>601</v>
      </c>
      <c r="G108" s="73">
        <v>30350.0</v>
      </c>
      <c r="H108" s="3">
        <v>45.8</v>
      </c>
      <c r="I108" s="3" t="s">
        <v>3812</v>
      </c>
      <c r="J108" s="3">
        <v>45.8</v>
      </c>
      <c r="K108" s="3" t="s">
        <v>3833</v>
      </c>
      <c r="L108" s="3" t="s">
        <v>3814</v>
      </c>
    </row>
    <row r="109" ht="14.25" hidden="1" customHeight="1">
      <c r="A109" s="3" t="s">
        <v>3808</v>
      </c>
      <c r="B109" s="3">
        <v>2030.0</v>
      </c>
      <c r="C109" s="3" t="s">
        <v>3848</v>
      </c>
      <c r="D109" s="3" t="s">
        <v>3849</v>
      </c>
      <c r="E109" s="3" t="s">
        <v>3811</v>
      </c>
      <c r="F109" s="3" t="s">
        <v>601</v>
      </c>
      <c r="G109" s="73">
        <v>30940.0</v>
      </c>
      <c r="H109" s="3">
        <v>51.3</v>
      </c>
      <c r="I109" s="3" t="s">
        <v>3812</v>
      </c>
      <c r="J109" s="3">
        <v>51.3</v>
      </c>
      <c r="K109" s="3" t="s">
        <v>3834</v>
      </c>
      <c r="L109" s="3" t="s">
        <v>3814</v>
      </c>
    </row>
    <row r="110" ht="14.25" hidden="1" customHeight="1">
      <c r="A110" s="3" t="s">
        <v>3808</v>
      </c>
      <c r="B110" s="3">
        <v>2035.0</v>
      </c>
      <c r="C110" s="3" t="s">
        <v>3848</v>
      </c>
      <c r="D110" s="3" t="s">
        <v>3849</v>
      </c>
      <c r="E110" s="3" t="s">
        <v>3811</v>
      </c>
      <c r="F110" s="3" t="s">
        <v>601</v>
      </c>
      <c r="G110" s="73">
        <v>31270.0</v>
      </c>
      <c r="H110" s="3">
        <v>55.3</v>
      </c>
      <c r="I110" s="3" t="s">
        <v>3812</v>
      </c>
      <c r="J110" s="3">
        <v>55.3</v>
      </c>
      <c r="K110" s="3" t="s">
        <v>3835</v>
      </c>
      <c r="L110" s="3" t="s">
        <v>3814</v>
      </c>
    </row>
    <row r="111" ht="14.25" hidden="1" customHeight="1">
      <c r="A111" s="3" t="s">
        <v>3808</v>
      </c>
      <c r="B111" s="3">
        <v>2040.0</v>
      </c>
      <c r="C111" s="3" t="s">
        <v>3848</v>
      </c>
      <c r="D111" s="3" t="s">
        <v>3849</v>
      </c>
      <c r="E111" s="3" t="s">
        <v>3811</v>
      </c>
      <c r="F111" s="3" t="s">
        <v>601</v>
      </c>
      <c r="G111" s="73">
        <v>30630.0</v>
      </c>
      <c r="H111" s="3">
        <v>57.4</v>
      </c>
      <c r="I111" s="3" t="s">
        <v>3812</v>
      </c>
      <c r="J111" s="3">
        <v>57.4</v>
      </c>
      <c r="K111" s="3" t="s">
        <v>3818</v>
      </c>
      <c r="L111" s="3" t="s">
        <v>3814</v>
      </c>
    </row>
    <row r="112" ht="14.25" hidden="1" customHeight="1">
      <c r="A112" s="3" t="s">
        <v>3808</v>
      </c>
      <c r="B112" s="3">
        <v>2045.0</v>
      </c>
      <c r="C112" s="3" t="s">
        <v>3848</v>
      </c>
      <c r="D112" s="3" t="s">
        <v>3849</v>
      </c>
      <c r="E112" s="3" t="s">
        <v>3811</v>
      </c>
      <c r="F112" s="3" t="s">
        <v>601</v>
      </c>
      <c r="G112" s="73">
        <v>30000.0</v>
      </c>
      <c r="H112" s="3">
        <v>59.5</v>
      </c>
      <c r="I112" s="3" t="s">
        <v>3812</v>
      </c>
      <c r="J112" s="3">
        <v>59.5</v>
      </c>
      <c r="K112" s="3" t="s">
        <v>3818</v>
      </c>
      <c r="L112" s="3" t="s">
        <v>3814</v>
      </c>
    </row>
    <row r="113" ht="14.25" hidden="1" customHeight="1">
      <c r="A113" s="3" t="s">
        <v>3808</v>
      </c>
      <c r="B113" s="3">
        <v>2050.0</v>
      </c>
      <c r="C113" s="3" t="s">
        <v>3848</v>
      </c>
      <c r="D113" s="3" t="s">
        <v>3849</v>
      </c>
      <c r="E113" s="3" t="s">
        <v>3811</v>
      </c>
      <c r="F113" s="3" t="s">
        <v>601</v>
      </c>
      <c r="G113" s="73">
        <v>29360.0</v>
      </c>
      <c r="H113" s="3">
        <v>61.6</v>
      </c>
      <c r="I113" s="3" t="s">
        <v>3812</v>
      </c>
      <c r="J113" s="3">
        <v>61.6</v>
      </c>
      <c r="K113" s="3" t="s">
        <v>3836</v>
      </c>
      <c r="L113" s="3" t="s">
        <v>3814</v>
      </c>
    </row>
    <row r="114" ht="14.25" hidden="1" customHeight="1">
      <c r="A114" s="3" t="s">
        <v>3820</v>
      </c>
      <c r="B114" s="3">
        <v>2020.0</v>
      </c>
      <c r="C114" s="3" t="s">
        <v>3848</v>
      </c>
      <c r="D114" s="3" t="s">
        <v>3849</v>
      </c>
      <c r="E114" s="3" t="s">
        <v>3811</v>
      </c>
      <c r="F114" s="3" t="s">
        <v>601</v>
      </c>
      <c r="G114" s="73">
        <v>30960.0</v>
      </c>
      <c r="H114" s="3">
        <v>36.3</v>
      </c>
      <c r="I114" s="3" t="s">
        <v>3812</v>
      </c>
      <c r="J114" s="3">
        <v>36.3</v>
      </c>
      <c r="K114" s="3" t="s">
        <v>3837</v>
      </c>
      <c r="L114" s="3" t="s">
        <v>3814</v>
      </c>
    </row>
    <row r="115" ht="14.25" hidden="1" customHeight="1">
      <c r="A115" s="3" t="s">
        <v>3820</v>
      </c>
      <c r="B115" s="3">
        <v>2025.0</v>
      </c>
      <c r="C115" s="3" t="s">
        <v>3848</v>
      </c>
      <c r="D115" s="3" t="s">
        <v>3849</v>
      </c>
      <c r="E115" s="3" t="s">
        <v>3811</v>
      </c>
      <c r="F115" s="3" t="s">
        <v>601</v>
      </c>
      <c r="G115" s="73">
        <v>30960.0</v>
      </c>
      <c r="H115" s="3">
        <v>36.3</v>
      </c>
      <c r="I115" s="3" t="s">
        <v>3812</v>
      </c>
      <c r="J115" s="3">
        <v>36.3</v>
      </c>
      <c r="K115" s="3" t="s">
        <v>3837</v>
      </c>
      <c r="L115" s="3" t="s">
        <v>3814</v>
      </c>
    </row>
    <row r="116" ht="14.25" hidden="1" customHeight="1">
      <c r="A116" s="3" t="s">
        <v>3820</v>
      </c>
      <c r="B116" s="3">
        <v>2030.0</v>
      </c>
      <c r="C116" s="3" t="s">
        <v>3848</v>
      </c>
      <c r="D116" s="3" t="s">
        <v>3849</v>
      </c>
      <c r="E116" s="3" t="s">
        <v>3811</v>
      </c>
      <c r="F116" s="3" t="s">
        <v>601</v>
      </c>
      <c r="G116" s="73">
        <v>30960.0</v>
      </c>
      <c r="H116" s="3">
        <v>36.3</v>
      </c>
      <c r="I116" s="3" t="s">
        <v>3812</v>
      </c>
      <c r="J116" s="3">
        <v>36.3</v>
      </c>
      <c r="K116" s="3" t="s">
        <v>3837</v>
      </c>
      <c r="L116" s="3" t="s">
        <v>3814</v>
      </c>
    </row>
    <row r="117" ht="14.25" hidden="1" customHeight="1">
      <c r="A117" s="3" t="s">
        <v>3820</v>
      </c>
      <c r="B117" s="3">
        <v>2035.0</v>
      </c>
      <c r="C117" s="3" t="s">
        <v>3848</v>
      </c>
      <c r="D117" s="3" t="s">
        <v>3849</v>
      </c>
      <c r="E117" s="3" t="s">
        <v>3811</v>
      </c>
      <c r="F117" s="3" t="s">
        <v>601</v>
      </c>
      <c r="G117" s="73">
        <v>30960.0</v>
      </c>
      <c r="H117" s="3">
        <v>36.3</v>
      </c>
      <c r="I117" s="3" t="s">
        <v>3812</v>
      </c>
      <c r="J117" s="3">
        <v>36.3</v>
      </c>
      <c r="K117" s="3" t="s">
        <v>3837</v>
      </c>
      <c r="L117" s="3" t="s">
        <v>3814</v>
      </c>
    </row>
    <row r="118" ht="14.25" hidden="1" customHeight="1">
      <c r="A118" s="3" t="s">
        <v>3820</v>
      </c>
      <c r="B118" s="3">
        <v>2040.0</v>
      </c>
      <c r="C118" s="3" t="s">
        <v>3848</v>
      </c>
      <c r="D118" s="3" t="s">
        <v>3849</v>
      </c>
      <c r="E118" s="3" t="s">
        <v>3811</v>
      </c>
      <c r="F118" s="3" t="s">
        <v>601</v>
      </c>
      <c r="G118" s="73">
        <v>30960.0</v>
      </c>
      <c r="H118" s="3">
        <v>36.3</v>
      </c>
      <c r="I118" s="3" t="s">
        <v>3812</v>
      </c>
      <c r="J118" s="3">
        <v>36.3</v>
      </c>
      <c r="K118" s="3" t="s">
        <v>3837</v>
      </c>
      <c r="L118" s="3" t="s">
        <v>3814</v>
      </c>
    </row>
    <row r="119" ht="14.25" hidden="1" customHeight="1">
      <c r="A119" s="3" t="s">
        <v>3820</v>
      </c>
      <c r="B119" s="3">
        <v>2045.0</v>
      </c>
      <c r="C119" s="3" t="s">
        <v>3848</v>
      </c>
      <c r="D119" s="3" t="s">
        <v>3849</v>
      </c>
      <c r="E119" s="3" t="s">
        <v>3811</v>
      </c>
      <c r="F119" s="3" t="s">
        <v>601</v>
      </c>
      <c r="G119" s="73">
        <v>30960.0</v>
      </c>
      <c r="H119" s="3">
        <v>36.3</v>
      </c>
      <c r="I119" s="3" t="s">
        <v>3812</v>
      </c>
      <c r="J119" s="3">
        <v>36.3</v>
      </c>
      <c r="K119" s="3" t="s">
        <v>3837</v>
      </c>
      <c r="L119" s="3" t="s">
        <v>3814</v>
      </c>
    </row>
    <row r="120" ht="14.25" hidden="1" customHeight="1">
      <c r="A120" s="3" t="s">
        <v>3820</v>
      </c>
      <c r="B120" s="3">
        <v>2050.0</v>
      </c>
      <c r="C120" s="3" t="s">
        <v>3848</v>
      </c>
      <c r="D120" s="3" t="s">
        <v>3849</v>
      </c>
      <c r="E120" s="3" t="s">
        <v>3811</v>
      </c>
      <c r="F120" s="3" t="s">
        <v>601</v>
      </c>
      <c r="G120" s="73">
        <v>30960.0</v>
      </c>
      <c r="H120" s="3">
        <v>36.3</v>
      </c>
      <c r="I120" s="3" t="s">
        <v>3812</v>
      </c>
      <c r="J120" s="3">
        <v>36.3</v>
      </c>
      <c r="K120" s="3" t="s">
        <v>3837</v>
      </c>
      <c r="L120" s="3" t="s">
        <v>3814</v>
      </c>
    </row>
    <row r="121" ht="14.25" hidden="1" customHeight="1">
      <c r="A121" s="3" t="s">
        <v>3823</v>
      </c>
      <c r="B121" s="3">
        <v>2020.0</v>
      </c>
      <c r="C121" s="3" t="s">
        <v>3848</v>
      </c>
      <c r="D121" s="3" t="s">
        <v>3849</v>
      </c>
      <c r="E121" s="3" t="s">
        <v>3811</v>
      </c>
      <c r="F121" s="3" t="s">
        <v>601</v>
      </c>
      <c r="G121" s="73">
        <v>30960.0</v>
      </c>
      <c r="H121" s="3">
        <v>36.3</v>
      </c>
      <c r="I121" s="3" t="s">
        <v>3812</v>
      </c>
      <c r="J121" s="3">
        <v>36.3</v>
      </c>
      <c r="K121" s="3" t="s">
        <v>3838</v>
      </c>
      <c r="L121" s="3" t="s">
        <v>3814</v>
      </c>
    </row>
    <row r="122" ht="14.25" hidden="1" customHeight="1">
      <c r="A122" s="3" t="s">
        <v>3823</v>
      </c>
      <c r="B122" s="3">
        <v>2025.0</v>
      </c>
      <c r="C122" s="3" t="s">
        <v>3848</v>
      </c>
      <c r="D122" s="3" t="s">
        <v>3849</v>
      </c>
      <c r="E122" s="3" t="s">
        <v>3811</v>
      </c>
      <c r="F122" s="3" t="s">
        <v>601</v>
      </c>
      <c r="G122" s="73">
        <v>32000.0</v>
      </c>
      <c r="H122" s="3">
        <v>40.4</v>
      </c>
      <c r="I122" s="3" t="s">
        <v>3812</v>
      </c>
      <c r="J122" s="3">
        <v>40.4</v>
      </c>
      <c r="K122" s="3" t="s">
        <v>3839</v>
      </c>
      <c r="L122" s="3" t="s">
        <v>3814</v>
      </c>
    </row>
    <row r="123" ht="14.25" hidden="1" customHeight="1">
      <c r="A123" s="3" t="s">
        <v>3823</v>
      </c>
      <c r="B123" s="3">
        <v>2030.0</v>
      </c>
      <c r="C123" s="3" t="s">
        <v>3848</v>
      </c>
      <c r="D123" s="3" t="s">
        <v>3849</v>
      </c>
      <c r="E123" s="3" t="s">
        <v>3811</v>
      </c>
      <c r="F123" s="3" t="s">
        <v>601</v>
      </c>
      <c r="G123" s="73">
        <v>31530.0</v>
      </c>
      <c r="H123" s="3">
        <v>41.8</v>
      </c>
      <c r="I123" s="3" t="s">
        <v>3812</v>
      </c>
      <c r="J123" s="3">
        <v>41.8</v>
      </c>
      <c r="K123" s="3" t="s">
        <v>3840</v>
      </c>
      <c r="L123" s="3" t="s">
        <v>3814</v>
      </c>
    </row>
    <row r="124" ht="14.25" hidden="1" customHeight="1">
      <c r="A124" s="3" t="s">
        <v>3823</v>
      </c>
      <c r="B124" s="3">
        <v>2035.0</v>
      </c>
      <c r="C124" s="3" t="s">
        <v>3848</v>
      </c>
      <c r="D124" s="3" t="s">
        <v>3849</v>
      </c>
      <c r="E124" s="3" t="s">
        <v>3811</v>
      </c>
      <c r="F124" s="3" t="s">
        <v>601</v>
      </c>
      <c r="G124" s="73">
        <v>30600.0</v>
      </c>
      <c r="H124" s="3">
        <v>44.4</v>
      </c>
      <c r="I124" s="3" t="s">
        <v>3812</v>
      </c>
      <c r="J124" s="3">
        <v>44.4</v>
      </c>
      <c r="K124" s="3" t="s">
        <v>3841</v>
      </c>
      <c r="L124" s="3" t="s">
        <v>3814</v>
      </c>
    </row>
    <row r="125" ht="14.25" hidden="1" customHeight="1">
      <c r="A125" s="3" t="s">
        <v>3823</v>
      </c>
      <c r="B125" s="3">
        <v>2040.0</v>
      </c>
      <c r="C125" s="3" t="s">
        <v>3848</v>
      </c>
      <c r="D125" s="3" t="s">
        <v>3849</v>
      </c>
      <c r="E125" s="3" t="s">
        <v>3811</v>
      </c>
      <c r="F125" s="3" t="s">
        <v>601</v>
      </c>
      <c r="G125" s="73">
        <v>30000.0</v>
      </c>
      <c r="H125" s="3">
        <v>46.0</v>
      </c>
      <c r="I125" s="3" t="s">
        <v>3812</v>
      </c>
      <c r="J125" s="3">
        <v>46.0</v>
      </c>
      <c r="K125" s="3" t="s">
        <v>3818</v>
      </c>
      <c r="L125" s="3" t="s">
        <v>3814</v>
      </c>
    </row>
    <row r="126" ht="14.25" hidden="1" customHeight="1">
      <c r="A126" s="3" t="s">
        <v>3823</v>
      </c>
      <c r="B126" s="3">
        <v>2045.0</v>
      </c>
      <c r="C126" s="3" t="s">
        <v>3848</v>
      </c>
      <c r="D126" s="3" t="s">
        <v>3849</v>
      </c>
      <c r="E126" s="3" t="s">
        <v>3811</v>
      </c>
      <c r="F126" s="3" t="s">
        <v>601</v>
      </c>
      <c r="G126" s="73">
        <v>29410.0</v>
      </c>
      <c r="H126" s="3">
        <v>47.7</v>
      </c>
      <c r="I126" s="3" t="s">
        <v>3812</v>
      </c>
      <c r="J126" s="3">
        <v>47.7</v>
      </c>
      <c r="K126" s="3" t="s">
        <v>3818</v>
      </c>
      <c r="L126" s="3" t="s">
        <v>3814</v>
      </c>
    </row>
    <row r="127" ht="14.25" hidden="1" customHeight="1">
      <c r="A127" s="3" t="s">
        <v>3823</v>
      </c>
      <c r="B127" s="3">
        <v>2050.0</v>
      </c>
      <c r="C127" s="3" t="s">
        <v>3848</v>
      </c>
      <c r="D127" s="3" t="s">
        <v>3849</v>
      </c>
      <c r="E127" s="3" t="s">
        <v>3811</v>
      </c>
      <c r="F127" s="3" t="s">
        <v>601</v>
      </c>
      <c r="G127" s="73">
        <v>28810.0</v>
      </c>
      <c r="H127" s="3">
        <v>49.4</v>
      </c>
      <c r="I127" s="3" t="s">
        <v>3812</v>
      </c>
      <c r="J127" s="3">
        <v>49.4</v>
      </c>
      <c r="K127" s="3" t="s">
        <v>3842</v>
      </c>
      <c r="L127" s="3" t="s">
        <v>3814</v>
      </c>
    </row>
    <row r="128" ht="14.25" hidden="1" customHeight="1">
      <c r="A128" s="3" t="s">
        <v>3808</v>
      </c>
      <c r="B128" s="3">
        <v>2020.0</v>
      </c>
      <c r="C128" s="3" t="s">
        <v>3850</v>
      </c>
      <c r="D128" s="3" t="s">
        <v>3831</v>
      </c>
      <c r="E128" s="3" t="s">
        <v>3811</v>
      </c>
      <c r="F128" s="3" t="s">
        <v>601</v>
      </c>
      <c r="G128" s="73">
        <v>25970.0</v>
      </c>
      <c r="H128" s="3">
        <v>25.8</v>
      </c>
      <c r="I128" s="3" t="s">
        <v>3812</v>
      </c>
      <c r="J128" s="3">
        <v>25.8</v>
      </c>
      <c r="K128" s="3" t="s">
        <v>3851</v>
      </c>
      <c r="L128" s="3" t="s">
        <v>3814</v>
      </c>
    </row>
    <row r="129" ht="14.25" hidden="1" customHeight="1">
      <c r="A129" s="3" t="s">
        <v>3808</v>
      </c>
      <c r="B129" s="3">
        <v>2025.0</v>
      </c>
      <c r="C129" s="3" t="s">
        <v>3850</v>
      </c>
      <c r="D129" s="3" t="s">
        <v>3831</v>
      </c>
      <c r="E129" s="3" t="s">
        <v>3811</v>
      </c>
      <c r="F129" s="3" t="s">
        <v>601</v>
      </c>
      <c r="G129" s="73">
        <v>27600.0</v>
      </c>
      <c r="H129" s="3">
        <v>37.0</v>
      </c>
      <c r="I129" s="3" t="s">
        <v>3812</v>
      </c>
      <c r="J129" s="3">
        <v>37.0</v>
      </c>
      <c r="K129" s="3" t="s">
        <v>3852</v>
      </c>
      <c r="L129" s="3" t="s">
        <v>3814</v>
      </c>
    </row>
    <row r="130" ht="14.25" hidden="1" customHeight="1">
      <c r="A130" s="3" t="s">
        <v>3808</v>
      </c>
      <c r="B130" s="3">
        <v>2030.0</v>
      </c>
      <c r="C130" s="3" t="s">
        <v>3850</v>
      </c>
      <c r="D130" s="3" t="s">
        <v>3831</v>
      </c>
      <c r="E130" s="3" t="s">
        <v>3811</v>
      </c>
      <c r="F130" s="3" t="s">
        <v>601</v>
      </c>
      <c r="G130" s="73">
        <v>29390.0</v>
      </c>
      <c r="H130" s="3">
        <v>40.9</v>
      </c>
      <c r="I130" s="3" t="s">
        <v>3812</v>
      </c>
      <c r="J130" s="3">
        <v>40.9</v>
      </c>
      <c r="K130" s="3" t="s">
        <v>3853</v>
      </c>
      <c r="L130" s="3" t="s">
        <v>3814</v>
      </c>
    </row>
    <row r="131" ht="14.25" hidden="1" customHeight="1">
      <c r="A131" s="3" t="s">
        <v>3808</v>
      </c>
      <c r="B131" s="3">
        <v>2035.0</v>
      </c>
      <c r="C131" s="3" t="s">
        <v>3850</v>
      </c>
      <c r="D131" s="3" t="s">
        <v>3831</v>
      </c>
      <c r="E131" s="3" t="s">
        <v>3811</v>
      </c>
      <c r="F131" s="3" t="s">
        <v>601</v>
      </c>
      <c r="G131" s="73">
        <v>29940.0</v>
      </c>
      <c r="H131" s="3">
        <v>45.5</v>
      </c>
      <c r="I131" s="3" t="s">
        <v>3812</v>
      </c>
      <c r="J131" s="3">
        <v>45.5</v>
      </c>
      <c r="K131" s="3" t="s">
        <v>3854</v>
      </c>
      <c r="L131" s="3" t="s">
        <v>3814</v>
      </c>
    </row>
    <row r="132" ht="14.25" hidden="1" customHeight="1">
      <c r="A132" s="3" t="s">
        <v>3808</v>
      </c>
      <c r="B132" s="3">
        <v>2040.0</v>
      </c>
      <c r="C132" s="3" t="s">
        <v>3850</v>
      </c>
      <c r="D132" s="3" t="s">
        <v>3831</v>
      </c>
      <c r="E132" s="3" t="s">
        <v>3811</v>
      </c>
      <c r="F132" s="3" t="s">
        <v>601</v>
      </c>
      <c r="G132" s="73">
        <v>29380.0</v>
      </c>
      <c r="H132" s="3">
        <v>47.2</v>
      </c>
      <c r="I132" s="3" t="s">
        <v>3812</v>
      </c>
      <c r="J132" s="3">
        <v>47.2</v>
      </c>
      <c r="K132" s="3" t="s">
        <v>3818</v>
      </c>
      <c r="L132" s="3" t="s">
        <v>3814</v>
      </c>
    </row>
    <row r="133" ht="14.25" hidden="1" customHeight="1">
      <c r="A133" s="3" t="s">
        <v>3808</v>
      </c>
      <c r="B133" s="3">
        <v>2045.0</v>
      </c>
      <c r="C133" s="3" t="s">
        <v>3850</v>
      </c>
      <c r="D133" s="3" t="s">
        <v>3831</v>
      </c>
      <c r="E133" s="3" t="s">
        <v>3811</v>
      </c>
      <c r="F133" s="3" t="s">
        <v>601</v>
      </c>
      <c r="G133" s="73">
        <v>28640.0</v>
      </c>
      <c r="H133" s="3">
        <v>48.9</v>
      </c>
      <c r="I133" s="3" t="s">
        <v>3812</v>
      </c>
      <c r="J133" s="3">
        <v>48.9</v>
      </c>
      <c r="K133" s="3" t="s">
        <v>3818</v>
      </c>
      <c r="L133" s="3" t="s">
        <v>3814</v>
      </c>
    </row>
    <row r="134" ht="14.25" hidden="1" customHeight="1">
      <c r="A134" s="3" t="s">
        <v>3808</v>
      </c>
      <c r="B134" s="3">
        <v>2050.0</v>
      </c>
      <c r="C134" s="3" t="s">
        <v>3850</v>
      </c>
      <c r="D134" s="3" t="s">
        <v>3831</v>
      </c>
      <c r="E134" s="3" t="s">
        <v>3811</v>
      </c>
      <c r="F134" s="3" t="s">
        <v>601</v>
      </c>
      <c r="G134" s="73">
        <v>28260.0</v>
      </c>
      <c r="H134" s="3">
        <v>50.6</v>
      </c>
      <c r="I134" s="3" t="s">
        <v>3812</v>
      </c>
      <c r="J134" s="3">
        <v>50.6</v>
      </c>
      <c r="K134" s="3" t="s">
        <v>3855</v>
      </c>
      <c r="L134" s="3" t="s">
        <v>3814</v>
      </c>
    </row>
    <row r="135" ht="14.25" hidden="1" customHeight="1">
      <c r="A135" s="3" t="s">
        <v>3820</v>
      </c>
      <c r="B135" s="3">
        <v>2020.0</v>
      </c>
      <c r="C135" s="3" t="s">
        <v>3850</v>
      </c>
      <c r="D135" s="3" t="s">
        <v>3831</v>
      </c>
      <c r="E135" s="3" t="s">
        <v>3811</v>
      </c>
      <c r="F135" s="3" t="s">
        <v>601</v>
      </c>
      <c r="G135" s="73">
        <v>25970.0</v>
      </c>
      <c r="H135" s="3">
        <v>25.8</v>
      </c>
      <c r="I135" s="3" t="s">
        <v>3812</v>
      </c>
      <c r="J135" s="3">
        <v>25.8</v>
      </c>
      <c r="K135" s="3" t="s">
        <v>3856</v>
      </c>
      <c r="L135" s="3" t="s">
        <v>3814</v>
      </c>
    </row>
    <row r="136" ht="14.25" hidden="1" customHeight="1">
      <c r="A136" s="3" t="s">
        <v>3820</v>
      </c>
      <c r="B136" s="3">
        <v>2025.0</v>
      </c>
      <c r="C136" s="3" t="s">
        <v>3850</v>
      </c>
      <c r="D136" s="3" t="s">
        <v>3831</v>
      </c>
      <c r="E136" s="3" t="s">
        <v>3811</v>
      </c>
      <c r="F136" s="3" t="s">
        <v>601</v>
      </c>
      <c r="G136" s="73">
        <v>25970.0</v>
      </c>
      <c r="H136" s="3">
        <v>25.8</v>
      </c>
      <c r="I136" s="3" t="s">
        <v>3812</v>
      </c>
      <c r="J136" s="3">
        <v>25.8</v>
      </c>
      <c r="K136" s="3" t="s">
        <v>3856</v>
      </c>
      <c r="L136" s="3" t="s">
        <v>3814</v>
      </c>
    </row>
    <row r="137" ht="14.25" hidden="1" customHeight="1">
      <c r="A137" s="3" t="s">
        <v>3820</v>
      </c>
      <c r="B137" s="3">
        <v>2030.0</v>
      </c>
      <c r="C137" s="3" t="s">
        <v>3850</v>
      </c>
      <c r="D137" s="3" t="s">
        <v>3831</v>
      </c>
      <c r="E137" s="3" t="s">
        <v>3811</v>
      </c>
      <c r="F137" s="3" t="s">
        <v>601</v>
      </c>
      <c r="G137" s="73">
        <v>25970.0</v>
      </c>
      <c r="H137" s="3">
        <v>25.8</v>
      </c>
      <c r="I137" s="3" t="s">
        <v>3812</v>
      </c>
      <c r="J137" s="3">
        <v>25.8</v>
      </c>
      <c r="K137" s="3" t="s">
        <v>3856</v>
      </c>
      <c r="L137" s="3" t="s">
        <v>3814</v>
      </c>
    </row>
    <row r="138" ht="14.25" hidden="1" customHeight="1">
      <c r="A138" s="3" t="s">
        <v>3820</v>
      </c>
      <c r="B138" s="3">
        <v>2035.0</v>
      </c>
      <c r="C138" s="3" t="s">
        <v>3850</v>
      </c>
      <c r="D138" s="3" t="s">
        <v>3831</v>
      </c>
      <c r="E138" s="3" t="s">
        <v>3811</v>
      </c>
      <c r="F138" s="3" t="s">
        <v>601</v>
      </c>
      <c r="G138" s="73">
        <v>25970.0</v>
      </c>
      <c r="H138" s="3">
        <v>25.8</v>
      </c>
      <c r="I138" s="3" t="s">
        <v>3812</v>
      </c>
      <c r="J138" s="3">
        <v>25.8</v>
      </c>
      <c r="K138" s="3" t="s">
        <v>3856</v>
      </c>
      <c r="L138" s="3" t="s">
        <v>3814</v>
      </c>
    </row>
    <row r="139" ht="14.25" hidden="1" customHeight="1">
      <c r="A139" s="3" t="s">
        <v>3820</v>
      </c>
      <c r="B139" s="3">
        <v>2040.0</v>
      </c>
      <c r="C139" s="3" t="s">
        <v>3850</v>
      </c>
      <c r="D139" s="3" t="s">
        <v>3831</v>
      </c>
      <c r="E139" s="3" t="s">
        <v>3811</v>
      </c>
      <c r="F139" s="3" t="s">
        <v>601</v>
      </c>
      <c r="G139" s="73">
        <v>25970.0</v>
      </c>
      <c r="H139" s="3">
        <v>25.8</v>
      </c>
      <c r="I139" s="3" t="s">
        <v>3812</v>
      </c>
      <c r="J139" s="3">
        <v>25.8</v>
      </c>
      <c r="K139" s="3" t="s">
        <v>3857</v>
      </c>
      <c r="L139" s="3" t="s">
        <v>3814</v>
      </c>
    </row>
    <row r="140" ht="14.25" hidden="1" customHeight="1">
      <c r="A140" s="3" t="s">
        <v>3820</v>
      </c>
      <c r="B140" s="3">
        <v>2045.0</v>
      </c>
      <c r="C140" s="3" t="s">
        <v>3850</v>
      </c>
      <c r="D140" s="3" t="s">
        <v>3831</v>
      </c>
      <c r="E140" s="3" t="s">
        <v>3811</v>
      </c>
      <c r="F140" s="3" t="s">
        <v>601</v>
      </c>
      <c r="G140" s="73">
        <v>25970.0</v>
      </c>
      <c r="H140" s="3">
        <v>25.8</v>
      </c>
      <c r="I140" s="3" t="s">
        <v>3812</v>
      </c>
      <c r="J140" s="3">
        <v>25.8</v>
      </c>
      <c r="K140" s="3" t="s">
        <v>3857</v>
      </c>
      <c r="L140" s="3" t="s">
        <v>3814</v>
      </c>
    </row>
    <row r="141" ht="14.25" hidden="1" customHeight="1">
      <c r="A141" s="3" t="s">
        <v>3820</v>
      </c>
      <c r="B141" s="3">
        <v>2050.0</v>
      </c>
      <c r="C141" s="3" t="s">
        <v>3850</v>
      </c>
      <c r="D141" s="3" t="s">
        <v>3831</v>
      </c>
      <c r="E141" s="3" t="s">
        <v>3811</v>
      </c>
      <c r="F141" s="3" t="s">
        <v>601</v>
      </c>
      <c r="G141" s="73">
        <v>25970.0</v>
      </c>
      <c r="H141" s="3">
        <v>25.8</v>
      </c>
      <c r="I141" s="3" t="s">
        <v>3812</v>
      </c>
      <c r="J141" s="3">
        <v>25.8</v>
      </c>
      <c r="K141" s="3" t="s">
        <v>3857</v>
      </c>
      <c r="L141" s="3" t="s">
        <v>3814</v>
      </c>
    </row>
    <row r="142" ht="14.25" customHeight="1">
      <c r="A142" s="3" t="s">
        <v>3823</v>
      </c>
      <c r="B142" s="3">
        <v>2020.0</v>
      </c>
      <c r="C142" s="3" t="s">
        <v>3850</v>
      </c>
      <c r="D142" s="3" t="s">
        <v>3831</v>
      </c>
      <c r="E142" s="3" t="s">
        <v>3811</v>
      </c>
      <c r="F142" s="3" t="s">
        <v>601</v>
      </c>
      <c r="G142" s="73">
        <v>25970.0</v>
      </c>
      <c r="H142" s="3">
        <v>25.8</v>
      </c>
      <c r="I142" s="3" t="s">
        <v>3812</v>
      </c>
      <c r="J142" s="3">
        <v>25.8</v>
      </c>
      <c r="K142" s="3" t="s">
        <v>3857</v>
      </c>
      <c r="L142" s="3" t="s">
        <v>3814</v>
      </c>
    </row>
    <row r="143" ht="14.25" customHeight="1">
      <c r="A143" s="3" t="s">
        <v>3823</v>
      </c>
      <c r="B143" s="3">
        <v>2025.0</v>
      </c>
      <c r="C143" s="3" t="s">
        <v>3850</v>
      </c>
      <c r="D143" s="3" t="s">
        <v>3831</v>
      </c>
      <c r="E143" s="3" t="s">
        <v>3811</v>
      </c>
      <c r="F143" s="3" t="s">
        <v>601</v>
      </c>
      <c r="G143" s="73">
        <v>28140.0</v>
      </c>
      <c r="H143" s="3">
        <v>28.5</v>
      </c>
      <c r="I143" s="3" t="s">
        <v>3812</v>
      </c>
      <c r="J143" s="3">
        <v>28.5</v>
      </c>
      <c r="K143" s="3" t="s">
        <v>3858</v>
      </c>
      <c r="L143" s="3" t="s">
        <v>3814</v>
      </c>
    </row>
    <row r="144" ht="14.25" customHeight="1">
      <c r="A144" s="3" t="s">
        <v>3823</v>
      </c>
      <c r="B144" s="3">
        <v>2030.0</v>
      </c>
      <c r="C144" s="3" t="s">
        <v>3850</v>
      </c>
      <c r="D144" s="3" t="s">
        <v>3831</v>
      </c>
      <c r="E144" s="3" t="s">
        <v>3811</v>
      </c>
      <c r="F144" s="3" t="s">
        <v>601</v>
      </c>
      <c r="G144" s="73">
        <v>28980.0</v>
      </c>
      <c r="H144" s="3">
        <v>31.6</v>
      </c>
      <c r="I144" s="3" t="s">
        <v>3812</v>
      </c>
      <c r="J144" s="3">
        <v>31.6</v>
      </c>
      <c r="K144" s="3" t="s">
        <v>3859</v>
      </c>
      <c r="L144" s="3" t="s">
        <v>3814</v>
      </c>
    </row>
    <row r="145" ht="14.25" customHeight="1">
      <c r="A145" s="3" t="s">
        <v>3823</v>
      </c>
      <c r="B145" s="3">
        <v>2035.0</v>
      </c>
      <c r="C145" s="3" t="s">
        <v>3850</v>
      </c>
      <c r="D145" s="3" t="s">
        <v>3831</v>
      </c>
      <c r="E145" s="3" t="s">
        <v>3811</v>
      </c>
      <c r="F145" s="3" t="s">
        <v>601</v>
      </c>
      <c r="G145" s="73">
        <v>28960.0</v>
      </c>
      <c r="H145" s="3">
        <v>34.6</v>
      </c>
      <c r="I145" s="3" t="s">
        <v>3812</v>
      </c>
      <c r="J145" s="3">
        <v>34.6</v>
      </c>
      <c r="K145" s="3" t="s">
        <v>3860</v>
      </c>
      <c r="L145" s="3" t="s">
        <v>3814</v>
      </c>
    </row>
    <row r="146" ht="14.25" customHeight="1">
      <c r="A146" s="3" t="s">
        <v>3823</v>
      </c>
      <c r="B146" s="3">
        <v>2040.0</v>
      </c>
      <c r="C146" s="3" t="s">
        <v>3850</v>
      </c>
      <c r="D146" s="3" t="s">
        <v>3831</v>
      </c>
      <c r="E146" s="3" t="s">
        <v>3811</v>
      </c>
      <c r="F146" s="3" t="s">
        <v>601</v>
      </c>
      <c r="G146" s="73">
        <v>28420.0</v>
      </c>
      <c r="H146" s="3">
        <v>36.1</v>
      </c>
      <c r="I146" s="3" t="s">
        <v>3812</v>
      </c>
      <c r="J146" s="3">
        <v>36.1</v>
      </c>
      <c r="K146" s="3" t="s">
        <v>3818</v>
      </c>
      <c r="L146" s="3" t="s">
        <v>3814</v>
      </c>
    </row>
    <row r="147" ht="14.25" customHeight="1">
      <c r="A147" s="3" t="s">
        <v>3823</v>
      </c>
      <c r="B147" s="3">
        <v>2045.0</v>
      </c>
      <c r="C147" s="3" t="s">
        <v>3850</v>
      </c>
      <c r="D147" s="3" t="s">
        <v>3831</v>
      </c>
      <c r="E147" s="3" t="s">
        <v>3811</v>
      </c>
      <c r="F147" s="3" t="s">
        <v>601</v>
      </c>
      <c r="G147" s="73">
        <v>27690.0</v>
      </c>
      <c r="H147" s="3">
        <v>37.6</v>
      </c>
      <c r="I147" s="3" t="s">
        <v>3812</v>
      </c>
      <c r="J147" s="3">
        <v>37.6</v>
      </c>
      <c r="K147" s="3" t="s">
        <v>3818</v>
      </c>
      <c r="L147" s="3" t="s">
        <v>3814</v>
      </c>
    </row>
    <row r="148" ht="14.25" customHeight="1">
      <c r="A148" s="3" t="s">
        <v>3823</v>
      </c>
      <c r="B148" s="3">
        <v>2050.0</v>
      </c>
      <c r="C148" s="3" t="s">
        <v>3850</v>
      </c>
      <c r="D148" s="3" t="s">
        <v>3831</v>
      </c>
      <c r="E148" s="3" t="s">
        <v>3811</v>
      </c>
      <c r="F148" s="3" t="s">
        <v>601</v>
      </c>
      <c r="G148" s="73">
        <v>27330.0</v>
      </c>
      <c r="H148" s="3">
        <v>39.1</v>
      </c>
      <c r="I148" s="3" t="s">
        <v>3812</v>
      </c>
      <c r="J148" s="3">
        <v>39.1</v>
      </c>
      <c r="K148" s="3" t="s">
        <v>3861</v>
      </c>
      <c r="L148" s="3" t="s">
        <v>3814</v>
      </c>
    </row>
    <row r="149" ht="14.25" hidden="1" customHeight="1">
      <c r="A149" s="3" t="s">
        <v>3808</v>
      </c>
      <c r="B149" s="3">
        <v>2020.0</v>
      </c>
      <c r="C149" s="3" t="s">
        <v>3862</v>
      </c>
      <c r="D149" s="3" t="s">
        <v>3831</v>
      </c>
      <c r="E149" s="3" t="s">
        <v>3811</v>
      </c>
      <c r="F149" s="3" t="s">
        <v>601</v>
      </c>
      <c r="G149" s="73">
        <v>31180.0</v>
      </c>
      <c r="H149" s="3">
        <v>23.2</v>
      </c>
      <c r="I149" s="3" t="s">
        <v>3812</v>
      </c>
      <c r="J149" s="3">
        <v>23.2</v>
      </c>
      <c r="K149" s="3" t="s">
        <v>3863</v>
      </c>
      <c r="L149" s="3" t="s">
        <v>3814</v>
      </c>
    </row>
    <row r="150" ht="14.25" hidden="1" customHeight="1">
      <c r="A150" s="3" t="s">
        <v>3808</v>
      </c>
      <c r="B150" s="3">
        <v>2025.0</v>
      </c>
      <c r="C150" s="3" t="s">
        <v>3862</v>
      </c>
      <c r="D150" s="3" t="s">
        <v>3831</v>
      </c>
      <c r="E150" s="3" t="s">
        <v>3811</v>
      </c>
      <c r="F150" s="3" t="s">
        <v>601</v>
      </c>
      <c r="G150" s="73">
        <v>29720.0</v>
      </c>
      <c r="H150" s="3">
        <v>34.0</v>
      </c>
      <c r="I150" s="3" t="s">
        <v>3812</v>
      </c>
      <c r="J150" s="3">
        <v>34.0</v>
      </c>
      <c r="K150" s="3" t="s">
        <v>3864</v>
      </c>
      <c r="L150" s="3" t="s">
        <v>3814</v>
      </c>
    </row>
    <row r="151" ht="14.25" hidden="1" customHeight="1">
      <c r="A151" s="3" t="s">
        <v>3808</v>
      </c>
      <c r="B151" s="3">
        <v>2030.0</v>
      </c>
      <c r="C151" s="3" t="s">
        <v>3862</v>
      </c>
      <c r="D151" s="3" t="s">
        <v>3831</v>
      </c>
      <c r="E151" s="3" t="s">
        <v>3811</v>
      </c>
      <c r="F151" s="3" t="s">
        <v>601</v>
      </c>
      <c r="G151" s="73">
        <v>31260.0</v>
      </c>
      <c r="H151" s="3">
        <v>35.7</v>
      </c>
      <c r="I151" s="3" t="s">
        <v>3812</v>
      </c>
      <c r="J151" s="3">
        <v>35.7</v>
      </c>
      <c r="K151" s="3" t="s">
        <v>3865</v>
      </c>
      <c r="L151" s="3" t="s">
        <v>3814</v>
      </c>
    </row>
    <row r="152" ht="14.25" hidden="1" customHeight="1">
      <c r="A152" s="3" t="s">
        <v>3808</v>
      </c>
      <c r="B152" s="3">
        <v>2035.0</v>
      </c>
      <c r="C152" s="3" t="s">
        <v>3862</v>
      </c>
      <c r="D152" s="3" t="s">
        <v>3831</v>
      </c>
      <c r="E152" s="3" t="s">
        <v>3811</v>
      </c>
      <c r="F152" s="3" t="s">
        <v>601</v>
      </c>
      <c r="G152" s="73">
        <v>30100.0</v>
      </c>
      <c r="H152" s="3">
        <v>41.0</v>
      </c>
      <c r="I152" s="3" t="s">
        <v>3812</v>
      </c>
      <c r="J152" s="3">
        <v>41.0</v>
      </c>
      <c r="K152" s="3" t="s">
        <v>3866</v>
      </c>
      <c r="L152" s="3" t="s">
        <v>3814</v>
      </c>
    </row>
    <row r="153" ht="14.25" hidden="1" customHeight="1">
      <c r="A153" s="3" t="s">
        <v>3808</v>
      </c>
      <c r="B153" s="3">
        <v>2040.0</v>
      </c>
      <c r="C153" s="3" t="s">
        <v>3862</v>
      </c>
      <c r="D153" s="3" t="s">
        <v>3831</v>
      </c>
      <c r="E153" s="3" t="s">
        <v>3811</v>
      </c>
      <c r="F153" s="3" t="s">
        <v>601</v>
      </c>
      <c r="G153" s="73">
        <v>29530.0</v>
      </c>
      <c r="H153" s="3">
        <v>42.6</v>
      </c>
      <c r="I153" s="3" t="s">
        <v>3812</v>
      </c>
      <c r="J153" s="3">
        <v>42.6</v>
      </c>
      <c r="K153" s="3" t="s">
        <v>3818</v>
      </c>
      <c r="L153" s="3" t="s">
        <v>3814</v>
      </c>
    </row>
    <row r="154" ht="14.25" hidden="1" customHeight="1">
      <c r="A154" s="3" t="s">
        <v>3808</v>
      </c>
      <c r="B154" s="3">
        <v>2045.0</v>
      </c>
      <c r="C154" s="3" t="s">
        <v>3862</v>
      </c>
      <c r="D154" s="3" t="s">
        <v>3831</v>
      </c>
      <c r="E154" s="3" t="s">
        <v>3811</v>
      </c>
      <c r="F154" s="3" t="s">
        <v>601</v>
      </c>
      <c r="G154" s="73">
        <v>28760.0</v>
      </c>
      <c r="H154" s="3">
        <v>44.3</v>
      </c>
      <c r="I154" s="3" t="s">
        <v>3812</v>
      </c>
      <c r="J154" s="3">
        <v>44.3</v>
      </c>
      <c r="K154" s="3" t="s">
        <v>3818</v>
      </c>
      <c r="L154" s="3" t="s">
        <v>3814</v>
      </c>
    </row>
    <row r="155" ht="14.25" hidden="1" customHeight="1">
      <c r="A155" s="3" t="s">
        <v>3808</v>
      </c>
      <c r="B155" s="3">
        <v>2050.0</v>
      </c>
      <c r="C155" s="3" t="s">
        <v>3862</v>
      </c>
      <c r="D155" s="3" t="s">
        <v>3831</v>
      </c>
      <c r="E155" s="3" t="s">
        <v>3811</v>
      </c>
      <c r="F155" s="3" t="s">
        <v>601</v>
      </c>
      <c r="G155" s="73">
        <v>28380.0</v>
      </c>
      <c r="H155" s="3">
        <v>45.9</v>
      </c>
      <c r="I155" s="3" t="s">
        <v>3812</v>
      </c>
      <c r="J155" s="3">
        <v>45.9</v>
      </c>
      <c r="K155" s="3" t="s">
        <v>3867</v>
      </c>
      <c r="L155" s="3" t="s">
        <v>3814</v>
      </c>
    </row>
    <row r="156" ht="14.25" hidden="1" customHeight="1">
      <c r="A156" s="3" t="s">
        <v>3820</v>
      </c>
      <c r="B156" s="3">
        <v>2020.0</v>
      </c>
      <c r="C156" s="3" t="s">
        <v>3862</v>
      </c>
      <c r="D156" s="3" t="s">
        <v>3831</v>
      </c>
      <c r="E156" s="3" t="s">
        <v>3811</v>
      </c>
      <c r="F156" s="3" t="s">
        <v>601</v>
      </c>
      <c r="G156" s="73">
        <v>31180.0</v>
      </c>
      <c r="H156" s="3">
        <v>23.2</v>
      </c>
      <c r="I156" s="3" t="s">
        <v>3812</v>
      </c>
      <c r="J156" s="3">
        <v>23.2</v>
      </c>
      <c r="K156" s="3" t="s">
        <v>3863</v>
      </c>
      <c r="L156" s="3" t="s">
        <v>3814</v>
      </c>
    </row>
    <row r="157" ht="14.25" hidden="1" customHeight="1">
      <c r="A157" s="3" t="s">
        <v>3820</v>
      </c>
      <c r="B157" s="3">
        <v>2025.0</v>
      </c>
      <c r="C157" s="3" t="s">
        <v>3862</v>
      </c>
      <c r="D157" s="3" t="s">
        <v>3831</v>
      </c>
      <c r="E157" s="3" t="s">
        <v>3811</v>
      </c>
      <c r="F157" s="3" t="s">
        <v>601</v>
      </c>
      <c r="G157" s="73">
        <v>31180.0</v>
      </c>
      <c r="H157" s="3">
        <v>23.2</v>
      </c>
      <c r="I157" s="3" t="s">
        <v>3812</v>
      </c>
      <c r="J157" s="3">
        <v>23.2</v>
      </c>
      <c r="K157" s="3" t="s">
        <v>3863</v>
      </c>
      <c r="L157" s="3" t="s">
        <v>3814</v>
      </c>
    </row>
    <row r="158" ht="14.25" hidden="1" customHeight="1">
      <c r="A158" s="3" t="s">
        <v>3820</v>
      </c>
      <c r="B158" s="3">
        <v>2030.0</v>
      </c>
      <c r="C158" s="3" t="s">
        <v>3862</v>
      </c>
      <c r="D158" s="3" t="s">
        <v>3831</v>
      </c>
      <c r="E158" s="3" t="s">
        <v>3811</v>
      </c>
      <c r="F158" s="3" t="s">
        <v>601</v>
      </c>
      <c r="G158" s="73">
        <v>31180.0</v>
      </c>
      <c r="H158" s="3">
        <v>23.2</v>
      </c>
      <c r="I158" s="3" t="s">
        <v>3812</v>
      </c>
      <c r="J158" s="3">
        <v>23.2</v>
      </c>
      <c r="K158" s="3" t="s">
        <v>3863</v>
      </c>
      <c r="L158" s="3" t="s">
        <v>3814</v>
      </c>
    </row>
    <row r="159" ht="14.25" hidden="1" customHeight="1">
      <c r="A159" s="3" t="s">
        <v>3820</v>
      </c>
      <c r="B159" s="3">
        <v>2035.0</v>
      </c>
      <c r="C159" s="3" t="s">
        <v>3862</v>
      </c>
      <c r="D159" s="3" t="s">
        <v>3831</v>
      </c>
      <c r="E159" s="3" t="s">
        <v>3811</v>
      </c>
      <c r="F159" s="3" t="s">
        <v>601</v>
      </c>
      <c r="G159" s="73">
        <v>31180.0</v>
      </c>
      <c r="H159" s="3">
        <v>23.2</v>
      </c>
      <c r="I159" s="3" t="s">
        <v>3812</v>
      </c>
      <c r="J159" s="3">
        <v>23.2</v>
      </c>
      <c r="K159" s="3" t="s">
        <v>3863</v>
      </c>
      <c r="L159" s="3" t="s">
        <v>3814</v>
      </c>
    </row>
    <row r="160" ht="14.25" hidden="1" customHeight="1">
      <c r="A160" s="3" t="s">
        <v>3820</v>
      </c>
      <c r="B160" s="3">
        <v>2040.0</v>
      </c>
      <c r="C160" s="3" t="s">
        <v>3862</v>
      </c>
      <c r="D160" s="3" t="s">
        <v>3831</v>
      </c>
      <c r="E160" s="3" t="s">
        <v>3811</v>
      </c>
      <c r="F160" s="3" t="s">
        <v>601</v>
      </c>
      <c r="G160" s="73">
        <v>31180.0</v>
      </c>
      <c r="H160" s="3">
        <v>23.2</v>
      </c>
      <c r="I160" s="3" t="s">
        <v>3812</v>
      </c>
      <c r="J160" s="3">
        <v>23.2</v>
      </c>
      <c r="K160" s="3" t="s">
        <v>3863</v>
      </c>
      <c r="L160" s="3" t="s">
        <v>3814</v>
      </c>
    </row>
    <row r="161" ht="14.25" hidden="1" customHeight="1">
      <c r="A161" s="3" t="s">
        <v>3820</v>
      </c>
      <c r="B161" s="3">
        <v>2045.0</v>
      </c>
      <c r="C161" s="3" t="s">
        <v>3862</v>
      </c>
      <c r="D161" s="3" t="s">
        <v>3831</v>
      </c>
      <c r="E161" s="3" t="s">
        <v>3811</v>
      </c>
      <c r="F161" s="3" t="s">
        <v>601</v>
      </c>
      <c r="G161" s="73">
        <v>31180.0</v>
      </c>
      <c r="H161" s="3">
        <v>23.2</v>
      </c>
      <c r="I161" s="3" t="s">
        <v>3812</v>
      </c>
      <c r="J161" s="3">
        <v>23.2</v>
      </c>
      <c r="K161" s="3" t="s">
        <v>3863</v>
      </c>
      <c r="L161" s="3" t="s">
        <v>3814</v>
      </c>
    </row>
    <row r="162" ht="14.25" hidden="1" customHeight="1">
      <c r="A162" s="3" t="s">
        <v>3820</v>
      </c>
      <c r="B162" s="3">
        <v>2050.0</v>
      </c>
      <c r="C162" s="3" t="s">
        <v>3862</v>
      </c>
      <c r="D162" s="3" t="s">
        <v>3831</v>
      </c>
      <c r="E162" s="3" t="s">
        <v>3811</v>
      </c>
      <c r="F162" s="3" t="s">
        <v>601</v>
      </c>
      <c r="G162" s="73">
        <v>31180.0</v>
      </c>
      <c r="H162" s="3">
        <v>23.2</v>
      </c>
      <c r="I162" s="3" t="s">
        <v>3812</v>
      </c>
      <c r="J162" s="3">
        <v>23.2</v>
      </c>
      <c r="K162" s="3" t="s">
        <v>3863</v>
      </c>
      <c r="L162" s="3" t="s">
        <v>3814</v>
      </c>
    </row>
    <row r="163" ht="14.25" hidden="1" customHeight="1">
      <c r="A163" s="3" t="s">
        <v>3823</v>
      </c>
      <c r="B163" s="3">
        <v>2020.0</v>
      </c>
      <c r="C163" s="3" t="s">
        <v>3862</v>
      </c>
      <c r="D163" s="3" t="s">
        <v>3831</v>
      </c>
      <c r="E163" s="3" t="s">
        <v>3811</v>
      </c>
      <c r="F163" s="3" t="s">
        <v>601</v>
      </c>
      <c r="G163" s="73">
        <v>31180.0</v>
      </c>
      <c r="H163" s="3">
        <v>23.2</v>
      </c>
      <c r="I163" s="3" t="s">
        <v>3812</v>
      </c>
      <c r="J163" s="3">
        <v>23.2</v>
      </c>
      <c r="K163" s="3" t="s">
        <v>3863</v>
      </c>
      <c r="L163" s="3" t="s">
        <v>3814</v>
      </c>
    </row>
    <row r="164" ht="14.25" hidden="1" customHeight="1">
      <c r="A164" s="3" t="s">
        <v>3823</v>
      </c>
      <c r="B164" s="3">
        <v>2025.0</v>
      </c>
      <c r="C164" s="3" t="s">
        <v>3862</v>
      </c>
      <c r="D164" s="3" t="s">
        <v>3831</v>
      </c>
      <c r="E164" s="3" t="s">
        <v>3811</v>
      </c>
      <c r="F164" s="3" t="s">
        <v>601</v>
      </c>
      <c r="G164" s="73">
        <v>32390.0</v>
      </c>
      <c r="H164" s="3">
        <v>27.7</v>
      </c>
      <c r="I164" s="3" t="s">
        <v>3812</v>
      </c>
      <c r="J164" s="3">
        <v>27.7</v>
      </c>
      <c r="K164" s="3" t="s">
        <v>3864</v>
      </c>
      <c r="L164" s="3" t="s">
        <v>3814</v>
      </c>
    </row>
    <row r="165" ht="14.25" hidden="1" customHeight="1">
      <c r="A165" s="3" t="s">
        <v>3823</v>
      </c>
      <c r="B165" s="3">
        <v>2030.0</v>
      </c>
      <c r="C165" s="3" t="s">
        <v>3862</v>
      </c>
      <c r="D165" s="3" t="s">
        <v>3831</v>
      </c>
      <c r="E165" s="3" t="s">
        <v>3811</v>
      </c>
      <c r="F165" s="3" t="s">
        <v>601</v>
      </c>
      <c r="G165" s="73">
        <v>32370.0</v>
      </c>
      <c r="H165" s="3">
        <v>30.8</v>
      </c>
      <c r="I165" s="3" t="s">
        <v>3812</v>
      </c>
      <c r="J165" s="3">
        <v>30.8</v>
      </c>
      <c r="K165" s="3" t="s">
        <v>3865</v>
      </c>
      <c r="L165" s="3" t="s">
        <v>3814</v>
      </c>
    </row>
    <row r="166" ht="14.25" hidden="1" customHeight="1">
      <c r="A166" s="3" t="s">
        <v>3823</v>
      </c>
      <c r="B166" s="3">
        <v>2035.0</v>
      </c>
      <c r="C166" s="3" t="s">
        <v>3862</v>
      </c>
      <c r="D166" s="3" t="s">
        <v>3831</v>
      </c>
      <c r="E166" s="3" t="s">
        <v>3811</v>
      </c>
      <c r="F166" s="3" t="s">
        <v>601</v>
      </c>
      <c r="G166" s="73">
        <v>30400.0</v>
      </c>
      <c r="H166" s="3">
        <v>33.5</v>
      </c>
      <c r="I166" s="3" t="s">
        <v>3812</v>
      </c>
      <c r="J166" s="3">
        <v>33.5</v>
      </c>
      <c r="K166" s="3" t="s">
        <v>3866</v>
      </c>
      <c r="L166" s="3" t="s">
        <v>3814</v>
      </c>
    </row>
    <row r="167" ht="14.25" hidden="1" customHeight="1">
      <c r="A167" s="3" t="s">
        <v>3823</v>
      </c>
      <c r="B167" s="3">
        <v>2040.0</v>
      </c>
      <c r="C167" s="3" t="s">
        <v>3862</v>
      </c>
      <c r="D167" s="3" t="s">
        <v>3831</v>
      </c>
      <c r="E167" s="3" t="s">
        <v>3811</v>
      </c>
      <c r="F167" s="3" t="s">
        <v>601</v>
      </c>
      <c r="G167" s="73">
        <v>29770.0</v>
      </c>
      <c r="H167" s="3">
        <v>34.9</v>
      </c>
      <c r="I167" s="3" t="s">
        <v>3812</v>
      </c>
      <c r="J167" s="3">
        <v>34.9</v>
      </c>
      <c r="K167" s="3" t="s">
        <v>3818</v>
      </c>
      <c r="L167" s="3" t="s">
        <v>3814</v>
      </c>
    </row>
    <row r="168" ht="14.25" hidden="1" customHeight="1">
      <c r="A168" s="3" t="s">
        <v>3823</v>
      </c>
      <c r="B168" s="3">
        <v>2045.0</v>
      </c>
      <c r="C168" s="3" t="s">
        <v>3862</v>
      </c>
      <c r="D168" s="3" t="s">
        <v>3831</v>
      </c>
      <c r="E168" s="3" t="s">
        <v>3811</v>
      </c>
      <c r="F168" s="3" t="s">
        <v>601</v>
      </c>
      <c r="G168" s="73">
        <v>28940.0</v>
      </c>
      <c r="H168" s="3">
        <v>36.2</v>
      </c>
      <c r="I168" s="3" t="s">
        <v>3812</v>
      </c>
      <c r="J168" s="3">
        <v>36.2</v>
      </c>
      <c r="K168" s="3" t="s">
        <v>3818</v>
      </c>
      <c r="L168" s="3" t="s">
        <v>3814</v>
      </c>
    </row>
    <row r="169" ht="14.25" hidden="1" customHeight="1">
      <c r="A169" s="3" t="s">
        <v>3823</v>
      </c>
      <c r="B169" s="3">
        <v>2050.0</v>
      </c>
      <c r="C169" s="3" t="s">
        <v>3862</v>
      </c>
      <c r="D169" s="3" t="s">
        <v>3831</v>
      </c>
      <c r="E169" s="3" t="s">
        <v>3811</v>
      </c>
      <c r="F169" s="3" t="s">
        <v>601</v>
      </c>
      <c r="G169" s="73">
        <v>28530.0</v>
      </c>
      <c r="H169" s="3">
        <v>37.6</v>
      </c>
      <c r="I169" s="3" t="s">
        <v>3812</v>
      </c>
      <c r="J169" s="3">
        <v>37.6</v>
      </c>
      <c r="K169" s="3" t="s">
        <v>3867</v>
      </c>
      <c r="L169" s="3" t="s">
        <v>3814</v>
      </c>
    </row>
    <row r="170" ht="14.25" hidden="1" customHeight="1">
      <c r="A170" s="3" t="s">
        <v>3808</v>
      </c>
      <c r="B170" s="3">
        <v>2020.0</v>
      </c>
      <c r="C170" s="3" t="s">
        <v>3868</v>
      </c>
      <c r="D170" s="3" t="s">
        <v>3869</v>
      </c>
      <c r="E170" s="3" t="s">
        <v>3811</v>
      </c>
      <c r="F170" s="3" t="s">
        <v>601</v>
      </c>
      <c r="G170" s="73">
        <v>36460.0</v>
      </c>
      <c r="H170" s="3">
        <v>128.0</v>
      </c>
      <c r="I170" s="3">
        <v>71.7</v>
      </c>
      <c r="J170" s="3">
        <v>45.9</v>
      </c>
      <c r="K170" s="3" t="s">
        <v>3832</v>
      </c>
      <c r="L170" s="3" t="s">
        <v>3814</v>
      </c>
    </row>
    <row r="171" ht="14.25" hidden="1" customHeight="1">
      <c r="A171" s="3" t="s">
        <v>3808</v>
      </c>
      <c r="B171" s="3">
        <v>2020.0</v>
      </c>
      <c r="C171" s="3" t="s">
        <v>3868</v>
      </c>
      <c r="D171" s="3" t="s">
        <v>3869</v>
      </c>
      <c r="E171" s="3" t="s">
        <v>3811</v>
      </c>
      <c r="F171" s="3" t="s">
        <v>601</v>
      </c>
      <c r="G171" s="73">
        <v>36460.0</v>
      </c>
      <c r="H171" s="3">
        <v>128.0</v>
      </c>
      <c r="I171" s="3">
        <v>71.7</v>
      </c>
      <c r="J171" s="3">
        <v>45.9</v>
      </c>
      <c r="K171" s="3" t="s">
        <v>3813</v>
      </c>
      <c r="L171" s="3" t="s">
        <v>3814</v>
      </c>
    </row>
    <row r="172" ht="14.25" hidden="1" customHeight="1">
      <c r="A172" s="3" t="s">
        <v>3808</v>
      </c>
      <c r="B172" s="3">
        <v>2025.0</v>
      </c>
      <c r="C172" s="3" t="s">
        <v>3868</v>
      </c>
      <c r="D172" s="3" t="s">
        <v>3869</v>
      </c>
      <c r="E172" s="3" t="s">
        <v>3811</v>
      </c>
      <c r="F172" s="3" t="s">
        <v>601</v>
      </c>
      <c r="G172" s="73">
        <v>32670.0</v>
      </c>
      <c r="H172" s="3">
        <v>169.0</v>
      </c>
      <c r="I172" s="3">
        <v>99.6</v>
      </c>
      <c r="J172" s="3">
        <v>62.7</v>
      </c>
      <c r="K172" s="3" t="s">
        <v>3833</v>
      </c>
      <c r="L172" s="3" t="s">
        <v>3814</v>
      </c>
    </row>
    <row r="173" ht="14.25" hidden="1" customHeight="1">
      <c r="A173" s="3" t="s">
        <v>3808</v>
      </c>
      <c r="B173" s="3">
        <v>2025.0</v>
      </c>
      <c r="C173" s="3" t="s">
        <v>3868</v>
      </c>
      <c r="D173" s="3" t="s">
        <v>3869</v>
      </c>
      <c r="E173" s="3" t="s">
        <v>3811</v>
      </c>
      <c r="F173" s="3" t="s">
        <v>601</v>
      </c>
      <c r="G173" s="73">
        <v>32670.0</v>
      </c>
      <c r="H173" s="3">
        <v>169.0</v>
      </c>
      <c r="I173" s="3">
        <v>99.6</v>
      </c>
      <c r="J173" s="3">
        <v>62.7</v>
      </c>
      <c r="K173" s="3" t="s">
        <v>3815</v>
      </c>
      <c r="L173" s="3" t="s">
        <v>3814</v>
      </c>
    </row>
    <row r="174" ht="14.25" hidden="1" customHeight="1">
      <c r="A174" s="3" t="s">
        <v>3808</v>
      </c>
      <c r="B174" s="3">
        <v>2030.0</v>
      </c>
      <c r="C174" s="3" t="s">
        <v>3868</v>
      </c>
      <c r="D174" s="3" t="s">
        <v>3869</v>
      </c>
      <c r="E174" s="3" t="s">
        <v>3811</v>
      </c>
      <c r="F174" s="3" t="s">
        <v>601</v>
      </c>
      <c r="G174" s="73">
        <v>31760.0</v>
      </c>
      <c r="H174" s="3">
        <v>183.0</v>
      </c>
      <c r="I174" s="3">
        <v>110.0</v>
      </c>
      <c r="J174" s="3">
        <v>68.7</v>
      </c>
      <c r="K174" s="3" t="s">
        <v>3834</v>
      </c>
      <c r="L174" s="3" t="s">
        <v>3814</v>
      </c>
    </row>
    <row r="175" ht="14.25" hidden="1" customHeight="1">
      <c r="A175" s="3" t="s">
        <v>3808</v>
      </c>
      <c r="B175" s="3">
        <v>2030.0</v>
      </c>
      <c r="C175" s="3" t="s">
        <v>3868</v>
      </c>
      <c r="D175" s="3" t="s">
        <v>3869</v>
      </c>
      <c r="E175" s="3" t="s">
        <v>3811</v>
      </c>
      <c r="F175" s="3" t="s">
        <v>601</v>
      </c>
      <c r="G175" s="73">
        <v>31760.0</v>
      </c>
      <c r="H175" s="3">
        <v>183.0</v>
      </c>
      <c r="I175" s="3">
        <v>110.0</v>
      </c>
      <c r="J175" s="3">
        <v>68.7</v>
      </c>
      <c r="K175" s="3" t="s">
        <v>3816</v>
      </c>
      <c r="L175" s="3" t="s">
        <v>3814</v>
      </c>
    </row>
    <row r="176" ht="14.25" hidden="1" customHeight="1">
      <c r="A176" s="3" t="s">
        <v>3808</v>
      </c>
      <c r="B176" s="3">
        <v>2035.0</v>
      </c>
      <c r="C176" s="3" t="s">
        <v>3868</v>
      </c>
      <c r="D176" s="3" t="s">
        <v>3869</v>
      </c>
      <c r="E176" s="3" t="s">
        <v>3811</v>
      </c>
      <c r="F176" s="3" t="s">
        <v>601</v>
      </c>
      <c r="G176" s="73">
        <v>31850.0</v>
      </c>
      <c r="H176" s="3">
        <v>207.0</v>
      </c>
      <c r="I176" s="3">
        <v>123.0</v>
      </c>
      <c r="J176" s="3">
        <v>77.1</v>
      </c>
      <c r="K176" s="3" t="s">
        <v>3835</v>
      </c>
      <c r="L176" s="3" t="s">
        <v>3814</v>
      </c>
    </row>
    <row r="177" ht="14.25" hidden="1" customHeight="1">
      <c r="A177" s="3" t="s">
        <v>3808</v>
      </c>
      <c r="B177" s="3">
        <v>2035.0</v>
      </c>
      <c r="C177" s="3" t="s">
        <v>3868</v>
      </c>
      <c r="D177" s="3" t="s">
        <v>3869</v>
      </c>
      <c r="E177" s="3" t="s">
        <v>3811</v>
      </c>
      <c r="F177" s="3" t="s">
        <v>601</v>
      </c>
      <c r="G177" s="73">
        <v>31850.0</v>
      </c>
      <c r="H177" s="3">
        <v>207.0</v>
      </c>
      <c r="I177" s="3">
        <v>123.0</v>
      </c>
      <c r="J177" s="3">
        <v>77.1</v>
      </c>
      <c r="K177" s="3" t="s">
        <v>3817</v>
      </c>
      <c r="L177" s="3" t="s">
        <v>3814</v>
      </c>
    </row>
    <row r="178" ht="14.25" hidden="1" customHeight="1">
      <c r="A178" s="3" t="s">
        <v>3808</v>
      </c>
      <c r="B178" s="3">
        <v>2040.0</v>
      </c>
      <c r="C178" s="3" t="s">
        <v>3868</v>
      </c>
      <c r="D178" s="3" t="s">
        <v>3869</v>
      </c>
      <c r="E178" s="3" t="s">
        <v>3811</v>
      </c>
      <c r="F178" s="3" t="s">
        <v>601</v>
      </c>
      <c r="G178" s="73">
        <v>31210.0</v>
      </c>
      <c r="H178" s="3">
        <v>215.0</v>
      </c>
      <c r="I178" s="3">
        <v>127.0</v>
      </c>
      <c r="J178" s="3">
        <v>79.8</v>
      </c>
      <c r="K178" s="3" t="s">
        <v>3818</v>
      </c>
      <c r="L178" s="3" t="s">
        <v>3814</v>
      </c>
    </row>
    <row r="179" ht="14.25" hidden="1" customHeight="1">
      <c r="A179" s="3" t="s">
        <v>3808</v>
      </c>
      <c r="B179" s="3">
        <v>2040.0</v>
      </c>
      <c r="C179" s="3" t="s">
        <v>3868</v>
      </c>
      <c r="D179" s="3" t="s">
        <v>3869</v>
      </c>
      <c r="E179" s="3" t="s">
        <v>3811</v>
      </c>
      <c r="F179" s="3" t="s">
        <v>601</v>
      </c>
      <c r="G179" s="73">
        <v>31210.0</v>
      </c>
      <c r="H179" s="3">
        <v>215.0</v>
      </c>
      <c r="I179" s="3">
        <v>127.0</v>
      </c>
      <c r="J179" s="3">
        <v>79.8</v>
      </c>
      <c r="K179" s="3" t="s">
        <v>3818</v>
      </c>
      <c r="L179" s="3" t="s">
        <v>3814</v>
      </c>
    </row>
    <row r="180" ht="14.25" hidden="1" customHeight="1">
      <c r="A180" s="3" t="s">
        <v>3808</v>
      </c>
      <c r="B180" s="3">
        <v>2045.0</v>
      </c>
      <c r="C180" s="3" t="s">
        <v>3868</v>
      </c>
      <c r="D180" s="3" t="s">
        <v>3869</v>
      </c>
      <c r="E180" s="3" t="s">
        <v>3811</v>
      </c>
      <c r="F180" s="3" t="s">
        <v>601</v>
      </c>
      <c r="G180" s="73">
        <v>30570.0</v>
      </c>
      <c r="H180" s="3">
        <v>222.0</v>
      </c>
      <c r="I180" s="3">
        <v>132.0</v>
      </c>
      <c r="J180" s="3">
        <v>82.7</v>
      </c>
      <c r="K180" s="3" t="s">
        <v>3818</v>
      </c>
      <c r="L180" s="3" t="s">
        <v>3814</v>
      </c>
    </row>
    <row r="181" ht="14.25" hidden="1" customHeight="1">
      <c r="A181" s="3" t="s">
        <v>3808</v>
      </c>
      <c r="B181" s="3">
        <v>2045.0</v>
      </c>
      <c r="C181" s="3" t="s">
        <v>3868</v>
      </c>
      <c r="D181" s="3" t="s">
        <v>3869</v>
      </c>
      <c r="E181" s="3" t="s">
        <v>3811</v>
      </c>
      <c r="F181" s="3" t="s">
        <v>601</v>
      </c>
      <c r="G181" s="73">
        <v>30570.0</v>
      </c>
      <c r="H181" s="3">
        <v>222.0</v>
      </c>
      <c r="I181" s="3">
        <v>132.0</v>
      </c>
      <c r="J181" s="3">
        <v>82.7</v>
      </c>
      <c r="K181" s="3" t="s">
        <v>3818</v>
      </c>
      <c r="L181" s="3" t="s">
        <v>3814</v>
      </c>
    </row>
    <row r="182" ht="14.25" hidden="1" customHeight="1">
      <c r="A182" s="3" t="s">
        <v>3808</v>
      </c>
      <c r="B182" s="3">
        <v>2050.0</v>
      </c>
      <c r="C182" s="3" t="s">
        <v>3868</v>
      </c>
      <c r="D182" s="3" t="s">
        <v>3869</v>
      </c>
      <c r="E182" s="3" t="s">
        <v>3811</v>
      </c>
      <c r="F182" s="3" t="s">
        <v>601</v>
      </c>
      <c r="G182" s="73">
        <v>29930.0</v>
      </c>
      <c r="H182" s="3">
        <v>231.0</v>
      </c>
      <c r="I182" s="3">
        <v>136.0</v>
      </c>
      <c r="J182" s="3">
        <v>85.6</v>
      </c>
      <c r="K182" s="3" t="s">
        <v>3836</v>
      </c>
      <c r="L182" s="3" t="s">
        <v>3814</v>
      </c>
    </row>
    <row r="183" ht="14.25" hidden="1" customHeight="1">
      <c r="A183" s="3" t="s">
        <v>3808</v>
      </c>
      <c r="B183" s="3">
        <v>2050.0</v>
      </c>
      <c r="C183" s="3" t="s">
        <v>3868</v>
      </c>
      <c r="D183" s="3" t="s">
        <v>3869</v>
      </c>
      <c r="E183" s="3" t="s">
        <v>3811</v>
      </c>
      <c r="F183" s="3" t="s">
        <v>601</v>
      </c>
      <c r="G183" s="73">
        <v>29930.0</v>
      </c>
      <c r="H183" s="3">
        <v>231.0</v>
      </c>
      <c r="I183" s="3">
        <v>136.0</v>
      </c>
      <c r="J183" s="3">
        <v>85.6</v>
      </c>
      <c r="K183" s="3" t="s">
        <v>3819</v>
      </c>
      <c r="L183" s="3" t="s">
        <v>3814</v>
      </c>
    </row>
    <row r="184" ht="14.25" hidden="1" customHeight="1">
      <c r="A184" s="3" t="s">
        <v>3820</v>
      </c>
      <c r="B184" s="3">
        <v>2020.0</v>
      </c>
      <c r="C184" s="3" t="s">
        <v>3868</v>
      </c>
      <c r="D184" s="3" t="s">
        <v>3869</v>
      </c>
      <c r="E184" s="3" t="s">
        <v>3811</v>
      </c>
      <c r="F184" s="3" t="s">
        <v>601</v>
      </c>
      <c r="G184" s="73">
        <v>36460.0</v>
      </c>
      <c r="H184" s="3">
        <v>128.0</v>
      </c>
      <c r="I184" s="3">
        <v>71.7</v>
      </c>
      <c r="J184" s="3">
        <v>45.9</v>
      </c>
      <c r="K184" s="3" t="s">
        <v>3838</v>
      </c>
      <c r="L184" s="3" t="s">
        <v>3814</v>
      </c>
    </row>
    <row r="185" ht="14.25" hidden="1" customHeight="1">
      <c r="A185" s="3" t="s">
        <v>3820</v>
      </c>
      <c r="B185" s="3">
        <v>2020.0</v>
      </c>
      <c r="C185" s="3" t="s">
        <v>3868</v>
      </c>
      <c r="D185" s="3" t="s">
        <v>3869</v>
      </c>
      <c r="E185" s="3" t="s">
        <v>3811</v>
      </c>
      <c r="F185" s="3" t="s">
        <v>601</v>
      </c>
      <c r="G185" s="73">
        <v>36460.0</v>
      </c>
      <c r="H185" s="3">
        <v>128.0</v>
      </c>
      <c r="I185" s="3">
        <v>71.7</v>
      </c>
      <c r="J185" s="3">
        <v>45.9</v>
      </c>
      <c r="K185" s="3" t="s">
        <v>3821</v>
      </c>
      <c r="L185" s="3" t="s">
        <v>3822</v>
      </c>
    </row>
    <row r="186" ht="14.25" hidden="1" customHeight="1">
      <c r="A186" s="3" t="s">
        <v>3820</v>
      </c>
      <c r="B186" s="3">
        <v>2025.0</v>
      </c>
      <c r="C186" s="3" t="s">
        <v>3868</v>
      </c>
      <c r="D186" s="3" t="s">
        <v>3869</v>
      </c>
      <c r="E186" s="3" t="s">
        <v>3811</v>
      </c>
      <c r="F186" s="3" t="s">
        <v>601</v>
      </c>
      <c r="G186" s="73">
        <v>36460.0</v>
      </c>
      <c r="H186" s="3">
        <v>128.0</v>
      </c>
      <c r="I186" s="3">
        <v>71.7</v>
      </c>
      <c r="J186" s="3">
        <v>45.9</v>
      </c>
      <c r="K186" s="3" t="s">
        <v>3838</v>
      </c>
      <c r="L186" s="3" t="s">
        <v>3814</v>
      </c>
    </row>
    <row r="187" ht="14.25" hidden="1" customHeight="1">
      <c r="A187" s="3" t="s">
        <v>3820</v>
      </c>
      <c r="B187" s="3">
        <v>2025.0</v>
      </c>
      <c r="C187" s="3" t="s">
        <v>3868</v>
      </c>
      <c r="D187" s="3" t="s">
        <v>3869</v>
      </c>
      <c r="E187" s="3" t="s">
        <v>3811</v>
      </c>
      <c r="F187" s="3" t="s">
        <v>601</v>
      </c>
      <c r="G187" s="73">
        <v>36460.0</v>
      </c>
      <c r="H187" s="3">
        <v>128.0</v>
      </c>
      <c r="I187" s="3">
        <v>71.7</v>
      </c>
      <c r="J187" s="3">
        <v>45.9</v>
      </c>
      <c r="K187" s="3" t="s">
        <v>3821</v>
      </c>
      <c r="L187" s="3" t="s">
        <v>3822</v>
      </c>
    </row>
    <row r="188" ht="14.25" hidden="1" customHeight="1">
      <c r="A188" s="3" t="s">
        <v>3820</v>
      </c>
      <c r="B188" s="3">
        <v>2030.0</v>
      </c>
      <c r="C188" s="3" t="s">
        <v>3868</v>
      </c>
      <c r="D188" s="3" t="s">
        <v>3869</v>
      </c>
      <c r="E188" s="3" t="s">
        <v>3811</v>
      </c>
      <c r="F188" s="3" t="s">
        <v>601</v>
      </c>
      <c r="G188" s="73">
        <v>36460.0</v>
      </c>
      <c r="H188" s="3">
        <v>128.0</v>
      </c>
      <c r="I188" s="3">
        <v>71.7</v>
      </c>
      <c r="J188" s="3">
        <v>45.9</v>
      </c>
      <c r="K188" s="3" t="s">
        <v>3838</v>
      </c>
      <c r="L188" s="3" t="s">
        <v>3814</v>
      </c>
    </row>
    <row r="189" ht="14.25" hidden="1" customHeight="1">
      <c r="A189" s="3" t="s">
        <v>3820</v>
      </c>
      <c r="B189" s="3">
        <v>2030.0</v>
      </c>
      <c r="C189" s="3" t="s">
        <v>3868</v>
      </c>
      <c r="D189" s="3" t="s">
        <v>3869</v>
      </c>
      <c r="E189" s="3" t="s">
        <v>3811</v>
      </c>
      <c r="F189" s="3" t="s">
        <v>601</v>
      </c>
      <c r="G189" s="73">
        <v>36460.0</v>
      </c>
      <c r="H189" s="3">
        <v>128.0</v>
      </c>
      <c r="I189" s="3">
        <v>71.7</v>
      </c>
      <c r="J189" s="3">
        <v>45.9</v>
      </c>
      <c r="K189" s="3" t="s">
        <v>3821</v>
      </c>
      <c r="L189" s="3" t="s">
        <v>3822</v>
      </c>
    </row>
    <row r="190" ht="14.25" hidden="1" customHeight="1">
      <c r="A190" s="3" t="s">
        <v>3820</v>
      </c>
      <c r="B190" s="3">
        <v>2035.0</v>
      </c>
      <c r="C190" s="3" t="s">
        <v>3868</v>
      </c>
      <c r="D190" s="3" t="s">
        <v>3869</v>
      </c>
      <c r="E190" s="3" t="s">
        <v>3811</v>
      </c>
      <c r="F190" s="3" t="s">
        <v>601</v>
      </c>
      <c r="G190" s="73">
        <v>36460.0</v>
      </c>
      <c r="H190" s="3">
        <v>128.0</v>
      </c>
      <c r="I190" s="3">
        <v>71.7</v>
      </c>
      <c r="J190" s="3">
        <v>45.9</v>
      </c>
      <c r="K190" s="3" t="s">
        <v>3838</v>
      </c>
      <c r="L190" s="3" t="s">
        <v>3814</v>
      </c>
    </row>
    <row r="191" ht="14.25" hidden="1" customHeight="1">
      <c r="A191" s="3" t="s">
        <v>3820</v>
      </c>
      <c r="B191" s="3">
        <v>2035.0</v>
      </c>
      <c r="C191" s="3" t="s">
        <v>3868</v>
      </c>
      <c r="D191" s="3" t="s">
        <v>3869</v>
      </c>
      <c r="E191" s="3" t="s">
        <v>3811</v>
      </c>
      <c r="F191" s="3" t="s">
        <v>601</v>
      </c>
      <c r="G191" s="73">
        <v>36460.0</v>
      </c>
      <c r="H191" s="3">
        <v>128.0</v>
      </c>
      <c r="I191" s="3">
        <v>71.7</v>
      </c>
      <c r="J191" s="3">
        <v>45.9</v>
      </c>
      <c r="K191" s="3" t="s">
        <v>3821</v>
      </c>
      <c r="L191" s="3" t="s">
        <v>3822</v>
      </c>
    </row>
    <row r="192" ht="14.25" hidden="1" customHeight="1">
      <c r="A192" s="3" t="s">
        <v>3820</v>
      </c>
      <c r="B192" s="3">
        <v>2040.0</v>
      </c>
      <c r="C192" s="3" t="s">
        <v>3868</v>
      </c>
      <c r="D192" s="3" t="s">
        <v>3869</v>
      </c>
      <c r="E192" s="3" t="s">
        <v>3811</v>
      </c>
      <c r="F192" s="3" t="s">
        <v>601</v>
      </c>
      <c r="G192" s="73">
        <v>36460.0</v>
      </c>
      <c r="H192" s="3">
        <v>128.0</v>
      </c>
      <c r="I192" s="3">
        <v>71.7</v>
      </c>
      <c r="J192" s="3">
        <v>45.9</v>
      </c>
      <c r="K192" s="3" t="s">
        <v>3838</v>
      </c>
      <c r="L192" s="3" t="s">
        <v>3814</v>
      </c>
    </row>
    <row r="193" ht="14.25" hidden="1" customHeight="1">
      <c r="A193" s="3" t="s">
        <v>3820</v>
      </c>
      <c r="B193" s="3">
        <v>2040.0</v>
      </c>
      <c r="C193" s="3" t="s">
        <v>3868</v>
      </c>
      <c r="D193" s="3" t="s">
        <v>3869</v>
      </c>
      <c r="E193" s="3" t="s">
        <v>3811</v>
      </c>
      <c r="F193" s="3" t="s">
        <v>601</v>
      </c>
      <c r="G193" s="73">
        <v>36460.0</v>
      </c>
      <c r="H193" s="3">
        <v>128.0</v>
      </c>
      <c r="I193" s="3">
        <v>71.7</v>
      </c>
      <c r="J193" s="3">
        <v>45.9</v>
      </c>
      <c r="K193" s="3" t="s">
        <v>3821</v>
      </c>
      <c r="L193" s="3" t="s">
        <v>3822</v>
      </c>
    </row>
    <row r="194" ht="14.25" hidden="1" customHeight="1">
      <c r="A194" s="3" t="s">
        <v>3820</v>
      </c>
      <c r="B194" s="3">
        <v>2045.0</v>
      </c>
      <c r="C194" s="3" t="s">
        <v>3868</v>
      </c>
      <c r="D194" s="3" t="s">
        <v>3869</v>
      </c>
      <c r="E194" s="3" t="s">
        <v>3811</v>
      </c>
      <c r="F194" s="3" t="s">
        <v>601</v>
      </c>
      <c r="G194" s="73">
        <v>36460.0</v>
      </c>
      <c r="H194" s="3">
        <v>128.0</v>
      </c>
      <c r="I194" s="3">
        <v>71.7</v>
      </c>
      <c r="J194" s="3">
        <v>45.9</v>
      </c>
      <c r="K194" s="3" t="s">
        <v>3838</v>
      </c>
      <c r="L194" s="3" t="s">
        <v>3814</v>
      </c>
    </row>
    <row r="195" ht="14.25" hidden="1" customHeight="1">
      <c r="A195" s="3" t="s">
        <v>3820</v>
      </c>
      <c r="B195" s="3">
        <v>2045.0</v>
      </c>
      <c r="C195" s="3" t="s">
        <v>3868</v>
      </c>
      <c r="D195" s="3" t="s">
        <v>3869</v>
      </c>
      <c r="E195" s="3" t="s">
        <v>3811</v>
      </c>
      <c r="F195" s="3" t="s">
        <v>601</v>
      </c>
      <c r="G195" s="73">
        <v>36460.0</v>
      </c>
      <c r="H195" s="3">
        <v>128.0</v>
      </c>
      <c r="I195" s="3">
        <v>71.7</v>
      </c>
      <c r="J195" s="3">
        <v>45.9</v>
      </c>
      <c r="K195" s="3" t="s">
        <v>3821</v>
      </c>
      <c r="L195" s="3" t="s">
        <v>3822</v>
      </c>
    </row>
    <row r="196" ht="14.25" hidden="1" customHeight="1">
      <c r="A196" s="3" t="s">
        <v>3820</v>
      </c>
      <c r="B196" s="3">
        <v>2050.0</v>
      </c>
      <c r="C196" s="3" t="s">
        <v>3868</v>
      </c>
      <c r="D196" s="3" t="s">
        <v>3869</v>
      </c>
      <c r="E196" s="3" t="s">
        <v>3811</v>
      </c>
      <c r="F196" s="3" t="s">
        <v>601</v>
      </c>
      <c r="G196" s="73">
        <v>36460.0</v>
      </c>
      <c r="H196" s="3">
        <v>128.0</v>
      </c>
      <c r="I196" s="3">
        <v>71.7</v>
      </c>
      <c r="J196" s="3">
        <v>45.9</v>
      </c>
      <c r="K196" s="3" t="s">
        <v>3838</v>
      </c>
      <c r="L196" s="3" t="s">
        <v>3814</v>
      </c>
    </row>
    <row r="197" ht="14.25" hidden="1" customHeight="1">
      <c r="A197" s="3" t="s">
        <v>3820</v>
      </c>
      <c r="B197" s="3">
        <v>2050.0</v>
      </c>
      <c r="C197" s="3" t="s">
        <v>3868</v>
      </c>
      <c r="D197" s="3" t="s">
        <v>3869</v>
      </c>
      <c r="E197" s="3" t="s">
        <v>3811</v>
      </c>
      <c r="F197" s="3" t="s">
        <v>601</v>
      </c>
      <c r="G197" s="73">
        <v>36460.0</v>
      </c>
      <c r="H197" s="3">
        <v>128.0</v>
      </c>
      <c r="I197" s="3">
        <v>71.7</v>
      </c>
      <c r="J197" s="3">
        <v>45.9</v>
      </c>
      <c r="K197" s="3" t="s">
        <v>3821</v>
      </c>
      <c r="L197" s="3" t="s">
        <v>3822</v>
      </c>
    </row>
    <row r="198" ht="14.25" hidden="1" customHeight="1">
      <c r="A198" s="3" t="s">
        <v>3823</v>
      </c>
      <c r="B198" s="3">
        <v>2020.0</v>
      </c>
      <c r="C198" s="3" t="s">
        <v>3868</v>
      </c>
      <c r="D198" s="3" t="s">
        <v>3869</v>
      </c>
      <c r="E198" s="3" t="s">
        <v>3811</v>
      </c>
      <c r="F198" s="3" t="s">
        <v>601</v>
      </c>
      <c r="G198" s="73">
        <v>36460.0</v>
      </c>
      <c r="H198" s="3">
        <v>128.0</v>
      </c>
      <c r="I198" s="3">
        <v>71.7</v>
      </c>
      <c r="J198" s="3">
        <v>45.9</v>
      </c>
      <c r="K198" s="3" t="s">
        <v>3838</v>
      </c>
      <c r="L198" s="3" t="s">
        <v>3814</v>
      </c>
    </row>
    <row r="199" ht="14.25" hidden="1" customHeight="1">
      <c r="A199" s="3" t="s">
        <v>3823</v>
      </c>
      <c r="B199" s="3">
        <v>2020.0</v>
      </c>
      <c r="C199" s="3" t="s">
        <v>3868</v>
      </c>
      <c r="D199" s="3" t="s">
        <v>3869</v>
      </c>
      <c r="E199" s="3" t="s">
        <v>3811</v>
      </c>
      <c r="F199" s="3" t="s">
        <v>601</v>
      </c>
      <c r="G199" s="73">
        <v>36460.0</v>
      </c>
      <c r="H199" s="3">
        <v>128.0</v>
      </c>
      <c r="I199" s="3">
        <v>71.7</v>
      </c>
      <c r="J199" s="3">
        <v>45.9</v>
      </c>
      <c r="K199" s="3" t="s">
        <v>3821</v>
      </c>
      <c r="L199" s="3" t="s">
        <v>3814</v>
      </c>
    </row>
    <row r="200" ht="14.25" hidden="1" customHeight="1">
      <c r="A200" s="3" t="s">
        <v>3823</v>
      </c>
      <c r="B200" s="3">
        <v>2025.0</v>
      </c>
      <c r="C200" s="3" t="s">
        <v>3868</v>
      </c>
      <c r="D200" s="3" t="s">
        <v>3869</v>
      </c>
      <c r="E200" s="3" t="s">
        <v>3811</v>
      </c>
      <c r="F200" s="3" t="s">
        <v>601</v>
      </c>
      <c r="G200" s="73">
        <v>36060.0</v>
      </c>
      <c r="H200" s="3">
        <v>147.0</v>
      </c>
      <c r="I200" s="3">
        <v>75.2</v>
      </c>
      <c r="J200" s="3">
        <v>49.7</v>
      </c>
      <c r="K200" s="3" t="s">
        <v>3839</v>
      </c>
      <c r="L200" s="3" t="s">
        <v>3814</v>
      </c>
    </row>
    <row r="201" ht="14.25" hidden="1" customHeight="1">
      <c r="A201" s="3" t="s">
        <v>3823</v>
      </c>
      <c r="B201" s="3">
        <v>2025.0</v>
      </c>
      <c r="C201" s="3" t="s">
        <v>3868</v>
      </c>
      <c r="D201" s="3" t="s">
        <v>3869</v>
      </c>
      <c r="E201" s="3" t="s">
        <v>3811</v>
      </c>
      <c r="F201" s="3" t="s">
        <v>601</v>
      </c>
      <c r="G201" s="73">
        <v>36060.0</v>
      </c>
      <c r="H201" s="3">
        <v>147.0</v>
      </c>
      <c r="I201" s="3">
        <v>75.2</v>
      </c>
      <c r="J201" s="3">
        <v>49.7</v>
      </c>
      <c r="K201" s="3" t="s">
        <v>3824</v>
      </c>
      <c r="L201" s="3" t="s">
        <v>3814</v>
      </c>
    </row>
    <row r="202" ht="14.25" hidden="1" customHeight="1">
      <c r="A202" s="3" t="s">
        <v>3823</v>
      </c>
      <c r="B202" s="3">
        <v>2030.0</v>
      </c>
      <c r="C202" s="3" t="s">
        <v>3868</v>
      </c>
      <c r="D202" s="3" t="s">
        <v>3869</v>
      </c>
      <c r="E202" s="3" t="s">
        <v>3811</v>
      </c>
      <c r="F202" s="3" t="s">
        <v>601</v>
      </c>
      <c r="G202" s="73">
        <v>32840.0</v>
      </c>
      <c r="H202" s="3">
        <v>152.0</v>
      </c>
      <c r="I202" s="3">
        <v>85.6</v>
      </c>
      <c r="J202" s="3">
        <v>54.8</v>
      </c>
      <c r="K202" s="3" t="s">
        <v>3840</v>
      </c>
      <c r="L202" s="3" t="s">
        <v>3814</v>
      </c>
    </row>
    <row r="203" ht="14.25" hidden="1" customHeight="1">
      <c r="A203" s="3" t="s">
        <v>3823</v>
      </c>
      <c r="B203" s="3">
        <v>2030.0</v>
      </c>
      <c r="C203" s="3" t="s">
        <v>3868</v>
      </c>
      <c r="D203" s="3" t="s">
        <v>3869</v>
      </c>
      <c r="E203" s="3" t="s">
        <v>3811</v>
      </c>
      <c r="F203" s="3" t="s">
        <v>601</v>
      </c>
      <c r="G203" s="73">
        <v>32840.0</v>
      </c>
      <c r="H203" s="3">
        <v>152.0</v>
      </c>
      <c r="I203" s="3">
        <v>85.6</v>
      </c>
      <c r="J203" s="3">
        <v>54.8</v>
      </c>
      <c r="K203" s="3" t="s">
        <v>3825</v>
      </c>
      <c r="L203" s="3" t="s">
        <v>3814</v>
      </c>
    </row>
    <row r="204" ht="14.25" hidden="1" customHeight="1">
      <c r="A204" s="3" t="s">
        <v>3823</v>
      </c>
      <c r="B204" s="3">
        <v>2035.0</v>
      </c>
      <c r="C204" s="3" t="s">
        <v>3868</v>
      </c>
      <c r="D204" s="3" t="s">
        <v>3869</v>
      </c>
      <c r="E204" s="3" t="s">
        <v>3811</v>
      </c>
      <c r="F204" s="3" t="s">
        <v>601</v>
      </c>
      <c r="G204" s="73">
        <v>31490.0</v>
      </c>
      <c r="H204" s="3">
        <v>172.0</v>
      </c>
      <c r="I204" s="3">
        <v>90.4</v>
      </c>
      <c r="J204" s="3">
        <v>59.2</v>
      </c>
      <c r="K204" s="3" t="s">
        <v>3841</v>
      </c>
      <c r="L204" s="3" t="s">
        <v>3814</v>
      </c>
    </row>
    <row r="205" ht="14.25" hidden="1" customHeight="1">
      <c r="A205" s="3" t="s">
        <v>3823</v>
      </c>
      <c r="B205" s="3">
        <v>2035.0</v>
      </c>
      <c r="C205" s="3" t="s">
        <v>3868</v>
      </c>
      <c r="D205" s="3" t="s">
        <v>3869</v>
      </c>
      <c r="E205" s="3" t="s">
        <v>3811</v>
      </c>
      <c r="F205" s="3" t="s">
        <v>601</v>
      </c>
      <c r="G205" s="73">
        <v>31490.0</v>
      </c>
      <c r="H205" s="3">
        <v>172.0</v>
      </c>
      <c r="I205" s="3">
        <v>90.4</v>
      </c>
      <c r="J205" s="3">
        <v>59.2</v>
      </c>
      <c r="K205" s="3" t="s">
        <v>3826</v>
      </c>
      <c r="L205" s="3" t="s">
        <v>3814</v>
      </c>
    </row>
    <row r="206" ht="14.25" hidden="1" customHeight="1">
      <c r="A206" s="3" t="s">
        <v>3823</v>
      </c>
      <c r="B206" s="3">
        <v>2040.0</v>
      </c>
      <c r="C206" s="3" t="s">
        <v>3868</v>
      </c>
      <c r="D206" s="3" t="s">
        <v>3869</v>
      </c>
      <c r="E206" s="3" t="s">
        <v>3811</v>
      </c>
      <c r="F206" s="3" t="s">
        <v>601</v>
      </c>
      <c r="G206" s="73">
        <v>30810.0</v>
      </c>
      <c r="H206" s="3">
        <v>179.0</v>
      </c>
      <c r="I206" s="3">
        <v>94.3</v>
      </c>
      <c r="J206" s="3">
        <v>61.8</v>
      </c>
      <c r="K206" s="3" t="s">
        <v>3818</v>
      </c>
      <c r="L206" s="3" t="s">
        <v>3814</v>
      </c>
    </row>
    <row r="207" ht="14.25" hidden="1" customHeight="1">
      <c r="A207" s="3" t="s">
        <v>3823</v>
      </c>
      <c r="B207" s="3">
        <v>2040.0</v>
      </c>
      <c r="C207" s="3" t="s">
        <v>3868</v>
      </c>
      <c r="D207" s="3" t="s">
        <v>3869</v>
      </c>
      <c r="E207" s="3" t="s">
        <v>3811</v>
      </c>
      <c r="F207" s="3" t="s">
        <v>601</v>
      </c>
      <c r="G207" s="73">
        <v>30810.0</v>
      </c>
      <c r="H207" s="3">
        <v>179.0</v>
      </c>
      <c r="I207" s="3">
        <v>94.3</v>
      </c>
      <c r="J207" s="3">
        <v>61.8</v>
      </c>
      <c r="K207" s="3" t="s">
        <v>3818</v>
      </c>
      <c r="L207" s="3" t="s">
        <v>3814</v>
      </c>
    </row>
    <row r="208" ht="14.25" hidden="1" customHeight="1">
      <c r="A208" s="3" t="s">
        <v>3823</v>
      </c>
      <c r="B208" s="3">
        <v>2045.0</v>
      </c>
      <c r="C208" s="3" t="s">
        <v>3868</v>
      </c>
      <c r="D208" s="3" t="s">
        <v>3869</v>
      </c>
      <c r="E208" s="3" t="s">
        <v>3811</v>
      </c>
      <c r="F208" s="3" t="s">
        <v>601</v>
      </c>
      <c r="G208" s="73">
        <v>30130.0</v>
      </c>
      <c r="H208" s="3">
        <v>187.0</v>
      </c>
      <c r="I208" s="3">
        <v>98.2</v>
      </c>
      <c r="J208" s="3">
        <v>64.4</v>
      </c>
      <c r="K208" s="3" t="s">
        <v>3818</v>
      </c>
      <c r="L208" s="3" t="s">
        <v>3814</v>
      </c>
    </row>
    <row r="209" ht="14.25" hidden="1" customHeight="1">
      <c r="A209" s="3" t="s">
        <v>3823</v>
      </c>
      <c r="B209" s="3">
        <v>2045.0</v>
      </c>
      <c r="C209" s="3" t="s">
        <v>3868</v>
      </c>
      <c r="D209" s="3" t="s">
        <v>3869</v>
      </c>
      <c r="E209" s="3" t="s">
        <v>3811</v>
      </c>
      <c r="F209" s="3" t="s">
        <v>601</v>
      </c>
      <c r="G209" s="73">
        <v>30130.0</v>
      </c>
      <c r="H209" s="3">
        <v>187.0</v>
      </c>
      <c r="I209" s="3">
        <v>98.2</v>
      </c>
      <c r="J209" s="3">
        <v>64.4</v>
      </c>
      <c r="K209" s="3" t="s">
        <v>3818</v>
      </c>
      <c r="L209" s="3" t="s">
        <v>3814</v>
      </c>
    </row>
    <row r="210" ht="14.25" hidden="1" customHeight="1">
      <c r="A210" s="3" t="s">
        <v>3823</v>
      </c>
      <c r="B210" s="3">
        <v>2050.0</v>
      </c>
      <c r="C210" s="3" t="s">
        <v>3868</v>
      </c>
      <c r="D210" s="3" t="s">
        <v>3869</v>
      </c>
      <c r="E210" s="3" t="s">
        <v>3811</v>
      </c>
      <c r="F210" s="3" t="s">
        <v>601</v>
      </c>
      <c r="G210" s="73">
        <v>29450.0</v>
      </c>
      <c r="H210" s="3">
        <v>195.0</v>
      </c>
      <c r="I210" s="3">
        <v>102.0</v>
      </c>
      <c r="J210" s="3">
        <v>66.9</v>
      </c>
      <c r="K210" s="3" t="s">
        <v>3842</v>
      </c>
      <c r="L210" s="3" t="s">
        <v>3814</v>
      </c>
    </row>
    <row r="211" ht="14.25" hidden="1" customHeight="1">
      <c r="A211" s="3" t="s">
        <v>3823</v>
      </c>
      <c r="B211" s="3">
        <v>2050.0</v>
      </c>
      <c r="C211" s="3" t="s">
        <v>3868</v>
      </c>
      <c r="D211" s="3" t="s">
        <v>3869</v>
      </c>
      <c r="E211" s="3" t="s">
        <v>3811</v>
      </c>
      <c r="F211" s="3" t="s">
        <v>601</v>
      </c>
      <c r="G211" s="73">
        <v>29450.0</v>
      </c>
      <c r="H211" s="3">
        <v>195.0</v>
      </c>
      <c r="I211" s="3">
        <v>102.0</v>
      </c>
      <c r="J211" s="3">
        <v>66.9</v>
      </c>
      <c r="K211" s="3" t="s">
        <v>3827</v>
      </c>
      <c r="L211" s="3" t="s">
        <v>3814</v>
      </c>
    </row>
    <row r="212" ht="14.25" hidden="1" customHeight="1">
      <c r="A212" s="3" t="s">
        <v>3808</v>
      </c>
      <c r="B212" s="3">
        <v>2020.0</v>
      </c>
      <c r="C212" s="3" t="s">
        <v>3870</v>
      </c>
      <c r="D212" s="3" t="s">
        <v>3869</v>
      </c>
      <c r="E212" s="3" t="s">
        <v>3811</v>
      </c>
      <c r="F212" s="3" t="s">
        <v>601</v>
      </c>
      <c r="G212" s="73">
        <v>45660.0</v>
      </c>
      <c r="H212" s="3">
        <v>86.9</v>
      </c>
      <c r="I212" s="3">
        <v>160.0</v>
      </c>
      <c r="J212" s="3">
        <v>56.3</v>
      </c>
      <c r="K212" s="3" t="s">
        <v>3832</v>
      </c>
      <c r="L212" s="3" t="s">
        <v>3814</v>
      </c>
    </row>
    <row r="213" ht="14.25" hidden="1" customHeight="1">
      <c r="A213" s="3" t="s">
        <v>3808</v>
      </c>
      <c r="B213" s="3">
        <v>2020.0</v>
      </c>
      <c r="C213" s="3" t="s">
        <v>3870</v>
      </c>
      <c r="D213" s="3" t="s">
        <v>3869</v>
      </c>
      <c r="E213" s="3" t="s">
        <v>3811</v>
      </c>
      <c r="F213" s="3" t="s">
        <v>601</v>
      </c>
      <c r="G213" s="73">
        <v>45660.0</v>
      </c>
      <c r="H213" s="3">
        <v>86.9</v>
      </c>
      <c r="I213" s="3">
        <v>160.0</v>
      </c>
      <c r="J213" s="3">
        <v>56.3</v>
      </c>
      <c r="K213" s="3" t="s">
        <v>3813</v>
      </c>
      <c r="L213" s="3" t="s">
        <v>3814</v>
      </c>
    </row>
    <row r="214" ht="14.25" hidden="1" customHeight="1">
      <c r="A214" s="3" t="s">
        <v>3808</v>
      </c>
      <c r="B214" s="3">
        <v>2025.0</v>
      </c>
      <c r="C214" s="3" t="s">
        <v>3870</v>
      </c>
      <c r="D214" s="3" t="s">
        <v>3869</v>
      </c>
      <c r="E214" s="3" t="s">
        <v>3811</v>
      </c>
      <c r="F214" s="3" t="s">
        <v>601</v>
      </c>
      <c r="G214" s="73">
        <v>36050.0</v>
      </c>
      <c r="H214" s="3">
        <v>117.0</v>
      </c>
      <c r="I214" s="3">
        <v>230.0</v>
      </c>
      <c r="J214" s="3">
        <v>77.4</v>
      </c>
      <c r="K214" s="3" t="s">
        <v>3833</v>
      </c>
      <c r="L214" s="3" t="s">
        <v>3814</v>
      </c>
    </row>
    <row r="215" ht="14.25" hidden="1" customHeight="1">
      <c r="A215" s="3" t="s">
        <v>3808</v>
      </c>
      <c r="B215" s="3">
        <v>2025.0</v>
      </c>
      <c r="C215" s="3" t="s">
        <v>3870</v>
      </c>
      <c r="D215" s="3" t="s">
        <v>3869</v>
      </c>
      <c r="E215" s="3" t="s">
        <v>3811</v>
      </c>
      <c r="F215" s="3" t="s">
        <v>601</v>
      </c>
      <c r="G215" s="73">
        <v>36050.0</v>
      </c>
      <c r="H215" s="3">
        <v>117.0</v>
      </c>
      <c r="I215" s="3">
        <v>230.0</v>
      </c>
      <c r="J215" s="3">
        <v>77.4</v>
      </c>
      <c r="K215" s="3" t="s">
        <v>3815</v>
      </c>
      <c r="L215" s="3" t="s">
        <v>3814</v>
      </c>
    </row>
    <row r="216" ht="14.25" hidden="1" customHeight="1">
      <c r="A216" s="3" t="s">
        <v>3808</v>
      </c>
      <c r="B216" s="3">
        <v>2030.0</v>
      </c>
      <c r="C216" s="3" t="s">
        <v>3870</v>
      </c>
      <c r="D216" s="3" t="s">
        <v>3869</v>
      </c>
      <c r="E216" s="3" t="s">
        <v>3811</v>
      </c>
      <c r="F216" s="3" t="s">
        <v>601</v>
      </c>
      <c r="G216" s="73">
        <v>34450.0</v>
      </c>
      <c r="H216" s="3">
        <v>126.0</v>
      </c>
      <c r="I216" s="3">
        <v>252.0</v>
      </c>
      <c r="J216" s="3">
        <v>83.9</v>
      </c>
      <c r="K216" s="3" t="s">
        <v>3834</v>
      </c>
      <c r="L216" s="3" t="s">
        <v>3814</v>
      </c>
    </row>
    <row r="217" ht="14.25" hidden="1" customHeight="1">
      <c r="A217" s="3" t="s">
        <v>3808</v>
      </c>
      <c r="B217" s="3">
        <v>2030.0</v>
      </c>
      <c r="C217" s="3" t="s">
        <v>3870</v>
      </c>
      <c r="D217" s="3" t="s">
        <v>3869</v>
      </c>
      <c r="E217" s="3" t="s">
        <v>3811</v>
      </c>
      <c r="F217" s="3" t="s">
        <v>601</v>
      </c>
      <c r="G217" s="73">
        <v>34450.0</v>
      </c>
      <c r="H217" s="3">
        <v>126.0</v>
      </c>
      <c r="I217" s="3">
        <v>252.0</v>
      </c>
      <c r="J217" s="3">
        <v>83.9</v>
      </c>
      <c r="K217" s="3" t="s">
        <v>3816</v>
      </c>
      <c r="L217" s="3" t="s">
        <v>3814</v>
      </c>
    </row>
    <row r="218" ht="14.25" hidden="1" customHeight="1">
      <c r="A218" s="3" t="s">
        <v>3808</v>
      </c>
      <c r="B218" s="3">
        <v>2035.0</v>
      </c>
      <c r="C218" s="3" t="s">
        <v>3870</v>
      </c>
      <c r="D218" s="3" t="s">
        <v>3869</v>
      </c>
      <c r="E218" s="3" t="s">
        <v>3811</v>
      </c>
      <c r="F218" s="3" t="s">
        <v>601</v>
      </c>
      <c r="G218" s="73">
        <v>33900.0</v>
      </c>
      <c r="H218" s="3">
        <v>142.0</v>
      </c>
      <c r="I218" s="3">
        <v>285.0</v>
      </c>
      <c r="J218" s="3">
        <v>94.6</v>
      </c>
      <c r="K218" s="3" t="s">
        <v>3835</v>
      </c>
      <c r="L218" s="3" t="s">
        <v>3814</v>
      </c>
    </row>
    <row r="219" ht="14.25" hidden="1" customHeight="1">
      <c r="A219" s="3" t="s">
        <v>3808</v>
      </c>
      <c r="B219" s="3">
        <v>2035.0</v>
      </c>
      <c r="C219" s="3" t="s">
        <v>3870</v>
      </c>
      <c r="D219" s="3" t="s">
        <v>3869</v>
      </c>
      <c r="E219" s="3" t="s">
        <v>3811</v>
      </c>
      <c r="F219" s="3" t="s">
        <v>601</v>
      </c>
      <c r="G219" s="73">
        <v>33900.0</v>
      </c>
      <c r="H219" s="3">
        <v>142.0</v>
      </c>
      <c r="I219" s="3">
        <v>285.0</v>
      </c>
      <c r="J219" s="3">
        <v>94.6</v>
      </c>
      <c r="K219" s="3" t="s">
        <v>3817</v>
      </c>
      <c r="L219" s="3" t="s">
        <v>3814</v>
      </c>
    </row>
    <row r="220" ht="14.25" hidden="1" customHeight="1">
      <c r="A220" s="3" t="s">
        <v>3808</v>
      </c>
      <c r="B220" s="3">
        <v>2040.0</v>
      </c>
      <c r="C220" s="3" t="s">
        <v>3870</v>
      </c>
      <c r="D220" s="3" t="s">
        <v>3869</v>
      </c>
      <c r="E220" s="3" t="s">
        <v>3811</v>
      </c>
      <c r="F220" s="3" t="s">
        <v>601</v>
      </c>
      <c r="G220" s="73">
        <v>33190.0</v>
      </c>
      <c r="H220" s="3">
        <v>148.0</v>
      </c>
      <c r="I220" s="3">
        <v>294.0</v>
      </c>
      <c r="J220" s="3">
        <v>98.4</v>
      </c>
      <c r="K220" s="3" t="s">
        <v>3818</v>
      </c>
      <c r="L220" s="3" t="s">
        <v>3814</v>
      </c>
    </row>
    <row r="221" ht="14.25" hidden="1" customHeight="1">
      <c r="A221" s="3" t="s">
        <v>3808</v>
      </c>
      <c r="B221" s="3">
        <v>2040.0</v>
      </c>
      <c r="C221" s="3" t="s">
        <v>3870</v>
      </c>
      <c r="D221" s="3" t="s">
        <v>3869</v>
      </c>
      <c r="E221" s="3" t="s">
        <v>3811</v>
      </c>
      <c r="F221" s="3" t="s">
        <v>601</v>
      </c>
      <c r="G221" s="73">
        <v>33190.0</v>
      </c>
      <c r="H221" s="3">
        <v>148.0</v>
      </c>
      <c r="I221" s="3">
        <v>294.0</v>
      </c>
      <c r="J221" s="3">
        <v>98.4</v>
      </c>
      <c r="K221" s="3" t="s">
        <v>3818</v>
      </c>
      <c r="L221" s="3" t="s">
        <v>3814</v>
      </c>
    </row>
    <row r="222" ht="14.25" hidden="1" customHeight="1">
      <c r="A222" s="3" t="s">
        <v>3808</v>
      </c>
      <c r="B222" s="3">
        <v>2045.0</v>
      </c>
      <c r="C222" s="3" t="s">
        <v>3870</v>
      </c>
      <c r="D222" s="3" t="s">
        <v>3869</v>
      </c>
      <c r="E222" s="3" t="s">
        <v>3811</v>
      </c>
      <c r="F222" s="3" t="s">
        <v>601</v>
      </c>
      <c r="G222" s="73">
        <v>32480.0</v>
      </c>
      <c r="H222" s="3">
        <v>154.0</v>
      </c>
      <c r="I222" s="3">
        <v>304.0</v>
      </c>
      <c r="J222" s="3">
        <v>102.0</v>
      </c>
      <c r="K222" s="3" t="s">
        <v>3818</v>
      </c>
      <c r="L222" s="3" t="s">
        <v>3814</v>
      </c>
    </row>
    <row r="223" ht="14.25" hidden="1" customHeight="1">
      <c r="A223" s="3" t="s">
        <v>3808</v>
      </c>
      <c r="B223" s="3">
        <v>2045.0</v>
      </c>
      <c r="C223" s="3" t="s">
        <v>3870</v>
      </c>
      <c r="D223" s="3" t="s">
        <v>3869</v>
      </c>
      <c r="E223" s="3" t="s">
        <v>3811</v>
      </c>
      <c r="F223" s="3" t="s">
        <v>601</v>
      </c>
      <c r="G223" s="73">
        <v>32480.0</v>
      </c>
      <c r="H223" s="3">
        <v>154.0</v>
      </c>
      <c r="I223" s="3">
        <v>304.0</v>
      </c>
      <c r="J223" s="3">
        <v>102.0</v>
      </c>
      <c r="K223" s="3" t="s">
        <v>3818</v>
      </c>
      <c r="L223" s="3" t="s">
        <v>3814</v>
      </c>
    </row>
    <row r="224" ht="14.25" hidden="1" customHeight="1">
      <c r="A224" s="3" t="s">
        <v>3808</v>
      </c>
      <c r="B224" s="3">
        <v>2050.0</v>
      </c>
      <c r="C224" s="3" t="s">
        <v>3870</v>
      </c>
      <c r="D224" s="3" t="s">
        <v>3869</v>
      </c>
      <c r="E224" s="3" t="s">
        <v>3811</v>
      </c>
      <c r="F224" s="3" t="s">
        <v>601</v>
      </c>
      <c r="G224" s="73">
        <v>31780.0</v>
      </c>
      <c r="H224" s="3">
        <v>161.0</v>
      </c>
      <c r="I224" s="3">
        <v>313.0</v>
      </c>
      <c r="J224" s="3">
        <v>106.0</v>
      </c>
      <c r="K224" s="3" t="s">
        <v>3836</v>
      </c>
      <c r="L224" s="3" t="s">
        <v>3814</v>
      </c>
    </row>
    <row r="225" ht="14.25" hidden="1" customHeight="1">
      <c r="A225" s="3" t="s">
        <v>3808</v>
      </c>
      <c r="B225" s="3">
        <v>2050.0</v>
      </c>
      <c r="C225" s="3" t="s">
        <v>3870</v>
      </c>
      <c r="D225" s="3" t="s">
        <v>3869</v>
      </c>
      <c r="E225" s="3" t="s">
        <v>3811</v>
      </c>
      <c r="F225" s="3" t="s">
        <v>601</v>
      </c>
      <c r="G225" s="73">
        <v>31780.0</v>
      </c>
      <c r="H225" s="3">
        <v>161.0</v>
      </c>
      <c r="I225" s="3">
        <v>313.0</v>
      </c>
      <c r="J225" s="3">
        <v>106.0</v>
      </c>
      <c r="K225" s="3" t="s">
        <v>3819</v>
      </c>
      <c r="L225" s="3" t="s">
        <v>3814</v>
      </c>
    </row>
    <row r="226" ht="14.25" hidden="1" customHeight="1">
      <c r="A226" s="3" t="s">
        <v>3820</v>
      </c>
      <c r="B226" s="3">
        <v>2020.0</v>
      </c>
      <c r="C226" s="3" t="s">
        <v>3870</v>
      </c>
      <c r="D226" s="3" t="s">
        <v>3869</v>
      </c>
      <c r="E226" s="3" t="s">
        <v>3811</v>
      </c>
      <c r="F226" s="3" t="s">
        <v>601</v>
      </c>
      <c r="G226" s="73">
        <v>45660.0</v>
      </c>
      <c r="H226" s="3">
        <v>86.9</v>
      </c>
      <c r="I226" s="3">
        <v>160.0</v>
      </c>
      <c r="J226" s="3">
        <v>56.3</v>
      </c>
      <c r="K226" s="3" t="s">
        <v>3838</v>
      </c>
      <c r="L226" s="3" t="s">
        <v>3814</v>
      </c>
    </row>
    <row r="227" ht="14.25" hidden="1" customHeight="1">
      <c r="A227" s="3" t="s">
        <v>3820</v>
      </c>
      <c r="B227" s="3">
        <v>2020.0</v>
      </c>
      <c r="C227" s="3" t="s">
        <v>3870</v>
      </c>
      <c r="D227" s="3" t="s">
        <v>3869</v>
      </c>
      <c r="E227" s="3" t="s">
        <v>3811</v>
      </c>
      <c r="F227" s="3" t="s">
        <v>601</v>
      </c>
      <c r="G227" s="73">
        <v>45660.0</v>
      </c>
      <c r="H227" s="3">
        <v>86.9</v>
      </c>
      <c r="I227" s="3">
        <v>160.0</v>
      </c>
      <c r="J227" s="3">
        <v>56.3</v>
      </c>
      <c r="K227" s="3" t="s">
        <v>3821</v>
      </c>
      <c r="L227" s="3" t="s">
        <v>3822</v>
      </c>
    </row>
    <row r="228" ht="14.25" hidden="1" customHeight="1">
      <c r="A228" s="3" t="s">
        <v>3820</v>
      </c>
      <c r="B228" s="3">
        <v>2025.0</v>
      </c>
      <c r="C228" s="3" t="s">
        <v>3870</v>
      </c>
      <c r="D228" s="3" t="s">
        <v>3869</v>
      </c>
      <c r="E228" s="3" t="s">
        <v>3811</v>
      </c>
      <c r="F228" s="3" t="s">
        <v>601</v>
      </c>
      <c r="G228" s="73">
        <v>45660.0</v>
      </c>
      <c r="H228" s="3">
        <v>86.9</v>
      </c>
      <c r="I228" s="3">
        <v>160.0</v>
      </c>
      <c r="J228" s="3">
        <v>56.3</v>
      </c>
      <c r="K228" s="3" t="s">
        <v>3838</v>
      </c>
      <c r="L228" s="3" t="s">
        <v>3814</v>
      </c>
    </row>
    <row r="229" ht="14.25" hidden="1" customHeight="1">
      <c r="A229" s="3" t="s">
        <v>3820</v>
      </c>
      <c r="B229" s="3">
        <v>2025.0</v>
      </c>
      <c r="C229" s="3" t="s">
        <v>3870</v>
      </c>
      <c r="D229" s="3" t="s">
        <v>3869</v>
      </c>
      <c r="E229" s="3" t="s">
        <v>3811</v>
      </c>
      <c r="F229" s="3" t="s">
        <v>601</v>
      </c>
      <c r="G229" s="73">
        <v>45660.0</v>
      </c>
      <c r="H229" s="3">
        <v>86.9</v>
      </c>
      <c r="I229" s="3">
        <v>160.0</v>
      </c>
      <c r="J229" s="3">
        <v>56.3</v>
      </c>
      <c r="K229" s="3" t="s">
        <v>3821</v>
      </c>
      <c r="L229" s="3" t="s">
        <v>3822</v>
      </c>
    </row>
    <row r="230" ht="14.25" hidden="1" customHeight="1">
      <c r="A230" s="3" t="s">
        <v>3820</v>
      </c>
      <c r="B230" s="3">
        <v>2030.0</v>
      </c>
      <c r="C230" s="3" t="s">
        <v>3870</v>
      </c>
      <c r="D230" s="3" t="s">
        <v>3869</v>
      </c>
      <c r="E230" s="3" t="s">
        <v>3811</v>
      </c>
      <c r="F230" s="3" t="s">
        <v>601</v>
      </c>
      <c r="G230" s="73">
        <v>45660.0</v>
      </c>
      <c r="H230" s="3">
        <v>86.9</v>
      </c>
      <c r="I230" s="3">
        <v>160.0</v>
      </c>
      <c r="J230" s="3">
        <v>56.3</v>
      </c>
      <c r="K230" s="3" t="s">
        <v>3838</v>
      </c>
      <c r="L230" s="3" t="s">
        <v>3814</v>
      </c>
    </row>
    <row r="231" ht="14.25" hidden="1" customHeight="1">
      <c r="A231" s="3" t="s">
        <v>3820</v>
      </c>
      <c r="B231" s="3">
        <v>2030.0</v>
      </c>
      <c r="C231" s="3" t="s">
        <v>3870</v>
      </c>
      <c r="D231" s="3" t="s">
        <v>3869</v>
      </c>
      <c r="E231" s="3" t="s">
        <v>3811</v>
      </c>
      <c r="F231" s="3" t="s">
        <v>601</v>
      </c>
      <c r="G231" s="73">
        <v>45660.0</v>
      </c>
      <c r="H231" s="3">
        <v>86.9</v>
      </c>
      <c r="I231" s="3">
        <v>160.0</v>
      </c>
      <c r="J231" s="3">
        <v>56.3</v>
      </c>
      <c r="K231" s="3" t="s">
        <v>3821</v>
      </c>
      <c r="L231" s="3" t="s">
        <v>3822</v>
      </c>
    </row>
    <row r="232" ht="14.25" hidden="1" customHeight="1">
      <c r="A232" s="3" t="s">
        <v>3820</v>
      </c>
      <c r="B232" s="3">
        <v>2035.0</v>
      </c>
      <c r="C232" s="3" t="s">
        <v>3870</v>
      </c>
      <c r="D232" s="3" t="s">
        <v>3869</v>
      </c>
      <c r="E232" s="3" t="s">
        <v>3811</v>
      </c>
      <c r="F232" s="3" t="s">
        <v>601</v>
      </c>
      <c r="G232" s="73">
        <v>45660.0</v>
      </c>
      <c r="H232" s="3">
        <v>86.9</v>
      </c>
      <c r="I232" s="3">
        <v>160.0</v>
      </c>
      <c r="J232" s="3">
        <v>56.3</v>
      </c>
      <c r="K232" s="3" t="s">
        <v>3838</v>
      </c>
      <c r="L232" s="3" t="s">
        <v>3814</v>
      </c>
    </row>
    <row r="233" ht="14.25" hidden="1" customHeight="1">
      <c r="A233" s="3" t="s">
        <v>3820</v>
      </c>
      <c r="B233" s="3">
        <v>2035.0</v>
      </c>
      <c r="C233" s="3" t="s">
        <v>3870</v>
      </c>
      <c r="D233" s="3" t="s">
        <v>3869</v>
      </c>
      <c r="E233" s="3" t="s">
        <v>3811</v>
      </c>
      <c r="F233" s="3" t="s">
        <v>601</v>
      </c>
      <c r="G233" s="73">
        <v>45660.0</v>
      </c>
      <c r="H233" s="3">
        <v>86.9</v>
      </c>
      <c r="I233" s="3">
        <v>160.0</v>
      </c>
      <c r="J233" s="3">
        <v>56.3</v>
      </c>
      <c r="K233" s="3" t="s">
        <v>3821</v>
      </c>
      <c r="L233" s="3" t="s">
        <v>3822</v>
      </c>
    </row>
    <row r="234" ht="14.25" hidden="1" customHeight="1">
      <c r="A234" s="3" t="s">
        <v>3820</v>
      </c>
      <c r="B234" s="3">
        <v>2040.0</v>
      </c>
      <c r="C234" s="3" t="s">
        <v>3870</v>
      </c>
      <c r="D234" s="3" t="s">
        <v>3869</v>
      </c>
      <c r="E234" s="3" t="s">
        <v>3811</v>
      </c>
      <c r="F234" s="3" t="s">
        <v>601</v>
      </c>
      <c r="G234" s="73">
        <v>45660.0</v>
      </c>
      <c r="H234" s="3">
        <v>86.9</v>
      </c>
      <c r="I234" s="3">
        <v>160.0</v>
      </c>
      <c r="J234" s="3">
        <v>56.3</v>
      </c>
      <c r="K234" s="3" t="s">
        <v>3838</v>
      </c>
      <c r="L234" s="3" t="s">
        <v>3814</v>
      </c>
    </row>
    <row r="235" ht="14.25" hidden="1" customHeight="1">
      <c r="A235" s="3" t="s">
        <v>3820</v>
      </c>
      <c r="B235" s="3">
        <v>2040.0</v>
      </c>
      <c r="C235" s="3" t="s">
        <v>3870</v>
      </c>
      <c r="D235" s="3" t="s">
        <v>3869</v>
      </c>
      <c r="E235" s="3" t="s">
        <v>3811</v>
      </c>
      <c r="F235" s="3" t="s">
        <v>601</v>
      </c>
      <c r="G235" s="73">
        <v>45660.0</v>
      </c>
      <c r="H235" s="3">
        <v>86.9</v>
      </c>
      <c r="I235" s="3">
        <v>160.0</v>
      </c>
      <c r="J235" s="3">
        <v>56.3</v>
      </c>
      <c r="K235" s="3" t="s">
        <v>3821</v>
      </c>
      <c r="L235" s="3" t="s">
        <v>3822</v>
      </c>
    </row>
    <row r="236" ht="14.25" hidden="1" customHeight="1">
      <c r="A236" s="3" t="s">
        <v>3820</v>
      </c>
      <c r="B236" s="3">
        <v>2045.0</v>
      </c>
      <c r="C236" s="3" t="s">
        <v>3870</v>
      </c>
      <c r="D236" s="3" t="s">
        <v>3869</v>
      </c>
      <c r="E236" s="3" t="s">
        <v>3811</v>
      </c>
      <c r="F236" s="3" t="s">
        <v>601</v>
      </c>
      <c r="G236" s="73">
        <v>45660.0</v>
      </c>
      <c r="H236" s="3">
        <v>86.9</v>
      </c>
      <c r="I236" s="3">
        <v>160.0</v>
      </c>
      <c r="J236" s="3">
        <v>56.3</v>
      </c>
      <c r="K236" s="3" t="s">
        <v>3838</v>
      </c>
      <c r="L236" s="3" t="s">
        <v>3814</v>
      </c>
    </row>
    <row r="237" ht="14.25" hidden="1" customHeight="1">
      <c r="A237" s="3" t="s">
        <v>3820</v>
      </c>
      <c r="B237" s="3">
        <v>2045.0</v>
      </c>
      <c r="C237" s="3" t="s">
        <v>3870</v>
      </c>
      <c r="D237" s="3" t="s">
        <v>3869</v>
      </c>
      <c r="E237" s="3" t="s">
        <v>3811</v>
      </c>
      <c r="F237" s="3" t="s">
        <v>601</v>
      </c>
      <c r="G237" s="73">
        <v>45660.0</v>
      </c>
      <c r="H237" s="3">
        <v>86.9</v>
      </c>
      <c r="I237" s="3">
        <v>160.0</v>
      </c>
      <c r="J237" s="3">
        <v>56.3</v>
      </c>
      <c r="K237" s="3" t="s">
        <v>3821</v>
      </c>
      <c r="L237" s="3" t="s">
        <v>3822</v>
      </c>
    </row>
    <row r="238" ht="14.25" hidden="1" customHeight="1">
      <c r="A238" s="3" t="s">
        <v>3820</v>
      </c>
      <c r="B238" s="3">
        <v>2050.0</v>
      </c>
      <c r="C238" s="3" t="s">
        <v>3870</v>
      </c>
      <c r="D238" s="3" t="s">
        <v>3869</v>
      </c>
      <c r="E238" s="3" t="s">
        <v>3811</v>
      </c>
      <c r="F238" s="3" t="s">
        <v>601</v>
      </c>
      <c r="G238" s="73">
        <v>45660.0</v>
      </c>
      <c r="H238" s="3">
        <v>86.9</v>
      </c>
      <c r="I238" s="3">
        <v>160.0</v>
      </c>
      <c r="J238" s="3">
        <v>56.3</v>
      </c>
      <c r="K238" s="3" t="s">
        <v>3838</v>
      </c>
      <c r="L238" s="3" t="s">
        <v>3814</v>
      </c>
    </row>
    <row r="239" ht="14.25" hidden="1" customHeight="1">
      <c r="A239" s="3" t="s">
        <v>3820</v>
      </c>
      <c r="B239" s="3">
        <v>2050.0</v>
      </c>
      <c r="C239" s="3" t="s">
        <v>3870</v>
      </c>
      <c r="D239" s="3" t="s">
        <v>3869</v>
      </c>
      <c r="E239" s="3" t="s">
        <v>3811</v>
      </c>
      <c r="F239" s="3" t="s">
        <v>601</v>
      </c>
      <c r="G239" s="73">
        <v>45660.0</v>
      </c>
      <c r="H239" s="3">
        <v>86.9</v>
      </c>
      <c r="I239" s="3">
        <v>160.0</v>
      </c>
      <c r="J239" s="3">
        <v>56.3</v>
      </c>
      <c r="K239" s="3" t="s">
        <v>3821</v>
      </c>
      <c r="L239" s="3" t="s">
        <v>3822</v>
      </c>
    </row>
    <row r="240" ht="14.25" hidden="1" customHeight="1">
      <c r="A240" s="3" t="s">
        <v>3823</v>
      </c>
      <c r="B240" s="3">
        <v>2020.0</v>
      </c>
      <c r="C240" s="3" t="s">
        <v>3870</v>
      </c>
      <c r="D240" s="3" t="s">
        <v>3869</v>
      </c>
      <c r="E240" s="3" t="s">
        <v>3811</v>
      </c>
      <c r="F240" s="3" t="s">
        <v>601</v>
      </c>
      <c r="G240" s="73">
        <v>45660.0</v>
      </c>
      <c r="H240" s="3">
        <v>86.9</v>
      </c>
      <c r="I240" s="3">
        <v>160.0</v>
      </c>
      <c r="J240" s="3">
        <v>56.3</v>
      </c>
      <c r="K240" s="3" t="s">
        <v>3838</v>
      </c>
      <c r="L240" s="3" t="s">
        <v>3814</v>
      </c>
    </row>
    <row r="241" ht="14.25" hidden="1" customHeight="1">
      <c r="A241" s="3" t="s">
        <v>3823</v>
      </c>
      <c r="B241" s="3">
        <v>2020.0</v>
      </c>
      <c r="C241" s="3" t="s">
        <v>3870</v>
      </c>
      <c r="D241" s="3" t="s">
        <v>3869</v>
      </c>
      <c r="E241" s="3" t="s">
        <v>3811</v>
      </c>
      <c r="F241" s="3" t="s">
        <v>601</v>
      </c>
      <c r="G241" s="73">
        <v>45660.0</v>
      </c>
      <c r="H241" s="3">
        <v>86.9</v>
      </c>
      <c r="I241" s="3">
        <v>160.0</v>
      </c>
      <c r="J241" s="3">
        <v>56.3</v>
      </c>
      <c r="K241" s="3" t="s">
        <v>3821</v>
      </c>
      <c r="L241" s="3" t="s">
        <v>3814</v>
      </c>
    </row>
    <row r="242" ht="14.25" hidden="1" customHeight="1">
      <c r="A242" s="3" t="s">
        <v>3823</v>
      </c>
      <c r="B242" s="3">
        <v>2025.0</v>
      </c>
      <c r="C242" s="3" t="s">
        <v>3870</v>
      </c>
      <c r="D242" s="3" t="s">
        <v>3869</v>
      </c>
      <c r="E242" s="3" t="s">
        <v>3811</v>
      </c>
      <c r="F242" s="3" t="s">
        <v>601</v>
      </c>
      <c r="G242" s="73">
        <v>41550.0</v>
      </c>
      <c r="H242" s="3">
        <v>101.0</v>
      </c>
      <c r="I242" s="3">
        <v>186.0</v>
      </c>
      <c r="J242" s="3">
        <v>65.3</v>
      </c>
      <c r="K242" s="3" t="s">
        <v>3839</v>
      </c>
      <c r="L242" s="3" t="s">
        <v>3814</v>
      </c>
    </row>
    <row r="243" ht="14.25" hidden="1" customHeight="1">
      <c r="A243" s="3" t="s">
        <v>3823</v>
      </c>
      <c r="B243" s="3">
        <v>2025.0</v>
      </c>
      <c r="C243" s="3" t="s">
        <v>3870</v>
      </c>
      <c r="D243" s="3" t="s">
        <v>3869</v>
      </c>
      <c r="E243" s="3" t="s">
        <v>3811</v>
      </c>
      <c r="F243" s="3" t="s">
        <v>601</v>
      </c>
      <c r="G243" s="73">
        <v>41550.0</v>
      </c>
      <c r="H243" s="3">
        <v>101.0</v>
      </c>
      <c r="I243" s="3">
        <v>186.0</v>
      </c>
      <c r="J243" s="3">
        <v>65.3</v>
      </c>
      <c r="K243" s="3" t="s">
        <v>3824</v>
      </c>
      <c r="L243" s="3" t="s">
        <v>3814</v>
      </c>
    </row>
    <row r="244" ht="14.25" hidden="1" customHeight="1">
      <c r="A244" s="3" t="s">
        <v>3823</v>
      </c>
      <c r="B244" s="3">
        <v>2030.0</v>
      </c>
      <c r="C244" s="3" t="s">
        <v>3870</v>
      </c>
      <c r="D244" s="3" t="s">
        <v>3869</v>
      </c>
      <c r="E244" s="3" t="s">
        <v>3811</v>
      </c>
      <c r="F244" s="3" t="s">
        <v>601</v>
      </c>
      <c r="G244" s="73">
        <v>36920.0</v>
      </c>
      <c r="H244" s="3">
        <v>105.0</v>
      </c>
      <c r="I244" s="3">
        <v>195.0</v>
      </c>
      <c r="J244" s="3">
        <v>68.1</v>
      </c>
      <c r="K244" s="3" t="s">
        <v>3840</v>
      </c>
      <c r="L244" s="3" t="s">
        <v>3814</v>
      </c>
    </row>
    <row r="245" ht="14.25" hidden="1" customHeight="1">
      <c r="A245" s="3" t="s">
        <v>3823</v>
      </c>
      <c r="B245" s="3">
        <v>2030.0</v>
      </c>
      <c r="C245" s="3" t="s">
        <v>3870</v>
      </c>
      <c r="D245" s="3" t="s">
        <v>3869</v>
      </c>
      <c r="E245" s="3" t="s">
        <v>3811</v>
      </c>
      <c r="F245" s="3" t="s">
        <v>601</v>
      </c>
      <c r="G245" s="73">
        <v>36920.0</v>
      </c>
      <c r="H245" s="3">
        <v>105.0</v>
      </c>
      <c r="I245" s="3">
        <v>195.0</v>
      </c>
      <c r="J245" s="3">
        <v>68.1</v>
      </c>
      <c r="K245" s="3" t="s">
        <v>3825</v>
      </c>
      <c r="L245" s="3" t="s">
        <v>3814</v>
      </c>
    </row>
    <row r="246" ht="14.25" hidden="1" customHeight="1">
      <c r="A246" s="3" t="s">
        <v>3823</v>
      </c>
      <c r="B246" s="3">
        <v>2035.0</v>
      </c>
      <c r="C246" s="3" t="s">
        <v>3870</v>
      </c>
      <c r="D246" s="3" t="s">
        <v>3869</v>
      </c>
      <c r="E246" s="3" t="s">
        <v>3811</v>
      </c>
      <c r="F246" s="3" t="s">
        <v>601</v>
      </c>
      <c r="G246" s="73">
        <v>34770.0</v>
      </c>
      <c r="H246" s="3">
        <v>118.0</v>
      </c>
      <c r="I246" s="3">
        <v>217.0</v>
      </c>
      <c r="J246" s="3">
        <v>76.5</v>
      </c>
      <c r="K246" s="3" t="s">
        <v>3841</v>
      </c>
      <c r="L246" s="3" t="s">
        <v>3814</v>
      </c>
    </row>
    <row r="247" ht="14.25" hidden="1" customHeight="1">
      <c r="A247" s="3" t="s">
        <v>3823</v>
      </c>
      <c r="B247" s="3">
        <v>2035.0</v>
      </c>
      <c r="C247" s="3" t="s">
        <v>3870</v>
      </c>
      <c r="D247" s="3" t="s">
        <v>3869</v>
      </c>
      <c r="E247" s="3" t="s">
        <v>3811</v>
      </c>
      <c r="F247" s="3" t="s">
        <v>601</v>
      </c>
      <c r="G247" s="73">
        <v>34770.0</v>
      </c>
      <c r="H247" s="3">
        <v>118.0</v>
      </c>
      <c r="I247" s="3">
        <v>217.0</v>
      </c>
      <c r="J247" s="3">
        <v>76.5</v>
      </c>
      <c r="K247" s="3" t="s">
        <v>3826</v>
      </c>
      <c r="L247" s="3" t="s">
        <v>3814</v>
      </c>
    </row>
    <row r="248" ht="14.25" hidden="1" customHeight="1">
      <c r="A248" s="3" t="s">
        <v>3823</v>
      </c>
      <c r="B248" s="3">
        <v>2040.0</v>
      </c>
      <c r="C248" s="3" t="s">
        <v>3870</v>
      </c>
      <c r="D248" s="3" t="s">
        <v>3869</v>
      </c>
      <c r="E248" s="3" t="s">
        <v>3811</v>
      </c>
      <c r="F248" s="3" t="s">
        <v>601</v>
      </c>
      <c r="G248" s="73">
        <v>33870.0</v>
      </c>
      <c r="H248" s="3">
        <v>123.0</v>
      </c>
      <c r="I248" s="3">
        <v>228.0</v>
      </c>
      <c r="J248" s="3">
        <v>80.1</v>
      </c>
      <c r="K248" s="3" t="s">
        <v>3818</v>
      </c>
      <c r="L248" s="3" t="s">
        <v>3814</v>
      </c>
    </row>
    <row r="249" ht="14.25" hidden="1" customHeight="1">
      <c r="A249" s="3" t="s">
        <v>3823</v>
      </c>
      <c r="B249" s="3">
        <v>2040.0</v>
      </c>
      <c r="C249" s="3" t="s">
        <v>3870</v>
      </c>
      <c r="D249" s="3" t="s">
        <v>3869</v>
      </c>
      <c r="E249" s="3" t="s">
        <v>3811</v>
      </c>
      <c r="F249" s="3" t="s">
        <v>601</v>
      </c>
      <c r="G249" s="73">
        <v>33870.0</v>
      </c>
      <c r="H249" s="3">
        <v>123.0</v>
      </c>
      <c r="I249" s="3">
        <v>228.0</v>
      </c>
      <c r="J249" s="3">
        <v>80.1</v>
      </c>
      <c r="K249" s="3" t="s">
        <v>3818</v>
      </c>
      <c r="L249" s="3" t="s">
        <v>3814</v>
      </c>
    </row>
    <row r="250" ht="14.25" hidden="1" customHeight="1">
      <c r="A250" s="3" t="s">
        <v>3823</v>
      </c>
      <c r="B250" s="3">
        <v>2045.0</v>
      </c>
      <c r="C250" s="3" t="s">
        <v>3870</v>
      </c>
      <c r="D250" s="3" t="s">
        <v>3869</v>
      </c>
      <c r="E250" s="3" t="s">
        <v>3811</v>
      </c>
      <c r="F250" s="3" t="s">
        <v>601</v>
      </c>
      <c r="G250" s="73">
        <v>32960.0</v>
      </c>
      <c r="H250" s="3">
        <v>129.0</v>
      </c>
      <c r="I250" s="3">
        <v>240.0</v>
      </c>
      <c r="J250" s="3">
        <v>83.7</v>
      </c>
      <c r="K250" s="3" t="s">
        <v>3818</v>
      </c>
      <c r="L250" s="3" t="s">
        <v>3814</v>
      </c>
    </row>
    <row r="251" ht="14.25" hidden="1" customHeight="1">
      <c r="A251" s="3" t="s">
        <v>3823</v>
      </c>
      <c r="B251" s="3">
        <v>2045.0</v>
      </c>
      <c r="C251" s="3" t="s">
        <v>3870</v>
      </c>
      <c r="D251" s="3" t="s">
        <v>3869</v>
      </c>
      <c r="E251" s="3" t="s">
        <v>3811</v>
      </c>
      <c r="F251" s="3" t="s">
        <v>601</v>
      </c>
      <c r="G251" s="73">
        <v>32960.0</v>
      </c>
      <c r="H251" s="3">
        <v>129.0</v>
      </c>
      <c r="I251" s="3">
        <v>240.0</v>
      </c>
      <c r="J251" s="3">
        <v>83.7</v>
      </c>
      <c r="K251" s="3" t="s">
        <v>3818</v>
      </c>
      <c r="L251" s="3" t="s">
        <v>3814</v>
      </c>
    </row>
    <row r="252" ht="14.25" hidden="1" customHeight="1">
      <c r="A252" s="3" t="s">
        <v>3823</v>
      </c>
      <c r="B252" s="3">
        <v>2050.0</v>
      </c>
      <c r="C252" s="3" t="s">
        <v>3870</v>
      </c>
      <c r="D252" s="3" t="s">
        <v>3869</v>
      </c>
      <c r="E252" s="3" t="s">
        <v>3811</v>
      </c>
      <c r="F252" s="3" t="s">
        <v>601</v>
      </c>
      <c r="G252" s="73">
        <v>32060.0</v>
      </c>
      <c r="H252" s="3">
        <v>134.0</v>
      </c>
      <c r="I252" s="3">
        <v>251.0</v>
      </c>
      <c r="J252" s="3">
        <v>87.5</v>
      </c>
      <c r="K252" s="3" t="s">
        <v>3842</v>
      </c>
      <c r="L252" s="3" t="s">
        <v>3814</v>
      </c>
    </row>
    <row r="253" ht="14.25" hidden="1" customHeight="1">
      <c r="A253" s="3" t="s">
        <v>3823</v>
      </c>
      <c r="B253" s="3">
        <v>2050.0</v>
      </c>
      <c r="C253" s="3" t="s">
        <v>3870</v>
      </c>
      <c r="D253" s="3" t="s">
        <v>3869</v>
      </c>
      <c r="E253" s="3" t="s">
        <v>3811</v>
      </c>
      <c r="F253" s="3" t="s">
        <v>601</v>
      </c>
      <c r="G253" s="73">
        <v>32060.0</v>
      </c>
      <c r="H253" s="3">
        <v>134.0</v>
      </c>
      <c r="I253" s="3">
        <v>251.0</v>
      </c>
      <c r="J253" s="3">
        <v>87.5</v>
      </c>
      <c r="K253" s="3" t="s">
        <v>3827</v>
      </c>
      <c r="L253" s="3" t="s">
        <v>3814</v>
      </c>
    </row>
    <row r="254" ht="14.25" customHeight="1">
      <c r="G254" s="73"/>
    </row>
    <row r="255" ht="14.25" customHeight="1">
      <c r="G255" s="73"/>
    </row>
    <row r="256" ht="14.25" customHeight="1">
      <c r="G256" s="73"/>
    </row>
    <row r="257" ht="14.25" customHeight="1">
      <c r="G257" s="73"/>
    </row>
    <row r="258" ht="14.25" customHeight="1">
      <c r="G258" s="73"/>
    </row>
    <row r="259" ht="14.25" customHeight="1">
      <c r="G259" s="73"/>
    </row>
    <row r="260" ht="14.25" customHeight="1">
      <c r="G260" s="73"/>
    </row>
    <row r="261" ht="14.25" customHeight="1">
      <c r="G261" s="73"/>
    </row>
    <row r="262" ht="14.25" customHeight="1">
      <c r="G262" s="73"/>
    </row>
    <row r="263" ht="14.25" customHeight="1">
      <c r="G263" s="73"/>
    </row>
    <row r="264" ht="14.25" customHeight="1">
      <c r="G264" s="73"/>
    </row>
    <row r="265" ht="14.25" customHeight="1">
      <c r="G265" s="73"/>
    </row>
    <row r="266" ht="14.25" customHeight="1">
      <c r="G266" s="73"/>
    </row>
    <row r="267" ht="14.25" customHeight="1">
      <c r="G267" s="73"/>
    </row>
    <row r="268" ht="14.25" customHeight="1">
      <c r="G268" s="73"/>
    </row>
    <row r="269" ht="14.25" customHeight="1">
      <c r="G269" s="73"/>
    </row>
    <row r="270" ht="14.25" customHeight="1">
      <c r="G270" s="73"/>
    </row>
    <row r="271" ht="14.25" customHeight="1">
      <c r="G271" s="73"/>
    </row>
    <row r="272" ht="14.25" customHeight="1">
      <c r="G272" s="73"/>
    </row>
    <row r="273" ht="14.25" customHeight="1">
      <c r="G273" s="73"/>
    </row>
    <row r="274" ht="14.25" customHeight="1">
      <c r="G274" s="73"/>
    </row>
    <row r="275" ht="14.25" customHeight="1">
      <c r="G275" s="73"/>
    </row>
    <row r="276" ht="14.25" customHeight="1">
      <c r="G276" s="73"/>
    </row>
    <row r="277" ht="14.25" customHeight="1">
      <c r="G277" s="73"/>
    </row>
    <row r="278" ht="14.25" customHeight="1">
      <c r="G278" s="73"/>
    </row>
    <row r="279" ht="14.25" customHeight="1">
      <c r="G279" s="73"/>
    </row>
    <row r="280" ht="14.25" customHeight="1">
      <c r="G280" s="73"/>
    </row>
    <row r="281" ht="14.25" customHeight="1">
      <c r="G281" s="73"/>
    </row>
    <row r="282" ht="14.25" customHeight="1">
      <c r="G282" s="73"/>
    </row>
    <row r="283" ht="14.25" customHeight="1">
      <c r="G283" s="73"/>
    </row>
    <row r="284" ht="14.25" customHeight="1">
      <c r="G284" s="73"/>
    </row>
    <row r="285" ht="14.25" customHeight="1">
      <c r="G285" s="73"/>
    </row>
    <row r="286" ht="14.25" customHeight="1">
      <c r="G286" s="73"/>
    </row>
    <row r="287" ht="14.25" customHeight="1">
      <c r="G287" s="73"/>
    </row>
    <row r="288" ht="14.25" customHeight="1">
      <c r="G288" s="73"/>
    </row>
    <row r="289" ht="14.25" customHeight="1">
      <c r="G289" s="73"/>
    </row>
    <row r="290" ht="14.25" customHeight="1">
      <c r="G290" s="73"/>
    </row>
    <row r="291" ht="14.25" customHeight="1">
      <c r="G291" s="73"/>
    </row>
    <row r="292" ht="14.25" customHeight="1">
      <c r="G292" s="73"/>
    </row>
    <row r="293" ht="14.25" customHeight="1">
      <c r="G293" s="73"/>
    </row>
    <row r="294" ht="14.25" customHeight="1">
      <c r="G294" s="73"/>
    </row>
    <row r="295" ht="14.25" customHeight="1">
      <c r="G295" s="73"/>
    </row>
    <row r="296" ht="14.25" customHeight="1">
      <c r="G296" s="73"/>
    </row>
    <row r="297" ht="14.25" customHeight="1">
      <c r="G297" s="73"/>
    </row>
    <row r="298" ht="14.25" customHeight="1">
      <c r="G298" s="73"/>
    </row>
    <row r="299" ht="14.25" customHeight="1">
      <c r="G299" s="73"/>
    </row>
    <row r="300" ht="14.25" customHeight="1">
      <c r="G300" s="73"/>
    </row>
    <row r="301" ht="14.25" customHeight="1">
      <c r="G301" s="73"/>
    </row>
    <row r="302" ht="14.25" customHeight="1">
      <c r="G302" s="73"/>
    </row>
    <row r="303" ht="14.25" customHeight="1">
      <c r="G303" s="73"/>
    </row>
    <row r="304" ht="14.25" customHeight="1">
      <c r="G304" s="73"/>
    </row>
    <row r="305" ht="14.25" customHeight="1">
      <c r="G305" s="73"/>
    </row>
    <row r="306" ht="14.25" customHeight="1">
      <c r="G306" s="73"/>
    </row>
    <row r="307" ht="14.25" customHeight="1">
      <c r="G307" s="73"/>
    </row>
    <row r="308" ht="14.25" customHeight="1">
      <c r="G308" s="73"/>
    </row>
    <row r="309" ht="14.25" customHeight="1">
      <c r="G309" s="73"/>
    </row>
    <row r="310" ht="14.25" customHeight="1">
      <c r="G310" s="73"/>
    </row>
    <row r="311" ht="14.25" customHeight="1">
      <c r="G311" s="73"/>
    </row>
    <row r="312" ht="14.25" customHeight="1">
      <c r="G312" s="73"/>
    </row>
    <row r="313" ht="14.25" customHeight="1">
      <c r="G313" s="73"/>
    </row>
    <row r="314" ht="14.25" customHeight="1">
      <c r="G314" s="73"/>
    </row>
    <row r="315" ht="14.25" customHeight="1">
      <c r="G315" s="73"/>
    </row>
    <row r="316" ht="14.25" customHeight="1">
      <c r="G316" s="73"/>
    </row>
    <row r="317" ht="14.25" customHeight="1">
      <c r="G317" s="73"/>
    </row>
    <row r="318" ht="14.25" customHeight="1">
      <c r="G318" s="73"/>
    </row>
    <row r="319" ht="14.25" customHeight="1">
      <c r="G319" s="73"/>
    </row>
    <row r="320" ht="14.25" customHeight="1">
      <c r="G320" s="73"/>
    </row>
    <row r="321" ht="14.25" customHeight="1">
      <c r="G321" s="73"/>
    </row>
    <row r="322" ht="14.25" customHeight="1">
      <c r="G322" s="73"/>
    </row>
    <row r="323" ht="14.25" customHeight="1">
      <c r="G323" s="73"/>
    </row>
    <row r="324" ht="14.25" customHeight="1">
      <c r="G324" s="73"/>
    </row>
    <row r="325" ht="14.25" customHeight="1">
      <c r="G325" s="73"/>
    </row>
    <row r="326" ht="14.25" customHeight="1">
      <c r="G326" s="73"/>
    </row>
    <row r="327" ht="14.25" customHeight="1">
      <c r="G327" s="73"/>
    </row>
    <row r="328" ht="14.25" customHeight="1">
      <c r="G328" s="73"/>
    </row>
    <row r="329" ht="14.25" customHeight="1">
      <c r="G329" s="73"/>
    </row>
    <row r="330" ht="14.25" customHeight="1">
      <c r="G330" s="73"/>
    </row>
    <row r="331" ht="14.25" customHeight="1">
      <c r="G331" s="73"/>
    </row>
    <row r="332" ht="14.25" customHeight="1">
      <c r="G332" s="73"/>
    </row>
    <row r="333" ht="14.25" customHeight="1">
      <c r="G333" s="73"/>
    </row>
    <row r="334" ht="14.25" customHeight="1">
      <c r="G334" s="73"/>
    </row>
    <row r="335" ht="14.25" customHeight="1">
      <c r="G335" s="73"/>
    </row>
    <row r="336" ht="14.25" customHeight="1">
      <c r="G336" s="73"/>
    </row>
    <row r="337" ht="14.25" customHeight="1">
      <c r="G337" s="73"/>
    </row>
    <row r="338" ht="14.25" customHeight="1">
      <c r="G338" s="73"/>
    </row>
    <row r="339" ht="14.25" customHeight="1">
      <c r="G339" s="73"/>
    </row>
    <row r="340" ht="14.25" customHeight="1">
      <c r="G340" s="73"/>
    </row>
    <row r="341" ht="14.25" customHeight="1">
      <c r="G341" s="73"/>
    </row>
    <row r="342" ht="14.25" customHeight="1">
      <c r="G342" s="73"/>
    </row>
    <row r="343" ht="14.25" customHeight="1">
      <c r="G343" s="73"/>
    </row>
    <row r="344" ht="14.25" customHeight="1">
      <c r="G344" s="73"/>
    </row>
    <row r="345" ht="14.25" customHeight="1">
      <c r="G345" s="73"/>
    </row>
    <row r="346" ht="14.25" customHeight="1">
      <c r="G346" s="73"/>
    </row>
    <row r="347" ht="14.25" customHeight="1">
      <c r="G347" s="73"/>
    </row>
    <row r="348" ht="14.25" customHeight="1">
      <c r="G348" s="73"/>
    </row>
    <row r="349" ht="14.25" customHeight="1">
      <c r="G349" s="73"/>
    </row>
    <row r="350" ht="14.25" customHeight="1">
      <c r="G350" s="73"/>
    </row>
    <row r="351" ht="14.25" customHeight="1">
      <c r="G351" s="73"/>
    </row>
    <row r="352" ht="14.25" customHeight="1">
      <c r="G352" s="73"/>
    </row>
    <row r="353" ht="14.25" customHeight="1">
      <c r="G353" s="73"/>
    </row>
    <row r="354" ht="14.25" customHeight="1">
      <c r="G354" s="73"/>
    </row>
    <row r="355" ht="14.25" customHeight="1">
      <c r="G355" s="73"/>
    </row>
    <row r="356" ht="14.25" customHeight="1">
      <c r="G356" s="73"/>
    </row>
    <row r="357" ht="14.25" customHeight="1">
      <c r="G357" s="73"/>
    </row>
    <row r="358" ht="14.25" customHeight="1">
      <c r="G358" s="73"/>
    </row>
    <row r="359" ht="14.25" customHeight="1">
      <c r="G359" s="73"/>
    </row>
    <row r="360" ht="14.25" customHeight="1">
      <c r="G360" s="73"/>
    </row>
    <row r="361" ht="14.25" customHeight="1">
      <c r="G361" s="73"/>
    </row>
    <row r="362" ht="14.25" customHeight="1">
      <c r="G362" s="73"/>
    </row>
    <row r="363" ht="14.25" customHeight="1">
      <c r="G363" s="73"/>
    </row>
    <row r="364" ht="14.25" customHeight="1">
      <c r="G364" s="73"/>
    </row>
    <row r="365" ht="14.25" customHeight="1">
      <c r="G365" s="73"/>
    </row>
    <row r="366" ht="14.25" customHeight="1">
      <c r="G366" s="73"/>
    </row>
    <row r="367" ht="14.25" customHeight="1">
      <c r="G367" s="73"/>
    </row>
    <row r="368" ht="14.25" customHeight="1">
      <c r="G368" s="73"/>
    </row>
    <row r="369" ht="14.25" customHeight="1">
      <c r="G369" s="73"/>
    </row>
    <row r="370" ht="14.25" customHeight="1">
      <c r="G370" s="73"/>
    </row>
    <row r="371" ht="14.25" customHeight="1">
      <c r="G371" s="73"/>
    </row>
    <row r="372" ht="14.25" customHeight="1">
      <c r="G372" s="73"/>
    </row>
    <row r="373" ht="14.25" customHeight="1">
      <c r="G373" s="73"/>
    </row>
    <row r="374" ht="14.25" customHeight="1">
      <c r="G374" s="73"/>
    </row>
    <row r="375" ht="14.25" customHeight="1">
      <c r="G375" s="73"/>
    </row>
    <row r="376" ht="14.25" customHeight="1">
      <c r="G376" s="73"/>
    </row>
    <row r="377" ht="14.25" customHeight="1">
      <c r="G377" s="73"/>
    </row>
    <row r="378" ht="14.25" customHeight="1">
      <c r="G378" s="73"/>
    </row>
    <row r="379" ht="14.25" customHeight="1">
      <c r="G379" s="73"/>
    </row>
    <row r="380" ht="14.25" customHeight="1">
      <c r="G380" s="73"/>
    </row>
    <row r="381" ht="14.25" customHeight="1">
      <c r="G381" s="73"/>
    </row>
    <row r="382" ht="14.25" customHeight="1">
      <c r="G382" s="73"/>
    </row>
    <row r="383" ht="14.25" customHeight="1">
      <c r="G383" s="73"/>
    </row>
    <row r="384" ht="14.25" customHeight="1">
      <c r="G384" s="73"/>
    </row>
    <row r="385" ht="14.25" customHeight="1">
      <c r="G385" s="73"/>
    </row>
    <row r="386" ht="14.25" customHeight="1">
      <c r="G386" s="73"/>
    </row>
    <row r="387" ht="14.25" customHeight="1">
      <c r="G387" s="73"/>
    </row>
    <row r="388" ht="14.25" customHeight="1">
      <c r="G388" s="73"/>
    </row>
    <row r="389" ht="14.25" customHeight="1">
      <c r="G389" s="73"/>
    </row>
    <row r="390" ht="14.25" customHeight="1">
      <c r="G390" s="73"/>
    </row>
    <row r="391" ht="14.25" customHeight="1">
      <c r="G391" s="73"/>
    </row>
    <row r="392" ht="14.25" customHeight="1">
      <c r="G392" s="73"/>
    </row>
    <row r="393" ht="14.25" customHeight="1">
      <c r="G393" s="73"/>
    </row>
    <row r="394" ht="14.25" customHeight="1">
      <c r="G394" s="73"/>
    </row>
    <row r="395" ht="14.25" customHeight="1">
      <c r="G395" s="73"/>
    </row>
    <row r="396" ht="14.25" customHeight="1">
      <c r="G396" s="73"/>
    </row>
    <row r="397" ht="14.25" customHeight="1">
      <c r="G397" s="73"/>
    </row>
    <row r="398" ht="14.25" customHeight="1">
      <c r="G398" s="73"/>
    </row>
    <row r="399" ht="14.25" customHeight="1">
      <c r="G399" s="73"/>
    </row>
    <row r="400" ht="14.25" customHeight="1">
      <c r="G400" s="73"/>
    </row>
    <row r="401" ht="14.25" customHeight="1">
      <c r="G401" s="73"/>
    </row>
    <row r="402" ht="14.25" customHeight="1">
      <c r="G402" s="73"/>
    </row>
    <row r="403" ht="14.25" customHeight="1">
      <c r="G403" s="73"/>
    </row>
    <row r="404" ht="14.25" customHeight="1">
      <c r="G404" s="73"/>
    </row>
    <row r="405" ht="14.25" customHeight="1">
      <c r="G405" s="73"/>
    </row>
    <row r="406" ht="14.25" customHeight="1">
      <c r="G406" s="73"/>
    </row>
    <row r="407" ht="14.25" customHeight="1">
      <c r="G407" s="73"/>
    </row>
    <row r="408" ht="14.25" customHeight="1">
      <c r="G408" s="73"/>
    </row>
    <row r="409" ht="14.25" customHeight="1">
      <c r="G409" s="73"/>
    </row>
    <row r="410" ht="14.25" customHeight="1">
      <c r="G410" s="73"/>
    </row>
    <row r="411" ht="14.25" customHeight="1">
      <c r="G411" s="73"/>
    </row>
    <row r="412" ht="14.25" customHeight="1">
      <c r="G412" s="73"/>
    </row>
    <row r="413" ht="14.25" customHeight="1">
      <c r="G413" s="73"/>
    </row>
    <row r="414" ht="14.25" customHeight="1">
      <c r="G414" s="73"/>
    </row>
    <row r="415" ht="14.25" customHeight="1">
      <c r="G415" s="73"/>
    </row>
    <row r="416" ht="14.25" customHeight="1">
      <c r="G416" s="73"/>
    </row>
    <row r="417" ht="14.25" customHeight="1">
      <c r="G417" s="73"/>
    </row>
    <row r="418" ht="14.25" customHeight="1">
      <c r="G418" s="73"/>
    </row>
    <row r="419" ht="14.25" customHeight="1">
      <c r="G419" s="73"/>
    </row>
    <row r="420" ht="14.25" customHeight="1">
      <c r="G420" s="73"/>
    </row>
    <row r="421" ht="14.25" customHeight="1">
      <c r="G421" s="73"/>
    </row>
    <row r="422" ht="14.25" customHeight="1">
      <c r="G422" s="73"/>
    </row>
    <row r="423" ht="14.25" customHeight="1">
      <c r="G423" s="73"/>
    </row>
    <row r="424" ht="14.25" customHeight="1">
      <c r="G424" s="73"/>
    </row>
    <row r="425" ht="14.25" customHeight="1">
      <c r="G425" s="73"/>
    </row>
    <row r="426" ht="14.25" customHeight="1">
      <c r="G426" s="73"/>
    </row>
    <row r="427" ht="14.25" customHeight="1">
      <c r="G427" s="73"/>
    </row>
    <row r="428" ht="14.25" customHeight="1">
      <c r="G428" s="73"/>
    </row>
    <row r="429" ht="14.25" customHeight="1">
      <c r="G429" s="73"/>
    </row>
    <row r="430" ht="14.25" customHeight="1">
      <c r="G430" s="73"/>
    </row>
    <row r="431" ht="14.25" customHeight="1">
      <c r="G431" s="73"/>
    </row>
    <row r="432" ht="14.25" customHeight="1">
      <c r="G432" s="73"/>
    </row>
    <row r="433" ht="14.25" customHeight="1">
      <c r="G433" s="73"/>
    </row>
    <row r="434" ht="14.25" customHeight="1">
      <c r="G434" s="73"/>
    </row>
    <row r="435" ht="14.25" customHeight="1">
      <c r="G435" s="73"/>
    </row>
    <row r="436" ht="14.25" customHeight="1">
      <c r="G436" s="73"/>
    </row>
    <row r="437" ht="14.25" customHeight="1">
      <c r="G437" s="73"/>
    </row>
    <row r="438" ht="14.25" customHeight="1">
      <c r="G438" s="73"/>
    </row>
    <row r="439" ht="14.25" customHeight="1">
      <c r="G439" s="73"/>
    </row>
    <row r="440" ht="14.25" customHeight="1">
      <c r="G440" s="73"/>
    </row>
    <row r="441" ht="14.25" customHeight="1">
      <c r="G441" s="73"/>
    </row>
    <row r="442" ht="14.25" customHeight="1">
      <c r="G442" s="73"/>
    </row>
    <row r="443" ht="14.25" customHeight="1">
      <c r="G443" s="73"/>
    </row>
    <row r="444" ht="14.25" customHeight="1">
      <c r="G444" s="73"/>
    </row>
    <row r="445" ht="14.25" customHeight="1">
      <c r="G445" s="73"/>
    </row>
    <row r="446" ht="14.25" customHeight="1">
      <c r="G446" s="73"/>
    </row>
    <row r="447" ht="14.25" customHeight="1">
      <c r="G447" s="73"/>
    </row>
    <row r="448" ht="14.25" customHeight="1">
      <c r="G448" s="73"/>
    </row>
    <row r="449" ht="14.25" customHeight="1">
      <c r="G449" s="73"/>
    </row>
    <row r="450" ht="14.25" customHeight="1">
      <c r="G450" s="73"/>
    </row>
    <row r="451" ht="14.25" customHeight="1">
      <c r="G451" s="73"/>
    </row>
    <row r="452" ht="14.25" customHeight="1">
      <c r="G452" s="73"/>
    </row>
    <row r="453" ht="14.25" customHeight="1">
      <c r="G453" s="73"/>
    </row>
    <row r="454" ht="14.25" customHeight="1">
      <c r="G454" s="73"/>
    </row>
    <row r="455" ht="14.25" customHeight="1">
      <c r="G455" s="73"/>
    </row>
    <row r="456" ht="14.25" customHeight="1">
      <c r="G456" s="73"/>
    </row>
    <row r="457" ht="14.25" customHeight="1">
      <c r="G457" s="73"/>
    </row>
    <row r="458" ht="14.25" customHeight="1">
      <c r="G458" s="73"/>
    </row>
    <row r="459" ht="14.25" customHeight="1">
      <c r="G459" s="73"/>
    </row>
    <row r="460" ht="14.25" customHeight="1">
      <c r="G460" s="73"/>
    </row>
    <row r="461" ht="14.25" customHeight="1">
      <c r="G461" s="73"/>
    </row>
    <row r="462" ht="14.25" customHeight="1">
      <c r="G462" s="73"/>
    </row>
    <row r="463" ht="14.25" customHeight="1">
      <c r="G463" s="73"/>
    </row>
    <row r="464" ht="14.25" customHeight="1">
      <c r="G464" s="73"/>
    </row>
    <row r="465" ht="14.25" customHeight="1">
      <c r="G465" s="73"/>
    </row>
    <row r="466" ht="14.25" customHeight="1">
      <c r="G466" s="73"/>
    </row>
    <row r="467" ht="14.25" customHeight="1">
      <c r="G467" s="73"/>
    </row>
    <row r="468" ht="14.25" customHeight="1">
      <c r="G468" s="73"/>
    </row>
    <row r="469" ht="14.25" customHeight="1">
      <c r="G469" s="73"/>
    </row>
    <row r="470" ht="14.25" customHeight="1">
      <c r="G470" s="73"/>
    </row>
    <row r="471" ht="14.25" customHeight="1">
      <c r="G471" s="73"/>
    </row>
    <row r="472" ht="14.25" customHeight="1">
      <c r="G472" s="73"/>
    </row>
    <row r="473" ht="14.25" customHeight="1">
      <c r="G473" s="73"/>
    </row>
    <row r="474" ht="14.25" customHeight="1">
      <c r="G474" s="73"/>
    </row>
    <row r="475" ht="14.25" customHeight="1">
      <c r="G475" s="73"/>
    </row>
    <row r="476" ht="14.25" customHeight="1">
      <c r="G476" s="73"/>
    </row>
    <row r="477" ht="14.25" customHeight="1">
      <c r="G477" s="73"/>
    </row>
    <row r="478" ht="14.25" customHeight="1">
      <c r="G478" s="73"/>
    </row>
    <row r="479" ht="14.25" customHeight="1">
      <c r="G479" s="73"/>
    </row>
    <row r="480" ht="14.25" customHeight="1">
      <c r="G480" s="73"/>
    </row>
    <row r="481" ht="14.25" customHeight="1">
      <c r="G481" s="73"/>
    </row>
    <row r="482" ht="14.25" customHeight="1">
      <c r="G482" s="73"/>
    </row>
    <row r="483" ht="14.25" customHeight="1">
      <c r="G483" s="73"/>
    </row>
    <row r="484" ht="14.25" customHeight="1">
      <c r="G484" s="73"/>
    </row>
    <row r="485" ht="14.25" customHeight="1">
      <c r="G485" s="73"/>
    </row>
    <row r="486" ht="14.25" customHeight="1">
      <c r="G486" s="73"/>
    </row>
    <row r="487" ht="14.25" customHeight="1">
      <c r="G487" s="73"/>
    </row>
    <row r="488" ht="14.25" customHeight="1">
      <c r="G488" s="73"/>
    </row>
    <row r="489" ht="14.25" customHeight="1">
      <c r="G489" s="73"/>
    </row>
    <row r="490" ht="14.25" customHeight="1">
      <c r="G490" s="73"/>
    </row>
    <row r="491" ht="14.25" customHeight="1">
      <c r="G491" s="73"/>
    </row>
    <row r="492" ht="14.25" customHeight="1">
      <c r="G492" s="73"/>
    </row>
    <row r="493" ht="14.25" customHeight="1">
      <c r="G493" s="73"/>
    </row>
    <row r="494" ht="14.25" customHeight="1">
      <c r="G494" s="73"/>
    </row>
    <row r="495" ht="14.25" customHeight="1">
      <c r="G495" s="73"/>
    </row>
    <row r="496" ht="14.25" customHeight="1">
      <c r="G496" s="73"/>
    </row>
    <row r="497" ht="14.25" customHeight="1">
      <c r="G497" s="73"/>
    </row>
    <row r="498" ht="14.25" customHeight="1">
      <c r="G498" s="73"/>
    </row>
    <row r="499" ht="14.25" customHeight="1">
      <c r="G499" s="73"/>
    </row>
    <row r="500" ht="14.25" customHeight="1">
      <c r="G500" s="73"/>
    </row>
    <row r="501" ht="14.25" customHeight="1">
      <c r="G501" s="73"/>
    </row>
    <row r="502" ht="14.25" customHeight="1">
      <c r="G502" s="73"/>
    </row>
    <row r="503" ht="14.25" customHeight="1">
      <c r="G503" s="73"/>
    </row>
    <row r="504" ht="14.25" customHeight="1">
      <c r="G504" s="73"/>
    </row>
    <row r="505" ht="14.25" customHeight="1">
      <c r="G505" s="73"/>
    </row>
    <row r="506" ht="14.25" customHeight="1">
      <c r="G506" s="73"/>
    </row>
    <row r="507" ht="14.25" customHeight="1">
      <c r="G507" s="73"/>
    </row>
    <row r="508" ht="14.25" customHeight="1">
      <c r="G508" s="73"/>
    </row>
    <row r="509" ht="14.25" customHeight="1">
      <c r="G509" s="73"/>
    </row>
    <row r="510" ht="14.25" customHeight="1">
      <c r="G510" s="73"/>
    </row>
    <row r="511" ht="14.25" customHeight="1">
      <c r="G511" s="73"/>
    </row>
    <row r="512" ht="14.25" customHeight="1">
      <c r="G512" s="73"/>
    </row>
    <row r="513" ht="14.25" customHeight="1">
      <c r="G513" s="73"/>
    </row>
    <row r="514" ht="14.25" customHeight="1">
      <c r="G514" s="73"/>
    </row>
    <row r="515" ht="14.25" customHeight="1">
      <c r="G515" s="73"/>
    </row>
    <row r="516" ht="14.25" customHeight="1">
      <c r="G516" s="73"/>
    </row>
    <row r="517" ht="14.25" customHeight="1">
      <c r="G517" s="73"/>
    </row>
    <row r="518" ht="14.25" customHeight="1">
      <c r="G518" s="73"/>
    </row>
    <row r="519" ht="14.25" customHeight="1">
      <c r="G519" s="73"/>
    </row>
    <row r="520" ht="14.25" customHeight="1">
      <c r="G520" s="73"/>
    </row>
    <row r="521" ht="14.25" customHeight="1">
      <c r="G521" s="73"/>
    </row>
    <row r="522" ht="14.25" customHeight="1">
      <c r="G522" s="73"/>
    </row>
    <row r="523" ht="14.25" customHeight="1">
      <c r="G523" s="73"/>
    </row>
    <row r="524" ht="14.25" customHeight="1">
      <c r="G524" s="73"/>
    </row>
    <row r="525" ht="14.25" customHeight="1">
      <c r="G525" s="73"/>
    </row>
    <row r="526" ht="14.25" customHeight="1">
      <c r="G526" s="73"/>
    </row>
    <row r="527" ht="14.25" customHeight="1">
      <c r="G527" s="73"/>
    </row>
    <row r="528" ht="14.25" customHeight="1">
      <c r="G528" s="73"/>
    </row>
    <row r="529" ht="14.25" customHeight="1">
      <c r="G529" s="73"/>
    </row>
    <row r="530" ht="14.25" customHeight="1">
      <c r="G530" s="73"/>
    </row>
    <row r="531" ht="14.25" customHeight="1">
      <c r="G531" s="73"/>
    </row>
    <row r="532" ht="14.25" customHeight="1">
      <c r="G532" s="73"/>
    </row>
    <row r="533" ht="14.25" customHeight="1">
      <c r="G533" s="73"/>
    </row>
    <row r="534" ht="14.25" customHeight="1">
      <c r="G534" s="73"/>
    </row>
    <row r="535" ht="14.25" customHeight="1">
      <c r="G535" s="73"/>
    </row>
    <row r="536" ht="14.25" customHeight="1">
      <c r="G536" s="73"/>
    </row>
    <row r="537" ht="14.25" customHeight="1">
      <c r="G537" s="73"/>
    </row>
    <row r="538" ht="14.25" customHeight="1">
      <c r="G538" s="73"/>
    </row>
    <row r="539" ht="14.25" customHeight="1">
      <c r="G539" s="73"/>
    </row>
    <row r="540" ht="14.25" customHeight="1">
      <c r="G540" s="73"/>
    </row>
    <row r="541" ht="14.25" customHeight="1">
      <c r="G541" s="73"/>
    </row>
    <row r="542" ht="14.25" customHeight="1">
      <c r="G542" s="73"/>
    </row>
    <row r="543" ht="14.25" customHeight="1">
      <c r="G543" s="73"/>
    </row>
    <row r="544" ht="14.25" customHeight="1">
      <c r="G544" s="73"/>
    </row>
    <row r="545" ht="14.25" customHeight="1">
      <c r="G545" s="73"/>
    </row>
    <row r="546" ht="14.25" customHeight="1">
      <c r="G546" s="73"/>
    </row>
    <row r="547" ht="14.25" customHeight="1">
      <c r="G547" s="73"/>
    </row>
    <row r="548" ht="14.25" customHeight="1">
      <c r="G548" s="73"/>
    </row>
    <row r="549" ht="14.25" customHeight="1">
      <c r="G549" s="73"/>
    </row>
    <row r="550" ht="14.25" customHeight="1">
      <c r="G550" s="73"/>
    </row>
    <row r="551" ht="14.25" customHeight="1">
      <c r="G551" s="73"/>
    </row>
    <row r="552" ht="14.25" customHeight="1">
      <c r="G552" s="73"/>
    </row>
    <row r="553" ht="14.25" customHeight="1">
      <c r="G553" s="73"/>
    </row>
    <row r="554" ht="14.25" customHeight="1">
      <c r="G554" s="73"/>
    </row>
    <row r="555" ht="14.25" customHeight="1">
      <c r="G555" s="73"/>
    </row>
    <row r="556" ht="14.25" customHeight="1">
      <c r="G556" s="73"/>
    </row>
    <row r="557" ht="14.25" customHeight="1">
      <c r="G557" s="73"/>
    </row>
    <row r="558" ht="14.25" customHeight="1">
      <c r="G558" s="73"/>
    </row>
    <row r="559" ht="14.25" customHeight="1">
      <c r="G559" s="73"/>
    </row>
    <row r="560" ht="14.25" customHeight="1">
      <c r="G560" s="73"/>
    </row>
    <row r="561" ht="14.25" customHeight="1">
      <c r="G561" s="73"/>
    </row>
    <row r="562" ht="14.25" customHeight="1">
      <c r="G562" s="73"/>
    </row>
    <row r="563" ht="14.25" customHeight="1">
      <c r="G563" s="73"/>
    </row>
    <row r="564" ht="14.25" customHeight="1">
      <c r="G564" s="73"/>
    </row>
    <row r="565" ht="14.25" customHeight="1">
      <c r="G565" s="73"/>
    </row>
    <row r="566" ht="14.25" customHeight="1">
      <c r="G566" s="73"/>
    </row>
    <row r="567" ht="14.25" customHeight="1">
      <c r="G567" s="73"/>
    </row>
    <row r="568" ht="14.25" customHeight="1">
      <c r="G568" s="73"/>
    </row>
    <row r="569" ht="14.25" customHeight="1">
      <c r="G569" s="73"/>
    </row>
    <row r="570" ht="14.25" customHeight="1">
      <c r="G570" s="73"/>
    </row>
    <row r="571" ht="14.25" customHeight="1">
      <c r="G571" s="73"/>
    </row>
    <row r="572" ht="14.25" customHeight="1">
      <c r="G572" s="73"/>
    </row>
    <row r="573" ht="14.25" customHeight="1">
      <c r="G573" s="73"/>
    </row>
    <row r="574" ht="14.25" customHeight="1">
      <c r="G574" s="73"/>
    </row>
    <row r="575" ht="14.25" customHeight="1">
      <c r="G575" s="73"/>
    </row>
    <row r="576" ht="14.25" customHeight="1">
      <c r="G576" s="73"/>
    </row>
    <row r="577" ht="14.25" customHeight="1">
      <c r="G577" s="73"/>
    </row>
    <row r="578" ht="14.25" customHeight="1">
      <c r="G578" s="73"/>
    </row>
    <row r="579" ht="14.25" customHeight="1">
      <c r="G579" s="73"/>
    </row>
    <row r="580" ht="14.25" customHeight="1">
      <c r="G580" s="73"/>
    </row>
    <row r="581" ht="14.25" customHeight="1">
      <c r="G581" s="73"/>
    </row>
    <row r="582" ht="14.25" customHeight="1">
      <c r="G582" s="73"/>
    </row>
    <row r="583" ht="14.25" customHeight="1">
      <c r="G583" s="73"/>
    </row>
    <row r="584" ht="14.25" customHeight="1">
      <c r="G584" s="73"/>
    </row>
    <row r="585" ht="14.25" customHeight="1">
      <c r="G585" s="73"/>
    </row>
    <row r="586" ht="14.25" customHeight="1">
      <c r="G586" s="73"/>
    </row>
    <row r="587" ht="14.25" customHeight="1">
      <c r="G587" s="73"/>
    </row>
    <row r="588" ht="14.25" customHeight="1">
      <c r="G588" s="73"/>
    </row>
    <row r="589" ht="14.25" customHeight="1">
      <c r="G589" s="73"/>
    </row>
    <row r="590" ht="14.25" customHeight="1">
      <c r="G590" s="73"/>
    </row>
    <row r="591" ht="14.25" customHeight="1">
      <c r="G591" s="73"/>
    </row>
    <row r="592" ht="14.25" customHeight="1">
      <c r="G592" s="73"/>
    </row>
    <row r="593" ht="14.25" customHeight="1">
      <c r="G593" s="73"/>
    </row>
    <row r="594" ht="14.25" customHeight="1">
      <c r="G594" s="73"/>
    </row>
    <row r="595" ht="14.25" customHeight="1">
      <c r="G595" s="73"/>
    </row>
    <row r="596" ht="14.25" customHeight="1">
      <c r="G596" s="73"/>
    </row>
    <row r="597" ht="14.25" customHeight="1">
      <c r="G597" s="73"/>
    </row>
    <row r="598" ht="14.25" customHeight="1">
      <c r="G598" s="73"/>
    </row>
    <row r="599" ht="14.25" customHeight="1">
      <c r="G599" s="73"/>
    </row>
    <row r="600" ht="14.25" customHeight="1">
      <c r="G600" s="73"/>
    </row>
    <row r="601" ht="14.25" customHeight="1">
      <c r="G601" s="73"/>
    </row>
    <row r="602" ht="14.25" customHeight="1">
      <c r="G602" s="73"/>
    </row>
    <row r="603" ht="14.25" customHeight="1">
      <c r="G603" s="73"/>
    </row>
    <row r="604" ht="14.25" customHeight="1">
      <c r="G604" s="73"/>
    </row>
    <row r="605" ht="14.25" customHeight="1">
      <c r="G605" s="73"/>
    </row>
    <row r="606" ht="14.25" customHeight="1">
      <c r="G606" s="73"/>
    </row>
    <row r="607" ht="14.25" customHeight="1">
      <c r="G607" s="73"/>
    </row>
    <row r="608" ht="14.25" customHeight="1">
      <c r="G608" s="73"/>
    </row>
    <row r="609" ht="14.25" customHeight="1">
      <c r="G609" s="73"/>
    </row>
    <row r="610" ht="14.25" customHeight="1">
      <c r="G610" s="73"/>
    </row>
    <row r="611" ht="14.25" customHeight="1">
      <c r="G611" s="73"/>
    </row>
    <row r="612" ht="14.25" customHeight="1">
      <c r="G612" s="73"/>
    </row>
    <row r="613" ht="14.25" customHeight="1">
      <c r="G613" s="73"/>
    </row>
    <row r="614" ht="14.25" customHeight="1">
      <c r="G614" s="73"/>
    </row>
    <row r="615" ht="14.25" customHeight="1">
      <c r="G615" s="73"/>
    </row>
    <row r="616" ht="14.25" customHeight="1">
      <c r="G616" s="73"/>
    </row>
    <row r="617" ht="14.25" customHeight="1">
      <c r="G617" s="73"/>
    </row>
    <row r="618" ht="14.25" customHeight="1">
      <c r="G618" s="73"/>
    </row>
    <row r="619" ht="14.25" customHeight="1">
      <c r="G619" s="73"/>
    </row>
    <row r="620" ht="14.25" customHeight="1">
      <c r="G620" s="73"/>
    </row>
    <row r="621" ht="14.25" customHeight="1">
      <c r="G621" s="73"/>
    </row>
    <row r="622" ht="14.25" customHeight="1">
      <c r="G622" s="73"/>
    </row>
    <row r="623" ht="14.25" customHeight="1">
      <c r="G623" s="73"/>
    </row>
    <row r="624" ht="14.25" customHeight="1">
      <c r="G624" s="73"/>
    </row>
    <row r="625" ht="14.25" customHeight="1">
      <c r="G625" s="73"/>
    </row>
    <row r="626" ht="14.25" customHeight="1">
      <c r="G626" s="73"/>
    </row>
    <row r="627" ht="14.25" customHeight="1">
      <c r="G627" s="73"/>
    </row>
    <row r="628" ht="14.25" customHeight="1">
      <c r="G628" s="73"/>
    </row>
    <row r="629" ht="14.25" customHeight="1">
      <c r="G629" s="73"/>
    </row>
    <row r="630" ht="14.25" customHeight="1">
      <c r="G630" s="73"/>
    </row>
    <row r="631" ht="14.25" customHeight="1">
      <c r="G631" s="73"/>
    </row>
    <row r="632" ht="14.25" customHeight="1">
      <c r="G632" s="73"/>
    </row>
    <row r="633" ht="14.25" customHeight="1">
      <c r="G633" s="73"/>
    </row>
    <row r="634" ht="14.25" customHeight="1">
      <c r="G634" s="73"/>
    </row>
    <row r="635" ht="14.25" customHeight="1">
      <c r="G635" s="73"/>
    </row>
    <row r="636" ht="14.25" customHeight="1">
      <c r="G636" s="73"/>
    </row>
    <row r="637" ht="14.25" customHeight="1">
      <c r="G637" s="73"/>
    </row>
    <row r="638" ht="14.25" customHeight="1">
      <c r="G638" s="73"/>
    </row>
    <row r="639" ht="14.25" customHeight="1">
      <c r="G639" s="73"/>
    </row>
    <row r="640" ht="14.25" customHeight="1">
      <c r="G640" s="73"/>
    </row>
    <row r="641" ht="14.25" customHeight="1">
      <c r="G641" s="73"/>
    </row>
    <row r="642" ht="14.25" customHeight="1">
      <c r="G642" s="73"/>
    </row>
    <row r="643" ht="14.25" customHeight="1">
      <c r="G643" s="73"/>
    </row>
    <row r="644" ht="14.25" customHeight="1">
      <c r="G644" s="73"/>
    </row>
    <row r="645" ht="14.25" customHeight="1">
      <c r="G645" s="73"/>
    </row>
    <row r="646" ht="14.25" customHeight="1">
      <c r="G646" s="73"/>
    </row>
    <row r="647" ht="14.25" customHeight="1">
      <c r="G647" s="73"/>
    </row>
    <row r="648" ht="14.25" customHeight="1">
      <c r="G648" s="73"/>
    </row>
    <row r="649" ht="14.25" customHeight="1">
      <c r="G649" s="73"/>
    </row>
    <row r="650" ht="14.25" customHeight="1">
      <c r="G650" s="73"/>
    </row>
    <row r="651" ht="14.25" customHeight="1">
      <c r="G651" s="73"/>
    </row>
    <row r="652" ht="14.25" customHeight="1">
      <c r="G652" s="73"/>
    </row>
    <row r="653" ht="14.25" customHeight="1">
      <c r="G653" s="73"/>
    </row>
    <row r="654" ht="14.25" customHeight="1">
      <c r="G654" s="73"/>
    </row>
    <row r="655" ht="14.25" customHeight="1">
      <c r="G655" s="73"/>
    </row>
    <row r="656" ht="14.25" customHeight="1">
      <c r="G656" s="73"/>
    </row>
    <row r="657" ht="14.25" customHeight="1">
      <c r="G657" s="73"/>
    </row>
    <row r="658" ht="14.25" customHeight="1">
      <c r="G658" s="73"/>
    </row>
    <row r="659" ht="14.25" customHeight="1">
      <c r="G659" s="73"/>
    </row>
    <row r="660" ht="14.25" customHeight="1">
      <c r="G660" s="73"/>
    </row>
    <row r="661" ht="14.25" customHeight="1">
      <c r="G661" s="73"/>
    </row>
    <row r="662" ht="14.25" customHeight="1">
      <c r="G662" s="73"/>
    </row>
    <row r="663" ht="14.25" customHeight="1">
      <c r="G663" s="73"/>
    </row>
    <row r="664" ht="14.25" customHeight="1">
      <c r="G664" s="73"/>
    </row>
    <row r="665" ht="14.25" customHeight="1">
      <c r="G665" s="73"/>
    </row>
    <row r="666" ht="14.25" customHeight="1">
      <c r="G666" s="73"/>
    </row>
    <row r="667" ht="14.25" customHeight="1">
      <c r="G667" s="73"/>
    </row>
    <row r="668" ht="14.25" customHeight="1">
      <c r="G668" s="73"/>
    </row>
    <row r="669" ht="14.25" customHeight="1">
      <c r="G669" s="73"/>
    </row>
    <row r="670" ht="14.25" customHeight="1">
      <c r="G670" s="73"/>
    </row>
    <row r="671" ht="14.25" customHeight="1">
      <c r="G671" s="73"/>
    </row>
    <row r="672" ht="14.25" customHeight="1">
      <c r="G672" s="73"/>
    </row>
    <row r="673" ht="14.25" customHeight="1">
      <c r="G673" s="73"/>
    </row>
    <row r="674" ht="14.25" customHeight="1">
      <c r="G674" s="73"/>
    </row>
    <row r="675" ht="14.25" customHeight="1">
      <c r="G675" s="73"/>
    </row>
    <row r="676" ht="14.25" customHeight="1">
      <c r="G676" s="73"/>
    </row>
    <row r="677" ht="14.25" customHeight="1">
      <c r="G677" s="73"/>
    </row>
    <row r="678" ht="14.25" customHeight="1">
      <c r="G678" s="73"/>
    </row>
    <row r="679" ht="14.25" customHeight="1">
      <c r="G679" s="73"/>
    </row>
    <row r="680" ht="14.25" customHeight="1">
      <c r="G680" s="73"/>
    </row>
    <row r="681" ht="14.25" customHeight="1">
      <c r="G681" s="73"/>
    </row>
    <row r="682" ht="14.25" customHeight="1">
      <c r="G682" s="73"/>
    </row>
    <row r="683" ht="14.25" customHeight="1">
      <c r="G683" s="73"/>
    </row>
    <row r="684" ht="14.25" customHeight="1">
      <c r="G684" s="73"/>
    </row>
    <row r="685" ht="14.25" customHeight="1">
      <c r="G685" s="73"/>
    </row>
    <row r="686" ht="14.25" customHeight="1">
      <c r="G686" s="73"/>
    </row>
    <row r="687" ht="14.25" customHeight="1">
      <c r="G687" s="73"/>
    </row>
    <row r="688" ht="14.25" customHeight="1">
      <c r="G688" s="73"/>
    </row>
    <row r="689" ht="14.25" customHeight="1">
      <c r="G689" s="73"/>
    </row>
    <row r="690" ht="14.25" customHeight="1">
      <c r="G690" s="73"/>
    </row>
    <row r="691" ht="14.25" customHeight="1">
      <c r="G691" s="73"/>
    </row>
    <row r="692" ht="14.25" customHeight="1">
      <c r="G692" s="73"/>
    </row>
    <row r="693" ht="14.25" customHeight="1">
      <c r="G693" s="73"/>
    </row>
    <row r="694" ht="14.25" customHeight="1">
      <c r="G694" s="73"/>
    </row>
    <row r="695" ht="14.25" customHeight="1">
      <c r="G695" s="73"/>
    </row>
    <row r="696" ht="14.25" customHeight="1">
      <c r="G696" s="73"/>
    </row>
    <row r="697" ht="14.25" customHeight="1">
      <c r="G697" s="73"/>
    </row>
    <row r="698" ht="14.25" customHeight="1">
      <c r="G698" s="73"/>
    </row>
    <row r="699" ht="14.25" customHeight="1">
      <c r="G699" s="73"/>
    </row>
    <row r="700" ht="14.25" customHeight="1">
      <c r="G700" s="73"/>
    </row>
    <row r="701" ht="14.25" customHeight="1">
      <c r="G701" s="73"/>
    </row>
    <row r="702" ht="14.25" customHeight="1">
      <c r="G702" s="73"/>
    </row>
    <row r="703" ht="14.25" customHeight="1">
      <c r="G703" s="73"/>
    </row>
    <row r="704" ht="14.25" customHeight="1">
      <c r="G704" s="73"/>
    </row>
    <row r="705" ht="14.25" customHeight="1">
      <c r="G705" s="73"/>
    </row>
    <row r="706" ht="14.25" customHeight="1">
      <c r="G706" s="73"/>
    </row>
    <row r="707" ht="14.25" customHeight="1">
      <c r="G707" s="73"/>
    </row>
    <row r="708" ht="14.25" customHeight="1">
      <c r="G708" s="73"/>
    </row>
    <row r="709" ht="14.25" customHeight="1">
      <c r="G709" s="73"/>
    </row>
    <row r="710" ht="14.25" customHeight="1">
      <c r="G710" s="73"/>
    </row>
    <row r="711" ht="14.25" customHeight="1">
      <c r="G711" s="73"/>
    </row>
    <row r="712" ht="14.25" customHeight="1">
      <c r="G712" s="73"/>
    </row>
    <row r="713" ht="14.25" customHeight="1">
      <c r="G713" s="73"/>
    </row>
    <row r="714" ht="14.25" customHeight="1">
      <c r="G714" s="73"/>
    </row>
    <row r="715" ht="14.25" customHeight="1">
      <c r="G715" s="73"/>
    </row>
    <row r="716" ht="14.25" customHeight="1">
      <c r="G716" s="73"/>
    </row>
    <row r="717" ht="14.25" customHeight="1">
      <c r="G717" s="73"/>
    </row>
    <row r="718" ht="14.25" customHeight="1">
      <c r="G718" s="73"/>
    </row>
    <row r="719" ht="14.25" customHeight="1">
      <c r="G719" s="73"/>
    </row>
    <row r="720" ht="14.25" customHeight="1">
      <c r="G720" s="73"/>
    </row>
    <row r="721" ht="14.25" customHeight="1">
      <c r="G721" s="73"/>
    </row>
    <row r="722" ht="14.25" customHeight="1">
      <c r="G722" s="73"/>
    </row>
    <row r="723" ht="14.25" customHeight="1">
      <c r="G723" s="73"/>
    </row>
    <row r="724" ht="14.25" customHeight="1">
      <c r="G724" s="73"/>
    </row>
    <row r="725" ht="14.25" customHeight="1">
      <c r="G725" s="73"/>
    </row>
    <row r="726" ht="14.25" customHeight="1">
      <c r="G726" s="73"/>
    </row>
    <row r="727" ht="14.25" customHeight="1">
      <c r="G727" s="73"/>
    </row>
    <row r="728" ht="14.25" customHeight="1">
      <c r="G728" s="73"/>
    </row>
    <row r="729" ht="14.25" customHeight="1">
      <c r="G729" s="73"/>
    </row>
    <row r="730" ht="14.25" customHeight="1">
      <c r="G730" s="73"/>
    </row>
    <row r="731" ht="14.25" customHeight="1">
      <c r="G731" s="73"/>
    </row>
    <row r="732" ht="14.25" customHeight="1">
      <c r="G732" s="73"/>
    </row>
    <row r="733" ht="14.25" customHeight="1">
      <c r="G733" s="73"/>
    </row>
    <row r="734" ht="14.25" customHeight="1">
      <c r="G734" s="73"/>
    </row>
    <row r="735" ht="14.25" customHeight="1">
      <c r="G735" s="73"/>
    </row>
    <row r="736" ht="14.25" customHeight="1">
      <c r="G736" s="73"/>
    </row>
    <row r="737" ht="14.25" customHeight="1">
      <c r="G737" s="73"/>
    </row>
    <row r="738" ht="14.25" customHeight="1">
      <c r="G738" s="73"/>
    </row>
    <row r="739" ht="14.25" customHeight="1">
      <c r="G739" s="73"/>
    </row>
    <row r="740" ht="14.25" customHeight="1">
      <c r="G740" s="73"/>
    </row>
    <row r="741" ht="14.25" customHeight="1">
      <c r="G741" s="73"/>
    </row>
    <row r="742" ht="14.25" customHeight="1">
      <c r="G742" s="73"/>
    </row>
    <row r="743" ht="14.25" customHeight="1">
      <c r="G743" s="73"/>
    </row>
    <row r="744" ht="14.25" customHeight="1">
      <c r="G744" s="73"/>
    </row>
    <row r="745" ht="14.25" customHeight="1">
      <c r="G745" s="73"/>
    </row>
    <row r="746" ht="14.25" customHeight="1">
      <c r="G746" s="73"/>
    </row>
    <row r="747" ht="14.25" customHeight="1">
      <c r="G747" s="73"/>
    </row>
    <row r="748" ht="14.25" customHeight="1">
      <c r="G748" s="73"/>
    </row>
    <row r="749" ht="14.25" customHeight="1">
      <c r="G749" s="73"/>
    </row>
    <row r="750" ht="14.25" customHeight="1">
      <c r="G750" s="73"/>
    </row>
    <row r="751" ht="14.25" customHeight="1">
      <c r="G751" s="73"/>
    </row>
    <row r="752" ht="14.25" customHeight="1">
      <c r="G752" s="73"/>
    </row>
    <row r="753" ht="14.25" customHeight="1">
      <c r="G753" s="73"/>
    </row>
    <row r="754" ht="14.25" customHeight="1">
      <c r="G754" s="73"/>
    </row>
    <row r="755" ht="14.25" customHeight="1">
      <c r="G755" s="73"/>
    </row>
    <row r="756" ht="14.25" customHeight="1">
      <c r="G756" s="73"/>
    </row>
    <row r="757" ht="14.25" customHeight="1">
      <c r="G757" s="73"/>
    </row>
    <row r="758" ht="14.25" customHeight="1">
      <c r="G758" s="73"/>
    </row>
    <row r="759" ht="14.25" customHeight="1">
      <c r="G759" s="73"/>
    </row>
    <row r="760" ht="14.25" customHeight="1">
      <c r="G760" s="73"/>
    </row>
    <row r="761" ht="14.25" customHeight="1">
      <c r="G761" s="73"/>
    </row>
    <row r="762" ht="14.25" customHeight="1">
      <c r="G762" s="73"/>
    </row>
    <row r="763" ht="14.25" customHeight="1">
      <c r="G763" s="73"/>
    </row>
    <row r="764" ht="14.25" customHeight="1">
      <c r="G764" s="73"/>
    </row>
    <row r="765" ht="14.25" customHeight="1">
      <c r="G765" s="73"/>
    </row>
    <row r="766" ht="14.25" customHeight="1">
      <c r="G766" s="73"/>
    </row>
    <row r="767" ht="14.25" customHeight="1">
      <c r="G767" s="73"/>
    </row>
    <row r="768" ht="14.25" customHeight="1">
      <c r="G768" s="73"/>
    </row>
    <row r="769" ht="14.25" customHeight="1">
      <c r="G769" s="73"/>
    </row>
    <row r="770" ht="14.25" customHeight="1">
      <c r="G770" s="73"/>
    </row>
    <row r="771" ht="14.25" customHeight="1">
      <c r="G771" s="73"/>
    </row>
    <row r="772" ht="14.25" customHeight="1">
      <c r="G772" s="73"/>
    </row>
    <row r="773" ht="14.25" customHeight="1">
      <c r="G773" s="73"/>
    </row>
    <row r="774" ht="14.25" customHeight="1">
      <c r="G774" s="73"/>
    </row>
    <row r="775" ht="14.25" customHeight="1">
      <c r="G775" s="73"/>
    </row>
    <row r="776" ht="14.25" customHeight="1">
      <c r="G776" s="73"/>
    </row>
    <row r="777" ht="14.25" customHeight="1">
      <c r="G777" s="73"/>
    </row>
    <row r="778" ht="14.25" customHeight="1">
      <c r="G778" s="73"/>
    </row>
    <row r="779" ht="14.25" customHeight="1">
      <c r="G779" s="73"/>
    </row>
    <row r="780" ht="14.25" customHeight="1">
      <c r="G780" s="73"/>
    </row>
    <row r="781" ht="14.25" customHeight="1">
      <c r="G781" s="73"/>
    </row>
    <row r="782" ht="14.25" customHeight="1">
      <c r="G782" s="73"/>
    </row>
    <row r="783" ht="14.25" customHeight="1">
      <c r="G783" s="73"/>
    </row>
    <row r="784" ht="14.25" customHeight="1">
      <c r="G784" s="73"/>
    </row>
    <row r="785" ht="14.25" customHeight="1">
      <c r="G785" s="73"/>
    </row>
    <row r="786" ht="14.25" customHeight="1">
      <c r="G786" s="73"/>
    </row>
    <row r="787" ht="14.25" customHeight="1">
      <c r="G787" s="73"/>
    </row>
    <row r="788" ht="14.25" customHeight="1">
      <c r="G788" s="73"/>
    </row>
    <row r="789" ht="14.25" customHeight="1">
      <c r="G789" s="73"/>
    </row>
    <row r="790" ht="14.25" customHeight="1">
      <c r="G790" s="73"/>
    </row>
    <row r="791" ht="14.25" customHeight="1">
      <c r="G791" s="73"/>
    </row>
    <row r="792" ht="14.25" customHeight="1">
      <c r="G792" s="73"/>
    </row>
    <row r="793" ht="14.25" customHeight="1">
      <c r="G793" s="73"/>
    </row>
    <row r="794" ht="14.25" customHeight="1">
      <c r="G794" s="73"/>
    </row>
    <row r="795" ht="14.25" customHeight="1">
      <c r="G795" s="73"/>
    </row>
    <row r="796" ht="14.25" customHeight="1">
      <c r="G796" s="73"/>
    </row>
    <row r="797" ht="14.25" customHeight="1">
      <c r="G797" s="73"/>
    </row>
    <row r="798" ht="14.25" customHeight="1">
      <c r="G798" s="73"/>
    </row>
    <row r="799" ht="14.25" customHeight="1">
      <c r="G799" s="73"/>
    </row>
    <row r="800" ht="14.25" customHeight="1">
      <c r="G800" s="73"/>
    </row>
    <row r="801" ht="14.25" customHeight="1">
      <c r="G801" s="73"/>
    </row>
    <row r="802" ht="14.25" customHeight="1">
      <c r="G802" s="73"/>
    </row>
    <row r="803" ht="14.25" customHeight="1">
      <c r="G803" s="73"/>
    </row>
    <row r="804" ht="14.25" customHeight="1">
      <c r="G804" s="73"/>
    </row>
    <row r="805" ht="14.25" customHeight="1">
      <c r="G805" s="73"/>
    </row>
    <row r="806" ht="14.25" customHeight="1">
      <c r="G806" s="73"/>
    </row>
    <row r="807" ht="14.25" customHeight="1">
      <c r="G807" s="73"/>
    </row>
    <row r="808" ht="14.25" customHeight="1">
      <c r="G808" s="73"/>
    </row>
    <row r="809" ht="14.25" customHeight="1">
      <c r="G809" s="73"/>
    </row>
    <row r="810" ht="14.25" customHeight="1">
      <c r="G810" s="73"/>
    </row>
    <row r="811" ht="14.25" customHeight="1">
      <c r="G811" s="73"/>
    </row>
    <row r="812" ht="14.25" customHeight="1">
      <c r="G812" s="73"/>
    </row>
    <row r="813" ht="14.25" customHeight="1">
      <c r="G813" s="73"/>
    </row>
    <row r="814" ht="14.25" customHeight="1">
      <c r="G814" s="73"/>
    </row>
    <row r="815" ht="14.25" customHeight="1">
      <c r="G815" s="73"/>
    </row>
    <row r="816" ht="14.25" customHeight="1">
      <c r="G816" s="73"/>
    </row>
    <row r="817" ht="14.25" customHeight="1">
      <c r="G817" s="73"/>
    </row>
    <row r="818" ht="14.25" customHeight="1">
      <c r="G818" s="73"/>
    </row>
    <row r="819" ht="14.25" customHeight="1">
      <c r="G819" s="73"/>
    </row>
    <row r="820" ht="14.25" customHeight="1">
      <c r="G820" s="73"/>
    </row>
    <row r="821" ht="14.25" customHeight="1">
      <c r="G821" s="73"/>
    </row>
    <row r="822" ht="14.25" customHeight="1">
      <c r="G822" s="73"/>
    </row>
    <row r="823" ht="14.25" customHeight="1">
      <c r="G823" s="73"/>
    </row>
    <row r="824" ht="14.25" customHeight="1">
      <c r="G824" s="73"/>
    </row>
    <row r="825" ht="14.25" customHeight="1">
      <c r="G825" s="73"/>
    </row>
    <row r="826" ht="14.25" customHeight="1">
      <c r="G826" s="73"/>
    </row>
    <row r="827" ht="14.25" customHeight="1">
      <c r="G827" s="73"/>
    </row>
    <row r="828" ht="14.25" customHeight="1">
      <c r="G828" s="73"/>
    </row>
    <row r="829" ht="14.25" customHeight="1">
      <c r="G829" s="73"/>
    </row>
    <row r="830" ht="14.25" customHeight="1">
      <c r="G830" s="73"/>
    </row>
    <row r="831" ht="14.25" customHeight="1">
      <c r="G831" s="73"/>
    </row>
    <row r="832" ht="14.25" customHeight="1">
      <c r="G832" s="73"/>
    </row>
    <row r="833" ht="14.25" customHeight="1">
      <c r="G833" s="73"/>
    </row>
    <row r="834" ht="14.25" customHeight="1">
      <c r="G834" s="73"/>
    </row>
    <row r="835" ht="14.25" customHeight="1">
      <c r="G835" s="73"/>
    </row>
    <row r="836" ht="14.25" customHeight="1">
      <c r="G836" s="73"/>
    </row>
    <row r="837" ht="14.25" customHeight="1">
      <c r="G837" s="73"/>
    </row>
    <row r="838" ht="14.25" customHeight="1">
      <c r="G838" s="73"/>
    </row>
    <row r="839" ht="14.25" customHeight="1">
      <c r="G839" s="73"/>
    </row>
    <row r="840" ht="14.25" customHeight="1">
      <c r="G840" s="73"/>
    </row>
    <row r="841" ht="14.25" customHeight="1">
      <c r="G841" s="73"/>
    </row>
    <row r="842" ht="14.25" customHeight="1">
      <c r="G842" s="73"/>
    </row>
    <row r="843" ht="14.25" customHeight="1">
      <c r="G843" s="73"/>
    </row>
    <row r="844" ht="14.25" customHeight="1">
      <c r="G844" s="73"/>
    </row>
    <row r="845" ht="14.25" customHeight="1">
      <c r="G845" s="73"/>
    </row>
    <row r="846" ht="14.25" customHeight="1">
      <c r="G846" s="73"/>
    </row>
    <row r="847" ht="14.25" customHeight="1">
      <c r="G847" s="73"/>
    </row>
    <row r="848" ht="14.25" customHeight="1">
      <c r="G848" s="73"/>
    </row>
    <row r="849" ht="14.25" customHeight="1">
      <c r="G849" s="73"/>
    </row>
    <row r="850" ht="14.25" customHeight="1">
      <c r="G850" s="73"/>
    </row>
    <row r="851" ht="14.25" customHeight="1">
      <c r="G851" s="73"/>
    </row>
    <row r="852" ht="14.25" customHeight="1">
      <c r="G852" s="73"/>
    </row>
    <row r="853" ht="14.25" customHeight="1">
      <c r="G853" s="73"/>
    </row>
    <row r="854" ht="14.25" customHeight="1">
      <c r="G854" s="73"/>
    </row>
    <row r="855" ht="14.25" customHeight="1">
      <c r="G855" s="73"/>
    </row>
    <row r="856" ht="14.25" customHeight="1">
      <c r="G856" s="73"/>
    </row>
    <row r="857" ht="14.25" customHeight="1">
      <c r="G857" s="73"/>
    </row>
    <row r="858" ht="14.25" customHeight="1">
      <c r="G858" s="73"/>
    </row>
    <row r="859" ht="14.25" customHeight="1">
      <c r="G859" s="73"/>
    </row>
    <row r="860" ht="14.25" customHeight="1">
      <c r="G860" s="73"/>
    </row>
    <row r="861" ht="14.25" customHeight="1">
      <c r="G861" s="73"/>
    </row>
    <row r="862" ht="14.25" customHeight="1">
      <c r="G862" s="73"/>
    </row>
    <row r="863" ht="14.25" customHeight="1">
      <c r="G863" s="73"/>
    </row>
    <row r="864" ht="14.25" customHeight="1">
      <c r="G864" s="73"/>
    </row>
    <row r="865" ht="14.25" customHeight="1">
      <c r="G865" s="73"/>
    </row>
    <row r="866" ht="14.25" customHeight="1">
      <c r="G866" s="73"/>
    </row>
    <row r="867" ht="14.25" customHeight="1">
      <c r="G867" s="73"/>
    </row>
    <row r="868" ht="14.25" customHeight="1">
      <c r="G868" s="73"/>
    </row>
    <row r="869" ht="14.25" customHeight="1">
      <c r="G869" s="73"/>
    </row>
    <row r="870" ht="14.25" customHeight="1">
      <c r="G870" s="73"/>
    </row>
    <row r="871" ht="14.25" customHeight="1">
      <c r="G871" s="73"/>
    </row>
    <row r="872" ht="14.25" customHeight="1">
      <c r="G872" s="73"/>
    </row>
    <row r="873" ht="14.25" customHeight="1">
      <c r="G873" s="73"/>
    </row>
    <row r="874" ht="14.25" customHeight="1">
      <c r="G874" s="73"/>
    </row>
    <row r="875" ht="14.25" customHeight="1">
      <c r="G875" s="73"/>
    </row>
    <row r="876" ht="14.25" customHeight="1">
      <c r="G876" s="73"/>
    </row>
    <row r="877" ht="14.25" customHeight="1">
      <c r="G877" s="73"/>
    </row>
    <row r="878" ht="14.25" customHeight="1">
      <c r="G878" s="73"/>
    </row>
    <row r="879" ht="14.25" customHeight="1">
      <c r="G879" s="73"/>
    </row>
    <row r="880" ht="14.25" customHeight="1">
      <c r="G880" s="73"/>
    </row>
    <row r="881" ht="14.25" customHeight="1">
      <c r="G881" s="73"/>
    </row>
    <row r="882" ht="14.25" customHeight="1">
      <c r="G882" s="73"/>
    </row>
    <row r="883" ht="14.25" customHeight="1">
      <c r="G883" s="73"/>
    </row>
    <row r="884" ht="14.25" customHeight="1">
      <c r="G884" s="73"/>
    </row>
    <row r="885" ht="14.25" customHeight="1">
      <c r="G885" s="73"/>
    </row>
    <row r="886" ht="14.25" customHeight="1">
      <c r="G886" s="73"/>
    </row>
    <row r="887" ht="14.25" customHeight="1">
      <c r="G887" s="73"/>
    </row>
    <row r="888" ht="14.25" customHeight="1">
      <c r="G888" s="73"/>
    </row>
    <row r="889" ht="14.25" customHeight="1">
      <c r="G889" s="73"/>
    </row>
    <row r="890" ht="14.25" customHeight="1">
      <c r="G890" s="73"/>
    </row>
    <row r="891" ht="14.25" customHeight="1">
      <c r="G891" s="73"/>
    </row>
    <row r="892" ht="14.25" customHeight="1">
      <c r="G892" s="73"/>
    </row>
    <row r="893" ht="14.25" customHeight="1">
      <c r="G893" s="73"/>
    </row>
    <row r="894" ht="14.25" customHeight="1">
      <c r="G894" s="73"/>
    </row>
    <row r="895" ht="14.25" customHeight="1">
      <c r="G895" s="73"/>
    </row>
    <row r="896" ht="14.25" customHeight="1">
      <c r="G896" s="73"/>
    </row>
    <row r="897" ht="14.25" customHeight="1">
      <c r="G897" s="73"/>
    </row>
    <row r="898" ht="14.25" customHeight="1">
      <c r="G898" s="73"/>
    </row>
    <row r="899" ht="14.25" customHeight="1">
      <c r="G899" s="73"/>
    </row>
    <row r="900" ht="14.25" customHeight="1">
      <c r="G900" s="73"/>
    </row>
    <row r="901" ht="14.25" customHeight="1">
      <c r="G901" s="73"/>
    </row>
    <row r="902" ht="14.25" customHeight="1">
      <c r="G902" s="73"/>
    </row>
    <row r="903" ht="14.25" customHeight="1">
      <c r="G903" s="73"/>
    </row>
    <row r="904" ht="14.25" customHeight="1">
      <c r="G904" s="73"/>
    </row>
    <row r="905" ht="14.25" customHeight="1">
      <c r="G905" s="73"/>
    </row>
    <row r="906" ht="14.25" customHeight="1">
      <c r="G906" s="73"/>
    </row>
    <row r="907" ht="14.25" customHeight="1">
      <c r="G907" s="73"/>
    </row>
    <row r="908" ht="14.25" customHeight="1">
      <c r="G908" s="73"/>
    </row>
    <row r="909" ht="14.25" customHeight="1">
      <c r="G909" s="73"/>
    </row>
    <row r="910" ht="14.25" customHeight="1">
      <c r="G910" s="73"/>
    </row>
    <row r="911" ht="14.25" customHeight="1">
      <c r="G911" s="73"/>
    </row>
    <row r="912" ht="14.25" customHeight="1">
      <c r="G912" s="73"/>
    </row>
    <row r="913" ht="14.25" customHeight="1">
      <c r="G913" s="73"/>
    </row>
    <row r="914" ht="14.25" customHeight="1">
      <c r="G914" s="73"/>
    </row>
    <row r="915" ht="14.25" customHeight="1">
      <c r="G915" s="73"/>
    </row>
    <row r="916" ht="14.25" customHeight="1">
      <c r="G916" s="73"/>
    </row>
    <row r="917" ht="14.25" customHeight="1">
      <c r="G917" s="73"/>
    </row>
    <row r="918" ht="14.25" customHeight="1">
      <c r="G918" s="73"/>
    </row>
    <row r="919" ht="14.25" customHeight="1">
      <c r="G919" s="73"/>
    </row>
    <row r="920" ht="14.25" customHeight="1">
      <c r="G920" s="73"/>
    </row>
    <row r="921" ht="14.25" customHeight="1">
      <c r="G921" s="73"/>
    </row>
    <row r="922" ht="14.25" customHeight="1">
      <c r="G922" s="73"/>
    </row>
    <row r="923" ht="14.25" customHeight="1">
      <c r="G923" s="73"/>
    </row>
    <row r="924" ht="14.25" customHeight="1">
      <c r="G924" s="73"/>
    </row>
    <row r="925" ht="14.25" customHeight="1">
      <c r="G925" s="73"/>
    </row>
    <row r="926" ht="14.25" customHeight="1">
      <c r="G926" s="73"/>
    </row>
    <row r="927" ht="14.25" customHeight="1">
      <c r="G927" s="73"/>
    </row>
    <row r="928" ht="14.25" customHeight="1">
      <c r="G928" s="73"/>
    </row>
    <row r="929" ht="14.25" customHeight="1">
      <c r="G929" s="73"/>
    </row>
    <row r="930" ht="14.25" customHeight="1">
      <c r="G930" s="73"/>
    </row>
    <row r="931" ht="14.25" customHeight="1">
      <c r="G931" s="73"/>
    </row>
    <row r="932" ht="14.25" customHeight="1">
      <c r="G932" s="73"/>
    </row>
    <row r="933" ht="14.25" customHeight="1">
      <c r="G933" s="73"/>
    </row>
    <row r="934" ht="14.25" customHeight="1">
      <c r="G934" s="73"/>
    </row>
    <row r="935" ht="14.25" customHeight="1">
      <c r="G935" s="73"/>
    </row>
    <row r="936" ht="14.25" customHeight="1">
      <c r="G936" s="73"/>
    </row>
    <row r="937" ht="14.25" customHeight="1">
      <c r="G937" s="73"/>
    </row>
    <row r="938" ht="14.25" customHeight="1">
      <c r="G938" s="73"/>
    </row>
    <row r="939" ht="14.25" customHeight="1">
      <c r="G939" s="73"/>
    </row>
    <row r="940" ht="14.25" customHeight="1">
      <c r="G940" s="73"/>
    </row>
    <row r="941" ht="14.25" customHeight="1">
      <c r="G941" s="73"/>
    </row>
    <row r="942" ht="14.25" customHeight="1">
      <c r="G942" s="73"/>
    </row>
    <row r="943" ht="14.25" customHeight="1">
      <c r="G943" s="73"/>
    </row>
    <row r="944" ht="14.25" customHeight="1">
      <c r="G944" s="73"/>
    </row>
    <row r="945" ht="14.25" customHeight="1">
      <c r="G945" s="73"/>
    </row>
    <row r="946" ht="14.25" customHeight="1">
      <c r="G946" s="73"/>
    </row>
    <row r="947" ht="14.25" customHeight="1">
      <c r="G947" s="73"/>
    </row>
    <row r="948" ht="14.25" customHeight="1">
      <c r="G948" s="73"/>
    </row>
    <row r="949" ht="14.25" customHeight="1">
      <c r="G949" s="73"/>
    </row>
    <row r="950" ht="14.25" customHeight="1">
      <c r="G950" s="73"/>
    </row>
    <row r="951" ht="14.25" customHeight="1">
      <c r="G951" s="73"/>
    </row>
    <row r="952" ht="14.25" customHeight="1">
      <c r="G952" s="73"/>
    </row>
    <row r="953" ht="14.25" customHeight="1">
      <c r="G953" s="73"/>
    </row>
    <row r="954" ht="14.25" customHeight="1">
      <c r="G954" s="73"/>
    </row>
    <row r="955" ht="14.25" customHeight="1">
      <c r="G955" s="73"/>
    </row>
    <row r="956" ht="14.25" customHeight="1">
      <c r="G956" s="73"/>
    </row>
    <row r="957" ht="14.25" customHeight="1">
      <c r="G957" s="73"/>
    </row>
    <row r="958" ht="14.25" customHeight="1">
      <c r="G958" s="73"/>
    </row>
    <row r="959" ht="14.25" customHeight="1">
      <c r="G959" s="73"/>
    </row>
    <row r="960" ht="14.25" customHeight="1">
      <c r="G960" s="73"/>
    </row>
    <row r="961" ht="14.25" customHeight="1">
      <c r="G961" s="73"/>
    </row>
    <row r="962" ht="14.25" customHeight="1">
      <c r="G962" s="73"/>
    </row>
    <row r="963" ht="14.25" customHeight="1">
      <c r="G963" s="73"/>
    </row>
    <row r="964" ht="14.25" customHeight="1">
      <c r="G964" s="73"/>
    </row>
    <row r="965" ht="14.25" customHeight="1">
      <c r="G965" s="73"/>
    </row>
    <row r="966" ht="14.25" customHeight="1">
      <c r="G966" s="73"/>
    </row>
    <row r="967" ht="14.25" customHeight="1">
      <c r="G967" s="73"/>
    </row>
    <row r="968" ht="14.25" customHeight="1">
      <c r="G968" s="73"/>
    </row>
    <row r="969" ht="14.25" customHeight="1">
      <c r="G969" s="73"/>
    </row>
    <row r="970" ht="14.25" customHeight="1">
      <c r="G970" s="73"/>
    </row>
    <row r="971" ht="14.25" customHeight="1">
      <c r="G971" s="73"/>
    </row>
    <row r="972" ht="14.25" customHeight="1">
      <c r="G972" s="73"/>
    </row>
    <row r="973" ht="14.25" customHeight="1">
      <c r="G973" s="73"/>
    </row>
    <row r="974" ht="14.25" customHeight="1">
      <c r="G974" s="73"/>
    </row>
    <row r="975" ht="14.25" customHeight="1">
      <c r="G975" s="73"/>
    </row>
    <row r="976" ht="14.25" customHeight="1">
      <c r="G976" s="73"/>
    </row>
    <row r="977" ht="14.25" customHeight="1">
      <c r="G977" s="73"/>
    </row>
    <row r="978" ht="14.25" customHeight="1">
      <c r="G978" s="73"/>
    </row>
    <row r="979" ht="14.25" customHeight="1">
      <c r="G979" s="73"/>
    </row>
    <row r="980" ht="14.25" customHeight="1">
      <c r="G980" s="73"/>
    </row>
    <row r="981" ht="14.25" customHeight="1">
      <c r="G981" s="73"/>
    </row>
    <row r="982" ht="14.25" customHeight="1">
      <c r="G982" s="73"/>
    </row>
    <row r="983" ht="14.25" customHeight="1">
      <c r="G983" s="73"/>
    </row>
    <row r="984" ht="14.25" customHeight="1">
      <c r="G984" s="73"/>
    </row>
    <row r="985" ht="14.25" customHeight="1">
      <c r="G985" s="73"/>
    </row>
    <row r="986" ht="14.25" customHeight="1">
      <c r="G986" s="73"/>
    </row>
    <row r="987" ht="14.25" customHeight="1">
      <c r="G987" s="73"/>
    </row>
    <row r="988" ht="14.25" customHeight="1">
      <c r="G988" s="73"/>
    </row>
    <row r="989" ht="14.25" customHeight="1">
      <c r="G989" s="73"/>
    </row>
    <row r="990" ht="14.25" customHeight="1">
      <c r="G990" s="73"/>
    </row>
    <row r="991" ht="14.25" customHeight="1">
      <c r="G991" s="73"/>
    </row>
    <row r="992" ht="14.25" customHeight="1">
      <c r="G992" s="73"/>
    </row>
    <row r="993" ht="14.25" customHeight="1">
      <c r="G993" s="73"/>
    </row>
    <row r="994" ht="14.25" customHeight="1">
      <c r="G994" s="73"/>
    </row>
    <row r="995" ht="14.25" customHeight="1">
      <c r="G995" s="73"/>
    </row>
    <row r="996" ht="14.25" customHeight="1">
      <c r="G996" s="73"/>
    </row>
    <row r="997" ht="14.25" customHeight="1">
      <c r="G997" s="73"/>
    </row>
    <row r="998" ht="14.25" customHeight="1">
      <c r="G998" s="73"/>
    </row>
    <row r="999" ht="14.25" customHeight="1">
      <c r="G999" s="73"/>
    </row>
    <row r="1000" ht="14.25" customHeight="1">
      <c r="G1000" s="73"/>
    </row>
  </sheetData>
  <autoFilter ref="$A$1:$L$253">
    <filterColumn colId="0">
      <filters>
        <filter val="ATB Mid"/>
      </filters>
    </filterColumn>
    <filterColumn colId="2">
      <filters>
        <filter val="Gasoline Internal Combustion Engine Vehicle"/>
      </filters>
    </filterColumn>
  </autoFilter>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54.29"/>
    <col customWidth="1" min="3" max="3" width="10.71"/>
    <col customWidth="1" min="4" max="10" width="10.57"/>
    <col customWidth="1" min="11" max="33" width="8.71"/>
  </cols>
  <sheetData>
    <row r="1" ht="14.25" customHeight="1">
      <c r="A1" s="1" t="s">
        <v>3871</v>
      </c>
    </row>
    <row r="2" ht="14.25" customHeight="1">
      <c r="B2" s="74"/>
      <c r="C2" s="75">
        <v>2020.0</v>
      </c>
      <c r="D2" s="75">
        <v>2025.0</v>
      </c>
      <c r="E2" s="75">
        <v>2030.0</v>
      </c>
      <c r="F2" s="75">
        <v>2035.0</v>
      </c>
      <c r="G2" s="75">
        <v>2040.0</v>
      </c>
      <c r="H2" s="75">
        <v>2045.0</v>
      </c>
      <c r="I2" s="75">
        <v>2050.0</v>
      </c>
    </row>
    <row r="3" ht="14.25" customHeight="1">
      <c r="A3" s="3" t="s">
        <v>3823</v>
      </c>
      <c r="B3" s="66" t="s">
        <v>3809</v>
      </c>
      <c r="C3" s="76">
        <f>SUMIFS(NREL_ATB_2020!$G:$G,NREL_ATB_2020!$A:$A,'NREL Calcs'!$A3,NREL_ATB_2020!$C:$C,'NREL Calcs'!$B3,NREL_ATB_2020!$B:$B,'NREL Calcs'!C$2)*cpi_2017to2012</f>
        <v>40332.56217</v>
      </c>
      <c r="D3" s="76">
        <f>SUMIFS(NREL_ATB_2020!$G:$G,NREL_ATB_2020!$A:$A,'NREL Calcs'!$A3,NREL_ATB_2020!$C:$C,'NREL Calcs'!$B3,NREL_ATB_2020!$B:$B,'NREL Calcs'!D$2)*cpi_2017to2012</f>
        <v>37007.42061</v>
      </c>
      <c r="E3" s="76">
        <f>SUMIFS(NREL_ATB_2020!$G:$G,NREL_ATB_2020!$A:$A,'NREL Calcs'!$A3,NREL_ATB_2020!$C:$C,'NREL Calcs'!$B3,NREL_ATB_2020!$B:$B,'NREL Calcs'!E$2)*cpi_2017to2012</f>
        <v>33532.41351</v>
      </c>
      <c r="F3" s="76">
        <f>SUMIFS(NREL_ATB_2020!$G:$G,NREL_ATB_2020!$A:$A,'NREL Calcs'!$A3,NREL_ATB_2020!$C:$C,'NREL Calcs'!$B3,NREL_ATB_2020!$B:$B,'NREL Calcs'!F$2)*cpi_2017to2012</f>
        <v>32595.75392</v>
      </c>
      <c r="G3" s="76">
        <f>SUMIFS(NREL_ATB_2020!$G:$G,NREL_ATB_2020!$A:$A,'NREL Calcs'!$A3,NREL_ATB_2020!$C:$C,'NREL Calcs'!$B3,NREL_ATB_2020!$B:$B,'NREL Calcs'!G$2)*cpi_2017to2012</f>
        <v>31434.29602</v>
      </c>
      <c r="H3" s="76">
        <f>SUMIFS(NREL_ATB_2020!$G:$G,NREL_ATB_2020!$A:$A,'NREL Calcs'!$A3,NREL_ATB_2020!$C:$C,'NREL Calcs'!$B3,NREL_ATB_2020!$B:$B,'NREL Calcs'!H$2)*cpi_2017to2012</f>
        <v>30263.47152</v>
      </c>
      <c r="I3" s="76">
        <f>SUMIFS(NREL_ATB_2020!$G:$G,NREL_ATB_2020!$A:$A,'NREL Calcs'!$A3,NREL_ATB_2020!$C:$C,'NREL Calcs'!$B3,NREL_ATB_2020!$B:$B,'NREL Calcs'!I$2)*cpi_2017to2012</f>
        <v>29092.64703</v>
      </c>
      <c r="J3" s="3">
        <f>I3/I9</f>
        <v>1.136480059</v>
      </c>
    </row>
    <row r="4" ht="14.25" customHeight="1">
      <c r="A4" s="3" t="s">
        <v>3823</v>
      </c>
      <c r="B4" s="3" t="s">
        <v>3828</v>
      </c>
      <c r="C4" s="77">
        <f>SUMIFS(NREL_ATB_2020!$G:$G,NREL_ATB_2020!$A:$A,'NREL Calcs'!$A4,NREL_ATB_2020!$C:$C,'NREL Calcs'!$B4,NREL_ATB_2020!$B:$B,'NREL Calcs'!C$2)*cpi_2017to2012</f>
        <v>52125.10648</v>
      </c>
      <c r="D4" s="77">
        <f>SUMIFS(NREL_ATB_2020!$G:$G,NREL_ATB_2020!$A:$A,'NREL Calcs'!$A4,NREL_ATB_2020!$C:$C,'NREL Calcs'!$B4,NREL_ATB_2020!$B:$B,'NREL Calcs'!D$2)*cpi_2017to2012</f>
        <v>45765.18783</v>
      </c>
      <c r="E4" s="77">
        <f>SUMIFS(NREL_ATB_2020!$G:$G,NREL_ATB_2020!$A:$A,'NREL Calcs'!$A4,NREL_ATB_2020!$C:$C,'NREL Calcs'!$B4,NREL_ATB_2020!$B:$B,'NREL Calcs'!E$2)*cpi_2017to2012</f>
        <v>40117.13047</v>
      </c>
      <c r="F4" s="77">
        <f>SUMIFS(NREL_ATB_2020!$G:$G,NREL_ATB_2020!$A:$A,'NREL Calcs'!$A4,NREL_ATB_2020!$C:$C,'NREL Calcs'!$B4,NREL_ATB_2020!$B:$B,'NREL Calcs'!F$2)*cpi_2017to2012</f>
        <v>39133.63789</v>
      </c>
      <c r="G4" s="77">
        <f>SUMIFS(NREL_ATB_2020!$G:$G,NREL_ATB_2020!$A:$A,'NREL Calcs'!$A4,NREL_ATB_2020!$C:$C,'NREL Calcs'!$B4,NREL_ATB_2020!$B:$B,'NREL Calcs'!G$2)*cpi_2017to2012</f>
        <v>37503.8502</v>
      </c>
      <c r="H4" s="77">
        <f>SUMIFS(NREL_ATB_2020!$G:$G,NREL_ATB_2020!$A:$A,'NREL Calcs'!$A4,NREL_ATB_2020!$C:$C,'NREL Calcs'!$B4,NREL_ATB_2020!$B:$B,'NREL Calcs'!H$2)*cpi_2017to2012</f>
        <v>35874.0625</v>
      </c>
      <c r="I4" s="77">
        <f>SUMIFS(NREL_ATB_2020!$G:$G,NREL_ATB_2020!$A:$A,'NREL Calcs'!$A4,NREL_ATB_2020!$C:$C,'NREL Calcs'!$B4,NREL_ATB_2020!$B:$B,'NREL Calcs'!I$2)*cpi_2017to2012</f>
        <v>34244.2748</v>
      </c>
    </row>
    <row r="5" ht="14.25" customHeight="1">
      <c r="A5" s="3" t="s">
        <v>3823</v>
      </c>
      <c r="B5" s="3" t="s">
        <v>3829</v>
      </c>
      <c r="C5" s="77">
        <f>SUMIFS(NREL_ATB_2020!$G:$G,NREL_ATB_2020!$A:$A,'NREL Calcs'!$A5,NREL_ATB_2020!$C:$C,'NREL Calcs'!$B5,NREL_ATB_2020!$B:$B,'NREL Calcs'!C$2)*cpi_2017to2012</f>
        <v>70118.3373</v>
      </c>
      <c r="D5" s="77">
        <f>SUMIFS(NREL_ATB_2020!$G:$G,NREL_ATB_2020!$A:$A,'NREL Calcs'!$A5,NREL_ATB_2020!$C:$C,'NREL Calcs'!$B5,NREL_ATB_2020!$B:$B,'NREL Calcs'!D$2)*cpi_2017to2012</f>
        <v>59150.05344</v>
      </c>
      <c r="E5" s="77">
        <f>SUMIFS(NREL_ATB_2020!$G:$G,NREL_ATB_2020!$A:$A,'NREL Calcs'!$A5,NREL_ATB_2020!$C:$C,'NREL Calcs'!$B5,NREL_ATB_2020!$B:$B,'NREL Calcs'!E$2)*cpi_2017to2012</f>
        <v>49024.76322</v>
      </c>
      <c r="F5" s="77">
        <f>SUMIFS(NREL_ATB_2020!$G:$G,NREL_ATB_2020!$A:$A,'NREL Calcs'!$A5,NREL_ATB_2020!$C:$C,'NREL Calcs'!$B5,NREL_ATB_2020!$B:$B,'NREL Calcs'!F$2)*cpi_2017to2012</f>
        <v>46392.74976</v>
      </c>
      <c r="G5" s="77">
        <f>SUMIFS(NREL_ATB_2020!$G:$G,NREL_ATB_2020!$A:$A,'NREL Calcs'!$A5,NREL_ATB_2020!$C:$C,'NREL Calcs'!$B5,NREL_ATB_2020!$B:$B,'NREL Calcs'!G$2)*cpi_2017to2012</f>
        <v>44097.93375</v>
      </c>
      <c r="H5" s="77">
        <f>SUMIFS(NREL_ATB_2020!$G:$G,NREL_ATB_2020!$A:$A,'NREL Calcs'!$A5,NREL_ATB_2020!$C:$C,'NREL Calcs'!$B5,NREL_ATB_2020!$B:$B,'NREL Calcs'!H$2)*cpi_2017to2012</f>
        <v>41803.11774</v>
      </c>
      <c r="I5" s="77">
        <f>SUMIFS(NREL_ATB_2020!$G:$G,NREL_ATB_2020!$A:$A,'NREL Calcs'!$A5,NREL_ATB_2020!$C:$C,'NREL Calcs'!$B5,NREL_ATB_2020!$B:$B,'NREL Calcs'!I$2)*cpi_2017to2012</f>
        <v>39498.93513</v>
      </c>
    </row>
    <row r="6" ht="14.25" customHeight="1">
      <c r="A6" s="3" t="s">
        <v>3823</v>
      </c>
      <c r="B6" s="66" t="s">
        <v>3830</v>
      </c>
      <c r="C6" s="76">
        <f>SUMIFS(NREL_ATB_2020!$G:$G,NREL_ATB_2020!$A:$A,'NREL Calcs'!$A6,NREL_ATB_2020!$C:$C,'NREL Calcs'!$B6,NREL_ATB_2020!$B:$B,'NREL Calcs'!C$2)*cpi_2017to2012</f>
        <v>27191.22805</v>
      </c>
      <c r="D6" s="76">
        <f>SUMIFS(NREL_ATB_2020!$G:$G,NREL_ATB_2020!$A:$A,'NREL Calcs'!$A6,NREL_ATB_2020!$C:$C,'NREL Calcs'!$B6,NREL_ATB_2020!$B:$B,'NREL Calcs'!D$2)*cpi_2017to2012</f>
        <v>29027.08086</v>
      </c>
      <c r="E6" s="76">
        <f>SUMIFS(NREL_ATB_2020!$G:$G,NREL_ATB_2020!$A:$A,'NREL Calcs'!$A6,NREL_ATB_2020!$C:$C,'NREL Calcs'!$B6,NREL_ATB_2020!$B:$B,'NREL Calcs'!E$2)*cpi_2017to2012</f>
        <v>29223.77937</v>
      </c>
      <c r="F6" s="76">
        <f>SUMIFS(NREL_ATB_2020!$G:$G,NREL_ATB_2020!$A:$A,'NREL Calcs'!$A6,NREL_ATB_2020!$C:$C,'NREL Calcs'!$B6,NREL_ATB_2020!$B:$B,'NREL Calcs'!F$2)*cpi_2017to2012</f>
        <v>28849.11554</v>
      </c>
      <c r="G6" s="76">
        <f>SUMIFS(NREL_ATB_2020!$G:$G,NREL_ATB_2020!$A:$A,'NREL Calcs'!$A6,NREL_ATB_2020!$C:$C,'NREL Calcs'!$B6,NREL_ATB_2020!$B:$B,'NREL Calcs'!G$2)*cpi_2017to2012</f>
        <v>28390.15233</v>
      </c>
      <c r="H6" s="76">
        <f>SUMIFS(NREL_ATB_2020!$G:$G,NREL_ATB_2020!$A:$A,'NREL Calcs'!$A6,NREL_ATB_2020!$C:$C,'NREL Calcs'!$B6,NREL_ATB_2020!$B:$B,'NREL Calcs'!H$2)*cpi_2017to2012</f>
        <v>27940.55573</v>
      </c>
      <c r="I6" s="76">
        <f>SUMIFS(NREL_ATB_2020!$G:$G,NREL_ATB_2020!$A:$A,'NREL Calcs'!$A6,NREL_ATB_2020!$C:$C,'NREL Calcs'!$B6,NREL_ATB_2020!$B:$B,'NREL Calcs'!I$2)*cpi_2017to2012</f>
        <v>27481.59253</v>
      </c>
    </row>
    <row r="7" ht="14.25" customHeight="1">
      <c r="A7" s="3" t="s">
        <v>3823</v>
      </c>
      <c r="B7" s="3" t="s">
        <v>3843</v>
      </c>
      <c r="C7" s="77">
        <f>SUMIFS(NREL_ATB_2020!$G:$G,NREL_ATB_2020!$A:$A,'NREL Calcs'!$A7,NREL_ATB_2020!$C:$C,'NREL Calcs'!$B7,NREL_ATB_2020!$B:$B,'NREL Calcs'!C$2)*cpi_2017to2012</f>
        <v>49774.09089</v>
      </c>
      <c r="D7" s="77">
        <f>SUMIFS(NREL_ATB_2020!$G:$G,NREL_ATB_2020!$A:$A,'NREL Calcs'!$A7,NREL_ATB_2020!$C:$C,'NREL Calcs'!$B7,NREL_ATB_2020!$B:$B,'NREL Calcs'!D$2)*cpi_2017to2012</f>
        <v>43067.60819</v>
      </c>
      <c r="E7" s="77">
        <f>SUMIFS(NREL_ATB_2020!$G:$G,NREL_ATB_2020!$A:$A,'NREL Calcs'!$A7,NREL_ATB_2020!$C:$C,'NREL Calcs'!$B7,NREL_ATB_2020!$B:$B,'NREL Calcs'!E$2)*cpi_2017to2012</f>
        <v>38487.34277</v>
      </c>
      <c r="F7" s="77">
        <f>SUMIFS(NREL_ATB_2020!$G:$G,NREL_ATB_2020!$A:$A,'NREL Calcs'!$A7,NREL_ATB_2020!$C:$C,'NREL Calcs'!$B7,NREL_ATB_2020!$B:$B,'NREL Calcs'!F$2)*cpi_2017to2012</f>
        <v>35349.53313</v>
      </c>
      <c r="G7" s="77">
        <f>SUMIFS(NREL_ATB_2020!$G:$G,NREL_ATB_2020!$A:$A,'NREL Calcs'!$A7,NREL_ATB_2020!$C:$C,'NREL Calcs'!$B7,NREL_ATB_2020!$B:$B,'NREL Calcs'!G$2)*cpi_2017to2012</f>
        <v>33991.37671</v>
      </c>
      <c r="H7" s="77">
        <f>SUMIFS(NREL_ATB_2020!$G:$G,NREL_ATB_2020!$A:$A,'NREL Calcs'!$A7,NREL_ATB_2020!$C:$C,'NREL Calcs'!$B7,NREL_ATB_2020!$B:$B,'NREL Calcs'!H$2)*cpi_2017to2012</f>
        <v>32642.5869</v>
      </c>
      <c r="I7" s="77">
        <f>SUMIFS(NREL_ATB_2020!$G:$G,NREL_ATB_2020!$A:$A,'NREL Calcs'!$A7,NREL_ATB_2020!$C:$C,'NREL Calcs'!$B7,NREL_ATB_2020!$B:$B,'NREL Calcs'!I$2)*cpi_2017to2012</f>
        <v>31284.43048</v>
      </c>
    </row>
    <row r="8" ht="14.25" customHeight="1">
      <c r="A8" s="3" t="s">
        <v>3823</v>
      </c>
      <c r="B8" s="3" t="s">
        <v>3848</v>
      </c>
      <c r="C8" s="77">
        <f>SUMIFS(NREL_ATB_2020!$G:$G,NREL_ATB_2020!$A:$A,'NREL Calcs'!$A8,NREL_ATB_2020!$C:$C,'NREL Calcs'!$B8,NREL_ATB_2020!$B:$B,'NREL Calcs'!C$2)*cpi_2017to2012</f>
        <v>28998.98107</v>
      </c>
      <c r="D8" s="77">
        <f>SUMIFS(NREL_ATB_2020!$G:$G,NREL_ATB_2020!$A:$A,'NREL Calcs'!$A8,NREL_ATB_2020!$C:$C,'NREL Calcs'!$B8,NREL_ATB_2020!$B:$B,'NREL Calcs'!D$2)*cpi_2017to2012</f>
        <v>29973.10705</v>
      </c>
      <c r="E8" s="77">
        <f>SUMIFS(NREL_ATB_2020!$G:$G,NREL_ATB_2020!$A:$A,'NREL Calcs'!$A8,NREL_ATB_2020!$C:$C,'NREL Calcs'!$B8,NREL_ATB_2020!$B:$B,'NREL Calcs'!E$2)*cpi_2017to2012</f>
        <v>29532.87704</v>
      </c>
      <c r="F8" s="77">
        <f>SUMIFS(NREL_ATB_2020!$G:$G,NREL_ATB_2020!$A:$A,'NREL Calcs'!$A8,NREL_ATB_2020!$C:$C,'NREL Calcs'!$B8,NREL_ATB_2020!$B:$B,'NREL Calcs'!F$2)*cpi_2017to2012</f>
        <v>28661.78362</v>
      </c>
      <c r="G8" s="77">
        <f>SUMIFS(NREL_ATB_2020!$G:$G,NREL_ATB_2020!$A:$A,'NREL Calcs'!$A8,NREL_ATB_2020!$C:$C,'NREL Calcs'!$B8,NREL_ATB_2020!$B:$B,'NREL Calcs'!G$2)*cpi_2017to2012</f>
        <v>28099.78786</v>
      </c>
      <c r="H8" s="77">
        <f>SUMIFS(NREL_ATB_2020!$G:$G,NREL_ATB_2020!$A:$A,'NREL Calcs'!$A8,NREL_ATB_2020!$C:$C,'NREL Calcs'!$B8,NREL_ATB_2020!$B:$B,'NREL Calcs'!H$2)*cpi_2017to2012</f>
        <v>27547.1587</v>
      </c>
      <c r="I8" s="77">
        <f>SUMIFS(NREL_ATB_2020!$G:$G,NREL_ATB_2020!$A:$A,'NREL Calcs'!$A8,NREL_ATB_2020!$C:$C,'NREL Calcs'!$B8,NREL_ATB_2020!$B:$B,'NREL Calcs'!I$2)*cpi_2017to2012</f>
        <v>26985.16294</v>
      </c>
    </row>
    <row r="9" ht="14.25" customHeight="1">
      <c r="A9" s="3" t="s">
        <v>3823</v>
      </c>
      <c r="B9" s="66" t="s">
        <v>3850</v>
      </c>
      <c r="C9" s="76">
        <f>SUMIFS(NREL_ATB_2020!$G:$G,NREL_ATB_2020!$A:$A,'NREL Calcs'!$A9,NREL_ATB_2020!$C:$C,'NREL Calcs'!$B9,NREL_ATB_2020!$B:$B,'NREL Calcs'!C$2)*cpi_2017to2012</f>
        <v>24325.04969</v>
      </c>
      <c r="D9" s="76">
        <f>SUMIFS(NREL_ATB_2020!$G:$G,NREL_ATB_2020!$A:$A,'NREL Calcs'!$A9,NREL_ATB_2020!$C:$C,'NREL Calcs'!$B9,NREL_ATB_2020!$B:$B,'NREL Calcs'!D$2)*cpi_2017to2012</f>
        <v>26357.60101</v>
      </c>
      <c r="E9" s="76">
        <f>SUMIFS(NREL_ATB_2020!$G:$G,NREL_ATB_2020!$A:$A,'NREL Calcs'!$A9,NREL_ATB_2020!$C:$C,'NREL Calcs'!$B9,NREL_ATB_2020!$B:$B,'NREL Calcs'!E$2)*cpi_2017to2012</f>
        <v>27144.39507</v>
      </c>
      <c r="F9" s="76">
        <f>SUMIFS(NREL_ATB_2020!$G:$G,NREL_ATB_2020!$A:$A,'NREL Calcs'!$A9,NREL_ATB_2020!$C:$C,'NREL Calcs'!$B9,NREL_ATB_2020!$B:$B,'NREL Calcs'!F$2)*cpi_2017to2012</f>
        <v>27125.66188</v>
      </c>
      <c r="G9" s="76">
        <f>SUMIFS(NREL_ATB_2020!$G:$G,NREL_ATB_2020!$A:$A,'NREL Calcs'!$A9,NREL_ATB_2020!$C:$C,'NREL Calcs'!$B9,NREL_ATB_2020!$B:$B,'NREL Calcs'!G$2)*cpi_2017to2012</f>
        <v>26619.8657</v>
      </c>
      <c r="H9" s="76">
        <f>SUMIFS(NREL_ATB_2020!$G:$G,NREL_ATB_2020!$A:$A,'NREL Calcs'!$A9,NREL_ATB_2020!$C:$C,'NREL Calcs'!$B9,NREL_ATB_2020!$B:$B,'NREL Calcs'!H$2)*cpi_2017to2012</f>
        <v>25936.10419</v>
      </c>
      <c r="I9" s="76">
        <f>SUMIFS(NREL_ATB_2020!$G:$G,NREL_ATB_2020!$A:$A,'NREL Calcs'!$A9,NREL_ATB_2020!$C:$C,'NREL Calcs'!$B9,NREL_ATB_2020!$B:$B,'NREL Calcs'!I$2)*cpi_2017to2012</f>
        <v>25598.90674</v>
      </c>
    </row>
    <row r="10" ht="14.25" customHeight="1">
      <c r="A10" s="3" t="s">
        <v>3823</v>
      </c>
      <c r="B10" s="3" t="s">
        <v>3862</v>
      </c>
      <c r="C10" s="77">
        <f>SUMIFS(NREL_ATB_2020!$G:$G,NREL_ATB_2020!$A:$A,'NREL Calcs'!$A10,NREL_ATB_2020!$C:$C,'NREL Calcs'!$B10,NREL_ATB_2020!$B:$B,'NREL Calcs'!C$2)*cpi_2017to2012</f>
        <v>29205.04618</v>
      </c>
      <c r="D10" s="77">
        <f>SUMIFS(NREL_ATB_2020!$G:$G,NREL_ATB_2020!$A:$A,'NREL Calcs'!$A10,NREL_ATB_2020!$C:$C,'NREL Calcs'!$B10,NREL_ATB_2020!$B:$B,'NREL Calcs'!D$2)*cpi_2017to2012</f>
        <v>30338.40429</v>
      </c>
      <c r="E10" s="77">
        <f>SUMIFS(NREL_ATB_2020!$G:$G,NREL_ATB_2020!$A:$A,'NREL Calcs'!$A10,NREL_ATB_2020!$C:$C,'NREL Calcs'!$B10,NREL_ATB_2020!$B:$B,'NREL Calcs'!E$2)*cpi_2017to2012</f>
        <v>30319.6711</v>
      </c>
      <c r="F10" s="77">
        <f>SUMIFS(NREL_ATB_2020!$G:$G,NREL_ATB_2020!$A:$A,'NREL Calcs'!$A10,NREL_ATB_2020!$C:$C,'NREL Calcs'!$B10,NREL_ATB_2020!$B:$B,'NREL Calcs'!F$2)*cpi_2017to2012</f>
        <v>28474.4517</v>
      </c>
      <c r="G10" s="77">
        <f>SUMIFS(NREL_ATB_2020!$G:$G,NREL_ATB_2020!$A:$A,'NREL Calcs'!$A10,NREL_ATB_2020!$C:$C,'NREL Calcs'!$B10,NREL_ATB_2020!$B:$B,'NREL Calcs'!G$2)*cpi_2017to2012</f>
        <v>27884.35615</v>
      </c>
      <c r="H10" s="77">
        <f>SUMIFS(NREL_ATB_2020!$G:$G,NREL_ATB_2020!$A:$A,'NREL Calcs'!$A10,NREL_ATB_2020!$C:$C,'NREL Calcs'!$B10,NREL_ATB_2020!$B:$B,'NREL Calcs'!H$2)*cpi_2017to2012</f>
        <v>27106.92869</v>
      </c>
      <c r="I10" s="77">
        <f>SUMIFS(NREL_ATB_2020!$G:$G,NREL_ATB_2020!$A:$A,'NREL Calcs'!$A10,NREL_ATB_2020!$C:$C,'NREL Calcs'!$B10,NREL_ATB_2020!$B:$B,'NREL Calcs'!I$2)*cpi_2017to2012</f>
        <v>26722.89825</v>
      </c>
    </row>
    <row r="11" ht="14.25" customHeight="1">
      <c r="A11" s="3" t="s">
        <v>3823</v>
      </c>
      <c r="B11" s="3" t="s">
        <v>3868</v>
      </c>
      <c r="C11" s="77">
        <f>SUMIFS(NREL_ATB_2020!$G:$G,NREL_ATB_2020!$A:$A,'NREL Calcs'!$A11,NREL_ATB_2020!$C:$C,'NREL Calcs'!$B11,NREL_ATB_2020!$B:$B,'NREL Calcs'!C$2)*cpi_2017to2012</f>
        <v>68301.21769</v>
      </c>
      <c r="D11" s="77">
        <f>SUMIFS(NREL_ATB_2020!$G:$G,NREL_ATB_2020!$A:$A,'NREL Calcs'!$A11,NREL_ATB_2020!$C:$C,'NREL Calcs'!$B11,NREL_ATB_2020!$B:$B,'NREL Calcs'!D$2)*cpi_2017to2012</f>
        <v>67551.89001</v>
      </c>
      <c r="E11" s="77">
        <f>SUMIFS(NREL_ATB_2020!$G:$G,NREL_ATB_2020!$A:$A,'NREL Calcs'!$A11,NREL_ATB_2020!$C:$C,'NREL Calcs'!$B11,NREL_ATB_2020!$B:$B,'NREL Calcs'!E$2)*cpi_2017to2012</f>
        <v>61519.80222</v>
      </c>
      <c r="F11" s="77">
        <f>SUMIFS(NREL_ATB_2020!$G:$G,NREL_ATB_2020!$A:$A,'NREL Calcs'!$A11,NREL_ATB_2020!$C:$C,'NREL Calcs'!$B11,NREL_ATB_2020!$B:$B,'NREL Calcs'!F$2)*cpi_2017to2012</f>
        <v>58990.82131</v>
      </c>
      <c r="G11" s="77">
        <f>SUMIFS(NREL_ATB_2020!$G:$G,NREL_ATB_2020!$A:$A,'NREL Calcs'!$A11,NREL_ATB_2020!$C:$C,'NREL Calcs'!$B11,NREL_ATB_2020!$B:$B,'NREL Calcs'!G$2)*cpi_2017to2012</f>
        <v>57716.96426</v>
      </c>
      <c r="H11" s="77">
        <f>SUMIFS(NREL_ATB_2020!$G:$G,NREL_ATB_2020!$A:$A,'NREL Calcs'!$A11,NREL_ATB_2020!$C:$C,'NREL Calcs'!$B11,NREL_ATB_2020!$B:$B,'NREL Calcs'!H$2)*cpi_2017to2012</f>
        <v>56443.10721</v>
      </c>
      <c r="I11" s="77">
        <f>SUMIFS(NREL_ATB_2020!$G:$G,NREL_ATB_2020!$A:$A,'NREL Calcs'!$A11,NREL_ATB_2020!$C:$C,'NREL Calcs'!$B11,NREL_ATB_2020!$B:$B,'NREL Calcs'!I$2)*cpi_2017to2012</f>
        <v>55169.25016</v>
      </c>
    </row>
    <row r="12" ht="14.25" customHeight="1">
      <c r="A12" s="3" t="s">
        <v>3823</v>
      </c>
      <c r="B12" s="3" t="s">
        <v>3870</v>
      </c>
      <c r="C12" s="77">
        <f>SUMIFS(NREL_ATB_2020!$G:$G,NREL_ATB_2020!$A:$A,'NREL Calcs'!$A12,NREL_ATB_2020!$C:$C,'NREL Calcs'!$B12,NREL_ATB_2020!$B:$B,'NREL Calcs'!C$2)*cpi_2017to2012</f>
        <v>85535.75424</v>
      </c>
      <c r="D12" s="77">
        <f>SUMIFS(NREL_ATB_2020!$G:$G,NREL_ATB_2020!$A:$A,'NREL Calcs'!$A12,NREL_ATB_2020!$C:$C,'NREL Calcs'!$B12,NREL_ATB_2020!$B:$B,'NREL Calcs'!D$2)*cpi_2017to2012</f>
        <v>77836.41237</v>
      </c>
      <c r="E12" s="77">
        <f>SUMIFS(NREL_ATB_2020!$G:$G,NREL_ATB_2020!$A:$A,'NREL Calcs'!$A12,NREL_ATB_2020!$C:$C,'NREL Calcs'!$B12,NREL_ATB_2020!$B:$B,'NREL Calcs'!E$2)*cpi_2017to2012</f>
        <v>69162.94452</v>
      </c>
      <c r="F12" s="77">
        <f>SUMIFS(NREL_ATB_2020!$G:$G,NREL_ATB_2020!$A:$A,'NREL Calcs'!$A12,NREL_ATB_2020!$C:$C,'NREL Calcs'!$B12,NREL_ATB_2020!$B:$B,'NREL Calcs'!F$2)*cpi_2017to2012</f>
        <v>65135.30826</v>
      </c>
      <c r="G12" s="77">
        <f>SUMIFS(NREL_ATB_2020!$G:$G,NREL_ATB_2020!$A:$A,'NREL Calcs'!$A12,NREL_ATB_2020!$C:$C,'NREL Calcs'!$B12,NREL_ATB_2020!$B:$B,'NREL Calcs'!G$2)*cpi_2017to2012</f>
        <v>63449.32099</v>
      </c>
      <c r="H12" s="77">
        <f>SUMIFS(NREL_ATB_2020!$G:$G,NREL_ATB_2020!$A:$A,'NREL Calcs'!$A12,NREL_ATB_2020!$C:$C,'NREL Calcs'!$B12,NREL_ATB_2020!$B:$B,'NREL Calcs'!H$2)*cpi_2017to2012</f>
        <v>61744.60052</v>
      </c>
      <c r="I12" s="77">
        <f>SUMIFS(NREL_ATB_2020!$G:$G,NREL_ATB_2020!$A:$A,'NREL Calcs'!$A12,NREL_ATB_2020!$C:$C,'NREL Calcs'!$B12,NREL_ATB_2020!$B:$B,'NREL Calcs'!I$2)*cpi_2017to2012</f>
        <v>60058.61325</v>
      </c>
    </row>
    <row r="13" ht="14.25" customHeight="1"/>
    <row r="14" ht="14.25" customHeight="1"/>
    <row r="15" ht="14.25" customHeight="1">
      <c r="A15" s="1" t="s">
        <v>3872</v>
      </c>
      <c r="B15" s="78" t="s">
        <v>3873</v>
      </c>
      <c r="C15" s="78">
        <f t="shared" ref="C15:I15" si="1">C2</f>
        <v>2020</v>
      </c>
      <c r="D15" s="78">
        <f t="shared" si="1"/>
        <v>2025</v>
      </c>
      <c r="E15" s="78">
        <f t="shared" si="1"/>
        <v>2030</v>
      </c>
      <c r="F15" s="78">
        <f t="shared" si="1"/>
        <v>2035</v>
      </c>
      <c r="G15" s="78">
        <f t="shared" si="1"/>
        <v>2040</v>
      </c>
      <c r="H15" s="78">
        <f t="shared" si="1"/>
        <v>2045</v>
      </c>
      <c r="I15" s="78">
        <f t="shared" si="1"/>
        <v>2050</v>
      </c>
    </row>
    <row r="16" ht="14.25" customHeight="1">
      <c r="B16" s="3" t="s">
        <v>3874</v>
      </c>
      <c r="C16" s="77">
        <f>SUMIFS('AEO 2021 52'!19:19,'AEO 2021 52'!$14:$14,'NREL Calcs'!C15)*1000*cpi_2020to2012</f>
        <v>25760.3242</v>
      </c>
      <c r="D16" s="77">
        <f>SUMIFS('AEO 2021 52'!19:19,'AEO 2021 52'!$14:$14,'NREL Calcs'!D15)*1000*cpi_2020to2012</f>
        <v>26342.36017</v>
      </c>
      <c r="E16" s="77">
        <f>SUMIFS('AEO 2021 52'!19:19,'AEO 2021 52'!$14:$14,'NREL Calcs'!E15)*1000*cpi_2020to2012</f>
        <v>26718.66897</v>
      </c>
      <c r="F16" s="77">
        <f>SUMIFS('AEO 2021 52'!19:19,'AEO 2021 52'!$14:$14,'NREL Calcs'!F15)*1000*cpi_2020to2012</f>
        <v>26969.02225</v>
      </c>
      <c r="G16" s="77">
        <f>SUMIFS('AEO 2021 52'!19:19,'AEO 2021 52'!$14:$14,'NREL Calcs'!G15)*1000*cpi_2020to2012</f>
        <v>27147.05028</v>
      </c>
      <c r="H16" s="77">
        <f>SUMIFS('AEO 2021 52'!19:19,'AEO 2021 52'!$14:$14,'NREL Calcs'!H15)*1000*cpi_2020to2012</f>
        <v>27310.95019</v>
      </c>
      <c r="I16" s="77">
        <f>SUMIFS('AEO 2021 52'!19:19,'AEO 2021 52'!$14:$14,'NREL Calcs'!I15)*1000*cpi_2020to2012</f>
        <v>27450.74818</v>
      </c>
    </row>
    <row r="17" ht="14.25" customHeight="1">
      <c r="B17" s="3" t="s">
        <v>3875</v>
      </c>
      <c r="C17" s="77">
        <f>SUMIFS('AEO 2021 52'!36:36,'AEO 2021 52'!$14:$14,'NREL Calcs'!C15)*1000*cpi_2020to2012</f>
        <v>29323.17623</v>
      </c>
      <c r="D17" s="77">
        <f>SUMIFS('AEO 2021 52'!36:36,'AEO 2021 52'!$14:$14,'NREL Calcs'!D15)*1000*cpi_2020to2012</f>
        <v>29779.43499</v>
      </c>
      <c r="E17" s="77">
        <f>SUMIFS('AEO 2021 52'!36:36,'AEO 2021 52'!$14:$14,'NREL Calcs'!E15)*1000*cpi_2020to2012</f>
        <v>30126.74148</v>
      </c>
      <c r="F17" s="77">
        <f>SUMIFS('AEO 2021 52'!36:36,'AEO 2021 52'!$14:$14,'NREL Calcs'!F15)*1000*cpi_2020to2012</f>
        <v>30370.64014</v>
      </c>
      <c r="G17" s="77">
        <f>SUMIFS('AEO 2021 52'!36:36,'AEO 2021 52'!$14:$14,'NREL Calcs'!G15)*1000*cpi_2020to2012</f>
        <v>30541.52515</v>
      </c>
      <c r="H17" s="77">
        <f>SUMIFS('AEO 2021 52'!36:36,'AEO 2021 52'!$14:$14,'NREL Calcs'!H15)*1000*cpi_2020to2012</f>
        <v>30702.31219</v>
      </c>
      <c r="I17" s="77">
        <f>SUMIFS('AEO 2021 52'!36:36,'AEO 2021 52'!$14:$14,'NREL Calcs'!I15)*1000*cpi_2020to2012</f>
        <v>30841.0146</v>
      </c>
    </row>
    <row r="18" ht="14.25" customHeight="1">
      <c r="B18" s="3" t="s">
        <v>3876</v>
      </c>
      <c r="C18" s="77">
        <f>SUMIFS('AEO 2021 52'!189:189,'AEO 2021 52'!$14:$14,'NREL Calcs'!C15)*1000*cpi_2020to2012</f>
        <v>41286.68332</v>
      </c>
      <c r="D18" s="77">
        <f>SUMIFS('AEO 2021 52'!189:189,'AEO 2021 52'!$14:$14,'NREL Calcs'!D15)*1000*cpi_2020to2012</f>
        <v>39603.23913</v>
      </c>
      <c r="E18" s="77">
        <f>SUMIFS('AEO 2021 52'!189:189,'AEO 2021 52'!$14:$14,'NREL Calcs'!E15)*1000*cpi_2020to2012</f>
        <v>38333.73319</v>
      </c>
      <c r="F18" s="77">
        <f>SUMIFS('AEO 2021 52'!189:189,'AEO 2021 52'!$14:$14,'NREL Calcs'!F15)*1000*cpi_2020to2012</f>
        <v>37617.94044</v>
      </c>
      <c r="G18" s="77">
        <f>SUMIFS('AEO 2021 52'!189:189,'AEO 2021 52'!$14:$14,'NREL Calcs'!G15)*1000*cpi_2020to2012</f>
        <v>37213.80919</v>
      </c>
      <c r="H18" s="77">
        <f>SUMIFS('AEO 2021 52'!189:189,'AEO 2021 52'!$14:$14,'NREL Calcs'!H15)*1000*cpi_2020to2012</f>
        <v>37251.11486</v>
      </c>
      <c r="I18" s="77">
        <f>SUMIFS('AEO 2021 52'!189:189,'AEO 2021 52'!$14:$14,'NREL Calcs'!I15)*1000*cpi_2020to2012</f>
        <v>37279.06062</v>
      </c>
    </row>
    <row r="19" ht="14.25" customHeight="1"/>
    <row r="20" ht="14.25" customHeight="1"/>
    <row r="21" ht="14.25" customHeight="1">
      <c r="A21" s="1" t="s">
        <v>3877</v>
      </c>
      <c r="C21" s="77"/>
      <c r="D21" s="77"/>
      <c r="E21" s="77"/>
      <c r="F21" s="77"/>
      <c r="G21" s="77"/>
      <c r="H21" s="77"/>
      <c r="I21" s="77"/>
    </row>
    <row r="22" ht="14.25" customHeight="1">
      <c r="B22" s="78" t="s">
        <v>3873</v>
      </c>
      <c r="C22" s="78">
        <f t="shared" ref="C22:I22" si="2">C2</f>
        <v>2020</v>
      </c>
      <c r="D22" s="78">
        <f t="shared" si="2"/>
        <v>2025</v>
      </c>
      <c r="E22" s="78">
        <f t="shared" si="2"/>
        <v>2030</v>
      </c>
      <c r="F22" s="78">
        <f t="shared" si="2"/>
        <v>2035</v>
      </c>
      <c r="G22" s="78">
        <f t="shared" si="2"/>
        <v>2040</v>
      </c>
      <c r="H22" s="78">
        <f t="shared" si="2"/>
        <v>2045</v>
      </c>
      <c r="I22" s="78">
        <f t="shared" si="2"/>
        <v>2050</v>
      </c>
    </row>
    <row r="23" ht="14.25" customHeight="1">
      <c r="B23" s="3" t="s">
        <v>3878</v>
      </c>
      <c r="C23" s="79">
        <f t="shared" ref="C23:I23" si="3">C9/C16</f>
        <v>0.944283523</v>
      </c>
      <c r="D23" s="79">
        <f t="shared" si="3"/>
        <v>1.000578568</v>
      </c>
      <c r="E23" s="79">
        <f t="shared" si="3"/>
        <v>1.015933657</v>
      </c>
      <c r="F23" s="79">
        <f t="shared" si="3"/>
        <v>1.005808132</v>
      </c>
      <c r="G23" s="79">
        <f t="shared" si="3"/>
        <v>0.9805804102</v>
      </c>
      <c r="H23" s="79">
        <f t="shared" si="3"/>
        <v>0.9496595328</v>
      </c>
      <c r="I23" s="79">
        <f t="shared" si="3"/>
        <v>0.932539491</v>
      </c>
    </row>
    <row r="24" ht="14.25" customHeight="1">
      <c r="B24" s="3" t="s">
        <v>3879</v>
      </c>
      <c r="C24" s="79">
        <f t="shared" ref="C24:I24" si="4">C6/C17</f>
        <v>0.9272947733</v>
      </c>
      <c r="D24" s="79">
        <f t="shared" si="4"/>
        <v>0.9747357823</v>
      </c>
      <c r="E24" s="79">
        <f t="shared" si="4"/>
        <v>0.9700278869</v>
      </c>
      <c r="F24" s="79">
        <f t="shared" si="4"/>
        <v>0.9499014643</v>
      </c>
      <c r="G24" s="79">
        <f t="shared" si="4"/>
        <v>0.9295590902</v>
      </c>
      <c r="H24" s="79">
        <f t="shared" si="4"/>
        <v>0.9100472811</v>
      </c>
      <c r="I24" s="79">
        <f t="shared" si="4"/>
        <v>0.8910729067</v>
      </c>
    </row>
    <row r="25" ht="14.25" customHeight="1">
      <c r="B25" s="3" t="s">
        <v>3880</v>
      </c>
      <c r="C25" s="79">
        <f t="shared" ref="C25:I25" si="5">C3/C18</f>
        <v>0.9768903416</v>
      </c>
      <c r="D25" s="79">
        <f t="shared" si="5"/>
        <v>0.9344543888</v>
      </c>
      <c r="E25" s="79">
        <f t="shared" si="5"/>
        <v>0.8747494888</v>
      </c>
      <c r="F25" s="79">
        <f t="shared" si="5"/>
        <v>0.8664949099</v>
      </c>
      <c r="G25" s="79">
        <f t="shared" si="5"/>
        <v>0.8446943943</v>
      </c>
      <c r="H25" s="79">
        <f t="shared" si="5"/>
        <v>0.8124178736</v>
      </c>
      <c r="I25" s="79">
        <f t="shared" si="5"/>
        <v>0.7804018274</v>
      </c>
      <c r="J25" s="79"/>
    </row>
    <row r="26" ht="14.25" customHeight="1"/>
    <row r="27" ht="14.25" customHeight="1">
      <c r="A27" s="1" t="s">
        <v>3881</v>
      </c>
    </row>
    <row r="28" ht="14.25" customHeight="1">
      <c r="B28" s="78"/>
      <c r="C28" s="78">
        <v>2020.0</v>
      </c>
      <c r="D28" s="78">
        <v>2021.0</v>
      </c>
      <c r="E28" s="78">
        <v>2022.0</v>
      </c>
      <c r="F28" s="78">
        <v>2023.0</v>
      </c>
      <c r="G28" s="78">
        <v>2024.0</v>
      </c>
      <c r="H28" s="78">
        <v>2025.0</v>
      </c>
      <c r="I28" s="78">
        <v>2026.0</v>
      </c>
      <c r="J28" s="78">
        <v>2027.0</v>
      </c>
      <c r="K28" s="78">
        <v>2028.0</v>
      </c>
      <c r="L28" s="78">
        <v>2029.0</v>
      </c>
      <c r="M28" s="78">
        <v>2030.0</v>
      </c>
      <c r="N28" s="78">
        <v>2031.0</v>
      </c>
      <c r="O28" s="78">
        <v>2032.0</v>
      </c>
      <c r="P28" s="78">
        <v>2033.0</v>
      </c>
      <c r="Q28" s="78">
        <v>2034.0</v>
      </c>
      <c r="R28" s="78">
        <v>2035.0</v>
      </c>
      <c r="S28" s="78">
        <v>2036.0</v>
      </c>
      <c r="T28" s="78">
        <v>2037.0</v>
      </c>
      <c r="U28" s="78">
        <v>2038.0</v>
      </c>
      <c r="V28" s="78">
        <v>2039.0</v>
      </c>
      <c r="W28" s="78">
        <v>2040.0</v>
      </c>
      <c r="X28" s="78">
        <v>2041.0</v>
      </c>
      <c r="Y28" s="78">
        <v>2042.0</v>
      </c>
      <c r="Z28" s="78">
        <v>2043.0</v>
      </c>
      <c r="AA28" s="78">
        <v>2044.0</v>
      </c>
      <c r="AB28" s="78">
        <v>2045.0</v>
      </c>
      <c r="AC28" s="78">
        <v>2046.0</v>
      </c>
      <c r="AD28" s="78">
        <v>2047.0</v>
      </c>
      <c r="AE28" s="78">
        <v>2048.0</v>
      </c>
      <c r="AF28" s="78">
        <v>2049.0</v>
      </c>
      <c r="AG28" s="78">
        <v>2050.0</v>
      </c>
    </row>
    <row r="29" ht="14.25" customHeight="1">
      <c r="B29" s="3" t="s">
        <v>3878</v>
      </c>
      <c r="C29" s="3">
        <f t="shared" ref="C29:AG29" si="6">_xlfn.FORECAST.LINEAR(C$28,$C23:$I23,$C$22:$I$22)</f>
        <v>0.9941001246</v>
      </c>
      <c r="D29" s="3">
        <f t="shared" si="6"/>
        <v>0.9928685288</v>
      </c>
      <c r="E29" s="3">
        <f t="shared" si="6"/>
        <v>0.991636933</v>
      </c>
      <c r="F29" s="3">
        <f t="shared" si="6"/>
        <v>0.9904053372</v>
      </c>
      <c r="G29" s="3">
        <f t="shared" si="6"/>
        <v>0.9891737414</v>
      </c>
      <c r="H29" s="3">
        <f t="shared" si="6"/>
        <v>0.9879421456</v>
      </c>
      <c r="I29" s="3">
        <f t="shared" si="6"/>
        <v>0.9867105498</v>
      </c>
      <c r="J29" s="3">
        <f t="shared" si="6"/>
        <v>0.985478954</v>
      </c>
      <c r="K29" s="3">
        <f t="shared" si="6"/>
        <v>0.9842473582</v>
      </c>
      <c r="L29" s="3">
        <f t="shared" si="6"/>
        <v>0.9830157624</v>
      </c>
      <c r="M29" s="3">
        <f t="shared" si="6"/>
        <v>0.9817841666</v>
      </c>
      <c r="N29" s="3">
        <f t="shared" si="6"/>
        <v>0.9805525708</v>
      </c>
      <c r="O29" s="3">
        <f t="shared" si="6"/>
        <v>0.979320975</v>
      </c>
      <c r="P29" s="3">
        <f t="shared" si="6"/>
        <v>0.9780893792</v>
      </c>
      <c r="Q29" s="3">
        <f t="shared" si="6"/>
        <v>0.9768577834</v>
      </c>
      <c r="R29" s="3">
        <f t="shared" si="6"/>
        <v>0.9756261876</v>
      </c>
      <c r="S29" s="3">
        <f t="shared" si="6"/>
        <v>0.9743945918</v>
      </c>
      <c r="T29" s="3">
        <f t="shared" si="6"/>
        <v>0.973162996</v>
      </c>
      <c r="U29" s="3">
        <f t="shared" si="6"/>
        <v>0.9719314002</v>
      </c>
      <c r="V29" s="3">
        <f t="shared" si="6"/>
        <v>0.9706998044</v>
      </c>
      <c r="W29" s="3">
        <f t="shared" si="6"/>
        <v>0.9694682086</v>
      </c>
      <c r="X29" s="3">
        <f t="shared" si="6"/>
        <v>0.9682366128</v>
      </c>
      <c r="Y29" s="3">
        <f t="shared" si="6"/>
        <v>0.967005017</v>
      </c>
      <c r="Z29" s="3">
        <f t="shared" si="6"/>
        <v>0.9657734212</v>
      </c>
      <c r="AA29" s="3">
        <f t="shared" si="6"/>
        <v>0.9645418254</v>
      </c>
      <c r="AB29" s="3">
        <f t="shared" si="6"/>
        <v>0.9633102296</v>
      </c>
      <c r="AC29" s="3">
        <f t="shared" si="6"/>
        <v>0.9620786338</v>
      </c>
      <c r="AD29" s="3">
        <f t="shared" si="6"/>
        <v>0.960847038</v>
      </c>
      <c r="AE29" s="3">
        <f t="shared" si="6"/>
        <v>0.9596154421</v>
      </c>
      <c r="AF29" s="3">
        <f t="shared" si="6"/>
        <v>0.9583838463</v>
      </c>
      <c r="AG29" s="3">
        <f t="shared" si="6"/>
        <v>0.9571522505</v>
      </c>
    </row>
    <row r="30" ht="14.25" customHeight="1">
      <c r="B30" s="3" t="s">
        <v>3879</v>
      </c>
      <c r="C30" s="3">
        <f t="shared" ref="C30:AG30" si="7">_xlfn.FORECAST.LINEAR(C$28,$C24:$I24,$C$22:$I$22)</f>
        <v>0.9659318192</v>
      </c>
      <c r="D30" s="3">
        <f t="shared" si="7"/>
        <v>0.963942452</v>
      </c>
      <c r="E30" s="3">
        <f t="shared" si="7"/>
        <v>0.9619530849</v>
      </c>
      <c r="F30" s="3">
        <f t="shared" si="7"/>
        <v>0.9599637177</v>
      </c>
      <c r="G30" s="3">
        <f t="shared" si="7"/>
        <v>0.9579743506</v>
      </c>
      <c r="H30" s="3">
        <f t="shared" si="7"/>
        <v>0.9559849835</v>
      </c>
      <c r="I30" s="3">
        <f t="shared" si="7"/>
        <v>0.9539956163</v>
      </c>
      <c r="J30" s="3">
        <f t="shared" si="7"/>
        <v>0.9520062492</v>
      </c>
      <c r="K30" s="3">
        <f t="shared" si="7"/>
        <v>0.9500168821</v>
      </c>
      <c r="L30" s="3">
        <f t="shared" si="7"/>
        <v>0.9480275149</v>
      </c>
      <c r="M30" s="3">
        <f t="shared" si="7"/>
        <v>0.9460381478</v>
      </c>
      <c r="N30" s="3">
        <f t="shared" si="7"/>
        <v>0.9440487807</v>
      </c>
      <c r="O30" s="3">
        <f t="shared" si="7"/>
        <v>0.9420594135</v>
      </c>
      <c r="P30" s="3">
        <f t="shared" si="7"/>
        <v>0.9400700464</v>
      </c>
      <c r="Q30" s="3">
        <f t="shared" si="7"/>
        <v>0.9380806793</v>
      </c>
      <c r="R30" s="3">
        <f t="shared" si="7"/>
        <v>0.9360913121</v>
      </c>
      <c r="S30" s="3">
        <f t="shared" si="7"/>
        <v>0.934101945</v>
      </c>
      <c r="T30" s="3">
        <f t="shared" si="7"/>
        <v>0.9321125778</v>
      </c>
      <c r="U30" s="3">
        <f t="shared" si="7"/>
        <v>0.9301232107</v>
      </c>
      <c r="V30" s="3">
        <f t="shared" si="7"/>
        <v>0.9281338436</v>
      </c>
      <c r="W30" s="3">
        <f t="shared" si="7"/>
        <v>0.9261444764</v>
      </c>
      <c r="X30" s="3">
        <f t="shared" si="7"/>
        <v>0.9241551093</v>
      </c>
      <c r="Y30" s="3">
        <f t="shared" si="7"/>
        <v>0.9221657422</v>
      </c>
      <c r="Z30" s="3">
        <f t="shared" si="7"/>
        <v>0.920176375</v>
      </c>
      <c r="AA30" s="3">
        <f t="shared" si="7"/>
        <v>0.9181870079</v>
      </c>
      <c r="AB30" s="3">
        <f t="shared" si="7"/>
        <v>0.9161976408</v>
      </c>
      <c r="AC30" s="3">
        <f t="shared" si="7"/>
        <v>0.9142082736</v>
      </c>
      <c r="AD30" s="3">
        <f t="shared" si="7"/>
        <v>0.9122189065</v>
      </c>
      <c r="AE30" s="3">
        <f t="shared" si="7"/>
        <v>0.9102295394</v>
      </c>
      <c r="AF30" s="3">
        <f t="shared" si="7"/>
        <v>0.9082401722</v>
      </c>
      <c r="AG30" s="3">
        <f t="shared" si="7"/>
        <v>0.9062508051</v>
      </c>
    </row>
    <row r="31" ht="14.25" customHeight="1">
      <c r="B31" s="3" t="s">
        <v>3880</v>
      </c>
      <c r="C31" s="3">
        <f t="shared" ref="C31:AG31" si="8">_xlfn.FORECAST.LINEAR(C$28,$C25:$I25,$C$22:$I$22)</f>
        <v>0.9625426393</v>
      </c>
      <c r="D31" s="3">
        <f t="shared" si="8"/>
        <v>0.9563741131</v>
      </c>
      <c r="E31" s="3">
        <f t="shared" si="8"/>
        <v>0.9502055869</v>
      </c>
      <c r="F31" s="3">
        <f t="shared" si="8"/>
        <v>0.9440370607</v>
      </c>
      <c r="G31" s="3">
        <f t="shared" si="8"/>
        <v>0.9378685345</v>
      </c>
      <c r="H31" s="3">
        <f t="shared" si="8"/>
        <v>0.9317000083</v>
      </c>
      <c r="I31" s="3">
        <f t="shared" si="8"/>
        <v>0.9255314821</v>
      </c>
      <c r="J31" s="3">
        <f t="shared" si="8"/>
        <v>0.9193629559</v>
      </c>
      <c r="K31" s="3">
        <f t="shared" si="8"/>
        <v>0.9131944297</v>
      </c>
      <c r="L31" s="3">
        <f t="shared" si="8"/>
        <v>0.9070259035</v>
      </c>
      <c r="M31" s="3">
        <f t="shared" si="8"/>
        <v>0.9008573773</v>
      </c>
      <c r="N31" s="3">
        <f t="shared" si="8"/>
        <v>0.8946888511</v>
      </c>
      <c r="O31" s="3">
        <f t="shared" si="8"/>
        <v>0.8885203249</v>
      </c>
      <c r="P31" s="3">
        <f t="shared" si="8"/>
        <v>0.8823517987</v>
      </c>
      <c r="Q31" s="3">
        <f t="shared" si="8"/>
        <v>0.8761832725</v>
      </c>
      <c r="R31" s="3">
        <f t="shared" si="8"/>
        <v>0.8700147463</v>
      </c>
      <c r="S31" s="3">
        <f t="shared" si="8"/>
        <v>0.8638462202</v>
      </c>
      <c r="T31" s="3">
        <f t="shared" si="8"/>
        <v>0.857677694</v>
      </c>
      <c r="U31" s="3">
        <f t="shared" si="8"/>
        <v>0.8515091678</v>
      </c>
      <c r="V31" s="3">
        <f t="shared" si="8"/>
        <v>0.8453406416</v>
      </c>
      <c r="W31" s="3">
        <f t="shared" si="8"/>
        <v>0.8391721154</v>
      </c>
      <c r="X31" s="3">
        <f t="shared" si="8"/>
        <v>0.8330035892</v>
      </c>
      <c r="Y31" s="3">
        <f t="shared" si="8"/>
        <v>0.826835063</v>
      </c>
      <c r="Z31" s="3">
        <f t="shared" si="8"/>
        <v>0.8206665368</v>
      </c>
      <c r="AA31" s="3">
        <f t="shared" si="8"/>
        <v>0.8144980106</v>
      </c>
      <c r="AB31" s="3">
        <f t="shared" si="8"/>
        <v>0.8083294844</v>
      </c>
      <c r="AC31" s="3">
        <f t="shared" si="8"/>
        <v>0.8021609582</v>
      </c>
      <c r="AD31" s="3">
        <f t="shared" si="8"/>
        <v>0.795992432</v>
      </c>
      <c r="AE31" s="3">
        <f t="shared" si="8"/>
        <v>0.7898239058</v>
      </c>
      <c r="AF31" s="3">
        <f t="shared" si="8"/>
        <v>0.7836553796</v>
      </c>
      <c r="AG31" s="3">
        <f t="shared" si="8"/>
        <v>0.7774868534</v>
      </c>
    </row>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6"/>
    <pageSetUpPr/>
  </sheetPr>
  <sheetViews>
    <sheetView workbookViewId="0"/>
  </sheetViews>
  <sheetFormatPr customHeight="1" defaultColWidth="14.43" defaultRowHeight="15.0"/>
  <cols>
    <col customWidth="1" min="1" max="1" width="25.43"/>
    <col customWidth="1" min="2" max="2" width="21.43"/>
    <col customWidth="1" min="3" max="3" width="21.14"/>
    <col customWidth="1" min="4" max="4" width="17.29"/>
    <col customWidth="1" min="5" max="33" width="12.14"/>
    <col customWidth="1" min="34" max="35" width="12.29"/>
  </cols>
  <sheetData>
    <row r="1" ht="14.25" customHeight="1">
      <c r="A1" s="1"/>
    </row>
    <row r="2" ht="14.25" customHeight="1">
      <c r="A2" s="1"/>
      <c r="B2" s="1" t="s">
        <v>3882</v>
      </c>
    </row>
    <row r="3" ht="14.25" customHeight="1">
      <c r="A3" s="1"/>
    </row>
    <row r="4" ht="14.25" customHeight="1">
      <c r="A4" s="1" t="s">
        <v>3883</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ht="14.25" customHeight="1">
      <c r="A5" s="1"/>
      <c r="B5" s="80" t="s">
        <v>3884</v>
      </c>
      <c r="C5" s="3">
        <f t="array" ref="C5">INDEX('AEO 2021 38'!28:28,MATCH(C4,'AEO 2021 38'!5:5,0))</f>
        <v>4777.566895</v>
      </c>
      <c r="D5" s="81">
        <f t="array" ref="D5">INDEX('AEO 2022 38'!$39:$39,MATCH(D4,'AEO 2022 38'!13:13,0))</f>
        <v>5335.311035</v>
      </c>
      <c r="E5" s="81">
        <f t="array" ref="E5">INDEX('AEO 2022 38'!$39:$39,MATCH(E4,'AEO 2022 38'!13:13,0))</f>
        <v>4654.110352</v>
      </c>
      <c r="F5" s="81">
        <f t="array" ref="F5">INDEX('AEO 2022 38'!$39:$39,MATCH(F4,'AEO 2022 38'!13:13,0))</f>
        <v>4496.96582</v>
      </c>
      <c r="G5" s="81">
        <f t="array" ref="G5">INDEX('AEO 2022 38'!$39:$39,MATCH(G4,'AEO 2022 38'!13:13,0))</f>
        <v>4340.436035</v>
      </c>
      <c r="H5" s="81">
        <f t="array" ref="H5">INDEX('AEO 2022 38'!$39:$39,MATCH(H4,'AEO 2022 38'!13:13,0))</f>
        <v>4100.885742</v>
      </c>
      <c r="I5" s="81">
        <f t="array" ref="I5">INDEX('AEO 2022 38'!$39:$39,MATCH(I4,'AEO 2022 38'!13:13,0))</f>
        <v>3962.661621</v>
      </c>
      <c r="J5" s="81">
        <f t="array" ref="J5">INDEX('AEO 2022 38'!$39:$39,MATCH(J4,'AEO 2022 38'!13:13,0))</f>
        <v>3850.990723</v>
      </c>
      <c r="K5" s="81">
        <f t="array" ref="K5">INDEX('AEO 2022 38'!$39:$39,MATCH(K4,'AEO 2022 38'!13:13,0))</f>
        <v>3801.620605</v>
      </c>
      <c r="L5" s="81">
        <f t="array" ref="L5">INDEX('AEO 2022 38'!$39:$39,MATCH(L4,'AEO 2022 38'!13:13,0))</f>
        <v>3750.662109</v>
      </c>
      <c r="M5" s="81">
        <f t="array" ref="M5">INDEX('AEO 2022 38'!$39:$39,MATCH(M4,'AEO 2022 38'!13:13,0))</f>
        <v>3705.442871</v>
      </c>
      <c r="N5" s="81">
        <f t="array" ref="N5">INDEX('AEO 2022 38'!$39:$39,MATCH(N4,'AEO 2022 38'!13:13,0))</f>
        <v>3648.304199</v>
      </c>
      <c r="O5" s="81">
        <f t="array" ref="O5">INDEX('AEO 2022 38'!$39:$39,MATCH(O4,'AEO 2022 38'!13:13,0))</f>
        <v>3707.438232</v>
      </c>
      <c r="P5" s="81">
        <f t="array" ref="P5">INDEX('AEO 2022 38'!$39:$39,MATCH(P4,'AEO 2022 38'!13:13,0))</f>
        <v>3715.630127</v>
      </c>
      <c r="Q5" s="81">
        <f t="array" ref="Q5">INDEX('AEO 2022 38'!$39:$39,MATCH(Q4,'AEO 2022 38'!13:13,0))</f>
        <v>3629.311035</v>
      </c>
      <c r="R5" s="81">
        <f t="array" ref="R5">INDEX('AEO 2022 38'!$39:$39,MATCH(R4,'AEO 2022 38'!13:13,0))</f>
        <v>3544.946045</v>
      </c>
      <c r="S5" s="81">
        <f t="array" ref="S5">INDEX('AEO 2022 38'!$39:$39,MATCH(S4,'AEO 2022 38'!13:13,0))</f>
        <v>3494.869873</v>
      </c>
      <c r="T5" s="81">
        <f t="array" ref="T5">INDEX('AEO 2022 38'!$39:$39,MATCH(T4,'AEO 2022 38'!13:13,0))</f>
        <v>3480.245117</v>
      </c>
      <c r="U5" s="81">
        <f t="array" ref="U5">INDEX('AEO 2022 38'!$39:$39,MATCH(U4,'AEO 2022 38'!13:13,0))</f>
        <v>3501.32373</v>
      </c>
      <c r="V5" s="81">
        <f t="array" ref="V5">INDEX('AEO 2022 38'!$39:$39,MATCH(V4,'AEO 2022 38'!13:13,0))</f>
        <v>3518.73584</v>
      </c>
      <c r="W5" s="81">
        <f t="array" ref="W5">INDEX('AEO 2022 38'!$39:$39,MATCH(W4,'AEO 2022 38'!13:13,0))</f>
        <v>3550.211914</v>
      </c>
      <c r="X5" s="81">
        <f t="array" ref="X5">INDEX('AEO 2022 38'!$39:$39,MATCH(X4,'AEO 2022 38'!13:13,0))</f>
        <v>3543.513428</v>
      </c>
      <c r="Y5" s="81">
        <f t="array" ref="Y5">INDEX('AEO 2022 38'!$39:$39,MATCH(Y4,'AEO 2022 38'!13:13,0))</f>
        <v>3524.677734</v>
      </c>
      <c r="Z5" s="81">
        <f t="array" ref="Z5">INDEX('AEO 2022 38'!$39:$39,MATCH(Z4,'AEO 2022 38'!13:13,0))</f>
        <v>3511.520752</v>
      </c>
      <c r="AA5" s="81">
        <f t="array" ref="AA5">INDEX('AEO 2022 38'!$39:$39,MATCH(AA4,'AEO 2022 38'!13:13,0))</f>
        <v>3484.671875</v>
      </c>
      <c r="AB5" s="81">
        <f t="array" ref="AB5">INDEX('AEO 2022 38'!$39:$39,MATCH(AB4,'AEO 2022 38'!13:13,0))</f>
        <v>3444.978027</v>
      </c>
      <c r="AC5" s="81">
        <f t="array" ref="AC5">INDEX('AEO 2022 38'!$39:$39,MATCH(AC4,'AEO 2022 38'!13:13,0))</f>
        <v>3449.368652</v>
      </c>
      <c r="AD5" s="81">
        <f t="array" ref="AD5">INDEX('AEO 2022 38'!$39:$39,MATCH(AD4,'AEO 2022 38'!13:13,0))</f>
        <v>3432.002686</v>
      </c>
      <c r="AE5" s="81">
        <f t="array" ref="AE5">INDEX('AEO 2022 38'!$39:$39,MATCH(AE4,'AEO 2022 38'!13:13,0))</f>
        <v>3397.992676</v>
      </c>
      <c r="AF5" s="81">
        <f t="array" ref="AF5">INDEX('AEO 2022 38'!$39:$39,MATCH(AF4,'AEO 2022 38'!13:13,0))</f>
        <v>3398.635498</v>
      </c>
      <c r="AG5" s="81">
        <f t="array" ref="AG5">INDEX('AEO 2022 38'!$39:$39,MATCH(AG4,'AEO 2022 38'!13:13,0))</f>
        <v>3354</v>
      </c>
    </row>
    <row r="6" ht="14.25" customHeight="1">
      <c r="A6" s="1"/>
      <c r="B6" s="80" t="s">
        <v>3885</v>
      </c>
      <c r="C6" s="3">
        <f t="array" ref="C6">INDEX('AEO 2021 38'!51:51,MATCH(C4,'AEO 2021 38'!5:5,0))</f>
        <v>7503.941406</v>
      </c>
      <c r="D6" s="3">
        <f>'AEO 2021 38'!F51</f>
        <v>8394.114258</v>
      </c>
      <c r="E6" s="3">
        <f>'AEO 2021 38'!G51</f>
        <v>8708.039062</v>
      </c>
      <c r="F6" s="3">
        <f>'AEO 2021 38'!H51</f>
        <v>8924.915039</v>
      </c>
      <c r="G6" s="3">
        <f>'AEO 2021 38'!I51</f>
        <v>9272.947266</v>
      </c>
      <c r="H6" s="3">
        <f>'AEO 2021 38'!J51</f>
        <v>9546.365234</v>
      </c>
      <c r="I6" s="3">
        <f>'AEO 2021 38'!K51</f>
        <v>9567.360352</v>
      </c>
      <c r="J6" s="3">
        <f>'AEO 2021 38'!L51</f>
        <v>9412.829102</v>
      </c>
      <c r="K6" s="3">
        <f>'AEO 2021 38'!M51</f>
        <v>9461.500977</v>
      </c>
      <c r="L6" s="3">
        <f>'AEO 2021 38'!N51</f>
        <v>9456.780273</v>
      </c>
      <c r="M6" s="3">
        <f>'AEO 2021 38'!O51</f>
        <v>9277.345703</v>
      </c>
      <c r="N6" s="3">
        <f>'AEO 2021 38'!P51</f>
        <v>9276.013672</v>
      </c>
      <c r="O6" s="3">
        <f>'AEO 2021 38'!Q51</f>
        <v>9291.4375</v>
      </c>
      <c r="P6" s="3">
        <f>'AEO 2021 38'!R51</f>
        <v>9294.305664</v>
      </c>
      <c r="Q6" s="3">
        <f>'AEO 2021 38'!S51</f>
        <v>9284.40332</v>
      </c>
      <c r="R6" s="3">
        <f>'AEO 2021 38'!T51</f>
        <v>9355.824219</v>
      </c>
      <c r="S6" s="3">
        <f>'AEO 2021 38'!U51</f>
        <v>9354.518555</v>
      </c>
      <c r="T6" s="3">
        <f>'AEO 2021 38'!V51</f>
        <v>9316.043945</v>
      </c>
      <c r="U6" s="3">
        <f>'AEO 2021 38'!W51</f>
        <v>9335.733398</v>
      </c>
      <c r="V6" s="3">
        <f>'AEO 2021 38'!X51</f>
        <v>9368.198242</v>
      </c>
      <c r="W6" s="3">
        <f>'AEO 2021 38'!Y51</f>
        <v>9366.095703</v>
      </c>
      <c r="X6" s="3">
        <f>'AEO 2021 38'!Z51</f>
        <v>9366.506836</v>
      </c>
      <c r="Y6" s="3">
        <f>'AEO 2021 38'!AA51</f>
        <v>9386.335938</v>
      </c>
      <c r="Z6" s="3">
        <f>'AEO 2021 38'!AB51</f>
        <v>9376.583008</v>
      </c>
      <c r="AA6" s="3">
        <f>'AEO 2021 38'!AC51</f>
        <v>9372.555664</v>
      </c>
      <c r="AB6" s="3">
        <f>'AEO 2021 38'!AD51</f>
        <v>9444.100586</v>
      </c>
      <c r="AC6" s="3">
        <f>'AEO 2021 38'!AE51</f>
        <v>9422.732422</v>
      </c>
      <c r="AD6" s="3">
        <f>'AEO 2021 38'!AF51</f>
        <v>9389.085938</v>
      </c>
      <c r="AE6" s="3">
        <f>'AEO 2021 38'!AG51</f>
        <v>9460.195312</v>
      </c>
      <c r="AF6" s="3">
        <f>'AEO 2021 38'!AH51</f>
        <v>9411.027344</v>
      </c>
      <c r="AG6" s="3">
        <f>'AEO 2021 38'!AI51</f>
        <v>9346.688477</v>
      </c>
    </row>
    <row r="7" ht="14.25" customHeight="1">
      <c r="A7" s="1"/>
      <c r="C7" s="3">
        <f t="shared" ref="C7:AG7" si="1">SUM(C5:C6)</f>
        <v>12281.5083</v>
      </c>
      <c r="D7" s="81">
        <f t="shared" si="1"/>
        <v>13729.42529</v>
      </c>
      <c r="E7" s="81">
        <f t="shared" si="1"/>
        <v>13362.14941</v>
      </c>
      <c r="F7" s="81">
        <f t="shared" si="1"/>
        <v>13421.88086</v>
      </c>
      <c r="G7" s="81">
        <f t="shared" si="1"/>
        <v>13613.3833</v>
      </c>
      <c r="H7" s="81">
        <f t="shared" si="1"/>
        <v>13647.25098</v>
      </c>
      <c r="I7" s="81">
        <f t="shared" si="1"/>
        <v>13530.02197</v>
      </c>
      <c r="J7" s="81">
        <f t="shared" si="1"/>
        <v>13263.81983</v>
      </c>
      <c r="K7" s="81">
        <f t="shared" si="1"/>
        <v>13263.12158</v>
      </c>
      <c r="L7" s="81">
        <f t="shared" si="1"/>
        <v>13207.44238</v>
      </c>
      <c r="M7" s="81">
        <f t="shared" si="1"/>
        <v>12982.78857</v>
      </c>
      <c r="N7" s="81">
        <f t="shared" si="1"/>
        <v>12924.31787</v>
      </c>
      <c r="O7" s="81">
        <f t="shared" si="1"/>
        <v>12998.87573</v>
      </c>
      <c r="P7" s="81">
        <f t="shared" si="1"/>
        <v>13009.93579</v>
      </c>
      <c r="Q7" s="81">
        <f t="shared" si="1"/>
        <v>12913.71436</v>
      </c>
      <c r="R7" s="81">
        <f t="shared" si="1"/>
        <v>12900.77026</v>
      </c>
      <c r="S7" s="81">
        <f t="shared" si="1"/>
        <v>12849.38843</v>
      </c>
      <c r="T7" s="81">
        <f t="shared" si="1"/>
        <v>12796.28906</v>
      </c>
      <c r="U7" s="81">
        <f t="shared" si="1"/>
        <v>12837.05713</v>
      </c>
      <c r="V7" s="81">
        <f t="shared" si="1"/>
        <v>12886.93408</v>
      </c>
      <c r="W7" s="81">
        <f t="shared" si="1"/>
        <v>12916.30762</v>
      </c>
      <c r="X7" s="81">
        <f t="shared" si="1"/>
        <v>12910.02026</v>
      </c>
      <c r="Y7" s="81">
        <f t="shared" si="1"/>
        <v>12911.01367</v>
      </c>
      <c r="Z7" s="81">
        <f t="shared" si="1"/>
        <v>12888.10376</v>
      </c>
      <c r="AA7" s="81">
        <f t="shared" si="1"/>
        <v>12857.22754</v>
      </c>
      <c r="AB7" s="81">
        <f t="shared" si="1"/>
        <v>12889.07861</v>
      </c>
      <c r="AC7" s="81">
        <f t="shared" si="1"/>
        <v>12872.10107</v>
      </c>
      <c r="AD7" s="81">
        <f t="shared" si="1"/>
        <v>12821.08862</v>
      </c>
      <c r="AE7" s="81">
        <f t="shared" si="1"/>
        <v>12858.18799</v>
      </c>
      <c r="AF7" s="81">
        <f t="shared" si="1"/>
        <v>12809.66284</v>
      </c>
      <c r="AG7" s="81">
        <f t="shared" si="1"/>
        <v>12700.68848</v>
      </c>
    </row>
    <row r="8" ht="14.25" customHeight="1">
      <c r="A8" s="1"/>
    </row>
    <row r="9" ht="14.25" customHeight="1">
      <c r="A9" s="1"/>
      <c r="B9" s="80" t="s">
        <v>3886</v>
      </c>
      <c r="C9" s="25">
        <f t="shared" ref="C9:AG9" si="2">C5/C$7</f>
        <v>0.3890048989</v>
      </c>
      <c r="D9" s="25">
        <f t="shared" si="2"/>
        <v>0.3886041055</v>
      </c>
      <c r="E9" s="25">
        <f t="shared" si="2"/>
        <v>0.3483055164</v>
      </c>
      <c r="F9" s="25">
        <f t="shared" si="2"/>
        <v>0.3350473654</v>
      </c>
      <c r="G9" s="25">
        <f t="shared" si="2"/>
        <v>0.3188359528</v>
      </c>
      <c r="H9" s="25">
        <f t="shared" si="2"/>
        <v>0.300491707</v>
      </c>
      <c r="I9" s="25">
        <f t="shared" si="2"/>
        <v>0.2928791711</v>
      </c>
      <c r="J9" s="25">
        <f t="shared" si="2"/>
        <v>0.2903379851</v>
      </c>
      <c r="K9" s="25">
        <f t="shared" si="2"/>
        <v>0.2866309097</v>
      </c>
      <c r="L9" s="25">
        <f t="shared" si="2"/>
        <v>0.2839809556</v>
      </c>
      <c r="M9" s="25">
        <f t="shared" si="2"/>
        <v>0.2854119398</v>
      </c>
      <c r="N9" s="25">
        <f t="shared" si="2"/>
        <v>0.2822821471</v>
      </c>
      <c r="O9" s="25">
        <f t="shared" si="2"/>
        <v>0.2852122221</v>
      </c>
      <c r="P9" s="25">
        <f t="shared" si="2"/>
        <v>0.2855994208</v>
      </c>
      <c r="Q9" s="25">
        <f t="shared" si="2"/>
        <v>0.2810431558</v>
      </c>
      <c r="R9" s="25">
        <f t="shared" si="2"/>
        <v>0.2747856114</v>
      </c>
      <c r="S9" s="25">
        <f t="shared" si="2"/>
        <v>0.2719872539</v>
      </c>
      <c r="T9" s="25">
        <f t="shared" si="2"/>
        <v>0.2719729994</v>
      </c>
      <c r="U9" s="25">
        <f t="shared" si="2"/>
        <v>0.2727512774</v>
      </c>
      <c r="V9" s="25">
        <f t="shared" si="2"/>
        <v>0.2730467788</v>
      </c>
      <c r="W9" s="25">
        <f t="shared" si="2"/>
        <v>0.2748627564</v>
      </c>
      <c r="X9" s="25">
        <f t="shared" si="2"/>
        <v>0.2744777588</v>
      </c>
      <c r="Y9" s="25">
        <f t="shared" si="2"/>
        <v>0.272997754</v>
      </c>
      <c r="Z9" s="25">
        <f t="shared" si="2"/>
        <v>0.2724621727</v>
      </c>
      <c r="AA9" s="25">
        <f t="shared" si="2"/>
        <v>0.2710282496</v>
      </c>
      <c r="AB9" s="25">
        <f t="shared" si="2"/>
        <v>0.2672788436</v>
      </c>
      <c r="AC9" s="25">
        <f t="shared" si="2"/>
        <v>0.2679724648</v>
      </c>
      <c r="AD9" s="25">
        <f t="shared" si="2"/>
        <v>0.2676841871</v>
      </c>
      <c r="AE9" s="25">
        <f t="shared" si="2"/>
        <v>0.2642668375</v>
      </c>
      <c r="AF9" s="25">
        <f t="shared" si="2"/>
        <v>0.2653181071</v>
      </c>
      <c r="AG9" s="25">
        <f t="shared" si="2"/>
        <v>0.2640801722</v>
      </c>
    </row>
    <row r="10" ht="14.25" customHeight="1">
      <c r="A10" s="1"/>
      <c r="B10" s="80" t="s">
        <v>3887</v>
      </c>
      <c r="C10" s="25">
        <f t="shared" ref="C10:AG10" si="3">C6/C$7</f>
        <v>0.6109951011</v>
      </c>
      <c r="D10" s="25">
        <f t="shared" si="3"/>
        <v>0.6113958945</v>
      </c>
      <c r="E10" s="25">
        <f t="shared" si="3"/>
        <v>0.6516944836</v>
      </c>
      <c r="F10" s="25">
        <f t="shared" si="3"/>
        <v>0.6649526346</v>
      </c>
      <c r="G10" s="25">
        <f t="shared" si="3"/>
        <v>0.6811640472</v>
      </c>
      <c r="H10" s="25">
        <f t="shared" si="3"/>
        <v>0.699508293</v>
      </c>
      <c r="I10" s="25">
        <f t="shared" si="3"/>
        <v>0.7071208289</v>
      </c>
      <c r="J10" s="25">
        <f t="shared" si="3"/>
        <v>0.7096620149</v>
      </c>
      <c r="K10" s="25">
        <f t="shared" si="3"/>
        <v>0.7133690903</v>
      </c>
      <c r="L10" s="25">
        <f t="shared" si="3"/>
        <v>0.7160190444</v>
      </c>
      <c r="M10" s="25">
        <f t="shared" si="3"/>
        <v>0.7145880602</v>
      </c>
      <c r="N10" s="25">
        <f t="shared" si="3"/>
        <v>0.7177178529</v>
      </c>
      <c r="O10" s="25">
        <f t="shared" si="3"/>
        <v>0.7147877779</v>
      </c>
      <c r="P10" s="25">
        <f t="shared" si="3"/>
        <v>0.7144005792</v>
      </c>
      <c r="Q10" s="25">
        <f t="shared" si="3"/>
        <v>0.7189568442</v>
      </c>
      <c r="R10" s="25">
        <f t="shared" si="3"/>
        <v>0.7252143886</v>
      </c>
      <c r="S10" s="25">
        <f t="shared" si="3"/>
        <v>0.7280127461</v>
      </c>
      <c r="T10" s="25">
        <f t="shared" si="3"/>
        <v>0.7280270006</v>
      </c>
      <c r="U10" s="25">
        <f t="shared" si="3"/>
        <v>0.7272487226</v>
      </c>
      <c r="V10" s="25">
        <f t="shared" si="3"/>
        <v>0.7269532212</v>
      </c>
      <c r="W10" s="25">
        <f t="shared" si="3"/>
        <v>0.7251372436</v>
      </c>
      <c r="X10" s="25">
        <f t="shared" si="3"/>
        <v>0.7255222412</v>
      </c>
      <c r="Y10" s="25">
        <f t="shared" si="3"/>
        <v>0.727002246</v>
      </c>
      <c r="Z10" s="25">
        <f t="shared" si="3"/>
        <v>0.7275378273</v>
      </c>
      <c r="AA10" s="25">
        <f t="shared" si="3"/>
        <v>0.7289717504</v>
      </c>
      <c r="AB10" s="25">
        <f t="shared" si="3"/>
        <v>0.7327211564</v>
      </c>
      <c r="AC10" s="25">
        <f t="shared" si="3"/>
        <v>0.7320275352</v>
      </c>
      <c r="AD10" s="25">
        <f t="shared" si="3"/>
        <v>0.7323158129</v>
      </c>
      <c r="AE10" s="25">
        <f t="shared" si="3"/>
        <v>0.7357331625</v>
      </c>
      <c r="AF10" s="25">
        <f t="shared" si="3"/>
        <v>0.7346818929</v>
      </c>
      <c r="AG10" s="25">
        <f t="shared" si="3"/>
        <v>0.7359198278</v>
      </c>
    </row>
    <row r="11" ht="14.25" customHeight="1">
      <c r="A11" s="1"/>
    </row>
    <row r="12" ht="14.25" customHeight="1">
      <c r="A12" s="1"/>
    </row>
    <row r="13" ht="14.25" customHeight="1">
      <c r="A13" s="1" t="s">
        <v>3888</v>
      </c>
      <c r="B13" s="82" t="s">
        <v>3889</v>
      </c>
      <c r="C13" s="25"/>
    </row>
    <row r="14" ht="14.25" customHeight="1">
      <c r="A14" s="1" t="s">
        <v>3890</v>
      </c>
      <c r="B14" s="3" t="s">
        <v>591</v>
      </c>
      <c r="C14" s="25">
        <f t="array" ref="C14">INDEX('AEO 2021 42'!72:72,MATCH(C$4,'AEO 2021 42'!$14:$14,0))/100</f>
        <v>0.00381198</v>
      </c>
      <c r="D14" s="25">
        <f t="array" ref="D14">INDEX('AEO 2022 42'!77:77,MATCH(D$4,'AEO 2022 42'!$13:$13,0))/100</f>
        <v>0.00421216</v>
      </c>
      <c r="E14" s="25">
        <f t="array" ref="E14">INDEX('AEO 2022 42'!77:77,MATCH(E$4,'AEO 2022 42'!$13:$13,0))/100</f>
        <v>0.00407195</v>
      </c>
      <c r="F14" s="25">
        <f t="array" ref="F14">INDEX('AEO 2022 42'!77:77,MATCH(F$4,'AEO 2022 42'!$13:$13,0))/100</f>
        <v>0.00383596</v>
      </c>
      <c r="G14" s="25">
        <f t="array" ref="G14">INDEX('AEO 2022 42'!77:77,MATCH(G$4,'AEO 2022 42'!$13:$13,0))/100</f>
        <v>0.00391307</v>
      </c>
      <c r="H14" s="25">
        <f t="array" ref="H14">INDEX('AEO 2022 42'!77:77,MATCH(H$4,'AEO 2022 42'!$13:$13,0))/100</f>
        <v>0.00396935</v>
      </c>
      <c r="I14" s="25">
        <f t="array" ref="I14">INDEX('AEO 2022 42'!77:77,MATCH(I$4,'AEO 2022 42'!$13:$13,0))/100</f>
        <v>0.00404466</v>
      </c>
      <c r="J14" s="25">
        <f t="array" ref="J14">INDEX('AEO 2022 42'!77:77,MATCH(J$4,'AEO 2022 42'!$13:$13,0))/100</f>
        <v>0.00410439</v>
      </c>
      <c r="K14" s="25">
        <f t="array" ref="K14">INDEX('AEO 2022 42'!77:77,MATCH(K$4,'AEO 2022 42'!$13:$13,0))/100</f>
        <v>0.00412421</v>
      </c>
      <c r="L14" s="25">
        <f t="array" ref="L14">INDEX('AEO 2022 42'!77:77,MATCH(L$4,'AEO 2022 42'!$13:$13,0))/100</f>
        <v>0.00414536</v>
      </c>
      <c r="M14" s="25">
        <f t="array" ref="M14">INDEX('AEO 2022 42'!77:77,MATCH(M$4,'AEO 2022 42'!$13:$13,0))/100</f>
        <v>0.00419674</v>
      </c>
      <c r="N14" s="25">
        <f t="array" ref="N14">INDEX('AEO 2022 42'!77:77,MATCH(N$4,'AEO 2022 42'!$13:$13,0))/100</f>
        <v>0.00418561</v>
      </c>
      <c r="O14" s="25">
        <f t="array" ref="O14">INDEX('AEO 2022 42'!77:77,MATCH(O$4,'AEO 2022 42'!$13:$13,0))/100</f>
        <v>0.00436405</v>
      </c>
      <c r="P14" s="25">
        <f t="array" ref="P14">INDEX('AEO 2022 42'!77:77,MATCH(P$4,'AEO 2022 42'!$13:$13,0))/100</f>
        <v>0.00425058</v>
      </c>
      <c r="Q14" s="25">
        <f t="array" ref="Q14">INDEX('AEO 2022 42'!77:77,MATCH(Q$4,'AEO 2022 42'!$13:$13,0))/100</f>
        <v>0.00426166</v>
      </c>
      <c r="R14" s="25">
        <f t="array" ref="R14">INDEX('AEO 2022 42'!77:77,MATCH(R$4,'AEO 2022 42'!$13:$13,0))/100</f>
        <v>0.00428834</v>
      </c>
      <c r="S14" s="25">
        <f t="array" ref="S14">INDEX('AEO 2022 42'!77:77,MATCH(S$4,'AEO 2022 42'!$13:$13,0))/100</f>
        <v>0.00428867</v>
      </c>
      <c r="T14" s="25">
        <f t="array" ref="T14">INDEX('AEO 2022 42'!77:77,MATCH(T$4,'AEO 2022 42'!$13:$13,0))/100</f>
        <v>0.00430836</v>
      </c>
      <c r="U14" s="25">
        <f t="array" ref="U14">INDEX('AEO 2022 42'!77:77,MATCH(U$4,'AEO 2022 42'!$13:$13,0))/100</f>
        <v>0.00433276</v>
      </c>
      <c r="V14" s="25">
        <f t="array" ref="V14">INDEX('AEO 2022 42'!77:77,MATCH(V$4,'AEO 2022 42'!$13:$13,0))/100</f>
        <v>0.00431703</v>
      </c>
      <c r="W14" s="25">
        <f t="array" ref="W14">INDEX('AEO 2022 42'!77:77,MATCH(W$4,'AEO 2022 42'!$13:$13,0))/100</f>
        <v>0.00438137</v>
      </c>
      <c r="X14" s="25">
        <f t="array" ref="X14">INDEX('AEO 2022 42'!77:77,MATCH(X$4,'AEO 2022 42'!$13:$13,0))/100</f>
        <v>0.00436797</v>
      </c>
      <c r="Y14" s="25">
        <f t="array" ref="Y14">INDEX('AEO 2022 42'!77:77,MATCH(Y$4,'AEO 2022 42'!$13:$13,0))/100</f>
        <v>0.00438288</v>
      </c>
      <c r="Z14" s="25">
        <f t="array" ref="Z14">INDEX('AEO 2022 42'!77:77,MATCH(Z$4,'AEO 2022 42'!$13:$13,0))/100</f>
        <v>0.00440099</v>
      </c>
      <c r="AA14" s="25">
        <f t="array" ref="AA14">INDEX('AEO 2022 42'!77:77,MATCH(AA$4,'AEO 2022 42'!$13:$13,0))/100</f>
        <v>0.00439177</v>
      </c>
      <c r="AB14" s="25">
        <f t="array" ref="AB14">INDEX('AEO 2022 42'!77:77,MATCH(AB$4,'AEO 2022 42'!$13:$13,0))/100</f>
        <v>0.00439353</v>
      </c>
      <c r="AC14" s="25">
        <f t="array" ref="AC14">INDEX('AEO 2022 42'!77:77,MATCH(AC$4,'AEO 2022 42'!$13:$13,0))/100</f>
        <v>0.00441172</v>
      </c>
      <c r="AD14" s="25">
        <f t="array" ref="AD14">INDEX('AEO 2022 42'!77:77,MATCH(AD$4,'AEO 2022 42'!$13:$13,0))/100</f>
        <v>0.00440779</v>
      </c>
      <c r="AE14" s="25">
        <f t="array" ref="AE14">INDEX('AEO 2022 42'!77:77,MATCH(AE$4,'AEO 2022 42'!$13:$13,0))/100</f>
        <v>0.00441143</v>
      </c>
      <c r="AF14" s="25">
        <f t="array" ref="AF14">INDEX('AEO 2022 42'!77:77,MATCH(AF$4,'AEO 2022 42'!$13:$13,0))/100</f>
        <v>0.00442485</v>
      </c>
      <c r="AG14" s="25">
        <f t="array" ref="AG14">INDEX('AEO 2022 42'!77:77,MATCH(AG$4,'AEO 2022 42'!$13:$13,0))/100</f>
        <v>0.00439421</v>
      </c>
    </row>
    <row r="15" ht="14.25" customHeight="1">
      <c r="A15" s="1"/>
      <c r="B15" s="3" t="s">
        <v>595</v>
      </c>
      <c r="C15" s="25">
        <f t="array" ref="C15">INDEX('AEO 2021 42'!73:73,MATCH(C$4,'AEO 2021 42'!$14:$14,0))/100</f>
        <v>0.03763023</v>
      </c>
      <c r="D15" s="25">
        <f t="array" ref="D15">INDEX('AEO 2022 42'!78:78,MATCH(D$4,'AEO 2022 42'!$13:$13,0))/100</f>
        <v>0.05958061</v>
      </c>
      <c r="E15" s="25">
        <f t="array" ref="E15">INDEX('AEO 2022 42'!78:78,MATCH(E$4,'AEO 2022 42'!$13:$13,0))/100</f>
        <v>0.05675314</v>
      </c>
      <c r="F15" s="25">
        <f t="array" ref="F15">INDEX('AEO 2022 42'!78:78,MATCH(F$4,'AEO 2022 42'!$13:$13,0))/100</f>
        <v>0.05223032</v>
      </c>
      <c r="G15" s="25">
        <f t="array" ref="G15">INDEX('AEO 2022 42'!78:78,MATCH(G$4,'AEO 2022 42'!$13:$13,0))/100</f>
        <v>0.05191543</v>
      </c>
      <c r="H15" s="25">
        <f t="array" ref="H15">INDEX('AEO 2022 42'!78:78,MATCH(H$4,'AEO 2022 42'!$13:$13,0))/100</f>
        <v>0.05186754</v>
      </c>
      <c r="I15" s="25">
        <f t="array" ref="I15">INDEX('AEO 2022 42'!78:78,MATCH(I$4,'AEO 2022 42'!$13:$13,0))/100</f>
        <v>0.05204115</v>
      </c>
      <c r="J15" s="25">
        <f t="array" ref="J15">INDEX('AEO 2022 42'!78:78,MATCH(J$4,'AEO 2022 42'!$13:$13,0))/100</f>
        <v>0.05188229</v>
      </c>
      <c r="K15" s="25">
        <f t="array" ref="K15">INDEX('AEO 2022 42'!78:78,MATCH(K$4,'AEO 2022 42'!$13:$13,0))/100</f>
        <v>0.05176301</v>
      </c>
      <c r="L15" s="25">
        <f t="array" ref="L15">INDEX('AEO 2022 42'!78:78,MATCH(L$4,'AEO 2022 42'!$13:$13,0))/100</f>
        <v>0.05152439</v>
      </c>
      <c r="M15" s="25">
        <f t="array" ref="M15">INDEX('AEO 2022 42'!78:78,MATCH(M$4,'AEO 2022 42'!$13:$13,0))/100</f>
        <v>0.05173213</v>
      </c>
      <c r="N15" s="25">
        <f t="array" ref="N15">INDEX('AEO 2022 42'!78:78,MATCH(N$4,'AEO 2022 42'!$13:$13,0))/100</f>
        <v>0.05125399</v>
      </c>
      <c r="O15" s="25">
        <f t="array" ref="O15">INDEX('AEO 2022 42'!78:78,MATCH(O$4,'AEO 2022 42'!$13:$13,0))/100</f>
        <v>0.05218136</v>
      </c>
      <c r="P15" s="25">
        <f t="array" ref="P15">INDEX('AEO 2022 42'!78:78,MATCH(P$4,'AEO 2022 42'!$13:$13,0))/100</f>
        <v>0.05110543</v>
      </c>
      <c r="Q15" s="25">
        <f t="array" ref="Q15">INDEX('AEO 2022 42'!78:78,MATCH(Q$4,'AEO 2022 42'!$13:$13,0))/100</f>
        <v>0.05094229</v>
      </c>
      <c r="R15" s="25">
        <f t="array" ref="R15">INDEX('AEO 2022 42'!78:78,MATCH(R$4,'AEO 2022 42'!$13:$13,0))/100</f>
        <v>0.05084239</v>
      </c>
      <c r="S15" s="25">
        <f t="array" ref="S15">INDEX('AEO 2022 42'!78:78,MATCH(S$4,'AEO 2022 42'!$13:$13,0))/100</f>
        <v>0.05067368</v>
      </c>
      <c r="T15" s="25">
        <f t="array" ref="T15">INDEX('AEO 2022 42'!78:78,MATCH(T$4,'AEO 2022 42'!$13:$13,0))/100</f>
        <v>0.05065028</v>
      </c>
      <c r="U15" s="25">
        <f t="array" ref="U15">INDEX('AEO 2022 42'!78:78,MATCH(U$4,'AEO 2022 42'!$13:$13,0))/100</f>
        <v>0.05067049</v>
      </c>
      <c r="V15" s="25">
        <f t="array" ref="V15">INDEX('AEO 2022 42'!78:78,MATCH(V$4,'AEO 2022 42'!$13:$13,0))/100</f>
        <v>0.05029072</v>
      </c>
      <c r="W15" s="25">
        <f t="array" ref="W15">INDEX('AEO 2022 42'!78:78,MATCH(W$4,'AEO 2022 42'!$13:$13,0))/100</f>
        <v>0.05074809</v>
      </c>
      <c r="X15" s="25">
        <f t="array" ref="X15">INDEX('AEO 2022 42'!78:78,MATCH(X$4,'AEO 2022 42'!$13:$13,0))/100</f>
        <v>0.0504353</v>
      </c>
      <c r="Y15" s="25">
        <f t="array" ref="Y15">INDEX('AEO 2022 42'!78:78,MATCH(Y$4,'AEO 2022 42'!$13:$13,0))/100</f>
        <v>0.05040972</v>
      </c>
      <c r="Z15" s="25">
        <f t="array" ref="Z15">INDEX('AEO 2022 42'!78:78,MATCH(Z$4,'AEO 2022 42'!$13:$13,0))/100</f>
        <v>0.05043169</v>
      </c>
      <c r="AA15" s="25">
        <f t="array" ref="AA15">INDEX('AEO 2022 42'!78:78,MATCH(AA$4,'AEO 2022 42'!$13:$13,0))/100</f>
        <v>0.05018503</v>
      </c>
      <c r="AB15" s="25">
        <f t="array" ref="AB15">INDEX('AEO 2022 42'!78:78,MATCH(AB$4,'AEO 2022 42'!$13:$13,0))/100</f>
        <v>0.05004286</v>
      </c>
      <c r="AC15" s="25">
        <f t="array" ref="AC15">INDEX('AEO 2022 42'!78:78,MATCH(AC$4,'AEO 2022 42'!$13:$13,0))/100</f>
        <v>0.05006512</v>
      </c>
      <c r="AD15" s="25">
        <f t="array" ref="AD15">INDEX('AEO 2022 42'!78:78,MATCH(AD$4,'AEO 2022 42'!$13:$13,0))/100</f>
        <v>0.04990585</v>
      </c>
      <c r="AE15" s="25">
        <f t="array" ref="AE15">INDEX('AEO 2022 42'!78:78,MATCH(AE$4,'AEO 2022 42'!$13:$13,0))/100</f>
        <v>0.04978562</v>
      </c>
      <c r="AF15" s="25">
        <f t="array" ref="AF15">INDEX('AEO 2022 42'!78:78,MATCH(AF$4,'AEO 2022 42'!$13:$13,0))/100</f>
        <v>0.04978942</v>
      </c>
      <c r="AG15" s="25">
        <f t="array" ref="AG15">INDEX('AEO 2022 42'!78:78,MATCH(AG$4,'AEO 2022 42'!$13:$13,0))/100</f>
        <v>0.04932988</v>
      </c>
    </row>
    <row r="16" ht="14.25" customHeight="1">
      <c r="A16" s="1"/>
      <c r="B16" s="3" t="s">
        <v>598</v>
      </c>
      <c r="C16" s="25">
        <f t="array" ref="C16">INDEX('AEO 2021 42'!74:74,MATCH(C$4,'AEO 2021 42'!$14:$14,0))/100</f>
        <v>0.12655757</v>
      </c>
      <c r="D16" s="25">
        <f t="array" ref="D16">INDEX('AEO 2022 42'!79:79,MATCH(D$4,'AEO 2022 42'!$13:$13,0))/100</f>
        <v>0.13954179</v>
      </c>
      <c r="E16" s="25">
        <f t="array" ref="E16">INDEX('AEO 2022 42'!79:79,MATCH(E$4,'AEO 2022 42'!$13:$13,0))/100</f>
        <v>0.13282042</v>
      </c>
      <c r="F16" s="25">
        <f t="array" ref="F16">INDEX('AEO 2022 42'!79:79,MATCH(F$4,'AEO 2022 42'!$13:$13,0))/100</f>
        <v>0.12693624</v>
      </c>
      <c r="G16" s="25">
        <f t="array" ref="G16">INDEX('AEO 2022 42'!79:79,MATCH(G$4,'AEO 2022 42'!$13:$13,0))/100</f>
        <v>0.12650326</v>
      </c>
      <c r="H16" s="25">
        <f t="array" ref="H16">INDEX('AEO 2022 42'!79:79,MATCH(H$4,'AEO 2022 42'!$13:$13,0))/100</f>
        <v>0.12582329</v>
      </c>
      <c r="I16" s="25">
        <f t="array" ref="I16">INDEX('AEO 2022 42'!79:79,MATCH(I$4,'AEO 2022 42'!$13:$13,0))/100</f>
        <v>0.12609619</v>
      </c>
      <c r="J16" s="25">
        <f t="array" ref="J16">INDEX('AEO 2022 42'!79:79,MATCH(J$4,'AEO 2022 42'!$13:$13,0))/100</f>
        <v>0.12604776</v>
      </c>
      <c r="K16" s="25">
        <f t="array" ref="K16">INDEX('AEO 2022 42'!79:79,MATCH(K$4,'AEO 2022 42'!$13:$13,0))/100</f>
        <v>0.12543933</v>
      </c>
      <c r="L16" s="25">
        <f t="array" ref="L16">INDEX('AEO 2022 42'!79:79,MATCH(L$4,'AEO 2022 42'!$13:$13,0))/100</f>
        <v>0.12499866</v>
      </c>
      <c r="M16" s="25">
        <f t="array" ref="M16">INDEX('AEO 2022 42'!79:79,MATCH(M$4,'AEO 2022 42'!$13:$13,0))/100</f>
        <v>0.12519521</v>
      </c>
      <c r="N16" s="25">
        <f t="array" ref="N16">INDEX('AEO 2022 42'!79:79,MATCH(N$4,'AEO 2022 42'!$13:$13,0))/100</f>
        <v>0.12431933</v>
      </c>
      <c r="O16" s="25">
        <f t="array" ref="O16">INDEX('AEO 2022 42'!79:79,MATCH(O$4,'AEO 2022 42'!$13:$13,0))/100</f>
        <v>0.12627459</v>
      </c>
      <c r="P16" s="25">
        <f t="array" ref="P16">INDEX('AEO 2022 42'!79:79,MATCH(P$4,'AEO 2022 42'!$13:$13,0))/100</f>
        <v>0.12416618</v>
      </c>
      <c r="Q16" s="25">
        <f t="array" ref="Q16">INDEX('AEO 2022 42'!79:79,MATCH(Q$4,'AEO 2022 42'!$13:$13,0))/100</f>
        <v>0.12381862</v>
      </c>
      <c r="R16" s="25">
        <f t="array" ref="R16">INDEX('AEO 2022 42'!79:79,MATCH(R$4,'AEO 2022 42'!$13:$13,0))/100</f>
        <v>0.12369448</v>
      </c>
      <c r="S16" s="25">
        <f t="array" ref="S16">INDEX('AEO 2022 42'!79:79,MATCH(S$4,'AEO 2022 42'!$13:$13,0))/100</f>
        <v>0.12330523</v>
      </c>
      <c r="T16" s="25">
        <f t="array" ref="T16">INDEX('AEO 2022 42'!79:79,MATCH(T$4,'AEO 2022 42'!$13:$13,0))/100</f>
        <v>0.12321387</v>
      </c>
      <c r="U16" s="25">
        <f t="array" ref="U16">INDEX('AEO 2022 42'!79:79,MATCH(U$4,'AEO 2022 42'!$13:$13,0))/100</f>
        <v>0.12323232</v>
      </c>
      <c r="V16" s="25">
        <f t="array" ref="V16">INDEX('AEO 2022 42'!79:79,MATCH(V$4,'AEO 2022 42'!$13:$13,0))/100</f>
        <v>0.12261321</v>
      </c>
      <c r="W16" s="25">
        <f t="array" ref="W16">INDEX('AEO 2022 42'!79:79,MATCH(W$4,'AEO 2022 42'!$13:$13,0))/100</f>
        <v>0.12334583</v>
      </c>
      <c r="X16" s="25">
        <f t="array" ref="X16">INDEX('AEO 2022 42'!79:79,MATCH(X$4,'AEO 2022 42'!$13:$13,0))/100</f>
        <v>0.12277891</v>
      </c>
      <c r="Y16" s="25">
        <f t="array" ref="Y16">INDEX('AEO 2022 42'!79:79,MATCH(Y$4,'AEO 2022 42'!$13:$13,0))/100</f>
        <v>0.12272296</v>
      </c>
      <c r="Z16" s="25">
        <f t="array" ref="Z16">INDEX('AEO 2022 42'!79:79,MATCH(Z$4,'AEO 2022 42'!$13:$13,0))/100</f>
        <v>0.12271627</v>
      </c>
      <c r="AA16" s="25">
        <f t="array" ref="AA16">INDEX('AEO 2022 42'!79:79,MATCH(AA$4,'AEO 2022 42'!$13:$13,0))/100</f>
        <v>0.12228954</v>
      </c>
      <c r="AB16" s="25">
        <f t="array" ref="AB16">INDEX('AEO 2022 42'!79:79,MATCH(AB$4,'AEO 2022 42'!$13:$13,0))/100</f>
        <v>0.12205219</v>
      </c>
      <c r="AC16" s="25">
        <f t="array" ref="AC16">INDEX('AEO 2022 42'!79:79,MATCH(AC$4,'AEO 2022 42'!$13:$13,0))/100</f>
        <v>0.12209526</v>
      </c>
      <c r="AD16" s="25">
        <f t="array" ref="AD16">INDEX('AEO 2022 42'!79:79,MATCH(AD$4,'AEO 2022 42'!$13:$13,0))/100</f>
        <v>0.1217988</v>
      </c>
      <c r="AE16" s="25">
        <f t="array" ref="AE16">INDEX('AEO 2022 42'!79:79,MATCH(AE$4,'AEO 2022 42'!$13:$13,0))/100</f>
        <v>0.1216336</v>
      </c>
      <c r="AF16" s="25">
        <f t="array" ref="AF16">INDEX('AEO 2022 42'!79:79,MATCH(AF$4,'AEO 2022 42'!$13:$13,0))/100</f>
        <v>0.12162561</v>
      </c>
      <c r="AG16" s="25">
        <f t="array" ref="AG16">INDEX('AEO 2022 42'!79:79,MATCH(AG$4,'AEO 2022 42'!$13:$13,0))/100</f>
        <v>0.12094199</v>
      </c>
    </row>
    <row r="17" ht="14.25" customHeight="1">
      <c r="A17" s="1"/>
      <c r="B17" s="3" t="s">
        <v>601</v>
      </c>
      <c r="C17" s="25">
        <f t="array" ref="C17">INDEX('AEO 2021 42'!75:75,MATCH(C$4,'AEO 2021 42'!$14:$14,0))/100</f>
        <v>0.40561222</v>
      </c>
      <c r="D17" s="25">
        <f t="array" ref="D17">INDEX('AEO 2022 42'!80:80,MATCH(D$4,'AEO 2022 42'!$13:$13,0))/100</f>
        <v>0.32352646</v>
      </c>
      <c r="E17" s="25">
        <f t="array" ref="E17">INDEX('AEO 2022 42'!80:80,MATCH(E$4,'AEO 2022 42'!$13:$13,0))/100</f>
        <v>0.33303116</v>
      </c>
      <c r="F17" s="25">
        <f t="array" ref="F17">INDEX('AEO 2022 42'!80:80,MATCH(F$4,'AEO 2022 42'!$13:$13,0))/100</f>
        <v>0.3410778</v>
      </c>
      <c r="G17" s="25">
        <f t="array" ref="G17">INDEX('AEO 2022 42'!80:80,MATCH(G$4,'AEO 2022 42'!$13:$13,0))/100</f>
        <v>0.33917217</v>
      </c>
      <c r="H17" s="25">
        <f t="array" ref="H17">INDEX('AEO 2022 42'!80:80,MATCH(H$4,'AEO 2022 42'!$13:$13,0))/100</f>
        <v>0.33582798</v>
      </c>
      <c r="I17" s="25">
        <f t="array" ref="I17">INDEX('AEO 2022 42'!80:80,MATCH(I$4,'AEO 2022 42'!$13:$13,0))/100</f>
        <v>0.33348675</v>
      </c>
      <c r="J17" s="25">
        <f t="array" ref="J17">INDEX('AEO 2022 42'!80:80,MATCH(J$4,'AEO 2022 42'!$13:$13,0))/100</f>
        <v>0.33018185</v>
      </c>
      <c r="K17" s="25">
        <f t="array" ref="K17">INDEX('AEO 2022 42'!80:80,MATCH(K$4,'AEO 2022 42'!$13:$13,0))/100</f>
        <v>0.32911179</v>
      </c>
      <c r="L17" s="25">
        <f t="array" ref="L17">INDEX('AEO 2022 42'!80:80,MATCH(L$4,'AEO 2022 42'!$13:$13,0))/100</f>
        <v>0.32822018</v>
      </c>
      <c r="M17" s="25">
        <f t="array" ref="M17">INDEX('AEO 2022 42'!80:80,MATCH(M$4,'AEO 2022 42'!$13:$13,0))/100</f>
        <v>0.32563534</v>
      </c>
      <c r="N17" s="25">
        <f t="array" ref="N17">INDEX('AEO 2022 42'!80:80,MATCH(N$4,'AEO 2022 42'!$13:$13,0))/100</f>
        <v>0.32629787</v>
      </c>
      <c r="O17" s="25">
        <f t="array" ref="O17">INDEX('AEO 2022 42'!80:80,MATCH(O$4,'AEO 2022 42'!$13:$13,0))/100</f>
        <v>0.32013954</v>
      </c>
      <c r="P17" s="25">
        <f t="array" ref="P17">INDEX('AEO 2022 42'!80:80,MATCH(P$4,'AEO 2022 42'!$13:$13,0))/100</f>
        <v>0.3239785</v>
      </c>
      <c r="Q17" s="25">
        <f t="array" ref="Q17">INDEX('AEO 2022 42'!80:80,MATCH(Q$4,'AEO 2022 42'!$13:$13,0))/100</f>
        <v>0.32347504</v>
      </c>
      <c r="R17" s="25">
        <f t="array" ref="R17">INDEX('AEO 2022 42'!80:80,MATCH(R$4,'AEO 2022 42'!$13:$13,0))/100</f>
        <v>0.32266102</v>
      </c>
      <c r="S17" s="25">
        <f t="array" ref="S17">INDEX('AEO 2022 42'!80:80,MATCH(S$4,'AEO 2022 42'!$13:$13,0))/100</f>
        <v>0.32243416</v>
      </c>
      <c r="T17" s="25">
        <f t="array" ref="T17">INDEX('AEO 2022 42'!80:80,MATCH(T$4,'AEO 2022 42'!$13:$13,0))/100</f>
        <v>0.32148964</v>
      </c>
      <c r="U17" s="25">
        <f t="array" ref="U17">INDEX('AEO 2022 42'!80:80,MATCH(U$4,'AEO 2022 42'!$13:$13,0))/100</f>
        <v>0.32032879</v>
      </c>
      <c r="V17" s="25">
        <f t="array" ref="V17">INDEX('AEO 2022 42'!80:80,MATCH(V$4,'AEO 2022 42'!$13:$13,0))/100</f>
        <v>0.32096882</v>
      </c>
      <c r="W17" s="25">
        <f t="array" ref="W17">INDEX('AEO 2022 42'!80:80,MATCH(W$4,'AEO 2022 42'!$13:$13,0))/100</f>
        <v>0.31791628</v>
      </c>
      <c r="X17" s="25">
        <f t="array" ref="X17">INDEX('AEO 2022 42'!80:80,MATCH(X$4,'AEO 2022 42'!$13:$13,0))/100</f>
        <v>0.31855137</v>
      </c>
      <c r="Y17" s="25">
        <f t="array" ref="Y17">INDEX('AEO 2022 42'!80:80,MATCH(Y$4,'AEO 2022 42'!$13:$13,0))/100</f>
        <v>0.31774776</v>
      </c>
      <c r="Z17" s="25">
        <f t="array" ref="Z17">INDEX('AEO 2022 42'!80:80,MATCH(Z$4,'AEO 2022 42'!$13:$13,0))/100</f>
        <v>0.31689852</v>
      </c>
      <c r="AA17" s="25">
        <f t="array" ref="AA17">INDEX('AEO 2022 42'!80:80,MATCH(AA$4,'AEO 2022 42'!$13:$13,0))/100</f>
        <v>0.3171907</v>
      </c>
      <c r="AB17" s="25">
        <f t="array" ref="AB17">INDEX('AEO 2022 42'!80:80,MATCH(AB$4,'AEO 2022 42'!$13:$13,0))/100</f>
        <v>0.31695763</v>
      </c>
      <c r="AC17" s="25">
        <f t="array" ref="AC17">INDEX('AEO 2022 42'!80:80,MATCH(AC$4,'AEO 2022 42'!$13:$13,0))/100</f>
        <v>0.316059</v>
      </c>
      <c r="AD17" s="25">
        <f t="array" ref="AD17">INDEX('AEO 2022 42'!80:80,MATCH(AD$4,'AEO 2022 42'!$13:$13,0))/100</f>
        <v>0.31608593</v>
      </c>
      <c r="AE17" s="25">
        <f t="array" ref="AE17">INDEX('AEO 2022 42'!80:80,MATCH(AE$4,'AEO 2022 42'!$13:$13,0))/100</f>
        <v>0.31591505</v>
      </c>
      <c r="AF17" s="25">
        <f t="array" ref="AF17">INDEX('AEO 2022 42'!80:80,MATCH(AF$4,'AEO 2022 42'!$13:$13,0))/100</f>
        <v>0.315177</v>
      </c>
      <c r="AG17" s="25">
        <f t="array" ref="AG17">INDEX('AEO 2022 42'!80:80,MATCH(AG$4,'AEO 2022 42'!$13:$13,0))/100</f>
        <v>0.31632217</v>
      </c>
    </row>
    <row r="18" ht="14.25" customHeight="1">
      <c r="A18" s="1"/>
      <c r="B18" s="3" t="s">
        <v>604</v>
      </c>
      <c r="C18" s="25">
        <f t="array" ref="C18">INDEX('AEO 2021 42'!76:76,MATCH(C$4,'AEO 2021 42'!$14:$14,0))/100</f>
        <v>0.16779509</v>
      </c>
      <c r="D18" s="25">
        <f t="array" ref="D18">INDEX('AEO 2022 42'!81:81,MATCH(D$4,'AEO 2022 42'!$13:$13,0))/100</f>
        <v>0.0968981</v>
      </c>
      <c r="E18" s="25">
        <f t="array" ref="E18">INDEX('AEO 2022 42'!81:81,MATCH(E$4,'AEO 2022 42'!$13:$13,0))/100</f>
        <v>0.10098173</v>
      </c>
      <c r="F18" s="25">
        <f t="array" ref="F18">INDEX('AEO 2022 42'!81:81,MATCH(F$4,'AEO 2022 42'!$13:$13,0))/100</f>
        <v>0.10822314</v>
      </c>
      <c r="G18" s="25">
        <f t="array" ref="G18">INDEX('AEO 2022 42'!81:81,MATCH(G$4,'AEO 2022 42'!$13:$13,0))/100</f>
        <v>0.10634097</v>
      </c>
      <c r="H18" s="25">
        <f t="array" ref="H18">INDEX('AEO 2022 42'!81:81,MATCH(H$4,'AEO 2022 42'!$13:$13,0))/100</f>
        <v>0.1045815</v>
      </c>
      <c r="I18" s="25">
        <f t="array" ref="I18">INDEX('AEO 2022 42'!81:81,MATCH(I$4,'AEO 2022 42'!$13:$13,0))/100</f>
        <v>0.10237511</v>
      </c>
      <c r="J18" s="25">
        <f t="array" ref="J18">INDEX('AEO 2022 42'!81:81,MATCH(J$4,'AEO 2022 42'!$13:$13,0))/100</f>
        <v>0.10059375</v>
      </c>
      <c r="K18" s="25">
        <f t="array" ref="K18">INDEX('AEO 2022 42'!81:81,MATCH(K$4,'AEO 2022 42'!$13:$13,0))/100</f>
        <v>0.09999305</v>
      </c>
      <c r="L18" s="25">
        <f t="array" ref="L18">INDEX('AEO 2022 42'!81:81,MATCH(L$4,'AEO 2022 42'!$13:$13,0))/100</f>
        <v>0.09932728</v>
      </c>
      <c r="M18" s="25">
        <f t="array" ref="M18">INDEX('AEO 2022 42'!81:81,MATCH(M$4,'AEO 2022 42'!$13:$13,0))/100</f>
        <v>0.09778519</v>
      </c>
      <c r="N18" s="25">
        <f t="array" ref="N18">INDEX('AEO 2022 42'!81:81,MATCH(N$4,'AEO 2022 42'!$13:$13,0))/100</f>
        <v>0.09798178</v>
      </c>
      <c r="O18" s="25">
        <f t="array" ref="O18">INDEX('AEO 2022 42'!81:81,MATCH(O$4,'AEO 2022 42'!$13:$13,0))/100</f>
        <v>0.09461944</v>
      </c>
      <c r="P18" s="25">
        <f t="array" ref="P18">INDEX('AEO 2022 42'!81:81,MATCH(P$4,'AEO 2022 42'!$13:$13,0))/100</f>
        <v>0.09644966</v>
      </c>
      <c r="Q18" s="25">
        <f t="array" ref="Q18">INDEX('AEO 2022 42'!81:81,MATCH(Q$4,'AEO 2022 42'!$13:$13,0))/100</f>
        <v>0.0960702</v>
      </c>
      <c r="R18" s="25">
        <f t="array" ref="R18">INDEX('AEO 2022 42'!81:81,MATCH(R$4,'AEO 2022 42'!$13:$13,0))/100</f>
        <v>0.09553093</v>
      </c>
      <c r="S18" s="25">
        <f t="array" ref="S18">INDEX('AEO 2022 42'!81:81,MATCH(S$4,'AEO 2022 42'!$13:$13,0))/100</f>
        <v>0.09529686</v>
      </c>
      <c r="T18" s="25">
        <f t="array" ref="T18">INDEX('AEO 2022 42'!81:81,MATCH(T$4,'AEO 2022 42'!$13:$13,0))/100</f>
        <v>0.09472473</v>
      </c>
      <c r="U18" s="25">
        <f t="array" ref="U18">INDEX('AEO 2022 42'!81:81,MATCH(U$4,'AEO 2022 42'!$13:$13,0))/100</f>
        <v>0.09406096</v>
      </c>
      <c r="V18" s="25">
        <f t="array" ref="V18">INDEX('AEO 2022 42'!81:81,MATCH(V$4,'AEO 2022 42'!$13:$13,0))/100</f>
        <v>0.09437992</v>
      </c>
      <c r="W18" s="25">
        <f t="array" ref="W18">INDEX('AEO 2022 42'!81:81,MATCH(W$4,'AEO 2022 42'!$13:$13,0))/100</f>
        <v>0.09271238</v>
      </c>
      <c r="X18" s="25">
        <f t="array" ref="X18">INDEX('AEO 2022 42'!81:81,MATCH(X$4,'AEO 2022 42'!$13:$13,0))/100</f>
        <v>0.09294979</v>
      </c>
      <c r="Y18" s="25">
        <f t="array" ref="Y18">INDEX('AEO 2022 42'!81:81,MATCH(Y$4,'AEO 2022 42'!$13:$13,0))/100</f>
        <v>0.09251011</v>
      </c>
      <c r="Z18" s="25">
        <f t="array" ref="Z18">INDEX('AEO 2022 42'!81:81,MATCH(Z$4,'AEO 2022 42'!$13:$13,0))/100</f>
        <v>0.0920126</v>
      </c>
      <c r="AA18" s="25">
        <f t="array" ref="AA18">INDEX('AEO 2022 42'!81:81,MATCH(AA$4,'AEO 2022 42'!$13:$13,0))/100</f>
        <v>0.0921285</v>
      </c>
      <c r="AB18" s="25">
        <f t="array" ref="AB18">INDEX('AEO 2022 42'!81:81,MATCH(AB$4,'AEO 2022 42'!$13:$13,0))/100</f>
        <v>0.09201249</v>
      </c>
      <c r="AC18" s="25">
        <f t="array" ref="AC18">INDEX('AEO 2022 42'!81:81,MATCH(AC$4,'AEO 2022 42'!$13:$13,0))/100</f>
        <v>0.091529</v>
      </c>
      <c r="AD18" s="25">
        <f t="array" ref="AD18">INDEX('AEO 2022 42'!81:81,MATCH(AD$4,'AEO 2022 42'!$13:$13,0))/100</f>
        <v>0.0915175</v>
      </c>
      <c r="AE18" s="25">
        <f t="array" ref="AE18">INDEX('AEO 2022 42'!81:81,MATCH(AE$4,'AEO 2022 42'!$13:$13,0))/100</f>
        <v>0.09138079</v>
      </c>
      <c r="AF18" s="25">
        <f t="array" ref="AF18">INDEX('AEO 2022 42'!81:81,MATCH(AF$4,'AEO 2022 42'!$13:$13,0))/100</f>
        <v>0.09100876</v>
      </c>
      <c r="AG18" s="25">
        <f t="array" ref="AG18">INDEX('AEO 2022 42'!81:81,MATCH(AG$4,'AEO 2022 42'!$13:$13,0))/100</f>
        <v>0.09168873</v>
      </c>
    </row>
    <row r="19" ht="14.25" customHeight="1">
      <c r="A19" s="1" t="s">
        <v>3890</v>
      </c>
      <c r="B19" s="3" t="s">
        <v>607</v>
      </c>
      <c r="C19" s="25">
        <f t="array" ref="C19">INDEX('AEO 2021 42'!77:77,MATCH(C$4,'AEO 2021 42'!$14:$14,0))/100</f>
        <v>0.01002388</v>
      </c>
      <c r="D19" s="25">
        <f t="array" ref="D19">INDEX('AEO 2022 42'!82:82,MATCH(D$4,'AEO 2022 42'!$13:$13,0))/100</f>
        <v>0.01030188</v>
      </c>
      <c r="E19" s="25">
        <f t="array" ref="E19">INDEX('AEO 2022 42'!82:82,MATCH(E$4,'AEO 2022 42'!$13:$13,0))/100</f>
        <v>0.01018869</v>
      </c>
      <c r="F19" s="25">
        <f t="array" ref="F19">INDEX('AEO 2022 42'!82:82,MATCH(F$4,'AEO 2022 42'!$13:$13,0))/100</f>
        <v>0.0104907</v>
      </c>
      <c r="G19" s="25">
        <f t="array" ref="G19">INDEX('AEO 2022 42'!82:82,MATCH(G$4,'AEO 2022 42'!$13:$13,0))/100</f>
        <v>0.01049902</v>
      </c>
      <c r="H19" s="25">
        <f t="array" ref="H19">INDEX('AEO 2022 42'!82:82,MATCH(H$4,'AEO 2022 42'!$13:$13,0))/100</f>
        <v>0.01053034</v>
      </c>
      <c r="I19" s="25">
        <f t="array" ref="I19">INDEX('AEO 2022 42'!82:82,MATCH(I$4,'AEO 2022 42'!$13:$13,0))/100</f>
        <v>0.01046927</v>
      </c>
      <c r="J19" s="25">
        <f t="array" ref="J19">INDEX('AEO 2022 42'!82:82,MATCH(J$4,'AEO 2022 42'!$13:$13,0))/100</f>
        <v>0.01037506</v>
      </c>
      <c r="K19" s="25">
        <f t="array" ref="K19">INDEX('AEO 2022 42'!82:82,MATCH(K$4,'AEO 2022 42'!$13:$13,0))/100</f>
        <v>0.01036587</v>
      </c>
      <c r="L19" s="25">
        <f t="array" ref="L19">INDEX('AEO 2022 42'!82:82,MATCH(L$4,'AEO 2022 42'!$13:$13,0))/100</f>
        <v>0.01035172</v>
      </c>
      <c r="M19" s="25">
        <f t="array" ref="M19">INDEX('AEO 2022 42'!82:82,MATCH(M$4,'AEO 2022 42'!$13:$13,0))/100</f>
        <v>0.01032089</v>
      </c>
      <c r="N19" s="25">
        <f t="array" ref="N19">INDEX('AEO 2022 42'!82:82,MATCH(N$4,'AEO 2022 42'!$13:$13,0))/100</f>
        <v>0.01031039</v>
      </c>
      <c r="O19" s="25">
        <f t="array" ref="O19">INDEX('AEO 2022 42'!82:82,MATCH(O$4,'AEO 2022 42'!$13:$13,0))/100</f>
        <v>0.01026171</v>
      </c>
      <c r="P19" s="25">
        <f t="array" ref="P19">INDEX('AEO 2022 42'!82:82,MATCH(P$4,'AEO 2022 42'!$13:$13,0))/100</f>
        <v>0.01028095</v>
      </c>
      <c r="Q19" s="25">
        <f t="array" ref="Q19">INDEX('AEO 2022 42'!82:82,MATCH(Q$4,'AEO 2022 42'!$13:$13,0))/100</f>
        <v>0.01025645</v>
      </c>
      <c r="R19" s="25">
        <f t="array" ref="R19">INDEX('AEO 2022 42'!82:82,MATCH(R$4,'AEO 2022 42'!$13:$13,0))/100</f>
        <v>0.01024046</v>
      </c>
      <c r="S19" s="25">
        <f t="array" ref="S19">INDEX('AEO 2022 42'!82:82,MATCH(S$4,'AEO 2022 42'!$13:$13,0))/100</f>
        <v>0.01022829</v>
      </c>
      <c r="T19" s="25">
        <f t="array" ref="T19">INDEX('AEO 2022 42'!82:82,MATCH(T$4,'AEO 2022 42'!$13:$13,0))/100</f>
        <v>0.01021184</v>
      </c>
      <c r="U19" s="25">
        <f t="array" ref="U19">INDEX('AEO 2022 42'!82:82,MATCH(U$4,'AEO 2022 42'!$13:$13,0))/100</f>
        <v>0.01019479</v>
      </c>
      <c r="V19" s="25">
        <f t="array" ref="V19">INDEX('AEO 2022 42'!82:82,MATCH(V$4,'AEO 2022 42'!$13:$13,0))/100</f>
        <v>0.01019523</v>
      </c>
      <c r="W19" s="25">
        <f t="array" ref="W19">INDEX('AEO 2022 42'!82:82,MATCH(W$4,'AEO 2022 42'!$13:$13,0))/100</f>
        <v>0.01016121</v>
      </c>
      <c r="X19" s="25">
        <f t="array" ref="X19">INDEX('AEO 2022 42'!82:82,MATCH(X$4,'AEO 2022 42'!$13:$13,0))/100</f>
        <v>0.01015447</v>
      </c>
      <c r="Y19" s="25">
        <f t="array" ref="Y19">INDEX('AEO 2022 42'!82:82,MATCH(Y$4,'AEO 2022 42'!$13:$13,0))/100</f>
        <v>0.01014197</v>
      </c>
      <c r="Z19" s="25">
        <f t="array" ref="Z19">INDEX('AEO 2022 42'!82:82,MATCH(Z$4,'AEO 2022 42'!$13:$13,0))/100</f>
        <v>0.01012694</v>
      </c>
      <c r="AA19" s="25">
        <f t="array" ref="AA19">INDEX('AEO 2022 42'!82:82,MATCH(AA$4,'AEO 2022 42'!$13:$13,0))/100</f>
        <v>0.01012173</v>
      </c>
      <c r="AB19" s="25">
        <f t="array" ref="AB19">INDEX('AEO 2022 42'!82:82,MATCH(AB$4,'AEO 2022 42'!$13:$13,0))/100</f>
        <v>0.01011544</v>
      </c>
      <c r="AC19" s="25">
        <f t="array" ref="AC19">INDEX('AEO 2022 42'!82:82,MATCH(AC$4,'AEO 2022 42'!$13:$13,0))/100</f>
        <v>0.01010181</v>
      </c>
      <c r="AD19" s="25">
        <f t="array" ref="AD19">INDEX('AEO 2022 42'!82:82,MATCH(AD$4,'AEO 2022 42'!$13:$13,0))/100</f>
        <v>0.01009469</v>
      </c>
      <c r="AE19" s="25">
        <f t="array" ref="AE19">INDEX('AEO 2022 42'!82:82,MATCH(AE$4,'AEO 2022 42'!$13:$13,0))/100</f>
        <v>0.01008608</v>
      </c>
      <c r="AF19" s="25">
        <f t="array" ref="AF19">INDEX('AEO 2022 42'!82:82,MATCH(AF$4,'AEO 2022 42'!$13:$13,0))/100</f>
        <v>0.01007629</v>
      </c>
      <c r="AG19" s="25">
        <f t="array" ref="AG19">INDEX('AEO 2022 42'!82:82,MATCH(AG$4,'AEO 2022 42'!$13:$13,0))/100</f>
        <v>0.01008298</v>
      </c>
    </row>
    <row r="20" ht="14.25" customHeight="1">
      <c r="A20" s="1"/>
      <c r="B20" s="3" t="s">
        <v>610</v>
      </c>
      <c r="C20" s="25">
        <f t="array" ref="C20">INDEX('AEO 2021 42'!78:78,MATCH(C$4,'AEO 2021 42'!$14:$14,0))/100</f>
        <v>0.19449375</v>
      </c>
      <c r="D20" s="25">
        <f t="array" ref="D20">INDEX('AEO 2022 42'!83:83,MATCH(D$4,'AEO 2022 42'!$13:$13,0))/100</f>
        <v>0.31210232</v>
      </c>
      <c r="E20" s="25">
        <f t="array" ref="E20">INDEX('AEO 2022 42'!83:83,MATCH(E$4,'AEO 2022 42'!$13:$13,0))/100</f>
        <v>0.30391996</v>
      </c>
      <c r="F20" s="25">
        <f t="array" ref="F20">INDEX('AEO 2022 42'!83:83,MATCH(F$4,'AEO 2022 42'!$13:$13,0))/100</f>
        <v>0.29533445</v>
      </c>
      <c r="G20" s="25">
        <f t="array" ref="G20">INDEX('AEO 2022 42'!83:83,MATCH(G$4,'AEO 2022 42'!$13:$13,0))/100</f>
        <v>0.29862234</v>
      </c>
      <c r="H20" s="25">
        <f t="array" ref="H20">INDEX('AEO 2022 42'!83:83,MATCH(H$4,'AEO 2022 42'!$13:$13,0))/100</f>
        <v>0.303384</v>
      </c>
      <c r="I20" s="25">
        <f t="array" ref="I20">INDEX('AEO 2022 42'!83:83,MATCH(I$4,'AEO 2022 42'!$13:$13,0))/100</f>
        <v>0.30673847</v>
      </c>
      <c r="J20" s="25">
        <f t="array" ref="J20">INDEX('AEO 2022 42'!83:83,MATCH(J$4,'AEO 2022 42'!$13:$13,0))/100</f>
        <v>0.31126595</v>
      </c>
      <c r="K20" s="25">
        <f t="array" ref="K20">INDEX('AEO 2022 42'!83:83,MATCH(K$4,'AEO 2022 42'!$13:$13,0))/100</f>
        <v>0.31289667</v>
      </c>
      <c r="L20" s="25">
        <f t="array" ref="L20">INDEX('AEO 2022 42'!83:83,MATCH(L$4,'AEO 2022 42'!$13:$13,0))/100</f>
        <v>0.31442474</v>
      </c>
      <c r="M20" s="25">
        <f t="array" ref="M20">INDEX('AEO 2022 42'!83:83,MATCH(M$4,'AEO 2022 42'!$13:$13,0))/100</f>
        <v>0.31781137</v>
      </c>
      <c r="N20" s="25">
        <f t="array" ref="N20">INDEX('AEO 2022 42'!83:83,MATCH(N$4,'AEO 2022 42'!$13:$13,0))/100</f>
        <v>0.31753174</v>
      </c>
      <c r="O20" s="25">
        <f t="array" ref="O20">INDEX('AEO 2022 42'!83:83,MATCH(O$4,'AEO 2022 42'!$13:$13,0))/100</f>
        <v>0.32447018</v>
      </c>
      <c r="P20" s="25">
        <f t="array" ref="P20">INDEX('AEO 2022 42'!83:83,MATCH(P$4,'AEO 2022 42'!$13:$13,0))/100</f>
        <v>0.32079014</v>
      </c>
      <c r="Q20" s="25">
        <f t="array" ref="Q20">INDEX('AEO 2022 42'!83:83,MATCH(Q$4,'AEO 2022 42'!$13:$13,0))/100</f>
        <v>0.32166245</v>
      </c>
      <c r="R20" s="25">
        <f t="array" ref="R20">INDEX('AEO 2022 42'!83:83,MATCH(R$4,'AEO 2022 42'!$13:$13,0))/100</f>
        <v>0.32285645</v>
      </c>
      <c r="S20" s="25">
        <f t="array" ref="S20">INDEX('AEO 2022 42'!83:83,MATCH(S$4,'AEO 2022 42'!$13:$13,0))/100</f>
        <v>0.32342468</v>
      </c>
      <c r="T20" s="25">
        <f t="array" ref="T20">INDEX('AEO 2022 42'!83:83,MATCH(T$4,'AEO 2022 42'!$13:$13,0))/100</f>
        <v>0.32474632</v>
      </c>
      <c r="U20" s="25">
        <f t="array" ref="U20">INDEX('AEO 2022 42'!83:83,MATCH(U$4,'AEO 2022 42'!$13:$13,0))/100</f>
        <v>0.32629761</v>
      </c>
      <c r="V20" s="25">
        <f t="array" ref="V20">INDEX('AEO 2022 42'!83:83,MATCH(V$4,'AEO 2022 42'!$13:$13,0))/100</f>
        <v>0.32580109</v>
      </c>
      <c r="W20" s="25">
        <f t="array" ref="W20">INDEX('AEO 2022 42'!83:83,MATCH(W$4,'AEO 2022 42'!$13:$13,0))/100</f>
        <v>0.32944954</v>
      </c>
      <c r="X20" s="25">
        <f t="array" ref="X20">INDEX('AEO 2022 42'!83:83,MATCH(X$4,'AEO 2022 42'!$13:$13,0))/100</f>
        <v>0.32899265</v>
      </c>
      <c r="Y20" s="25">
        <f t="array" ref="Y20">INDEX('AEO 2022 42'!83:83,MATCH(Y$4,'AEO 2022 42'!$13:$13,0))/100</f>
        <v>0.33008282</v>
      </c>
      <c r="Z20" s="25">
        <f t="array" ref="Z20">INDEX('AEO 2022 42'!83:83,MATCH(Z$4,'AEO 2022 42'!$13:$13,0))/100</f>
        <v>0.33123528</v>
      </c>
      <c r="AA20" s="25">
        <f t="array" ref="AA20">INDEX('AEO 2022 42'!83:83,MATCH(AA$4,'AEO 2022 42'!$13:$13,0))/100</f>
        <v>0.33110771</v>
      </c>
      <c r="AB20" s="25">
        <f t="array" ref="AB20">INDEX('AEO 2022 42'!83:83,MATCH(AB$4,'AEO 2022 42'!$13:$13,0))/100</f>
        <v>0.33154285</v>
      </c>
      <c r="AC20" s="25">
        <f t="array" ref="AC20">INDEX('AEO 2022 42'!83:83,MATCH(AC$4,'AEO 2022 42'!$13:$13,0))/100</f>
        <v>0.33270306</v>
      </c>
      <c r="AD20" s="25">
        <f t="array" ref="AD20">INDEX('AEO 2022 42'!83:83,MATCH(AD$4,'AEO 2022 42'!$13:$13,0))/100</f>
        <v>0.33282948</v>
      </c>
      <c r="AE20" s="25">
        <f t="array" ref="AE20">INDEX('AEO 2022 42'!83:83,MATCH(AE$4,'AEO 2022 42'!$13:$13,0))/100</f>
        <v>0.33316917</v>
      </c>
      <c r="AF20" s="25">
        <f t="array" ref="AF20">INDEX('AEO 2022 42'!83:83,MATCH(AF$4,'AEO 2022 42'!$13:$13,0))/100</f>
        <v>0.33412422</v>
      </c>
      <c r="AG20" s="25">
        <f t="array" ref="AG20">INDEX('AEO 2022 42'!83:83,MATCH(AG$4,'AEO 2022 42'!$13:$13,0))/100</f>
        <v>0.33286739</v>
      </c>
    </row>
    <row r="21" ht="14.25" customHeight="1">
      <c r="A21" s="1"/>
      <c r="B21" s="3" t="s">
        <v>613</v>
      </c>
      <c r="C21" s="25">
        <f t="array" ref="C21">INDEX('AEO 2021 42'!79:79,MATCH(C$4,'AEO 2021 42'!$14:$14,0))/100</f>
        <v>0.05407518</v>
      </c>
      <c r="D21" s="25">
        <f t="array" ref="D21">INDEX('AEO 2022 42'!84:84,MATCH(D$4,'AEO 2022 42'!$13:$13,0))/100</f>
        <v>0.05383692</v>
      </c>
      <c r="E21" s="25">
        <f t="array" ref="E21">INDEX('AEO 2022 42'!84:84,MATCH(E$4,'AEO 2022 42'!$13:$13,0))/100</f>
        <v>0.05823304</v>
      </c>
      <c r="F21" s="25">
        <f t="array" ref="F21">INDEX('AEO 2022 42'!84:84,MATCH(F$4,'AEO 2022 42'!$13:$13,0))/100</f>
        <v>0.06187125</v>
      </c>
      <c r="G21" s="25">
        <f t="array" ref="G21">INDEX('AEO 2022 42'!84:84,MATCH(G$4,'AEO 2022 42'!$13:$13,0))/100</f>
        <v>0.06303352</v>
      </c>
      <c r="H21" s="25">
        <f t="array" ref="H21">INDEX('AEO 2022 42'!84:84,MATCH(H$4,'AEO 2022 42'!$13:$13,0))/100</f>
        <v>0.06401572</v>
      </c>
      <c r="I21" s="25">
        <f t="array" ref="I21">INDEX('AEO 2022 42'!84:84,MATCH(I$4,'AEO 2022 42'!$13:$13,0))/100</f>
        <v>0.06474848</v>
      </c>
      <c r="J21" s="25">
        <f t="array" ref="J21">INDEX('AEO 2022 42'!84:84,MATCH(J$4,'AEO 2022 42'!$13:$13,0))/100</f>
        <v>0.06554911</v>
      </c>
      <c r="K21" s="25">
        <f t="array" ref="K21">INDEX('AEO 2022 42'!84:84,MATCH(K$4,'AEO 2022 42'!$13:$13,0))/100</f>
        <v>0.06630589</v>
      </c>
      <c r="L21" s="25">
        <f t="array" ref="L21">INDEX('AEO 2022 42'!84:84,MATCH(L$4,'AEO 2022 42'!$13:$13,0))/100</f>
        <v>0.06700751</v>
      </c>
      <c r="M21" s="25">
        <f t="array" ref="M21">INDEX('AEO 2022 42'!84:84,MATCH(M$4,'AEO 2022 42'!$13:$13,0))/100</f>
        <v>0.06732331</v>
      </c>
      <c r="N21" s="25">
        <f t="array" ref="N21">INDEX('AEO 2022 42'!84:84,MATCH(N$4,'AEO 2022 42'!$13:$13,0))/100</f>
        <v>0.0681193</v>
      </c>
      <c r="O21" s="25">
        <f t="array" ref="O21">INDEX('AEO 2022 42'!84:84,MATCH(O$4,'AEO 2022 42'!$13:$13,0))/100</f>
        <v>0.06768917</v>
      </c>
      <c r="P21" s="25">
        <f t="array" ref="P21">INDEX('AEO 2022 42'!84:84,MATCH(P$4,'AEO 2022 42'!$13:$13,0))/100</f>
        <v>0.06897863</v>
      </c>
      <c r="Q21" s="25">
        <f t="array" ref="Q21">INDEX('AEO 2022 42'!84:84,MATCH(Q$4,'AEO 2022 42'!$13:$13,0))/100</f>
        <v>0.06951315</v>
      </c>
      <c r="R21" s="25">
        <f t="array" ref="R21">INDEX('AEO 2022 42'!84:84,MATCH(R$4,'AEO 2022 42'!$13:$13,0))/100</f>
        <v>0.06988607</v>
      </c>
      <c r="S21" s="25">
        <f t="array" ref="S21">INDEX('AEO 2022 42'!84:84,MATCH(S$4,'AEO 2022 42'!$13:$13,0))/100</f>
        <v>0.07034823</v>
      </c>
      <c r="T21" s="25">
        <f t="array" ref="T21">INDEX('AEO 2022 42'!84:84,MATCH(T$4,'AEO 2022 42'!$13:$13,0))/100</f>
        <v>0.07065508</v>
      </c>
      <c r="U21" s="25">
        <f t="array" ref="U21">INDEX('AEO 2022 42'!84:84,MATCH(U$4,'AEO 2022 42'!$13:$13,0))/100</f>
        <v>0.07088215</v>
      </c>
      <c r="V21" s="25">
        <f t="array" ref="V21">INDEX('AEO 2022 42'!84:84,MATCH(V$4,'AEO 2022 42'!$13:$13,0))/100</f>
        <v>0.07143404</v>
      </c>
      <c r="W21" s="25">
        <f t="array" ref="W21">INDEX('AEO 2022 42'!84:84,MATCH(W$4,'AEO 2022 42'!$13:$13,0))/100</f>
        <v>0.07128514</v>
      </c>
      <c r="X21" s="25">
        <f t="array" ref="X21">INDEX('AEO 2022 42'!84:84,MATCH(X$4,'AEO 2022 42'!$13:$13,0))/100</f>
        <v>0.07176948</v>
      </c>
      <c r="Y21" s="25">
        <f t="array" ref="Y21">INDEX('AEO 2022 42'!84:84,MATCH(Y$4,'AEO 2022 42'!$13:$13,0))/100</f>
        <v>0.07200194</v>
      </c>
      <c r="Z21" s="25">
        <f t="array" ref="Z21">INDEX('AEO 2022 42'!84:84,MATCH(Z$4,'AEO 2022 42'!$13:$13,0))/100</f>
        <v>0.07217789</v>
      </c>
      <c r="AA21" s="25">
        <f t="array" ref="AA21">INDEX('AEO 2022 42'!84:84,MATCH(AA$4,'AEO 2022 42'!$13:$13,0))/100</f>
        <v>0.0725848</v>
      </c>
      <c r="AB21" s="25">
        <f t="array" ref="AB21">INDEX('AEO 2022 42'!84:84,MATCH(AB$4,'AEO 2022 42'!$13:$13,0))/100</f>
        <v>0.07288285</v>
      </c>
      <c r="AC21" s="25">
        <f t="array" ref="AC21">INDEX('AEO 2022 42'!84:84,MATCH(AC$4,'AEO 2022 42'!$13:$13,0))/100</f>
        <v>0.07303525</v>
      </c>
      <c r="AD21" s="25">
        <f t="array" ref="AD21">INDEX('AEO 2022 42'!84:84,MATCH(AD$4,'AEO 2022 42'!$13:$13,0))/100</f>
        <v>0.07335989</v>
      </c>
      <c r="AE21" s="25">
        <f t="array" ref="AE21">INDEX('AEO 2022 42'!84:84,MATCH(AE$4,'AEO 2022 42'!$13:$13,0))/100</f>
        <v>0.0736182</v>
      </c>
      <c r="AF21" s="25">
        <f t="array" ref="AF21">INDEX('AEO 2022 42'!84:84,MATCH(AF$4,'AEO 2022 42'!$13:$13,0))/100</f>
        <v>0.07377364</v>
      </c>
      <c r="AG21" s="25">
        <f t="array" ref="AG21">INDEX('AEO 2022 42'!84:84,MATCH(AG$4,'AEO 2022 42'!$13:$13,0))/100</f>
        <v>0.07437274</v>
      </c>
    </row>
    <row r="22" ht="14.25" customHeight="1">
      <c r="A22" s="1"/>
      <c r="B22" s="82" t="s">
        <v>657</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ht="14.25" customHeight="1">
      <c r="A23" s="51" t="s">
        <v>934</v>
      </c>
      <c r="B23" s="3" t="s">
        <v>623</v>
      </c>
      <c r="C23" s="25">
        <f t="array" ref="C23">INDEX('AEO 2021 42'!81:81,MATCH(C$4,'AEO 2021 42'!$14:$14,0))/100</f>
        <v>0.0421033</v>
      </c>
      <c r="D23" s="25">
        <f t="array" ref="D23">INDEX('AEO 2022 42'!87:87,MATCH(D$4,'AEO 2022 42'!$13:$13,0))/100</f>
        <v>0.03576458</v>
      </c>
      <c r="E23" s="25">
        <f t="array" ref="E23">INDEX('AEO 2022 42'!87:87,MATCH(E$4,'AEO 2022 42'!$13:$13,0))/100</f>
        <v>0.03730065</v>
      </c>
      <c r="F23" s="25">
        <f t="array" ref="F23">INDEX('AEO 2022 42'!87:87,MATCH(F$4,'AEO 2022 42'!$13:$13,0))/100</f>
        <v>0.03880666</v>
      </c>
      <c r="G23" s="25">
        <f t="array" ref="G23">INDEX('AEO 2022 42'!87:87,MATCH(G$4,'AEO 2022 42'!$13:$13,0))/100</f>
        <v>0.03867127</v>
      </c>
      <c r="H23" s="25">
        <f t="array" ref="H23">INDEX('AEO 2022 42'!87:87,MATCH(H$4,'AEO 2022 42'!$13:$13,0))/100</f>
        <v>0.03840782</v>
      </c>
      <c r="I23" s="25">
        <f t="array" ref="I23">INDEX('AEO 2022 42'!87:87,MATCH(I$4,'AEO 2022 42'!$13:$13,0))/100</f>
        <v>0.03805583</v>
      </c>
      <c r="J23" s="25">
        <f t="array" ref="J23">INDEX('AEO 2022 42'!87:87,MATCH(J$4,'AEO 2022 42'!$13:$13,0))/100</f>
        <v>0.03776397</v>
      </c>
      <c r="K23" s="25">
        <f t="array" ref="K23">INDEX('AEO 2022 42'!87:87,MATCH(K$4,'AEO 2022 42'!$13:$13,0))/100</f>
        <v>0.03769194</v>
      </c>
      <c r="L23" s="25">
        <f t="array" ref="L23">INDEX('AEO 2022 42'!87:87,MATCH(L$4,'AEO 2022 42'!$13:$13,0))/100</f>
        <v>0.03764386</v>
      </c>
      <c r="M23" s="25">
        <f t="array" ref="M23">INDEX('AEO 2022 42'!87:87,MATCH(M$4,'AEO 2022 42'!$13:$13,0))/100</f>
        <v>0.03735318</v>
      </c>
      <c r="N23" s="25">
        <f t="array" ref="N23">INDEX('AEO 2022 42'!87:87,MATCH(N$4,'AEO 2022 42'!$13:$13,0))/100</f>
        <v>0.03749157</v>
      </c>
      <c r="O23" s="25">
        <f t="array" ref="O23">INDEX('AEO 2022 42'!87:87,MATCH(O$4,'AEO 2022 42'!$13:$13,0))/100</f>
        <v>0.03688132</v>
      </c>
      <c r="P23" s="25">
        <f t="array" ref="P23">INDEX('AEO 2022 42'!87:87,MATCH(P$4,'AEO 2022 42'!$13:$13,0))/100</f>
        <v>0.03730136</v>
      </c>
      <c r="Q23" s="25">
        <f t="array" ref="Q23">INDEX('AEO 2022 42'!87:87,MATCH(Q$4,'AEO 2022 42'!$13:$13,0))/100</f>
        <v>0.03735976</v>
      </c>
      <c r="R23" s="25">
        <f t="array" ref="R23">INDEX('AEO 2022 42'!87:87,MATCH(R$4,'AEO 2022 42'!$13:$13,0))/100</f>
        <v>0.03731459</v>
      </c>
      <c r="S23" s="25">
        <f t="array" ref="S23">INDEX('AEO 2022 42'!87:87,MATCH(S$4,'AEO 2022 42'!$13:$13,0))/100</f>
        <v>0.03727007</v>
      </c>
      <c r="T23" s="25">
        <f t="array" ref="T23">INDEX('AEO 2022 42'!87:87,MATCH(T$4,'AEO 2022 42'!$13:$13,0))/100</f>
        <v>0.03717659</v>
      </c>
      <c r="U23" s="25">
        <f t="array" ref="U23">INDEX('AEO 2022 42'!87:87,MATCH(U$4,'AEO 2022 42'!$13:$13,0))/100</f>
        <v>0.03705039</v>
      </c>
      <c r="V23" s="25">
        <f t="array" ref="V23">INDEX('AEO 2022 42'!87:87,MATCH(V$4,'AEO 2022 42'!$13:$13,0))/100</f>
        <v>0.03716497</v>
      </c>
      <c r="W23" s="25">
        <f t="array" ref="W23">INDEX('AEO 2022 42'!87:87,MATCH(W$4,'AEO 2022 42'!$13:$13,0))/100</f>
        <v>0.03678478</v>
      </c>
      <c r="X23" s="25">
        <f t="array" ref="X23">INDEX('AEO 2022 42'!87:87,MATCH(X$4,'AEO 2022 42'!$13:$13,0))/100</f>
        <v>0.03689488</v>
      </c>
      <c r="Y23" s="25">
        <f t="array" ref="Y23">INDEX('AEO 2022 42'!87:87,MATCH(Y$4,'AEO 2022 42'!$13:$13,0))/100</f>
        <v>0.03681596</v>
      </c>
      <c r="Z23" s="25">
        <f t="array" ref="Z23">INDEX('AEO 2022 42'!87:87,MATCH(Z$4,'AEO 2022 42'!$13:$13,0))/100</f>
        <v>0.0367295</v>
      </c>
      <c r="AA23" s="25">
        <f t="array" ref="AA23">INDEX('AEO 2022 42'!87:87,MATCH(AA$4,'AEO 2022 42'!$13:$13,0))/100</f>
        <v>0.03678747</v>
      </c>
      <c r="AB23" s="25">
        <f t="array" ref="AB23">INDEX('AEO 2022 42'!87:87,MATCH(AB$4,'AEO 2022 42'!$13:$13,0))/100</f>
        <v>0.03679096</v>
      </c>
      <c r="AC23" s="25">
        <f t="array" ref="AC23">INDEX('AEO 2022 42'!87:87,MATCH(AC$4,'AEO 2022 42'!$13:$13,0))/100</f>
        <v>0.03670182</v>
      </c>
      <c r="AD23" s="25">
        <f t="array" ref="AD23">INDEX('AEO 2022 42'!87:87,MATCH(AD$4,'AEO 2022 42'!$13:$13,0))/100</f>
        <v>0.03672511</v>
      </c>
      <c r="AE23" s="25">
        <f t="array" ref="AE23">INDEX('AEO 2022 42'!87:87,MATCH(AE$4,'AEO 2022 42'!$13:$13,0))/100</f>
        <v>0.0367193</v>
      </c>
      <c r="AF23" s="25">
        <f t="array" ref="AF23">INDEX('AEO 2022 42'!87:87,MATCH(AF$4,'AEO 2022 42'!$13:$13,0))/100</f>
        <v>0.03664782</v>
      </c>
      <c r="AG23" s="25">
        <f t="array" ref="AG23">INDEX('AEO 2022 42'!87:87,MATCH(AG$4,'AEO 2022 42'!$13:$13,0))/100</f>
        <v>0.03683757</v>
      </c>
    </row>
    <row r="24" ht="14.25" customHeight="1">
      <c r="A24" s="51" t="s">
        <v>936</v>
      </c>
      <c r="B24" s="3" t="s">
        <v>626</v>
      </c>
      <c r="C24" s="25">
        <f t="array" ref="C24">INDEX('AEO 2021 42'!82:82,MATCH(C$4,'AEO 2021 42'!$14:$14,0))/100</f>
        <v>0.19353149</v>
      </c>
      <c r="D24" s="25">
        <f t="array" ref="D24">INDEX('AEO 2022 42'!88:88,MATCH(D$4,'AEO 2022 42'!$13:$13,0))/100</f>
        <v>0.23795731</v>
      </c>
      <c r="E24" s="25">
        <f t="array" ref="E24">INDEX('AEO 2022 42'!88:88,MATCH(E$4,'AEO 2022 42'!$13:$13,0))/100</f>
        <v>0.24224304</v>
      </c>
      <c r="F24" s="25">
        <f t="array" ref="F24">INDEX('AEO 2022 42'!88:88,MATCH(F$4,'AEO 2022 42'!$13:$13,0))/100</f>
        <v>0.24003462</v>
      </c>
      <c r="G24" s="25">
        <f t="array" ref="G24">INDEX('AEO 2022 42'!88:88,MATCH(G$4,'AEO 2022 42'!$13:$13,0))/100</f>
        <v>0.24138557</v>
      </c>
      <c r="H24" s="25">
        <f t="array" ref="H24">INDEX('AEO 2022 42'!88:88,MATCH(H$4,'AEO 2022 42'!$13:$13,0))/100</f>
        <v>0.24266615</v>
      </c>
      <c r="I24" s="25">
        <f t="array" ref="I24">INDEX('AEO 2022 42'!88:88,MATCH(I$4,'AEO 2022 42'!$13:$13,0))/100</f>
        <v>0.24389244</v>
      </c>
      <c r="J24" s="25">
        <f t="array" ref="J24">INDEX('AEO 2022 42'!88:88,MATCH(J$4,'AEO 2022 42'!$13:$13,0))/100</f>
        <v>0.24500589</v>
      </c>
      <c r="K24" s="25">
        <f t="array" ref="K24">INDEX('AEO 2022 42'!88:88,MATCH(K$4,'AEO 2022 42'!$13:$13,0))/100</f>
        <v>0.24562597</v>
      </c>
      <c r="L24" s="25">
        <f t="array" ref="L24">INDEX('AEO 2022 42'!88:88,MATCH(L$4,'AEO 2022 42'!$13:$13,0))/100</f>
        <v>0.24628582</v>
      </c>
      <c r="M24" s="25">
        <f t="array" ref="M24">INDEX('AEO 2022 42'!88:88,MATCH(M$4,'AEO 2022 42'!$13:$13,0))/100</f>
        <v>0.2469903</v>
      </c>
      <c r="N24" s="25">
        <f t="array" ref="N24">INDEX('AEO 2022 42'!88:88,MATCH(N$4,'AEO 2022 42'!$13:$13,0))/100</f>
        <v>0.24746992</v>
      </c>
      <c r="O24" s="25">
        <f t="array" ref="O24">INDEX('AEO 2022 42'!88:88,MATCH(O$4,'AEO 2022 42'!$13:$13,0))/100</f>
        <v>0.24837223</v>
      </c>
      <c r="P24" s="25">
        <f t="array" ref="P24">INDEX('AEO 2022 42'!88:88,MATCH(P$4,'AEO 2022 42'!$13:$13,0))/100</f>
        <v>0.24860954</v>
      </c>
      <c r="Q24" s="25">
        <f t="array" ref="Q24">INDEX('AEO 2022 42'!88:88,MATCH(Q$4,'AEO 2022 42'!$13:$13,0))/100</f>
        <v>0.24914101</v>
      </c>
      <c r="R24" s="25">
        <f t="array" ref="R24">INDEX('AEO 2022 42'!88:88,MATCH(R$4,'AEO 2022 42'!$13:$13,0))/100</f>
        <v>0.24960392</v>
      </c>
      <c r="S24" s="25">
        <f t="array" ref="S24">INDEX('AEO 2022 42'!88:88,MATCH(S$4,'AEO 2022 42'!$13:$13,0))/100</f>
        <v>0.25009087</v>
      </c>
      <c r="T24" s="25">
        <f t="array" ref="T24">INDEX('AEO 2022 42'!88:88,MATCH(T$4,'AEO 2022 42'!$13:$13,0))/100</f>
        <v>0.25041204</v>
      </c>
      <c r="U24" s="25">
        <f t="array" ref="U24">INDEX('AEO 2022 42'!88:88,MATCH(U$4,'AEO 2022 42'!$13:$13,0))/100</f>
        <v>0.25081238</v>
      </c>
      <c r="V24" s="25">
        <f t="array" ref="V24">INDEX('AEO 2022 42'!88:88,MATCH(V$4,'AEO 2022 42'!$13:$13,0))/100</f>
        <v>0.25100473</v>
      </c>
      <c r="W24" s="25">
        <f t="array" ref="W24">INDEX('AEO 2022 42'!88:88,MATCH(W$4,'AEO 2022 42'!$13:$13,0))/100</f>
        <v>0.25149382</v>
      </c>
      <c r="X24" s="25">
        <f t="array" ref="X24">INDEX('AEO 2022 42'!88:88,MATCH(X$4,'AEO 2022 42'!$13:$13,0))/100</f>
        <v>0.25176403</v>
      </c>
      <c r="Y24" s="25">
        <f t="array" ref="Y24">INDEX('AEO 2022 42'!88:88,MATCH(Y$4,'AEO 2022 42'!$13:$13,0))/100</f>
        <v>0.25202612</v>
      </c>
      <c r="Z24" s="25">
        <f t="array" ref="Z24">INDEX('AEO 2022 42'!88:88,MATCH(Z$4,'AEO 2022 42'!$13:$13,0))/100</f>
        <v>0.25235193</v>
      </c>
      <c r="AA24" s="25">
        <f t="array" ref="AA24">INDEX('AEO 2022 42'!88:88,MATCH(AA$4,'AEO 2022 42'!$13:$13,0))/100</f>
        <v>0.25255802</v>
      </c>
      <c r="AB24" s="25">
        <f t="array" ref="AB24">INDEX('AEO 2022 42'!88:88,MATCH(AB$4,'AEO 2022 42'!$13:$13,0))/100</f>
        <v>0.25273472</v>
      </c>
      <c r="AC24" s="25">
        <f t="array" ref="AC24">INDEX('AEO 2022 42'!88:88,MATCH(AC$4,'AEO 2022 42'!$13:$13,0))/100</f>
        <v>0.25297733</v>
      </c>
      <c r="AD24" s="25">
        <f t="array" ref="AD24">INDEX('AEO 2022 42'!88:88,MATCH(AD$4,'AEO 2022 42'!$13:$13,0))/100</f>
        <v>0.25316963</v>
      </c>
      <c r="AE24" s="25">
        <f t="array" ref="AE24">INDEX('AEO 2022 42'!88:88,MATCH(AE$4,'AEO 2022 42'!$13:$13,0))/100</f>
        <v>0.25333929</v>
      </c>
      <c r="AF24" s="25">
        <f t="array" ref="AF24">INDEX('AEO 2022 42'!88:88,MATCH(AF$4,'AEO 2022 42'!$13:$13,0))/100</f>
        <v>0.25354469</v>
      </c>
      <c r="AG24" s="25">
        <f t="array" ref="AG24">INDEX('AEO 2022 42'!88:88,MATCH(AG$4,'AEO 2022 42'!$13:$13,0))/100</f>
        <v>0.25353674</v>
      </c>
    </row>
    <row r="25" ht="14.25" customHeight="1">
      <c r="A25" s="51" t="s">
        <v>938</v>
      </c>
      <c r="B25" s="3" t="s">
        <v>629</v>
      </c>
      <c r="C25" s="25">
        <f t="array" ref="C25">INDEX('AEO 2021 42'!83:83,MATCH(C$4,'AEO 2021 42'!$14:$14,0))/100</f>
        <v>0.02934966</v>
      </c>
      <c r="D25" s="25">
        <f t="array" ref="D25">INDEX('AEO 2022 42'!89:89,MATCH(D$4,'AEO 2022 42'!$13:$13,0))/100</f>
        <v>0.0140859</v>
      </c>
      <c r="E25" s="25">
        <f t="array" ref="E25">INDEX('AEO 2022 42'!89:89,MATCH(E$4,'AEO 2022 42'!$13:$13,0))/100</f>
        <v>0.01379917</v>
      </c>
      <c r="F25" s="25">
        <f t="array" ref="F25">INDEX('AEO 2022 42'!89:89,MATCH(F$4,'AEO 2022 42'!$13:$13,0))/100</f>
        <v>0.0131389</v>
      </c>
      <c r="G25" s="25">
        <f t="array" ref="G25">INDEX('AEO 2022 42'!89:89,MATCH(G$4,'AEO 2022 42'!$13:$13,0))/100</f>
        <v>0.01311221</v>
      </c>
      <c r="H25" s="25">
        <f t="array" ref="H25">INDEX('AEO 2022 42'!89:89,MATCH(H$4,'AEO 2022 42'!$13:$13,0))/100</f>
        <v>0.01321865</v>
      </c>
      <c r="I25" s="25">
        <f t="array" ref="I25">INDEX('AEO 2022 42'!89:89,MATCH(I$4,'AEO 2022 42'!$13:$13,0))/100</f>
        <v>0.01329688</v>
      </c>
      <c r="J25" s="25">
        <f t="array" ref="J25">INDEX('AEO 2022 42'!89:89,MATCH(J$4,'AEO 2022 42'!$13:$13,0))/100</f>
        <v>0.01337649</v>
      </c>
      <c r="K25" s="25">
        <f t="array" ref="K25">INDEX('AEO 2022 42'!89:89,MATCH(K$4,'AEO 2022 42'!$13:$13,0))/100</f>
        <v>0.01336257</v>
      </c>
      <c r="L25" s="25">
        <f t="array" ref="L25">INDEX('AEO 2022 42'!89:89,MATCH(L$4,'AEO 2022 42'!$13:$13,0))/100</f>
        <v>0.0133658</v>
      </c>
      <c r="M25" s="25">
        <f t="array" ref="M25">INDEX('AEO 2022 42'!89:89,MATCH(M$4,'AEO 2022 42'!$13:$13,0))/100</f>
        <v>0.01345689</v>
      </c>
      <c r="N25" s="25">
        <f t="array" ref="N25">INDEX('AEO 2022 42'!89:89,MATCH(N$4,'AEO 2022 42'!$13:$13,0))/100</f>
        <v>0.01339155</v>
      </c>
      <c r="O25" s="25">
        <f t="array" ref="O25">INDEX('AEO 2022 42'!89:89,MATCH(O$4,'AEO 2022 42'!$13:$13,0))/100</f>
        <v>0.01358866</v>
      </c>
      <c r="P25" s="25">
        <f t="array" ref="P25">INDEX('AEO 2022 42'!89:89,MATCH(P$4,'AEO 2022 42'!$13:$13,0))/100</f>
        <v>0.01343479</v>
      </c>
      <c r="Q25" s="25">
        <f t="array" ref="Q25">INDEX('AEO 2022 42'!89:89,MATCH(Q$4,'AEO 2022 42'!$13:$13,0))/100</f>
        <v>0.01346838</v>
      </c>
      <c r="R25" s="25">
        <f t="array" ref="R25">INDEX('AEO 2022 42'!89:89,MATCH(R$4,'AEO 2022 42'!$13:$13,0))/100</f>
        <v>0.01347293</v>
      </c>
      <c r="S25" s="25">
        <f t="array" ref="S25">INDEX('AEO 2022 42'!89:89,MATCH(S$4,'AEO 2022 42'!$13:$13,0))/100</f>
        <v>0.013462</v>
      </c>
      <c r="T25" s="25">
        <f t="array" ref="T25">INDEX('AEO 2022 42'!89:89,MATCH(T$4,'AEO 2022 42'!$13:$13,0))/100</f>
        <v>0.0134617</v>
      </c>
      <c r="U25" s="25">
        <f t="array" ref="U25">INDEX('AEO 2022 42'!89:89,MATCH(U$4,'AEO 2022 42'!$13:$13,0))/100</f>
        <v>0.01350957</v>
      </c>
      <c r="V25" s="25">
        <f t="array" ref="V25">INDEX('AEO 2022 42'!89:89,MATCH(V$4,'AEO 2022 42'!$13:$13,0))/100</f>
        <v>0.01345433</v>
      </c>
      <c r="W25" s="25">
        <f t="array" ref="W25">INDEX('AEO 2022 42'!89:89,MATCH(W$4,'AEO 2022 42'!$13:$13,0))/100</f>
        <v>0.01357228</v>
      </c>
      <c r="X25" s="25">
        <f t="array" ref="X25">INDEX('AEO 2022 42'!89:89,MATCH(X$4,'AEO 2022 42'!$13:$13,0))/100</f>
        <v>0.01352019</v>
      </c>
      <c r="Y25" s="25">
        <f t="array" ref="Y25">INDEX('AEO 2022 42'!89:89,MATCH(Y$4,'AEO 2022 42'!$13:$13,0))/100</f>
        <v>0.0135356</v>
      </c>
      <c r="Z25" s="25">
        <f t="array" ref="Z25">INDEX('AEO 2022 42'!89:89,MATCH(Z$4,'AEO 2022 42'!$13:$13,0))/100</f>
        <v>0.01355472</v>
      </c>
      <c r="AA25" s="25">
        <f t="array" ref="AA25">INDEX('AEO 2022 42'!89:89,MATCH(AA$4,'AEO 2022 42'!$13:$13,0))/100</f>
        <v>0.01352169</v>
      </c>
      <c r="AB25" s="25">
        <f t="array" ref="AB25">INDEX('AEO 2022 42'!89:89,MATCH(AB$4,'AEO 2022 42'!$13:$13,0))/100</f>
        <v>0.01351118</v>
      </c>
      <c r="AC25" s="25">
        <f t="array" ref="AC25">INDEX('AEO 2022 42'!89:89,MATCH(AC$4,'AEO 2022 42'!$13:$13,0))/100</f>
        <v>0.01353421</v>
      </c>
      <c r="AD25" s="25">
        <f t="array" ref="AD25">INDEX('AEO 2022 42'!89:89,MATCH(AD$4,'AEO 2022 42'!$13:$13,0))/100</f>
        <v>0.01351761</v>
      </c>
      <c r="AE25" s="25">
        <f t="array" ref="AE25">INDEX('AEO 2022 42'!89:89,MATCH(AE$4,'AEO 2022 42'!$13:$13,0))/100</f>
        <v>0.01350909</v>
      </c>
      <c r="AF25" s="25">
        <f t="array" ref="AF25">INDEX('AEO 2022 42'!89:89,MATCH(AF$4,'AEO 2022 42'!$13:$13,0))/100</f>
        <v>0.01352638</v>
      </c>
      <c r="AG25" s="25">
        <f t="array" ref="AG25">INDEX('AEO 2022 42'!89:89,MATCH(AG$4,'AEO 2022 42'!$13:$13,0))/100</f>
        <v>0.01345718</v>
      </c>
    </row>
    <row r="26" ht="14.25" customHeight="1">
      <c r="A26" s="51" t="s">
        <v>940</v>
      </c>
      <c r="B26" s="3" t="s">
        <v>632</v>
      </c>
      <c r="C26" s="25">
        <f t="array" ref="C26">INDEX('AEO 2021 42'!84:84,MATCH(C$4,'AEO 2021 42'!$14:$14,0))/100</f>
        <v>0.04126837</v>
      </c>
      <c r="D26" s="25">
        <f t="array" ref="D26">INDEX('AEO 2022 42'!90:90,MATCH(D$4,'AEO 2022 42'!$13:$13,0))/100</f>
        <v>0.06839038</v>
      </c>
      <c r="E26" s="25">
        <f t="array" ref="E26">INDEX('AEO 2022 42'!90:90,MATCH(E$4,'AEO 2022 42'!$13:$13,0))/100</f>
        <v>0.0679554</v>
      </c>
      <c r="F26" s="25">
        <f t="array" ref="F26">INDEX('AEO 2022 42'!90:90,MATCH(F$4,'AEO 2022 42'!$13:$13,0))/100</f>
        <v>0.06639692</v>
      </c>
      <c r="G26" s="25">
        <f t="array" ref="G26">INDEX('AEO 2022 42'!90:90,MATCH(G$4,'AEO 2022 42'!$13:$13,0))/100</f>
        <v>0.06578884</v>
      </c>
      <c r="H26" s="25">
        <f t="array" ref="H26">INDEX('AEO 2022 42'!90:90,MATCH(H$4,'AEO 2022 42'!$13:$13,0))/100</f>
        <v>0.06536791</v>
      </c>
      <c r="I26" s="25">
        <f t="array" ref="I26">INDEX('AEO 2022 42'!90:90,MATCH(I$4,'AEO 2022 42'!$13:$13,0))/100</f>
        <v>0.06497278</v>
      </c>
      <c r="J26" s="25">
        <f t="array" ref="J26">INDEX('AEO 2022 42'!90:90,MATCH(J$4,'AEO 2022 42'!$13:$13,0))/100</f>
        <v>0.06464469</v>
      </c>
      <c r="K26" s="25">
        <f t="array" ref="K26">INDEX('AEO 2022 42'!90:90,MATCH(K$4,'AEO 2022 42'!$13:$13,0))/100</f>
        <v>0.0643051</v>
      </c>
      <c r="L26" s="25">
        <f t="array" ref="L26">INDEX('AEO 2022 42'!90:90,MATCH(L$4,'AEO 2022 42'!$13:$13,0))/100</f>
        <v>0.06402246</v>
      </c>
      <c r="M26" s="25">
        <f t="array" ref="M26">INDEX('AEO 2022 42'!90:90,MATCH(M$4,'AEO 2022 42'!$13:$13,0))/100</f>
        <v>0.06379521</v>
      </c>
      <c r="N26" s="25">
        <f t="array" ref="N26">INDEX('AEO 2022 42'!90:90,MATCH(N$4,'AEO 2022 42'!$13:$13,0))/100</f>
        <v>0.0635571</v>
      </c>
      <c r="O26" s="25">
        <f t="array" ref="O26">INDEX('AEO 2022 42'!90:90,MATCH(O$4,'AEO 2022 42'!$13:$13,0))/100</f>
        <v>0.06344031</v>
      </c>
      <c r="P26" s="25">
        <f t="array" ref="P26">INDEX('AEO 2022 42'!90:90,MATCH(P$4,'AEO 2022 42'!$13:$13,0))/100</f>
        <v>0.06321607</v>
      </c>
      <c r="Q26" s="25">
        <f t="array" ref="Q26">INDEX('AEO 2022 42'!90:90,MATCH(Q$4,'AEO 2022 42'!$13:$13,0))/100</f>
        <v>0.06325392</v>
      </c>
      <c r="R26" s="25">
        <f t="array" ref="R26">INDEX('AEO 2022 42'!90:90,MATCH(R$4,'AEO 2022 42'!$13:$13,0))/100</f>
        <v>0.06316067</v>
      </c>
      <c r="S26" s="25">
        <f t="array" ref="S26">INDEX('AEO 2022 42'!90:90,MATCH(S$4,'AEO 2022 42'!$13:$13,0))/100</f>
        <v>0.06301213</v>
      </c>
      <c r="T26" s="25">
        <f t="array" ref="T26">INDEX('AEO 2022 42'!90:90,MATCH(T$4,'AEO 2022 42'!$13:$13,0))/100</f>
        <v>0.0629015</v>
      </c>
      <c r="U26" s="25">
        <f t="array" ref="U26">INDEX('AEO 2022 42'!90:90,MATCH(U$4,'AEO 2022 42'!$13:$13,0))/100</f>
        <v>0.06269697</v>
      </c>
      <c r="V26" s="25">
        <f t="array" ref="V26">INDEX('AEO 2022 42'!90:90,MATCH(V$4,'AEO 2022 42'!$13:$13,0))/100</f>
        <v>0.06255895</v>
      </c>
      <c r="W26" s="25">
        <f t="array" ref="W26">INDEX('AEO 2022 42'!90:90,MATCH(W$4,'AEO 2022 42'!$13:$13,0))/100</f>
        <v>0.06249639</v>
      </c>
      <c r="X26" s="25">
        <f t="array" ref="X26">INDEX('AEO 2022 42'!90:90,MATCH(X$4,'AEO 2022 42'!$13:$13,0))/100</f>
        <v>0.06238038</v>
      </c>
      <c r="Y26" s="25">
        <f t="array" ref="Y26">INDEX('AEO 2022 42'!90:90,MATCH(Y$4,'AEO 2022 42'!$13:$13,0))/100</f>
        <v>0.06228817</v>
      </c>
      <c r="Z26" s="25">
        <f t="array" ref="Z26">INDEX('AEO 2022 42'!90:90,MATCH(Z$4,'AEO 2022 42'!$13:$13,0))/100</f>
        <v>0.06221052</v>
      </c>
      <c r="AA26" s="25">
        <f t="array" ref="AA26">INDEX('AEO 2022 42'!90:90,MATCH(AA$4,'AEO 2022 42'!$13:$13,0))/100</f>
        <v>0.06211626</v>
      </c>
      <c r="AB26" s="25">
        <f t="array" ref="AB26">INDEX('AEO 2022 42'!90:90,MATCH(AB$4,'AEO 2022 42'!$13:$13,0))/100</f>
        <v>0.06203392</v>
      </c>
      <c r="AC26" s="25">
        <f t="array" ref="AC26">INDEX('AEO 2022 42'!90:90,MATCH(AC$4,'AEO 2022 42'!$13:$13,0))/100</f>
        <v>0.06195009</v>
      </c>
      <c r="AD26" s="25">
        <f t="array" ref="AD26">INDEX('AEO 2022 42'!90:90,MATCH(AD$4,'AEO 2022 42'!$13:$13,0))/100</f>
        <v>0.06186622</v>
      </c>
      <c r="AE26" s="25">
        <f t="array" ref="AE26">INDEX('AEO 2022 42'!90:90,MATCH(AE$4,'AEO 2022 42'!$13:$13,0))/100</f>
        <v>0.06180367</v>
      </c>
      <c r="AF26" s="25">
        <f t="array" ref="AF26">INDEX('AEO 2022 42'!90:90,MATCH(AF$4,'AEO 2022 42'!$13:$13,0))/100</f>
        <v>0.06173229</v>
      </c>
      <c r="AG26" s="25">
        <f t="array" ref="AG26">INDEX('AEO 2022 42'!90:90,MATCH(AG$4,'AEO 2022 42'!$13:$13,0))/100</f>
        <v>0.0616537</v>
      </c>
    </row>
    <row r="27" ht="14.25" customHeight="1">
      <c r="A27" s="51" t="s">
        <v>942</v>
      </c>
      <c r="B27" s="3" t="s">
        <v>635</v>
      </c>
      <c r="C27" s="25">
        <f t="array" ref="C27">INDEX('AEO 2021 42'!85:85,MATCH(C$4,'AEO 2021 42'!$14:$14,0))/100</f>
        <v>0.04986357</v>
      </c>
      <c r="D27" s="25">
        <f t="array" ref="D27">INDEX('AEO 2022 42'!91:91,MATCH(D$4,'AEO 2022 42'!$13:$13,0))/100</f>
        <v>0.02786468</v>
      </c>
      <c r="E27" s="25">
        <f t="array" ref="E27">INDEX('AEO 2022 42'!91:91,MATCH(E$4,'AEO 2022 42'!$13:$13,0))/100</f>
        <v>0.02704116</v>
      </c>
      <c r="F27" s="25">
        <f t="array" ref="F27">INDEX('AEO 2022 42'!91:91,MATCH(F$4,'AEO 2022 42'!$13:$13,0))/100</f>
        <v>0.02728793</v>
      </c>
      <c r="G27" s="25">
        <f t="array" ref="G27">INDEX('AEO 2022 42'!91:91,MATCH(G$4,'AEO 2022 42'!$13:$13,0))/100</f>
        <v>0.02691245</v>
      </c>
      <c r="H27" s="25">
        <f t="array" ref="H27">INDEX('AEO 2022 42'!91:91,MATCH(H$4,'AEO 2022 42'!$13:$13,0))/100</f>
        <v>0.02659348</v>
      </c>
      <c r="I27" s="25">
        <f t="array" ref="I27">INDEX('AEO 2022 42'!91:91,MATCH(I$4,'AEO 2022 42'!$13:$13,0))/100</f>
        <v>0.02627421</v>
      </c>
      <c r="J27" s="25">
        <f t="array" ref="J27">INDEX('AEO 2022 42'!91:91,MATCH(J$4,'AEO 2022 42'!$13:$13,0))/100</f>
        <v>0.02599405</v>
      </c>
      <c r="K27" s="25">
        <f t="array" ref="K27">INDEX('AEO 2022 42'!91:91,MATCH(K$4,'AEO 2022 42'!$13:$13,0))/100</f>
        <v>0.02581533</v>
      </c>
      <c r="L27" s="25">
        <f t="array" ref="L27">INDEX('AEO 2022 42'!91:91,MATCH(L$4,'AEO 2022 42'!$13:$13,0))/100</f>
        <v>0.02564286</v>
      </c>
      <c r="M27" s="25">
        <f t="array" ref="M27">INDEX('AEO 2022 42'!91:91,MATCH(M$4,'AEO 2022 42'!$13:$13,0))/100</f>
        <v>0.02544652</v>
      </c>
      <c r="N27" s="25">
        <f t="array" ref="N27">INDEX('AEO 2022 42'!91:91,MATCH(N$4,'AEO 2022 42'!$13:$13,0))/100</f>
        <v>0.02532624</v>
      </c>
      <c r="O27" s="25">
        <f t="array" ref="O27">INDEX('AEO 2022 42'!91:91,MATCH(O$4,'AEO 2022 42'!$13:$13,0))/100</f>
        <v>0.02511963</v>
      </c>
      <c r="P27" s="25">
        <f t="array" ref="P27">INDEX('AEO 2022 42'!91:91,MATCH(P$4,'AEO 2022 42'!$13:$13,0))/100</f>
        <v>0.02506418</v>
      </c>
      <c r="Q27" s="25">
        <f t="array" ref="Q27">INDEX('AEO 2022 42'!91:91,MATCH(Q$4,'AEO 2022 42'!$13:$13,0))/100</f>
        <v>0.02492415</v>
      </c>
      <c r="R27" s="25">
        <f t="array" ref="R27">INDEX('AEO 2022 42'!91:91,MATCH(R$4,'AEO 2022 42'!$13:$13,0))/100</f>
        <v>0.02480935</v>
      </c>
      <c r="S27" s="25">
        <f t="array" ref="S27">INDEX('AEO 2022 42'!91:91,MATCH(S$4,'AEO 2022 42'!$13:$13,0))/100</f>
        <v>0.02470812</v>
      </c>
      <c r="T27" s="25">
        <f t="array" ref="T27">INDEX('AEO 2022 42'!91:91,MATCH(T$4,'AEO 2022 42'!$13:$13,0))/100</f>
        <v>0.02461871</v>
      </c>
      <c r="U27" s="25">
        <f t="array" ref="U27">INDEX('AEO 2022 42'!91:91,MATCH(U$4,'AEO 2022 42'!$13:$13,0))/100</f>
        <v>0.0245256</v>
      </c>
      <c r="V27" s="25">
        <f t="array" ref="V27">INDEX('AEO 2022 42'!91:91,MATCH(V$4,'AEO 2022 42'!$13:$13,0))/100</f>
        <v>0.02447283</v>
      </c>
      <c r="W27" s="25">
        <f t="array" ref="W27">INDEX('AEO 2022 42'!91:91,MATCH(W$4,'AEO 2022 42'!$13:$13,0))/100</f>
        <v>0.02434512</v>
      </c>
      <c r="X27" s="25">
        <f t="array" ref="X27">INDEX('AEO 2022 42'!91:91,MATCH(X$4,'AEO 2022 42'!$13:$13,0))/100</f>
        <v>0.02428431</v>
      </c>
      <c r="Y27" s="25">
        <f t="array" ref="Y27">INDEX('AEO 2022 42'!91:91,MATCH(Y$4,'AEO 2022 42'!$13:$13,0))/100</f>
        <v>0.02421193</v>
      </c>
      <c r="Z27" s="25">
        <f t="array" ref="Z27">INDEX('AEO 2022 42'!91:91,MATCH(Z$4,'AEO 2022 42'!$13:$13,0))/100</f>
        <v>0.02413259</v>
      </c>
      <c r="AA27" s="25">
        <f t="array" ref="AA27">INDEX('AEO 2022 42'!91:91,MATCH(AA$4,'AEO 2022 42'!$13:$13,0))/100</f>
        <v>0.02408293</v>
      </c>
      <c r="AB27" s="25">
        <f t="array" ref="AB27">INDEX('AEO 2022 42'!91:91,MATCH(AB$4,'AEO 2022 42'!$13:$13,0))/100</f>
        <v>0.02403128</v>
      </c>
      <c r="AC27" s="25">
        <f t="array" ref="AC27">INDEX('AEO 2022 42'!91:91,MATCH(AC$4,'AEO 2022 42'!$13:$13,0))/100</f>
        <v>0.02396727</v>
      </c>
      <c r="AD27" s="25">
        <f t="array" ref="AD27">INDEX('AEO 2022 42'!91:91,MATCH(AD$4,'AEO 2022 42'!$13:$13,0))/100</f>
        <v>0.02391938</v>
      </c>
      <c r="AE27" s="25">
        <f t="array" ref="AE27">INDEX('AEO 2022 42'!91:91,MATCH(AE$4,'AEO 2022 42'!$13:$13,0))/100</f>
        <v>0.02386967</v>
      </c>
      <c r="AF27" s="25">
        <f t="array" ref="AF27">INDEX('AEO 2022 42'!91:91,MATCH(AF$4,'AEO 2022 42'!$13:$13,0))/100</f>
        <v>0.02381485</v>
      </c>
      <c r="AG27" s="25">
        <f t="array" ref="AG27">INDEX('AEO 2022 42'!91:91,MATCH(AG$4,'AEO 2022 42'!$13:$13,0))/100</f>
        <v>0.02380416</v>
      </c>
    </row>
    <row r="28" ht="14.25" customHeight="1">
      <c r="A28" s="51" t="s">
        <v>944</v>
      </c>
      <c r="B28" s="3" t="s">
        <v>638</v>
      </c>
      <c r="C28" s="25">
        <f t="array" ref="C28">INDEX('AEO 2021 42'!86:86,MATCH(C$4,'AEO 2021 42'!$14:$14,0))/100</f>
        <v>0.04818893</v>
      </c>
      <c r="D28" s="25">
        <f t="array" ref="D28">INDEX('AEO 2022 42'!92:92,MATCH(D$4,'AEO 2022 42'!$13:$13,0))/100</f>
        <v>0.05023221</v>
      </c>
      <c r="E28" s="25">
        <f t="array" ref="E28">INDEX('AEO 2022 42'!92:92,MATCH(E$4,'AEO 2022 42'!$13:$13,0))/100</f>
        <v>0.04882743</v>
      </c>
      <c r="F28" s="25">
        <f t="array" ref="F28">INDEX('AEO 2022 42'!92:92,MATCH(F$4,'AEO 2022 42'!$13:$13,0))/100</f>
        <v>0.04857825</v>
      </c>
      <c r="G28" s="25">
        <f t="array" ref="G28">INDEX('AEO 2022 42'!92:92,MATCH(G$4,'AEO 2022 42'!$13:$13,0))/100</f>
        <v>0.04822958</v>
      </c>
      <c r="H28" s="25">
        <f t="array" ref="H28">INDEX('AEO 2022 42'!92:92,MATCH(H$4,'AEO 2022 42'!$13:$13,0))/100</f>
        <v>0.04788444</v>
      </c>
      <c r="I28" s="25">
        <f t="array" ref="I28">INDEX('AEO 2022 42'!92:92,MATCH(I$4,'AEO 2022 42'!$13:$13,0))/100</f>
        <v>0.04762402</v>
      </c>
      <c r="J28" s="25">
        <f t="array" ref="J28">INDEX('AEO 2022 42'!92:92,MATCH(J$4,'AEO 2022 42'!$13:$13,0))/100</f>
        <v>0.04738697</v>
      </c>
      <c r="K28" s="25">
        <f t="array" ref="K28">INDEX('AEO 2022 42'!92:92,MATCH(K$4,'AEO 2022 42'!$13:$13,0))/100</f>
        <v>0.04719335</v>
      </c>
      <c r="L28" s="25">
        <f t="array" ref="L28">INDEX('AEO 2022 42'!92:92,MATCH(L$4,'AEO 2022 42'!$13:$13,0))/100</f>
        <v>0.0470001</v>
      </c>
      <c r="M28" s="25">
        <f t="array" ref="M28">INDEX('AEO 2022 42'!92:92,MATCH(M$4,'AEO 2022 42'!$13:$13,0))/100</f>
        <v>0.04685594</v>
      </c>
      <c r="N28" s="25">
        <f t="array" ref="N28">INDEX('AEO 2022 42'!92:92,MATCH(N$4,'AEO 2022 42'!$13:$13,0))/100</f>
        <v>0.04667574</v>
      </c>
      <c r="O28" s="25">
        <f t="array" ref="O28">INDEX('AEO 2022 42'!92:92,MATCH(O$4,'AEO 2022 42'!$13:$13,0))/100</f>
        <v>0.04661644</v>
      </c>
      <c r="P28" s="25">
        <f t="array" ref="P28">INDEX('AEO 2022 42'!92:92,MATCH(P$4,'AEO 2022 42'!$13:$13,0))/100</f>
        <v>0.04644958</v>
      </c>
      <c r="Q28" s="25">
        <f t="array" ref="Q28">INDEX('AEO 2022 42'!92:92,MATCH(Q$4,'AEO 2022 42'!$13:$13,0))/100</f>
        <v>0.04628123</v>
      </c>
      <c r="R28" s="25">
        <f t="array" ref="R28">INDEX('AEO 2022 42'!92:92,MATCH(R$4,'AEO 2022 42'!$13:$13,0))/100</f>
        <v>0.04616566</v>
      </c>
      <c r="S28" s="25">
        <f t="array" ref="S28">INDEX('AEO 2022 42'!92:92,MATCH(S$4,'AEO 2022 42'!$13:$13,0))/100</f>
        <v>0.0460636</v>
      </c>
      <c r="T28" s="25">
        <f t="array" ref="T28">INDEX('AEO 2022 42'!92:92,MATCH(T$4,'AEO 2022 42'!$13:$13,0))/100</f>
        <v>0.04597702</v>
      </c>
      <c r="U28" s="25">
        <f t="array" ref="U28">INDEX('AEO 2022 42'!92:92,MATCH(U$4,'AEO 2022 42'!$13:$13,0))/100</f>
        <v>0.04590627</v>
      </c>
      <c r="V28" s="25">
        <f t="array" ref="V28">INDEX('AEO 2022 42'!92:92,MATCH(V$4,'AEO 2022 42'!$13:$13,0))/100</f>
        <v>0.04581573</v>
      </c>
      <c r="W28" s="25">
        <f t="array" ref="W28">INDEX('AEO 2022 42'!92:92,MATCH(W$4,'AEO 2022 42'!$13:$13,0))/100</f>
        <v>0.04577418</v>
      </c>
      <c r="X28" s="25">
        <f t="array" ref="X28">INDEX('AEO 2022 42'!92:92,MATCH(X$4,'AEO 2022 42'!$13:$13,0))/100</f>
        <v>0.04567894</v>
      </c>
      <c r="Y28" s="25">
        <f t="array" ref="Y28">INDEX('AEO 2022 42'!92:92,MATCH(Y$4,'AEO 2022 42'!$13:$13,0))/100</f>
        <v>0.04561951</v>
      </c>
      <c r="Z28" s="25">
        <f t="array" ref="Z28">INDEX('AEO 2022 42'!92:92,MATCH(Z$4,'AEO 2022 42'!$13:$13,0))/100</f>
        <v>0.04555797</v>
      </c>
      <c r="AA28" s="25">
        <f t="array" ref="AA28">INDEX('AEO 2022 42'!92:92,MATCH(AA$4,'AEO 2022 42'!$13:$13,0))/100</f>
        <v>0.04548604</v>
      </c>
      <c r="AB28" s="25">
        <f t="array" ref="AB28">INDEX('AEO 2022 42'!92:92,MATCH(AB$4,'AEO 2022 42'!$13:$13,0))/100</f>
        <v>0.04543004</v>
      </c>
      <c r="AC28" s="25">
        <f t="array" ref="AC28">INDEX('AEO 2022 42'!92:92,MATCH(AC$4,'AEO 2022 42'!$13:$13,0))/100</f>
        <v>0.04538436</v>
      </c>
      <c r="AD28" s="25">
        <f t="array" ref="AD28">INDEX('AEO 2022 42'!92:92,MATCH(AD$4,'AEO 2022 42'!$13:$13,0))/100</f>
        <v>0.04532979</v>
      </c>
      <c r="AE28" s="25">
        <f t="array" ref="AE28">INDEX('AEO 2022 42'!92:92,MATCH(AE$4,'AEO 2022 42'!$13:$13,0))/100</f>
        <v>0.0452814</v>
      </c>
      <c r="AF28" s="25">
        <f t="array" ref="AF28">INDEX('AEO 2022 42'!92:92,MATCH(AF$4,'AEO 2022 42'!$13:$13,0))/100</f>
        <v>0.04524113</v>
      </c>
      <c r="AG28" s="25">
        <f t="array" ref="AG28">INDEX('AEO 2022 42'!92:92,MATCH(AG$4,'AEO 2022 42'!$13:$13,0))/100</f>
        <v>0.04518062</v>
      </c>
    </row>
    <row r="29" ht="14.25" customHeight="1">
      <c r="A29" s="51" t="s">
        <v>929</v>
      </c>
      <c r="B29" s="3" t="s">
        <v>610</v>
      </c>
      <c r="C29" s="25">
        <f t="array" ref="C29">INDEX('AEO 2021 42'!87:87,MATCH(C$4,'AEO 2021 42'!$14:$14,0))/100</f>
        <v>0.2313357</v>
      </c>
      <c r="D29" s="25">
        <f t="array" ref="D29">INDEX('AEO 2022 42'!93:93,MATCH(D$4,'AEO 2022 42'!$13:$13,0))/100</f>
        <v>0.16554661</v>
      </c>
      <c r="E29" s="25">
        <f t="array" ref="E29">INDEX('AEO 2022 42'!93:93,MATCH(E$4,'AEO 2022 42'!$13:$13,0))/100</f>
        <v>0.16551294</v>
      </c>
      <c r="F29" s="25">
        <f t="array" ref="F29">INDEX('AEO 2022 42'!93:93,MATCH(F$4,'AEO 2022 42'!$13:$13,0))/100</f>
        <v>0.16851082</v>
      </c>
      <c r="G29" s="25">
        <f t="array" ref="G29">INDEX('AEO 2022 42'!93:93,MATCH(G$4,'AEO 2022 42'!$13:$13,0))/100</f>
        <v>0.16889269</v>
      </c>
      <c r="H29" s="25">
        <f t="array" ref="H29">INDEX('AEO 2022 42'!93:93,MATCH(H$4,'AEO 2022 42'!$13:$13,0))/100</f>
        <v>0.16914133</v>
      </c>
      <c r="I29" s="25">
        <f t="array" ref="I29">INDEX('AEO 2022 42'!93:93,MATCH(I$4,'AEO 2022 42'!$13:$13,0))/100</f>
        <v>0.16912941</v>
      </c>
      <c r="J29" s="25">
        <f t="array" ref="J29">INDEX('AEO 2022 42'!93:93,MATCH(J$4,'AEO 2022 42'!$13:$13,0))/100</f>
        <v>0.16908888</v>
      </c>
      <c r="K29" s="25">
        <f t="array" ref="K29">INDEX('AEO 2022 42'!93:93,MATCH(K$4,'AEO 2022 42'!$13:$13,0))/100</f>
        <v>0.16929384</v>
      </c>
      <c r="L29" s="25">
        <f t="array" ref="L29">INDEX('AEO 2022 42'!93:93,MATCH(L$4,'AEO 2022 42'!$13:$13,0))/100</f>
        <v>0.16943441</v>
      </c>
      <c r="M29" s="25">
        <f t="array" ref="M29">INDEX('AEO 2022 42'!93:93,MATCH(M$4,'AEO 2022 42'!$13:$13,0))/100</f>
        <v>0.1694315</v>
      </c>
      <c r="N29" s="25">
        <f t="array" ref="N29">INDEX('AEO 2022 42'!93:93,MATCH(N$4,'AEO 2022 42'!$13:$13,0))/100</f>
        <v>0.16963655</v>
      </c>
      <c r="O29" s="25">
        <f t="array" ref="O29">INDEX('AEO 2022 42'!93:93,MATCH(O$4,'AEO 2022 42'!$13:$13,0))/100</f>
        <v>0.16939539</v>
      </c>
      <c r="P29" s="25">
        <f t="array" ref="P29">INDEX('AEO 2022 42'!93:93,MATCH(P$4,'AEO 2022 42'!$13:$13,0))/100</f>
        <v>0.16974422</v>
      </c>
      <c r="Q29" s="25">
        <f t="array" ref="Q29">INDEX('AEO 2022 42'!93:93,MATCH(Q$4,'AEO 2022 42'!$13:$13,0))/100</f>
        <v>0.16972633</v>
      </c>
      <c r="R29" s="25">
        <f t="array" ref="R29">INDEX('AEO 2022 42'!93:93,MATCH(R$4,'AEO 2022 42'!$13:$13,0))/100</f>
        <v>0.16974789</v>
      </c>
      <c r="S29" s="25">
        <f t="array" ref="S29">INDEX('AEO 2022 42'!93:93,MATCH(S$4,'AEO 2022 42'!$13:$13,0))/100</f>
        <v>0.16983295</v>
      </c>
      <c r="T29" s="25">
        <f t="array" ref="T29">INDEX('AEO 2022 42'!93:93,MATCH(T$4,'AEO 2022 42'!$13:$13,0))/100</f>
        <v>0.16987976</v>
      </c>
      <c r="U29" s="25">
        <f t="array" ref="U29">INDEX('AEO 2022 42'!93:93,MATCH(U$4,'AEO 2022 42'!$13:$13,0))/100</f>
        <v>0.1699338</v>
      </c>
      <c r="V29" s="25">
        <f t="array" ref="V29">INDEX('AEO 2022 42'!93:93,MATCH(V$4,'AEO 2022 42'!$13:$13,0))/100</f>
        <v>0.17011454</v>
      </c>
      <c r="W29" s="25">
        <f t="array" ref="W29">INDEX('AEO 2022 42'!93:93,MATCH(W$4,'AEO 2022 42'!$13:$13,0))/100</f>
        <v>0.16998657</v>
      </c>
      <c r="X29" s="25">
        <f t="array" ref="X29">INDEX('AEO 2022 42'!93:93,MATCH(X$4,'AEO 2022 42'!$13:$13,0))/100</f>
        <v>0.17009701</v>
      </c>
      <c r="Y29" s="25">
        <f t="array" ref="Y29">INDEX('AEO 2022 42'!93:93,MATCH(Y$4,'AEO 2022 42'!$13:$13,0))/100</f>
        <v>0.170149</v>
      </c>
      <c r="Z29" s="25">
        <f t="array" ref="Z29">INDEX('AEO 2022 42'!93:93,MATCH(Z$4,'AEO 2022 42'!$13:$13,0))/100</f>
        <v>0.17014568</v>
      </c>
      <c r="AA29" s="25">
        <f t="array" ref="AA29">INDEX('AEO 2022 42'!93:93,MATCH(AA$4,'AEO 2022 42'!$13:$13,0))/100</f>
        <v>0.17025896</v>
      </c>
      <c r="AB29" s="25">
        <f t="array" ref="AB29">INDEX('AEO 2022 42'!93:93,MATCH(AB$4,'AEO 2022 42'!$13:$13,0))/100</f>
        <v>0.17035624</v>
      </c>
      <c r="AC29" s="25">
        <f t="array" ref="AC29">INDEX('AEO 2022 42'!93:93,MATCH(AC$4,'AEO 2022 42'!$13:$13,0))/100</f>
        <v>0.17039206</v>
      </c>
      <c r="AD29" s="25">
        <f t="array" ref="AD29">INDEX('AEO 2022 42'!93:93,MATCH(AD$4,'AEO 2022 42'!$13:$13,0))/100</f>
        <v>0.1704788</v>
      </c>
      <c r="AE29" s="25">
        <f t="array" ref="AE29">INDEX('AEO 2022 42'!93:93,MATCH(AE$4,'AEO 2022 42'!$13:$13,0))/100</f>
        <v>0.17055897</v>
      </c>
      <c r="AF29" s="25">
        <f t="array" ref="AF29">INDEX('AEO 2022 42'!93:93,MATCH(AF$4,'AEO 2022 42'!$13:$13,0))/100</f>
        <v>0.17059458</v>
      </c>
      <c r="AG29" s="25">
        <f t="array" ref="AG29">INDEX('AEO 2022 42'!93:93,MATCH(AG$4,'AEO 2022 42'!$13:$13,0))/100</f>
        <v>0.17081244</v>
      </c>
    </row>
    <row r="30" ht="14.25" customHeight="1">
      <c r="A30" s="51" t="s">
        <v>931</v>
      </c>
      <c r="B30" s="3" t="s">
        <v>613</v>
      </c>
      <c r="C30" s="25">
        <f t="array" ref="C30">INDEX('AEO 2021 42'!88:88,MATCH(C$4,'AEO 2021 42'!$14:$14,0))/100</f>
        <v>0.36435902</v>
      </c>
      <c r="D30" s="25">
        <f t="array" ref="D30">INDEX('AEO 2022 42'!94:94,MATCH(D$4,'AEO 2022 42'!$13:$13,0))/100</f>
        <v>0.40015831</v>
      </c>
      <c r="E30" s="25">
        <f t="array" ref="E30">INDEX('AEO 2022 42'!94:94,MATCH(E$4,'AEO 2022 42'!$13:$13,0))/100</f>
        <v>0.39732014</v>
      </c>
      <c r="F30" s="25">
        <f t="array" ref="F30">INDEX('AEO 2022 42'!94:94,MATCH(F$4,'AEO 2022 42'!$13:$13,0))/100</f>
        <v>0.39724644</v>
      </c>
      <c r="G30" s="25">
        <f t="array" ref="G30">INDEX('AEO 2022 42'!94:94,MATCH(G$4,'AEO 2022 42'!$13:$13,0))/100</f>
        <v>0.39700726</v>
      </c>
      <c r="H30" s="25">
        <f t="array" ref="H30">INDEX('AEO 2022 42'!94:94,MATCH(H$4,'AEO 2022 42'!$13:$13,0))/100</f>
        <v>0.39672016</v>
      </c>
      <c r="I30" s="25">
        <f t="array" ref="I30">INDEX('AEO 2022 42'!94:94,MATCH(I$4,'AEO 2022 42'!$13:$13,0))/100</f>
        <v>0.39675453</v>
      </c>
      <c r="J30" s="25">
        <f t="array" ref="J30">INDEX('AEO 2022 42'!94:94,MATCH(J$4,'AEO 2022 42'!$13:$13,0))/100</f>
        <v>0.39673901</v>
      </c>
      <c r="K30" s="25">
        <f t="array" ref="K30">INDEX('AEO 2022 42'!94:94,MATCH(K$4,'AEO 2022 42'!$13:$13,0))/100</f>
        <v>0.39671154</v>
      </c>
      <c r="L30" s="25">
        <f t="array" ref="L30">INDEX('AEO 2022 42'!94:94,MATCH(L$4,'AEO 2022 42'!$13:$13,0))/100</f>
        <v>0.39660496</v>
      </c>
      <c r="M30" s="25">
        <f t="array" ref="M30">INDEX('AEO 2022 42'!94:94,MATCH(M$4,'AEO 2022 42'!$13:$13,0))/100</f>
        <v>0.39667015</v>
      </c>
      <c r="N30" s="25">
        <f t="array" ref="N30">INDEX('AEO 2022 42'!94:94,MATCH(N$4,'AEO 2022 42'!$13:$13,0))/100</f>
        <v>0.39645107</v>
      </c>
      <c r="O30" s="25">
        <f t="array" ref="O30">INDEX('AEO 2022 42'!94:94,MATCH(O$4,'AEO 2022 42'!$13:$13,0))/100</f>
        <v>0.39658634</v>
      </c>
      <c r="P30" s="25">
        <f t="array" ref="P30">INDEX('AEO 2022 42'!94:94,MATCH(P$4,'AEO 2022 42'!$13:$13,0))/100</f>
        <v>0.39618061</v>
      </c>
      <c r="Q30" s="25">
        <f t="array" ref="Q30">INDEX('AEO 2022 42'!94:94,MATCH(Q$4,'AEO 2022 42'!$13:$13,0))/100</f>
        <v>0.39584576</v>
      </c>
      <c r="R30" s="25">
        <f t="array" ref="R30">INDEX('AEO 2022 42'!94:94,MATCH(R$4,'AEO 2022 42'!$13:$13,0))/100</f>
        <v>0.39572514</v>
      </c>
      <c r="S30" s="25">
        <f t="array" ref="S30">INDEX('AEO 2022 42'!94:94,MATCH(S$4,'AEO 2022 42'!$13:$13,0))/100</f>
        <v>0.39556019</v>
      </c>
      <c r="T30" s="25">
        <f t="array" ref="T30">INDEX('AEO 2022 42'!94:94,MATCH(T$4,'AEO 2022 42'!$13:$13,0))/100</f>
        <v>0.3955722</v>
      </c>
      <c r="U30" s="25">
        <f t="array" ref="U30">INDEX('AEO 2022 42'!94:94,MATCH(U$4,'AEO 2022 42'!$13:$13,0))/100</f>
        <v>0.39556469</v>
      </c>
      <c r="V30" s="25">
        <f t="array" ref="V30">INDEX('AEO 2022 42'!94:94,MATCH(V$4,'AEO 2022 42'!$13:$13,0))/100</f>
        <v>0.39541389</v>
      </c>
      <c r="W30" s="25">
        <f t="array" ref="W30">INDEX('AEO 2022 42'!94:94,MATCH(W$4,'AEO 2022 42'!$13:$13,0))/100</f>
        <v>0.39554665</v>
      </c>
      <c r="X30" s="25">
        <f t="array" ref="X30">INDEX('AEO 2022 42'!94:94,MATCH(X$4,'AEO 2022 42'!$13:$13,0))/100</f>
        <v>0.3953801</v>
      </c>
      <c r="Y30" s="25">
        <f t="array" ref="Y30">INDEX('AEO 2022 42'!94:94,MATCH(Y$4,'AEO 2022 42'!$13:$13,0))/100</f>
        <v>0.39535328</v>
      </c>
      <c r="Z30" s="25">
        <f t="array" ref="Z30">INDEX('AEO 2022 42'!94:94,MATCH(Z$4,'AEO 2022 42'!$13:$13,0))/100</f>
        <v>0.39531693</v>
      </c>
      <c r="AA30" s="25">
        <f t="array" ref="AA30">INDEX('AEO 2022 42'!94:94,MATCH(AA$4,'AEO 2022 42'!$13:$13,0))/100</f>
        <v>0.39518852</v>
      </c>
      <c r="AB30" s="25">
        <f t="array" ref="AB30">INDEX('AEO 2022 42'!94:94,MATCH(AB$4,'AEO 2022 42'!$13:$13,0))/100</f>
        <v>0.39511181</v>
      </c>
      <c r="AC30" s="25">
        <f t="array" ref="AC30">INDEX('AEO 2022 42'!94:94,MATCH(AC$4,'AEO 2022 42'!$13:$13,0))/100</f>
        <v>0.39509289</v>
      </c>
      <c r="AD30" s="25">
        <f t="array" ref="AD30">INDEX('AEO 2022 42'!94:94,MATCH(AD$4,'AEO 2022 42'!$13:$13,0))/100</f>
        <v>0.39499371</v>
      </c>
      <c r="AE30" s="25">
        <f t="array" ref="AE30">INDEX('AEO 2022 42'!94:94,MATCH(AE$4,'AEO 2022 42'!$13:$13,0))/100</f>
        <v>0.39491882</v>
      </c>
      <c r="AF30" s="25">
        <f t="array" ref="AF30">INDEX('AEO 2022 42'!94:94,MATCH(AF$4,'AEO 2022 42'!$13:$13,0))/100</f>
        <v>0.39489834</v>
      </c>
      <c r="AG30" s="25">
        <f t="array" ref="AG30">INDEX('AEO 2022 42'!94:94,MATCH(AG$4,'AEO 2022 42'!$13:$13,0))/100</f>
        <v>0.39471767</v>
      </c>
    </row>
    <row r="31" ht="14.25" customHeight="1">
      <c r="A31" s="1"/>
    </row>
    <row r="32" ht="14.25" customHeight="1">
      <c r="A32" s="83"/>
      <c r="B32" s="83" t="s">
        <v>3891</v>
      </c>
      <c r="C32" s="84"/>
      <c r="D32" s="84"/>
      <c r="E32" s="84"/>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c r="AG32" s="84"/>
      <c r="AH32" s="84"/>
      <c r="AI32" s="84"/>
    </row>
    <row r="33" ht="14.25" customHeight="1">
      <c r="A33" s="85" t="s">
        <v>3889</v>
      </c>
      <c r="B33" s="85" t="s">
        <v>3889</v>
      </c>
      <c r="C33" s="25"/>
    </row>
    <row r="34" ht="14.25" customHeight="1">
      <c r="A34" s="1"/>
      <c r="B34" s="3" t="s">
        <v>591</v>
      </c>
      <c r="C34" s="25">
        <f t="shared" ref="C34:AG34" si="4">C14*C$9</f>
        <v>0.001482878895</v>
      </c>
      <c r="D34" s="25">
        <f t="shared" si="4"/>
        <v>0.001636862669</v>
      </c>
      <c r="E34" s="25">
        <f t="shared" si="4"/>
        <v>0.001418282648</v>
      </c>
      <c r="F34" s="25">
        <f t="shared" si="4"/>
        <v>0.001285228292</v>
      </c>
      <c r="G34" s="25">
        <f t="shared" si="4"/>
        <v>0.001247627402</v>
      </c>
      <c r="H34" s="25">
        <f t="shared" si="4"/>
        <v>0.001192756757</v>
      </c>
      <c r="I34" s="25">
        <f t="shared" si="4"/>
        <v>0.001184596668</v>
      </c>
      <c r="J34" s="25">
        <f t="shared" si="4"/>
        <v>0.001191660323</v>
      </c>
      <c r="K34" s="25">
        <f t="shared" si="4"/>
        <v>0.001182126064</v>
      </c>
      <c r="L34" s="25">
        <f t="shared" si="4"/>
        <v>0.001177203294</v>
      </c>
      <c r="M34" s="25">
        <f t="shared" si="4"/>
        <v>0.001197799704</v>
      </c>
      <c r="N34" s="25">
        <f t="shared" si="4"/>
        <v>0.001181522978</v>
      </c>
      <c r="O34" s="25">
        <f t="shared" si="4"/>
        <v>0.001244680398</v>
      </c>
      <c r="P34" s="25">
        <f t="shared" si="4"/>
        <v>0.001213963186</v>
      </c>
      <c r="Q34" s="25">
        <f t="shared" si="4"/>
        <v>0.001197710375</v>
      </c>
      <c r="R34" s="25">
        <f t="shared" si="4"/>
        <v>0.001178374129</v>
      </c>
      <c r="S34" s="25">
        <f t="shared" si="4"/>
        <v>0.001166463576</v>
      </c>
      <c r="T34" s="25">
        <f t="shared" si="4"/>
        <v>0.001171757592</v>
      </c>
      <c r="U34" s="25">
        <f t="shared" si="4"/>
        <v>0.001181765825</v>
      </c>
      <c r="V34" s="25">
        <f t="shared" si="4"/>
        <v>0.001178751136</v>
      </c>
      <c r="W34" s="25">
        <f t="shared" si="4"/>
        <v>0.001204275435</v>
      </c>
      <c r="X34" s="25">
        <f t="shared" si="4"/>
        <v>0.001198910616</v>
      </c>
      <c r="Y34" s="25">
        <f t="shared" si="4"/>
        <v>0.001196516396</v>
      </c>
      <c r="Z34" s="25">
        <f t="shared" si="4"/>
        <v>0.001199103297</v>
      </c>
      <c r="AA34" s="25">
        <f t="shared" si="4"/>
        <v>0.001190293736</v>
      </c>
      <c r="AB34" s="25">
        <f t="shared" si="4"/>
        <v>0.001174297618</v>
      </c>
      <c r="AC34" s="25">
        <f t="shared" si="4"/>
        <v>0.001182219482</v>
      </c>
      <c r="AD34" s="25">
        <f t="shared" si="4"/>
        <v>0.001179895683</v>
      </c>
      <c r="AE34" s="25">
        <f t="shared" si="4"/>
        <v>0.001165794655</v>
      </c>
      <c r="AF34" s="25">
        <f t="shared" si="4"/>
        <v>0.001173992826</v>
      </c>
      <c r="AG34" s="25">
        <f t="shared" si="4"/>
        <v>0.001160423733</v>
      </c>
    </row>
    <row r="35" ht="14.25" customHeight="1">
      <c r="A35" s="1"/>
      <c r="B35" s="3" t="s">
        <v>595</v>
      </c>
      <c r="C35" s="25">
        <f t="shared" ref="C35:AG35" si="5">C15*C$9</f>
        <v>0.01463834382</v>
      </c>
      <c r="D35" s="25">
        <f t="shared" si="5"/>
        <v>0.02315326965</v>
      </c>
      <c r="E35" s="25">
        <f t="shared" si="5"/>
        <v>0.01976743174</v>
      </c>
      <c r="F35" s="25">
        <f t="shared" si="5"/>
        <v>0.01749963111</v>
      </c>
      <c r="G35" s="25">
        <f t="shared" si="5"/>
        <v>0.01655250559</v>
      </c>
      <c r="H35" s="25">
        <f t="shared" si="5"/>
        <v>0.01558576563</v>
      </c>
      <c r="I35" s="25">
        <f t="shared" si="5"/>
        <v>0.01524176888</v>
      </c>
      <c r="J35" s="25">
        <f t="shared" si="5"/>
        <v>0.01506339954</v>
      </c>
      <c r="K35" s="25">
        <f t="shared" si="5"/>
        <v>0.01483687865</v>
      </c>
      <c r="L35" s="25">
        <f t="shared" si="5"/>
        <v>0.01463194551</v>
      </c>
      <c r="M35" s="25">
        <f t="shared" si="5"/>
        <v>0.01476496757</v>
      </c>
      <c r="N35" s="25">
        <f t="shared" si="5"/>
        <v>0.01446808635</v>
      </c>
      <c r="O35" s="25">
        <f t="shared" si="5"/>
        <v>0.01488276164</v>
      </c>
      <c r="P35" s="25">
        <f t="shared" si="5"/>
        <v>0.01459568121</v>
      </c>
      <c r="Q35" s="25">
        <f t="shared" si="5"/>
        <v>0.01431698194</v>
      </c>
      <c r="R35" s="25">
        <f t="shared" si="5"/>
        <v>0.01397075722</v>
      </c>
      <c r="S35" s="25">
        <f t="shared" si="5"/>
        <v>0.01378259507</v>
      </c>
      <c r="T35" s="25">
        <f t="shared" si="5"/>
        <v>0.01377550857</v>
      </c>
      <c r="U35" s="25">
        <f t="shared" si="5"/>
        <v>0.01382044088</v>
      </c>
      <c r="V35" s="25">
        <f t="shared" si="5"/>
        <v>0.0137317191</v>
      </c>
      <c r="W35" s="25">
        <f t="shared" si="5"/>
        <v>0.0139487599</v>
      </c>
      <c r="X35" s="25">
        <f t="shared" si="5"/>
        <v>0.01384336811</v>
      </c>
      <c r="Y35" s="25">
        <f t="shared" si="5"/>
        <v>0.01376174034</v>
      </c>
      <c r="Z35" s="25">
        <f t="shared" si="5"/>
        <v>0.01374072783</v>
      </c>
      <c r="AA35" s="25">
        <f t="shared" si="5"/>
        <v>0.01360156084</v>
      </c>
      <c r="AB35" s="25">
        <f t="shared" si="5"/>
        <v>0.01337539775</v>
      </c>
      <c r="AC35" s="25">
        <f t="shared" si="5"/>
        <v>0.01341607361</v>
      </c>
      <c r="AD35" s="25">
        <f t="shared" si="5"/>
        <v>0.01335900689</v>
      </c>
      <c r="AE35" s="25">
        <f t="shared" si="5"/>
        <v>0.01315668835</v>
      </c>
      <c r="AF35" s="25">
        <f t="shared" si="5"/>
        <v>0.01321003467</v>
      </c>
      <c r="AG35" s="25">
        <f t="shared" si="5"/>
        <v>0.0130270432</v>
      </c>
    </row>
    <row r="36" ht="14.25" customHeight="1">
      <c r="A36" s="1"/>
      <c r="B36" s="3" t="s">
        <v>598</v>
      </c>
      <c r="C36" s="25">
        <f t="shared" ref="C36:AG36" si="6">C16*C$9</f>
        <v>0.04923151472</v>
      </c>
      <c r="D36" s="25">
        <f t="shared" si="6"/>
        <v>0.05422651248</v>
      </c>
      <c r="E36" s="25">
        <f t="shared" si="6"/>
        <v>0.04626208498</v>
      </c>
      <c r="F36" s="25">
        <f t="shared" si="6"/>
        <v>0.04252965278</v>
      </c>
      <c r="G36" s="25">
        <f t="shared" si="6"/>
        <v>0.04033378743</v>
      </c>
      <c r="H36" s="25">
        <f t="shared" si="6"/>
        <v>0.0378088552</v>
      </c>
      <c r="I36" s="25">
        <f t="shared" si="6"/>
        <v>0.03693094761</v>
      </c>
      <c r="J36" s="25">
        <f t="shared" si="6"/>
        <v>0.03659645267</v>
      </c>
      <c r="K36" s="25">
        <f t="shared" si="6"/>
        <v>0.03595478927</v>
      </c>
      <c r="L36" s="25">
        <f t="shared" si="6"/>
        <v>0.03549723892</v>
      </c>
      <c r="M36" s="25">
        <f t="shared" si="6"/>
        <v>0.03573220774</v>
      </c>
      <c r="N36" s="25">
        <f t="shared" si="6"/>
        <v>0.0350931274</v>
      </c>
      <c r="O36" s="25">
        <f t="shared" si="6"/>
        <v>0.03601505641</v>
      </c>
      <c r="P36" s="25">
        <f t="shared" si="6"/>
        <v>0.0354617891</v>
      </c>
      <c r="Q36" s="25">
        <f t="shared" si="6"/>
        <v>0.03479837571</v>
      </c>
      <c r="R36" s="25">
        <f t="shared" si="6"/>
        <v>0.03398946332</v>
      </c>
      <c r="S36" s="25">
        <f t="shared" si="6"/>
        <v>0.0335374509</v>
      </c>
      <c r="T36" s="25">
        <f t="shared" si="6"/>
        <v>0.03351084579</v>
      </c>
      <c r="U36" s="25">
        <f t="shared" si="6"/>
        <v>0.0336117727</v>
      </c>
      <c r="V36" s="25">
        <f t="shared" si="6"/>
        <v>0.03347914203</v>
      </c>
      <c r="W36" s="25">
        <f t="shared" si="6"/>
        <v>0.03390317482</v>
      </c>
      <c r="X36" s="25">
        <f t="shared" si="6"/>
        <v>0.03370008004</v>
      </c>
      <c r="Y36" s="25">
        <f t="shared" si="6"/>
        <v>0.03350309244</v>
      </c>
      <c r="Z36" s="25">
        <f t="shared" si="6"/>
        <v>0.03343554155</v>
      </c>
      <c r="AA36" s="25">
        <f t="shared" si="6"/>
        <v>0.03314391997</v>
      </c>
      <c r="AB36" s="25">
        <f t="shared" si="6"/>
        <v>0.0326219682</v>
      </c>
      <c r="AC36" s="25">
        <f t="shared" si="6"/>
        <v>0.03271816776</v>
      </c>
      <c r="AD36" s="25">
        <f t="shared" si="6"/>
        <v>0.03260361277</v>
      </c>
      <c r="AE36" s="25">
        <f t="shared" si="6"/>
        <v>0.03214372681</v>
      </c>
      <c r="AF36" s="25">
        <f t="shared" si="6"/>
        <v>0.03226947662</v>
      </c>
      <c r="AG36" s="25">
        <f t="shared" si="6"/>
        <v>0.03193838154</v>
      </c>
    </row>
    <row r="37" ht="14.25" customHeight="1">
      <c r="A37" s="1"/>
      <c r="B37" s="3" t="s">
        <v>601</v>
      </c>
      <c r="C37" s="25">
        <f t="shared" ref="C37:AG37" si="7">C17*C$9</f>
        <v>0.1577851406</v>
      </c>
      <c r="D37" s="25">
        <f t="shared" si="7"/>
        <v>0.1257237106</v>
      </c>
      <c r="E37" s="25">
        <f t="shared" si="7"/>
        <v>0.1159965902</v>
      </c>
      <c r="F37" s="25">
        <f t="shared" si="7"/>
        <v>0.1142772183</v>
      </c>
      <c r="G37" s="25">
        <f t="shared" si="7"/>
        <v>0.108140282</v>
      </c>
      <c r="H37" s="25">
        <f t="shared" si="7"/>
        <v>0.100913523</v>
      </c>
      <c r="I37" s="25">
        <f t="shared" si="7"/>
        <v>0.09767132293</v>
      </c>
      <c r="J37" s="25">
        <f t="shared" si="7"/>
        <v>0.09586433305</v>
      </c>
      <c r="K37" s="25">
        <f t="shared" si="7"/>
        <v>0.09433361177</v>
      </c>
      <c r="L37" s="25">
        <f t="shared" si="7"/>
        <v>0.09320828037</v>
      </c>
      <c r="M37" s="25">
        <f t="shared" si="7"/>
        <v>0.09294021406</v>
      </c>
      <c r="N37" s="25">
        <f t="shared" si="7"/>
        <v>0.09210806335</v>
      </c>
      <c r="O37" s="25">
        <f t="shared" si="7"/>
        <v>0.09130770958</v>
      </c>
      <c r="P37" s="25">
        <f t="shared" si="7"/>
        <v>0.09252807196</v>
      </c>
      <c r="Q37" s="25">
        <f t="shared" si="7"/>
        <v>0.09091044605</v>
      </c>
      <c r="R37" s="25">
        <f t="shared" si="7"/>
        <v>0.08866260567</v>
      </c>
      <c r="S37" s="25">
        <f t="shared" si="7"/>
        <v>0.08769798175</v>
      </c>
      <c r="T37" s="25">
        <f t="shared" si="7"/>
        <v>0.08743650166</v>
      </c>
      <c r="U37" s="25">
        <f t="shared" si="7"/>
        <v>0.08737008667</v>
      </c>
      <c r="V37" s="25">
        <f t="shared" si="7"/>
        <v>0.0876395024</v>
      </c>
      <c r="W37" s="25">
        <f t="shared" si="7"/>
        <v>0.08738334502</v>
      </c>
      <c r="X37" s="25">
        <f t="shared" si="7"/>
        <v>0.0874352661</v>
      </c>
      <c r="Y37" s="25">
        <f t="shared" si="7"/>
        <v>0.08674442481</v>
      </c>
      <c r="Z37" s="25">
        <f t="shared" si="7"/>
        <v>0.08634285927</v>
      </c>
      <c r="AA37" s="25">
        <f t="shared" si="7"/>
        <v>0.08596764022</v>
      </c>
      <c r="AB37" s="25">
        <f t="shared" si="7"/>
        <v>0.08471606882</v>
      </c>
      <c r="AC37" s="25">
        <f t="shared" si="7"/>
        <v>0.08469510925</v>
      </c>
      <c r="AD37" s="25">
        <f t="shared" si="7"/>
        <v>0.08461120522</v>
      </c>
      <c r="AE37" s="25">
        <f t="shared" si="7"/>
        <v>0.08348587119</v>
      </c>
      <c r="AF37" s="25">
        <f t="shared" si="7"/>
        <v>0.08362216505</v>
      </c>
      <c r="AG37" s="25">
        <f t="shared" si="7"/>
        <v>0.08353441312</v>
      </c>
    </row>
    <row r="38" ht="14.25" customHeight="1">
      <c r="A38" s="1"/>
      <c r="B38" s="3" t="s">
        <v>604</v>
      </c>
      <c r="C38" s="25">
        <f t="shared" ref="C38:AG38" si="8">C18*C$9</f>
        <v>0.06527311202</v>
      </c>
      <c r="D38" s="25">
        <f t="shared" si="8"/>
        <v>0.03765499948</v>
      </c>
      <c r="E38" s="25">
        <f t="shared" si="8"/>
        <v>0.03517249362</v>
      </c>
      <c r="F38" s="25">
        <f t="shared" si="8"/>
        <v>0.03625987793</v>
      </c>
      <c r="G38" s="25">
        <f t="shared" si="8"/>
        <v>0.03390532449</v>
      </c>
      <c r="H38" s="25">
        <f t="shared" si="8"/>
        <v>0.03142587346</v>
      </c>
      <c r="I38" s="25">
        <f t="shared" si="8"/>
        <v>0.02998353736</v>
      </c>
      <c r="J38" s="25">
        <f t="shared" si="8"/>
        <v>0.02920618669</v>
      </c>
      <c r="K38" s="25">
        <f t="shared" si="8"/>
        <v>0.02866109889</v>
      </c>
      <c r="L38" s="25">
        <f t="shared" si="8"/>
        <v>0.02820705589</v>
      </c>
      <c r="M38" s="25">
        <f t="shared" si="8"/>
        <v>0.02790906076</v>
      </c>
      <c r="N38" s="25">
        <f t="shared" si="8"/>
        <v>0.02765850724</v>
      </c>
      <c r="O38" s="25">
        <f t="shared" si="8"/>
        <v>0.02698662073</v>
      </c>
      <c r="P38" s="25">
        <f t="shared" si="8"/>
        <v>0.02754596704</v>
      </c>
      <c r="Q38" s="25">
        <f t="shared" si="8"/>
        <v>0.02699987218</v>
      </c>
      <c r="R38" s="25">
        <f t="shared" si="8"/>
        <v>0.02625052501</v>
      </c>
      <c r="S38" s="25">
        <f t="shared" si="8"/>
        <v>0.02591953126</v>
      </c>
      <c r="T38" s="25">
        <f t="shared" si="8"/>
        <v>0.02576256893</v>
      </c>
      <c r="U38" s="25">
        <f t="shared" si="8"/>
        <v>0.025655247</v>
      </c>
      <c r="V38" s="25">
        <f t="shared" si="8"/>
        <v>0.02577013314</v>
      </c>
      <c r="W38" s="25">
        <f t="shared" si="8"/>
        <v>0.02548318032</v>
      </c>
      <c r="X38" s="25">
        <f t="shared" si="8"/>
        <v>0.02551265004</v>
      </c>
      <c r="Y38" s="25">
        <f t="shared" si="8"/>
        <v>0.02525505225</v>
      </c>
      <c r="Z38" s="25">
        <f t="shared" si="8"/>
        <v>0.02506995291</v>
      </c>
      <c r="AA38" s="25">
        <f t="shared" si="8"/>
        <v>0.0249694261</v>
      </c>
      <c r="AB38" s="25">
        <f t="shared" si="8"/>
        <v>0.02459299193</v>
      </c>
      <c r="AC38" s="25">
        <f t="shared" si="8"/>
        <v>0.02452725173</v>
      </c>
      <c r="AD38" s="25">
        <f t="shared" si="8"/>
        <v>0.02449778759</v>
      </c>
      <c r="AE38" s="25">
        <f t="shared" si="8"/>
        <v>0.02414891238</v>
      </c>
      <c r="AF38" s="25">
        <f t="shared" si="8"/>
        <v>0.02414627193</v>
      </c>
      <c r="AG38" s="25">
        <f t="shared" si="8"/>
        <v>0.02421317561</v>
      </c>
    </row>
    <row r="39" ht="14.25" customHeight="1">
      <c r="A39" s="1"/>
      <c r="B39" s="3" t="s">
        <v>607</v>
      </c>
      <c r="C39" s="25">
        <f t="shared" ref="C39:AG39" si="9">C19*C$9</f>
        <v>0.003899338426</v>
      </c>
      <c r="D39" s="25">
        <f t="shared" si="9"/>
        <v>0.004003352862</v>
      </c>
      <c r="E39" s="25">
        <f t="shared" si="9"/>
        <v>0.003548776932</v>
      </c>
      <c r="F39" s="25">
        <f t="shared" si="9"/>
        <v>0.003514881396</v>
      </c>
      <c r="G39" s="25">
        <f t="shared" si="9"/>
        <v>0.003347465045</v>
      </c>
      <c r="H39" s="25">
        <f t="shared" si="9"/>
        <v>0.003164279842</v>
      </c>
      <c r="I39" s="25">
        <f t="shared" si="9"/>
        <v>0.00306623112</v>
      </c>
      <c r="J39" s="25">
        <f t="shared" si="9"/>
        <v>0.003012274016</v>
      </c>
      <c r="K39" s="25">
        <f t="shared" si="9"/>
        <v>0.002971178748</v>
      </c>
      <c r="L39" s="25">
        <f t="shared" si="9"/>
        <v>0.002939691338</v>
      </c>
      <c r="M39" s="25">
        <f t="shared" si="9"/>
        <v>0.002945705235</v>
      </c>
      <c r="N39" s="25">
        <f t="shared" si="9"/>
        <v>0.002910439027</v>
      </c>
      <c r="O39" s="25">
        <f t="shared" si="9"/>
        <v>0.002926765111</v>
      </c>
      <c r="P39" s="25">
        <f t="shared" si="9"/>
        <v>0.002936233366</v>
      </c>
      <c r="Q39" s="25">
        <f t="shared" si="9"/>
        <v>0.002882505075</v>
      </c>
      <c r="R39" s="25">
        <f t="shared" si="9"/>
        <v>0.002813931062</v>
      </c>
      <c r="S39" s="25">
        <f t="shared" si="9"/>
        <v>0.002781964509</v>
      </c>
      <c r="T39" s="25">
        <f t="shared" si="9"/>
        <v>0.002777344754</v>
      </c>
      <c r="U39" s="25">
        <f t="shared" si="9"/>
        <v>0.002780641996</v>
      </c>
      <c r="V39" s="25">
        <f t="shared" si="9"/>
        <v>0.002783774711</v>
      </c>
      <c r="W39" s="25">
        <f t="shared" si="9"/>
        <v>0.002792938189</v>
      </c>
      <c r="X39" s="25">
        <f t="shared" si="9"/>
        <v>0.002787176167</v>
      </c>
      <c r="Y39" s="25">
        <f t="shared" si="9"/>
        <v>0.002768735031</v>
      </c>
      <c r="Z39" s="25">
        <f t="shared" si="9"/>
        <v>0.002759208075</v>
      </c>
      <c r="AA39" s="25">
        <f t="shared" si="9"/>
        <v>0.002743274765</v>
      </c>
      <c r="AB39" s="25">
        <f t="shared" si="9"/>
        <v>0.002703643106</v>
      </c>
      <c r="AC39" s="25">
        <f t="shared" si="9"/>
        <v>0.002707006925</v>
      </c>
      <c r="AD39" s="25">
        <f t="shared" si="9"/>
        <v>0.002702188887</v>
      </c>
      <c r="AE39" s="25">
        <f t="shared" si="9"/>
        <v>0.002665416465</v>
      </c>
      <c r="AF39" s="25">
        <f t="shared" si="9"/>
        <v>0.00267342219</v>
      </c>
      <c r="AG39" s="25">
        <f t="shared" si="9"/>
        <v>0.002662715095</v>
      </c>
    </row>
    <row r="40" ht="14.25" customHeight="1">
      <c r="A40" s="1"/>
      <c r="B40" s="3" t="s">
        <v>610</v>
      </c>
      <c r="C40" s="25">
        <f t="shared" ref="C40:AG40" si="10">C20*C$9</f>
        <v>0.07565902156</v>
      </c>
      <c r="D40" s="25">
        <f t="shared" si="10"/>
        <v>0.1212842429</v>
      </c>
      <c r="E40" s="25">
        <f t="shared" si="10"/>
        <v>0.1058569986</v>
      </c>
      <c r="F40" s="25">
        <f t="shared" si="10"/>
        <v>0.09895102937</v>
      </c>
      <c r="G40" s="25">
        <f t="shared" si="10"/>
        <v>0.09521153829</v>
      </c>
      <c r="H40" s="25">
        <f t="shared" si="10"/>
        <v>0.09116437604</v>
      </c>
      <c r="I40" s="25">
        <f t="shared" si="10"/>
        <v>0.08983730885</v>
      </c>
      <c r="J40" s="25">
        <f t="shared" si="10"/>
        <v>0.09037232876</v>
      </c>
      <c r="K40" s="25">
        <f t="shared" si="10"/>
        <v>0.08968585718</v>
      </c>
      <c r="L40" s="25">
        <f t="shared" si="10"/>
        <v>0.08929063814</v>
      </c>
      <c r="M40" s="25">
        <f t="shared" si="10"/>
        <v>0.0907071596</v>
      </c>
      <c r="N40" s="25">
        <f t="shared" si="10"/>
        <v>0.08963354135</v>
      </c>
      <c r="O40" s="25">
        <f t="shared" si="10"/>
        <v>0.09254286103</v>
      </c>
      <c r="P40" s="25">
        <f t="shared" si="10"/>
        <v>0.09161747819</v>
      </c>
      <c r="Q40" s="25">
        <f t="shared" si="10"/>
        <v>0.09040103004</v>
      </c>
      <c r="R40" s="25">
        <f t="shared" si="10"/>
        <v>0.08871630702</v>
      </c>
      <c r="S40" s="25">
        <f t="shared" si="10"/>
        <v>0.08796739056</v>
      </c>
      <c r="T40" s="25">
        <f t="shared" si="10"/>
        <v>0.08832223068</v>
      </c>
      <c r="U40" s="25">
        <f t="shared" si="10"/>
        <v>0.08899808995</v>
      </c>
      <c r="V40" s="25">
        <f t="shared" si="10"/>
        <v>0.08895893816</v>
      </c>
      <c r="W40" s="25">
        <f t="shared" si="10"/>
        <v>0.09055340866</v>
      </c>
      <c r="X40" s="25">
        <f t="shared" si="10"/>
        <v>0.09030116523</v>
      </c>
      <c r="Y40" s="25">
        <f t="shared" si="10"/>
        <v>0.09011186849</v>
      </c>
      <c r="Z40" s="25">
        <f t="shared" si="10"/>
        <v>0.09024908405</v>
      </c>
      <c r="AA40" s="25">
        <f t="shared" si="10"/>
        <v>0.08973954308</v>
      </c>
      <c r="AB40" s="25">
        <f t="shared" si="10"/>
        <v>0.08861438956</v>
      </c>
      <c r="AC40" s="25">
        <f t="shared" si="10"/>
        <v>0.08915525904</v>
      </c>
      <c r="AD40" s="25">
        <f t="shared" si="10"/>
        <v>0.0890931888</v>
      </c>
      <c r="AE40" s="25">
        <f t="shared" si="10"/>
        <v>0.08804556292</v>
      </c>
      <c r="AF40" s="25">
        <f t="shared" si="10"/>
        <v>0.08864920559</v>
      </c>
      <c r="AG40" s="25">
        <f t="shared" si="10"/>
        <v>0.08790367767</v>
      </c>
    </row>
    <row r="41" ht="14.25" customHeight="1">
      <c r="A41" s="1"/>
      <c r="B41" s="3" t="s">
        <v>613</v>
      </c>
      <c r="C41" s="25">
        <f t="shared" ref="C41:AG41" si="11">C21*C$9</f>
        <v>0.02103550993</v>
      </c>
      <c r="D41" s="25">
        <f t="shared" si="11"/>
        <v>0.02092124814</v>
      </c>
      <c r="E41" s="25">
        <f t="shared" si="11"/>
        <v>0.02028288907</v>
      </c>
      <c r="F41" s="25">
        <f t="shared" si="11"/>
        <v>0.0207297993</v>
      </c>
      <c r="G41" s="25">
        <f t="shared" si="11"/>
        <v>0.0200973524</v>
      </c>
      <c r="H41" s="25">
        <f t="shared" si="11"/>
        <v>0.01923619298</v>
      </c>
      <c r="I41" s="25">
        <f t="shared" si="11"/>
        <v>0.01896348116</v>
      </c>
      <c r="J41" s="25">
        <f t="shared" si="11"/>
        <v>0.01903139652</v>
      </c>
      <c r="K41" s="25">
        <f t="shared" si="11"/>
        <v>0.01900531757</v>
      </c>
      <c r="L41" s="25">
        <f t="shared" si="11"/>
        <v>0.01902885672</v>
      </c>
      <c r="M41" s="25">
        <f t="shared" si="11"/>
        <v>0.0192148765</v>
      </c>
      <c r="N41" s="25">
        <f t="shared" si="11"/>
        <v>0.01922886227</v>
      </c>
      <c r="O41" s="25">
        <f t="shared" si="11"/>
        <v>0.01930577859</v>
      </c>
      <c r="P41" s="25">
        <f t="shared" si="11"/>
        <v>0.01970025678</v>
      </c>
      <c r="Q41" s="25">
        <f t="shared" si="11"/>
        <v>0.01953619504</v>
      </c>
      <c r="R41" s="25">
        <f t="shared" si="11"/>
        <v>0.01920368648</v>
      </c>
      <c r="S41" s="25">
        <f t="shared" si="11"/>
        <v>0.0191338219</v>
      </c>
      <c r="T41" s="25">
        <f t="shared" si="11"/>
        <v>0.01921627403</v>
      </c>
      <c r="U41" s="25">
        <f t="shared" si="11"/>
        <v>0.01933319696</v>
      </c>
      <c r="V41" s="25">
        <f t="shared" si="11"/>
        <v>0.01950483452</v>
      </c>
      <c r="W41" s="25">
        <f t="shared" si="11"/>
        <v>0.01959363007</v>
      </c>
      <c r="X41" s="25">
        <f t="shared" si="11"/>
        <v>0.01969912602</v>
      </c>
      <c r="Y41" s="25">
        <f t="shared" si="11"/>
        <v>0.0196563679</v>
      </c>
      <c r="Z41" s="25">
        <f t="shared" si="11"/>
        <v>0.01966574473</v>
      </c>
      <c r="AA41" s="25">
        <f t="shared" si="11"/>
        <v>0.01967253129</v>
      </c>
      <c r="AB41" s="25">
        <f t="shared" si="11"/>
        <v>0.01948004387</v>
      </c>
      <c r="AC41" s="25">
        <f t="shared" si="11"/>
        <v>0.01957143596</v>
      </c>
      <c r="AD41" s="25">
        <f t="shared" si="11"/>
        <v>0.01963728252</v>
      </c>
      <c r="AE41" s="25">
        <f t="shared" si="11"/>
        <v>0.0194548489</v>
      </c>
      <c r="AF41" s="25">
        <f t="shared" si="11"/>
        <v>0.01957348252</v>
      </c>
      <c r="AG41" s="25">
        <f t="shared" si="11"/>
        <v>0.01964036599</v>
      </c>
    </row>
    <row r="42" ht="14.25" customHeight="1">
      <c r="A42" s="85" t="s">
        <v>3892</v>
      </c>
      <c r="B42" s="3" t="s">
        <v>623</v>
      </c>
      <c r="C42" s="25">
        <f t="shared" ref="C42:AG42" si="12">C23*C$10</f>
        <v>0.02572491004</v>
      </c>
      <c r="D42" s="25">
        <f t="shared" si="12"/>
        <v>0.02186631738</v>
      </c>
      <c r="E42" s="25">
        <f t="shared" si="12"/>
        <v>0.02430862784</v>
      </c>
      <c r="F42" s="25">
        <f t="shared" si="12"/>
        <v>0.02580459081</v>
      </c>
      <c r="G42" s="25">
        <f t="shared" si="12"/>
        <v>0.02634147879</v>
      </c>
      <c r="H42" s="25">
        <f t="shared" si="12"/>
        <v>0.02686658861</v>
      </c>
      <c r="I42" s="25">
        <f t="shared" si="12"/>
        <v>0.02691007005</v>
      </c>
      <c r="J42" s="25">
        <f t="shared" si="12"/>
        <v>0.02679965504</v>
      </c>
      <c r="K42" s="25">
        <f t="shared" si="12"/>
        <v>0.02688826495</v>
      </c>
      <c r="L42" s="25">
        <f t="shared" si="12"/>
        <v>0.02695372066</v>
      </c>
      <c r="M42" s="25">
        <f t="shared" si="12"/>
        <v>0.02669213644</v>
      </c>
      <c r="N42" s="25">
        <f t="shared" si="12"/>
        <v>0.02690836912</v>
      </c>
      <c r="O42" s="25">
        <f t="shared" si="12"/>
        <v>0.02636231677</v>
      </c>
      <c r="P42" s="25">
        <f t="shared" si="12"/>
        <v>0.02664811319</v>
      </c>
      <c r="Q42" s="25">
        <f t="shared" si="12"/>
        <v>0.02686005515</v>
      </c>
      <c r="R42" s="25">
        <f t="shared" si="12"/>
        <v>0.02706107757</v>
      </c>
      <c r="S42" s="25">
        <f t="shared" si="12"/>
        <v>0.02713308601</v>
      </c>
      <c r="T42" s="25">
        <f t="shared" si="12"/>
        <v>0.02706556131</v>
      </c>
      <c r="U42" s="25">
        <f t="shared" si="12"/>
        <v>0.0269448488</v>
      </c>
      <c r="V42" s="25">
        <f t="shared" si="12"/>
        <v>0.02701719466</v>
      </c>
      <c r="W42" s="25">
        <f t="shared" si="12"/>
        <v>0.02667401398</v>
      </c>
      <c r="X42" s="25">
        <f t="shared" si="12"/>
        <v>0.02676805603</v>
      </c>
      <c r="Y42" s="25">
        <f t="shared" si="12"/>
        <v>0.02676528561</v>
      </c>
      <c r="Z42" s="25">
        <f t="shared" si="12"/>
        <v>0.02672210063</v>
      </c>
      <c r="AA42" s="25">
        <f t="shared" si="12"/>
        <v>0.0268170264</v>
      </c>
      <c r="AB42" s="25">
        <f t="shared" si="12"/>
        <v>0.02695751476</v>
      </c>
      <c r="AC42" s="25">
        <f t="shared" si="12"/>
        <v>0.02686674283</v>
      </c>
      <c r="AD42" s="25">
        <f t="shared" si="12"/>
        <v>0.02689437878</v>
      </c>
      <c r="AE42" s="25">
        <f t="shared" si="12"/>
        <v>0.02701560671</v>
      </c>
      <c r="AF42" s="25">
        <f t="shared" si="12"/>
        <v>0.02692448977</v>
      </c>
      <c r="AG42" s="25">
        <f t="shared" si="12"/>
        <v>0.02710949817</v>
      </c>
    </row>
    <row r="43" ht="14.25" customHeight="1">
      <c r="A43" s="1"/>
      <c r="B43" s="3" t="s">
        <v>626</v>
      </c>
      <c r="C43" s="25">
        <f t="shared" ref="C43:AG43" si="13">C24*C$10</f>
        <v>0.1182467923</v>
      </c>
      <c r="D43" s="25">
        <f t="shared" si="13"/>
        <v>0.1454861224</v>
      </c>
      <c r="E43" s="25">
        <f t="shared" si="13"/>
        <v>0.1578684529</v>
      </c>
      <c r="F43" s="25">
        <f t="shared" si="13"/>
        <v>0.159611653</v>
      </c>
      <c r="G43" s="25">
        <f t="shared" si="13"/>
        <v>0.1644231718</v>
      </c>
      <c r="H43" s="25">
        <f t="shared" si="13"/>
        <v>0.1697469843</v>
      </c>
      <c r="I43" s="25">
        <f t="shared" si="13"/>
        <v>0.1724614243</v>
      </c>
      <c r="J43" s="25">
        <f t="shared" si="13"/>
        <v>0.1738713736</v>
      </c>
      <c r="K43" s="25">
        <f t="shared" si="13"/>
        <v>0.1752219748</v>
      </c>
      <c r="L43" s="25">
        <f t="shared" si="13"/>
        <v>0.1763453375</v>
      </c>
      <c r="M43" s="25">
        <f t="shared" si="13"/>
        <v>0.1764963194</v>
      </c>
      <c r="N43" s="25">
        <f t="shared" si="13"/>
        <v>0.1776135796</v>
      </c>
      <c r="O43" s="25">
        <f t="shared" si="13"/>
        <v>0.1775334344</v>
      </c>
      <c r="P43" s="25">
        <f t="shared" si="13"/>
        <v>0.1776067994</v>
      </c>
      <c r="Q43" s="25">
        <f t="shared" si="13"/>
        <v>0.1791216343</v>
      </c>
      <c r="R43" s="25">
        <f t="shared" si="13"/>
        <v>0.1810163542</v>
      </c>
      <c r="S43" s="25">
        <f t="shared" si="13"/>
        <v>0.182069341</v>
      </c>
      <c r="T43" s="25">
        <f t="shared" si="13"/>
        <v>0.1823067264</v>
      </c>
      <c r="U43" s="25">
        <f t="shared" si="13"/>
        <v>0.182402983</v>
      </c>
      <c r="V43" s="25">
        <f t="shared" si="13"/>
        <v>0.182468697</v>
      </c>
      <c r="W43" s="25">
        <f t="shared" si="13"/>
        <v>0.1823675354</v>
      </c>
      <c r="X43" s="25">
        <f t="shared" si="13"/>
        <v>0.1826604033</v>
      </c>
      <c r="Y43" s="25">
        <f t="shared" si="13"/>
        <v>0.1832235553</v>
      </c>
      <c r="Z43" s="25">
        <f t="shared" si="13"/>
        <v>0.1835955749</v>
      </c>
      <c r="AA43" s="25">
        <f t="shared" si="13"/>
        <v>0.1841076619</v>
      </c>
      <c r="AB43" s="25">
        <f t="shared" si="13"/>
        <v>0.1851840763</v>
      </c>
      <c r="AC43" s="25">
        <f t="shared" si="13"/>
        <v>0.1851863713</v>
      </c>
      <c r="AD43" s="25">
        <f t="shared" si="13"/>
        <v>0.1854001234</v>
      </c>
      <c r="AE43" s="25">
        <f t="shared" si="13"/>
        <v>0.186390117</v>
      </c>
      <c r="AF43" s="25">
        <f t="shared" si="13"/>
        <v>0.1862746928</v>
      </c>
      <c r="AG43" s="25">
        <f t="shared" si="13"/>
        <v>0.186582714</v>
      </c>
    </row>
    <row r="44" ht="14.25" customHeight="1">
      <c r="A44" s="1"/>
      <c r="B44" s="3" t="s">
        <v>629</v>
      </c>
      <c r="C44" s="25">
        <f t="shared" ref="C44:AG44" si="14">C25*C$10</f>
        <v>0.01793249848</v>
      </c>
      <c r="D44" s="25">
        <f t="shared" si="14"/>
        <v>0.00861206143</v>
      </c>
      <c r="E44" s="25">
        <f t="shared" si="14"/>
        <v>0.008992842967</v>
      </c>
      <c r="F44" s="25">
        <f t="shared" si="14"/>
        <v>0.008736746171</v>
      </c>
      <c r="G44" s="25">
        <f t="shared" si="14"/>
        <v>0.008931566032</v>
      </c>
      <c r="H44" s="25">
        <f t="shared" si="14"/>
        <v>0.009246555297</v>
      </c>
      <c r="I44" s="25">
        <f t="shared" si="14"/>
        <v>0.009402500807</v>
      </c>
      <c r="J44" s="25">
        <f t="shared" si="14"/>
        <v>0.009492786845</v>
      </c>
      <c r="K44" s="25">
        <f t="shared" si="14"/>
        <v>0.009532444404</v>
      </c>
      <c r="L44" s="25">
        <f t="shared" si="14"/>
        <v>0.009570167343</v>
      </c>
      <c r="M44" s="25">
        <f t="shared" si="14"/>
        <v>0.009616132921</v>
      </c>
      <c r="N44" s="25">
        <f t="shared" si="14"/>
        <v>0.009611354512</v>
      </c>
      <c r="O44" s="25">
        <f t="shared" si="14"/>
        <v>0.009713008086</v>
      </c>
      <c r="P44" s="25">
        <f t="shared" si="14"/>
        <v>0.009597821757</v>
      </c>
      <c r="Q44" s="25">
        <f t="shared" si="14"/>
        <v>0.009683183982</v>
      </c>
      <c r="R44" s="25">
        <f t="shared" si="14"/>
        <v>0.009770762692</v>
      </c>
      <c r="S44" s="25">
        <f t="shared" si="14"/>
        <v>0.009800507588</v>
      </c>
      <c r="T44" s="25">
        <f t="shared" si="14"/>
        <v>0.009800481074</v>
      </c>
      <c r="U44" s="25">
        <f t="shared" si="14"/>
        <v>0.009824817525</v>
      </c>
      <c r="V44" s="25">
        <f t="shared" si="14"/>
        <v>0.009780668532</v>
      </c>
      <c r="W44" s="25">
        <f t="shared" si="14"/>
        <v>0.009841765709</v>
      </c>
      <c r="X44" s="25">
        <f t="shared" si="14"/>
        <v>0.00980919855</v>
      </c>
      <c r="Y44" s="25">
        <f t="shared" si="14"/>
        <v>0.009840411601</v>
      </c>
      <c r="Z44" s="25">
        <f t="shared" si="14"/>
        <v>0.009861571539</v>
      </c>
      <c r="AA44" s="25">
        <f t="shared" si="14"/>
        <v>0.009856930027</v>
      </c>
      <c r="AB44" s="25">
        <f t="shared" si="14"/>
        <v>0.009899927434</v>
      </c>
      <c r="AC44" s="25">
        <f t="shared" si="14"/>
        <v>0.009907414387</v>
      </c>
      <c r="AD44" s="25">
        <f t="shared" si="14"/>
        <v>0.009899159556</v>
      </c>
      <c r="AE44" s="25">
        <f t="shared" si="14"/>
        <v>0.009939085508</v>
      </c>
      <c r="AF44" s="25">
        <f t="shared" si="14"/>
        <v>0.009937586462</v>
      </c>
      <c r="AG44" s="25">
        <f t="shared" si="14"/>
        <v>0.009903405588</v>
      </c>
    </row>
    <row r="45" ht="14.25" customHeight="1">
      <c r="A45" s="1"/>
      <c r="B45" s="3" t="s">
        <v>632</v>
      </c>
      <c r="C45" s="25">
        <f t="shared" ref="C45:AG45" si="15">C26*C$10</f>
        <v>0.0252147719</v>
      </c>
      <c r="D45" s="25">
        <f t="shared" si="15"/>
        <v>0.04181359756</v>
      </c>
      <c r="E45" s="25">
        <f t="shared" si="15"/>
        <v>0.04428615931</v>
      </c>
      <c r="F45" s="25">
        <f t="shared" si="15"/>
        <v>0.04415080689</v>
      </c>
      <c r="G45" s="25">
        <f t="shared" si="15"/>
        <v>0.04481299252</v>
      </c>
      <c r="H45" s="25">
        <f t="shared" si="15"/>
        <v>0.04572539514</v>
      </c>
      <c r="I45" s="25">
        <f t="shared" si="15"/>
        <v>0.04594360605</v>
      </c>
      <c r="J45" s="25">
        <f t="shared" si="15"/>
        <v>0.04587588096</v>
      </c>
      <c r="K45" s="25">
        <f t="shared" si="15"/>
        <v>0.04587327069</v>
      </c>
      <c r="L45" s="25">
        <f t="shared" si="15"/>
        <v>0.04584130063</v>
      </c>
      <c r="M45" s="25">
        <f t="shared" si="15"/>
        <v>0.04558729536</v>
      </c>
      <c r="N45" s="25">
        <f t="shared" si="15"/>
        <v>0.04561606535</v>
      </c>
      <c r="O45" s="25">
        <f t="shared" si="15"/>
        <v>0.04534635822</v>
      </c>
      <c r="P45" s="25">
        <f t="shared" si="15"/>
        <v>0.04516159702</v>
      </c>
      <c r="Q45" s="25">
        <f t="shared" si="15"/>
        <v>0.04547683871</v>
      </c>
      <c r="R45" s="25">
        <f t="shared" si="15"/>
        <v>0.04580502668</v>
      </c>
      <c r="S45" s="25">
        <f t="shared" si="15"/>
        <v>0.0458736338</v>
      </c>
      <c r="T45" s="25">
        <f t="shared" si="15"/>
        <v>0.04579399038</v>
      </c>
      <c r="U45" s="25">
        <f t="shared" si="15"/>
        <v>0.04559629134</v>
      </c>
      <c r="V45" s="25">
        <f t="shared" si="15"/>
        <v>0.04547743022</v>
      </c>
      <c r="W45" s="25">
        <f t="shared" si="15"/>
        <v>0.04531845998</v>
      </c>
      <c r="X45" s="25">
        <f t="shared" si="15"/>
        <v>0.04525835311</v>
      </c>
      <c r="Y45" s="25">
        <f t="shared" si="15"/>
        <v>0.04528363949</v>
      </c>
      <c r="Z45" s="25">
        <f t="shared" si="15"/>
        <v>0.04526050656</v>
      </c>
      <c r="AA45" s="25">
        <f t="shared" si="15"/>
        <v>0.04528099878</v>
      </c>
      <c r="AB45" s="25">
        <f t="shared" si="15"/>
        <v>0.0454535656</v>
      </c>
      <c r="AC45" s="25">
        <f t="shared" si="15"/>
        <v>0.04534917169</v>
      </c>
      <c r="AD45" s="25">
        <f t="shared" si="15"/>
        <v>0.04530561119</v>
      </c>
      <c r="AE45" s="25">
        <f t="shared" si="15"/>
        <v>0.04547100958</v>
      </c>
      <c r="AF45" s="25">
        <f t="shared" si="15"/>
        <v>0.04535359567</v>
      </c>
      <c r="AG45" s="25">
        <f t="shared" si="15"/>
        <v>0.04537218029</v>
      </c>
    </row>
    <row r="46" ht="14.25" customHeight="1">
      <c r="A46" s="1"/>
      <c r="B46" s="3" t="s">
        <v>635</v>
      </c>
      <c r="C46" s="25">
        <f t="shared" ref="C46:AG46" si="16">C27*C$10</f>
        <v>0.03046639699</v>
      </c>
      <c r="D46" s="25">
        <f t="shared" si="16"/>
        <v>0.01703635095</v>
      </c>
      <c r="E46" s="25">
        <f t="shared" si="16"/>
        <v>0.0176225748</v>
      </c>
      <c r="F46" s="25">
        <f t="shared" si="16"/>
        <v>0.01814518095</v>
      </c>
      <c r="G46" s="25">
        <f t="shared" si="16"/>
        <v>0.01833179336</v>
      </c>
      <c r="H46" s="25">
        <f t="shared" si="16"/>
        <v>0.0186023598</v>
      </c>
      <c r="I46" s="25">
        <f t="shared" si="16"/>
        <v>0.01857904115</v>
      </c>
      <c r="J46" s="25">
        <f t="shared" si="16"/>
        <v>0.0184469899</v>
      </c>
      <c r="K46" s="25">
        <f t="shared" si="16"/>
        <v>0.01841585848</v>
      </c>
      <c r="L46" s="25">
        <f t="shared" si="16"/>
        <v>0.01836077611</v>
      </c>
      <c r="M46" s="25">
        <f t="shared" si="16"/>
        <v>0.01818377937</v>
      </c>
      <c r="N46" s="25">
        <f t="shared" si="16"/>
        <v>0.01817709459</v>
      </c>
      <c r="O46" s="25">
        <f t="shared" si="16"/>
        <v>0.01795520451</v>
      </c>
      <c r="P46" s="25">
        <f t="shared" si="16"/>
        <v>0.01790586471</v>
      </c>
      <c r="Q46" s="25">
        <f t="shared" si="16"/>
        <v>0.01791938823</v>
      </c>
      <c r="R46" s="25">
        <f t="shared" si="16"/>
        <v>0.01799209759</v>
      </c>
      <c r="S46" s="25">
        <f t="shared" si="16"/>
        <v>0.01798782629</v>
      </c>
      <c r="T46" s="25">
        <f t="shared" si="16"/>
        <v>0.0179230856</v>
      </c>
      <c r="U46" s="25">
        <f t="shared" si="16"/>
        <v>0.01783621127</v>
      </c>
      <c r="V46" s="25">
        <f t="shared" si="16"/>
        <v>0.0177906026</v>
      </c>
      <c r="W46" s="25">
        <f t="shared" si="16"/>
        <v>0.01765355321</v>
      </c>
      <c r="X46" s="25">
        <f t="shared" si="16"/>
        <v>0.01761880702</v>
      </c>
      <c r="Y46" s="25">
        <f t="shared" si="16"/>
        <v>0.01760212749</v>
      </c>
      <c r="Z46" s="25">
        <f t="shared" si="16"/>
        <v>0.0175573721</v>
      </c>
      <c r="AA46" s="25">
        <f t="shared" si="16"/>
        <v>0.01755577564</v>
      </c>
      <c r="AB46" s="25">
        <f t="shared" si="16"/>
        <v>0.01760822727</v>
      </c>
      <c r="AC46" s="25">
        <f t="shared" si="16"/>
        <v>0.01754470158</v>
      </c>
      <c r="AD46" s="25">
        <f t="shared" si="16"/>
        <v>0.01751654021</v>
      </c>
      <c r="AE46" s="25">
        <f t="shared" si="16"/>
        <v>0.0175617078</v>
      </c>
      <c r="AF46" s="25">
        <f t="shared" si="16"/>
        <v>0.01749633908</v>
      </c>
      <c r="AG46" s="25">
        <f t="shared" si="16"/>
        <v>0.01751795333</v>
      </c>
    </row>
    <row r="47" ht="14.25" customHeight="1">
      <c r="A47" s="1"/>
      <c r="B47" s="3" t="s">
        <v>638</v>
      </c>
      <c r="C47" s="25">
        <f t="shared" ref="C47:AG47" si="17">C28*C$10</f>
        <v>0.02944320016</v>
      </c>
      <c r="D47" s="25">
        <f t="shared" si="17"/>
        <v>0.03071176697</v>
      </c>
      <c r="E47" s="25">
        <f t="shared" si="17"/>
        <v>0.03182056678</v>
      </c>
      <c r="F47" s="25">
        <f t="shared" si="17"/>
        <v>0.03230223532</v>
      </c>
      <c r="G47" s="25">
        <f t="shared" si="17"/>
        <v>0.03285225591</v>
      </c>
      <c r="H47" s="25">
        <f t="shared" si="17"/>
        <v>0.03349556288</v>
      </c>
      <c r="I47" s="25">
        <f t="shared" si="17"/>
        <v>0.0336759365</v>
      </c>
      <c r="J47" s="25">
        <f t="shared" si="17"/>
        <v>0.03362873261</v>
      </c>
      <c r="K47" s="25">
        <f t="shared" si="17"/>
        <v>0.03366627716</v>
      </c>
      <c r="L47" s="25">
        <f t="shared" si="17"/>
        <v>0.03365296669</v>
      </c>
      <c r="M47" s="25">
        <f t="shared" si="17"/>
        <v>0.03348269527</v>
      </c>
      <c r="N47" s="25">
        <f t="shared" si="17"/>
        <v>0.03350001189</v>
      </c>
      <c r="O47" s="25">
        <f t="shared" si="17"/>
        <v>0.03332086156</v>
      </c>
      <c r="P47" s="25">
        <f t="shared" si="17"/>
        <v>0.03318360685</v>
      </c>
      <c r="Q47" s="25">
        <f t="shared" si="17"/>
        <v>0.03327420707</v>
      </c>
      <c r="R47" s="25">
        <f t="shared" si="17"/>
        <v>0.03348000089</v>
      </c>
      <c r="S47" s="25">
        <f t="shared" si="17"/>
        <v>0.03353488793</v>
      </c>
      <c r="T47" s="25">
        <f t="shared" si="17"/>
        <v>0.03347251197</v>
      </c>
      <c r="U47" s="25">
        <f t="shared" si="17"/>
        <v>0.03338527622</v>
      </c>
      <c r="V47" s="25">
        <f t="shared" si="17"/>
        <v>0.0333058925</v>
      </c>
      <c r="W47" s="25">
        <f t="shared" si="17"/>
        <v>0.03319256271</v>
      </c>
      <c r="X47" s="25">
        <f t="shared" si="17"/>
        <v>0.03314108692</v>
      </c>
      <c r="Y47" s="25">
        <f t="shared" si="17"/>
        <v>0.03316548623</v>
      </c>
      <c r="Z47" s="25">
        <f t="shared" si="17"/>
        <v>0.03314514651</v>
      </c>
      <c r="AA47" s="25">
        <f t="shared" si="17"/>
        <v>0.0331580382</v>
      </c>
      <c r="AB47" s="25">
        <f t="shared" si="17"/>
        <v>0.03328755144</v>
      </c>
      <c r="AC47" s="25">
        <f t="shared" si="17"/>
        <v>0.03322260119</v>
      </c>
      <c r="AD47" s="25">
        <f t="shared" si="17"/>
        <v>0.03319572201</v>
      </c>
      <c r="AE47" s="25">
        <f t="shared" si="17"/>
        <v>0.03331502762</v>
      </c>
      <c r="AF47" s="25">
        <f t="shared" si="17"/>
        <v>0.03323783902</v>
      </c>
      <c r="AG47" s="25">
        <f t="shared" si="17"/>
        <v>0.03324931409</v>
      </c>
    </row>
    <row r="48" ht="14.25" customHeight="1">
      <c r="A48" s="1"/>
      <c r="B48" s="3" t="s">
        <v>610</v>
      </c>
      <c r="C48" s="25">
        <f t="shared" ref="C48:AG48" si="18">C29*C$10</f>
        <v>0.1413449794</v>
      </c>
      <c r="D48" s="25">
        <f t="shared" si="18"/>
        <v>0.1012145177</v>
      </c>
      <c r="E48" s="25">
        <f t="shared" si="18"/>
        <v>0.10786387</v>
      </c>
      <c r="F48" s="25">
        <f t="shared" si="18"/>
        <v>0.1120517137</v>
      </c>
      <c r="G48" s="25">
        <f t="shared" si="18"/>
        <v>0.1150436283</v>
      </c>
      <c r="H48" s="25">
        <f t="shared" si="18"/>
        <v>0.118315763</v>
      </c>
      <c r="I48" s="25">
        <f t="shared" si="18"/>
        <v>0.1195949286</v>
      </c>
      <c r="J48" s="25">
        <f t="shared" si="18"/>
        <v>0.1199959553</v>
      </c>
      <c r="K48" s="25">
        <f t="shared" si="18"/>
        <v>0.1207689926</v>
      </c>
      <c r="L48" s="25">
        <f t="shared" si="18"/>
        <v>0.1213182643</v>
      </c>
      <c r="M48" s="25">
        <f t="shared" si="18"/>
        <v>0.1210737269</v>
      </c>
      <c r="N48" s="25">
        <f t="shared" si="18"/>
        <v>0.1217511804</v>
      </c>
      <c r="O48" s="25">
        <f t="shared" si="18"/>
        <v>0.1210817544</v>
      </c>
      <c r="P48" s="25">
        <f t="shared" si="18"/>
        <v>0.1212653691</v>
      </c>
      <c r="Q48" s="25">
        <f t="shared" si="18"/>
        <v>0.1220259066</v>
      </c>
      <c r="R48" s="25">
        <f t="shared" si="18"/>
        <v>0.1231036123</v>
      </c>
      <c r="S48" s="25">
        <f t="shared" si="18"/>
        <v>0.1236405523</v>
      </c>
      <c r="T48" s="25">
        <f t="shared" si="18"/>
        <v>0.1236770521</v>
      </c>
      <c r="U48" s="25">
        <f t="shared" si="18"/>
        <v>0.123584139</v>
      </c>
      <c r="V48" s="25">
        <f t="shared" si="18"/>
        <v>0.1236653128</v>
      </c>
      <c r="W48" s="25">
        <f t="shared" si="18"/>
        <v>0.1232635928</v>
      </c>
      <c r="X48" s="25">
        <f t="shared" si="18"/>
        <v>0.1234091639</v>
      </c>
      <c r="Y48" s="25">
        <f t="shared" si="18"/>
        <v>0.1236987052</v>
      </c>
      <c r="Z48" s="25">
        <f t="shared" si="18"/>
        <v>0.1237874184</v>
      </c>
      <c r="AA48" s="25">
        <f t="shared" si="18"/>
        <v>0.1241139721</v>
      </c>
      <c r="AB48" s="25">
        <f t="shared" si="18"/>
        <v>0.1248236212</v>
      </c>
      <c r="AC48" s="25">
        <f t="shared" si="18"/>
        <v>0.1247316797</v>
      </c>
      <c r="AD48" s="25">
        <f t="shared" si="18"/>
        <v>0.124844321</v>
      </c>
      <c r="AE48" s="25">
        <f t="shared" si="18"/>
        <v>0.1254858904</v>
      </c>
      <c r="AF48" s="25">
        <f t="shared" si="18"/>
        <v>0.125332749</v>
      </c>
      <c r="AG48" s="25">
        <f t="shared" si="18"/>
        <v>0.1257042614</v>
      </c>
    </row>
    <row r="49" ht="14.25" customHeight="1">
      <c r="A49" s="1"/>
      <c r="B49" s="3" t="s">
        <v>613</v>
      </c>
      <c r="C49" s="25">
        <f t="shared" ref="C49:AG49" si="19">C30*C$10</f>
        <v>0.2226215763</v>
      </c>
      <c r="D49" s="25">
        <f t="shared" si="19"/>
        <v>0.2446551479</v>
      </c>
      <c r="E49" s="25">
        <f t="shared" si="19"/>
        <v>0.2589313435</v>
      </c>
      <c r="F49" s="25">
        <f t="shared" si="19"/>
        <v>0.2641500669</v>
      </c>
      <c r="G49" s="25">
        <f t="shared" si="19"/>
        <v>0.270427072</v>
      </c>
      <c r="H49" s="25">
        <f t="shared" si="19"/>
        <v>0.2775090419</v>
      </c>
      <c r="I49" s="25">
        <f t="shared" si="19"/>
        <v>0.2805533921</v>
      </c>
      <c r="J49" s="25">
        <f t="shared" si="19"/>
        <v>0.2815506052</v>
      </c>
      <c r="K49" s="25">
        <f t="shared" si="19"/>
        <v>0.2830017504</v>
      </c>
      <c r="L49" s="25">
        <f t="shared" si="19"/>
        <v>0.2839767045</v>
      </c>
      <c r="M49" s="25">
        <f t="shared" si="19"/>
        <v>0.283455753</v>
      </c>
      <c r="N49" s="25">
        <f t="shared" si="19"/>
        <v>0.2845400107</v>
      </c>
      <c r="O49" s="25">
        <f t="shared" si="19"/>
        <v>0.2834750687</v>
      </c>
      <c r="P49" s="25">
        <f t="shared" si="19"/>
        <v>0.2830316572</v>
      </c>
      <c r="Q49" s="25">
        <f t="shared" si="19"/>
        <v>0.2845960184</v>
      </c>
      <c r="R49" s="25">
        <f t="shared" si="19"/>
        <v>0.2869855654</v>
      </c>
      <c r="S49" s="25">
        <f t="shared" si="19"/>
        <v>0.2879728602</v>
      </c>
      <c r="T49" s="25">
        <f t="shared" si="19"/>
        <v>0.2879872423</v>
      </c>
      <c r="U49" s="25">
        <f t="shared" si="19"/>
        <v>0.2876739155</v>
      </c>
      <c r="V49" s="25">
        <f t="shared" si="19"/>
        <v>0.287447401</v>
      </c>
      <c r="W49" s="25">
        <f t="shared" si="19"/>
        <v>0.2868256075</v>
      </c>
      <c r="X49" s="25">
        <f t="shared" si="19"/>
        <v>0.2868570563</v>
      </c>
      <c r="Y49" s="25">
        <f t="shared" si="19"/>
        <v>0.2874227225</v>
      </c>
      <c r="Z49" s="25">
        <f t="shared" si="19"/>
        <v>0.2876080204</v>
      </c>
      <c r="AA49" s="25">
        <f t="shared" si="19"/>
        <v>0.2880812672</v>
      </c>
      <c r="AB49" s="25">
        <f t="shared" si="19"/>
        <v>0.2895067823</v>
      </c>
      <c r="AC49" s="25">
        <f t="shared" si="19"/>
        <v>0.2892188744</v>
      </c>
      <c r="AD49" s="25">
        <f t="shared" si="19"/>
        <v>0.2892601398</v>
      </c>
      <c r="AE49" s="25">
        <f t="shared" si="19"/>
        <v>0.2905548724</v>
      </c>
      <c r="AF49" s="25">
        <f t="shared" si="19"/>
        <v>0.2901246599</v>
      </c>
      <c r="AG49" s="25">
        <f t="shared" si="19"/>
        <v>0.2904805597</v>
      </c>
    </row>
    <row r="50" ht="14.25" customHeight="1">
      <c r="A50" s="1"/>
      <c r="C50" s="25"/>
    </row>
    <row r="51" ht="14.25" customHeight="1">
      <c r="A51" s="83"/>
      <c r="B51" s="83" t="s">
        <v>3893</v>
      </c>
      <c r="C51" s="84"/>
      <c r="D51" s="84"/>
      <c r="E51" s="84"/>
      <c r="F51" s="84"/>
      <c r="G51" s="84"/>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row>
    <row r="52" ht="14.25" customHeight="1">
      <c r="A52" s="85" t="s">
        <v>3889</v>
      </c>
    </row>
    <row r="53" ht="14.25" customHeight="1">
      <c r="A53" s="1"/>
      <c r="B53" s="3" t="s">
        <v>591</v>
      </c>
      <c r="C53" s="3">
        <v>0.0</v>
      </c>
      <c r="D53" s="3">
        <v>0.0</v>
      </c>
      <c r="E53" s="3">
        <v>0.0</v>
      </c>
      <c r="F53" s="3">
        <v>0.0</v>
      </c>
      <c r="G53" s="3">
        <v>0.0</v>
      </c>
      <c r="H53" s="3">
        <v>0.0</v>
      </c>
      <c r="I53" s="3">
        <v>0.0</v>
      </c>
      <c r="J53" s="3">
        <v>0.0</v>
      </c>
      <c r="K53" s="3">
        <v>0.0</v>
      </c>
      <c r="L53" s="3">
        <v>0.0</v>
      </c>
      <c r="M53" s="3">
        <v>0.0</v>
      </c>
      <c r="N53" s="3">
        <v>0.0</v>
      </c>
      <c r="O53" s="3">
        <v>0.0</v>
      </c>
      <c r="P53" s="3">
        <v>0.0</v>
      </c>
      <c r="Q53" s="3">
        <v>0.0</v>
      </c>
      <c r="R53" s="3">
        <v>0.0</v>
      </c>
      <c r="S53" s="3">
        <v>0.0</v>
      </c>
      <c r="T53" s="3">
        <v>0.0</v>
      </c>
      <c r="U53" s="3">
        <v>0.0</v>
      </c>
      <c r="V53" s="3">
        <v>0.0</v>
      </c>
      <c r="W53" s="3">
        <v>0.0</v>
      </c>
      <c r="X53" s="3">
        <v>0.0</v>
      </c>
      <c r="Y53" s="3">
        <v>0.0</v>
      </c>
      <c r="Z53" s="3">
        <v>0.0</v>
      </c>
      <c r="AA53" s="3">
        <v>0.0</v>
      </c>
      <c r="AB53" s="3">
        <v>0.0</v>
      </c>
      <c r="AC53" s="3">
        <v>0.0</v>
      </c>
      <c r="AD53" s="3">
        <v>0.0</v>
      </c>
      <c r="AE53" s="3">
        <v>0.0</v>
      </c>
      <c r="AF53" s="3">
        <v>0.0</v>
      </c>
      <c r="AG53" s="3">
        <v>0.0</v>
      </c>
    </row>
    <row r="54" ht="14.25" customHeight="1">
      <c r="A54" s="1"/>
      <c r="B54" s="86" t="s">
        <v>595</v>
      </c>
      <c r="C54" s="25">
        <f t="shared" ref="C54:AG54" si="20">SUM(C14:C15)*C$9</f>
        <v>0.01612122271</v>
      </c>
      <c r="D54" s="25">
        <f t="shared" si="20"/>
        <v>0.02479013232</v>
      </c>
      <c r="E54" s="25">
        <f t="shared" si="20"/>
        <v>0.02118571438</v>
      </c>
      <c r="F54" s="25">
        <f t="shared" si="20"/>
        <v>0.0187848594</v>
      </c>
      <c r="G54" s="25">
        <f t="shared" si="20"/>
        <v>0.01780013299</v>
      </c>
      <c r="H54" s="25">
        <f t="shared" si="20"/>
        <v>0.01677852239</v>
      </c>
      <c r="I54" s="25">
        <f t="shared" si="20"/>
        <v>0.01642636555</v>
      </c>
      <c r="J54" s="25">
        <f t="shared" si="20"/>
        <v>0.01625505986</v>
      </c>
      <c r="K54" s="25">
        <f t="shared" si="20"/>
        <v>0.01601900471</v>
      </c>
      <c r="L54" s="25">
        <f t="shared" si="20"/>
        <v>0.0158091488</v>
      </c>
      <c r="M54" s="25">
        <f t="shared" si="20"/>
        <v>0.01596276728</v>
      </c>
      <c r="N54" s="25">
        <f t="shared" si="20"/>
        <v>0.01564960932</v>
      </c>
      <c r="O54" s="25">
        <f t="shared" si="20"/>
        <v>0.01612744203</v>
      </c>
      <c r="P54" s="25">
        <f t="shared" si="20"/>
        <v>0.0158096444</v>
      </c>
      <c r="Q54" s="25">
        <f t="shared" si="20"/>
        <v>0.01551469232</v>
      </c>
      <c r="R54" s="25">
        <f t="shared" si="20"/>
        <v>0.01514913135</v>
      </c>
      <c r="S54" s="25">
        <f t="shared" si="20"/>
        <v>0.01494905865</v>
      </c>
      <c r="T54" s="25">
        <f t="shared" si="20"/>
        <v>0.01494726616</v>
      </c>
      <c r="U54" s="25">
        <f t="shared" si="20"/>
        <v>0.0150022067</v>
      </c>
      <c r="V54" s="25">
        <f t="shared" si="20"/>
        <v>0.01491047024</v>
      </c>
      <c r="W54" s="25">
        <f t="shared" si="20"/>
        <v>0.01515303533</v>
      </c>
      <c r="X54" s="25">
        <f t="shared" si="20"/>
        <v>0.01504227872</v>
      </c>
      <c r="Y54" s="25">
        <f t="shared" si="20"/>
        <v>0.01495825673</v>
      </c>
      <c r="Z54" s="25">
        <f t="shared" si="20"/>
        <v>0.01493983113</v>
      </c>
      <c r="AA54" s="25">
        <f t="shared" si="20"/>
        <v>0.01479185457</v>
      </c>
      <c r="AB54" s="25">
        <f t="shared" si="20"/>
        <v>0.01454969537</v>
      </c>
      <c r="AC54" s="25">
        <f t="shared" si="20"/>
        <v>0.01459829309</v>
      </c>
      <c r="AD54" s="25">
        <f t="shared" si="20"/>
        <v>0.01453890257</v>
      </c>
      <c r="AE54" s="25">
        <f t="shared" si="20"/>
        <v>0.01432248301</v>
      </c>
      <c r="AF54" s="25">
        <f t="shared" si="20"/>
        <v>0.01438402749</v>
      </c>
      <c r="AG54" s="25">
        <f t="shared" si="20"/>
        <v>0.01418746694</v>
      </c>
      <c r="AH54" s="25"/>
      <c r="AI54" s="25"/>
    </row>
    <row r="55" ht="14.25" customHeight="1">
      <c r="A55" s="1"/>
      <c r="B55" s="3" t="s">
        <v>598</v>
      </c>
      <c r="C55" s="25">
        <f t="shared" ref="C55:AG55" si="21">C16*C$9</f>
        <v>0.04923151472</v>
      </c>
      <c r="D55" s="25">
        <f t="shared" si="21"/>
        <v>0.05422651248</v>
      </c>
      <c r="E55" s="25">
        <f t="shared" si="21"/>
        <v>0.04626208498</v>
      </c>
      <c r="F55" s="25">
        <f t="shared" si="21"/>
        <v>0.04252965278</v>
      </c>
      <c r="G55" s="25">
        <f t="shared" si="21"/>
        <v>0.04033378743</v>
      </c>
      <c r="H55" s="25">
        <f t="shared" si="21"/>
        <v>0.0378088552</v>
      </c>
      <c r="I55" s="25">
        <f t="shared" si="21"/>
        <v>0.03693094761</v>
      </c>
      <c r="J55" s="25">
        <f t="shared" si="21"/>
        <v>0.03659645267</v>
      </c>
      <c r="K55" s="25">
        <f t="shared" si="21"/>
        <v>0.03595478927</v>
      </c>
      <c r="L55" s="25">
        <f t="shared" si="21"/>
        <v>0.03549723892</v>
      </c>
      <c r="M55" s="25">
        <f t="shared" si="21"/>
        <v>0.03573220774</v>
      </c>
      <c r="N55" s="25">
        <f t="shared" si="21"/>
        <v>0.0350931274</v>
      </c>
      <c r="O55" s="25">
        <f t="shared" si="21"/>
        <v>0.03601505641</v>
      </c>
      <c r="P55" s="25">
        <f t="shared" si="21"/>
        <v>0.0354617891</v>
      </c>
      <c r="Q55" s="25">
        <f t="shared" si="21"/>
        <v>0.03479837571</v>
      </c>
      <c r="R55" s="25">
        <f t="shared" si="21"/>
        <v>0.03398946332</v>
      </c>
      <c r="S55" s="25">
        <f t="shared" si="21"/>
        <v>0.0335374509</v>
      </c>
      <c r="T55" s="25">
        <f t="shared" si="21"/>
        <v>0.03351084579</v>
      </c>
      <c r="U55" s="25">
        <f t="shared" si="21"/>
        <v>0.0336117727</v>
      </c>
      <c r="V55" s="25">
        <f t="shared" si="21"/>
        <v>0.03347914203</v>
      </c>
      <c r="W55" s="25">
        <f t="shared" si="21"/>
        <v>0.03390317482</v>
      </c>
      <c r="X55" s="25">
        <f t="shared" si="21"/>
        <v>0.03370008004</v>
      </c>
      <c r="Y55" s="25">
        <f t="shared" si="21"/>
        <v>0.03350309244</v>
      </c>
      <c r="Z55" s="25">
        <f t="shared" si="21"/>
        <v>0.03343554155</v>
      </c>
      <c r="AA55" s="25">
        <f t="shared" si="21"/>
        <v>0.03314391997</v>
      </c>
      <c r="AB55" s="25">
        <f t="shared" si="21"/>
        <v>0.0326219682</v>
      </c>
      <c r="AC55" s="25">
        <f t="shared" si="21"/>
        <v>0.03271816776</v>
      </c>
      <c r="AD55" s="25">
        <f t="shared" si="21"/>
        <v>0.03260361277</v>
      </c>
      <c r="AE55" s="25">
        <f t="shared" si="21"/>
        <v>0.03214372681</v>
      </c>
      <c r="AF55" s="25">
        <f t="shared" si="21"/>
        <v>0.03226947662</v>
      </c>
      <c r="AG55" s="25">
        <f t="shared" si="21"/>
        <v>0.03193838154</v>
      </c>
      <c r="AH55" s="25"/>
      <c r="AI55" s="25"/>
    </row>
    <row r="56" ht="14.25" customHeight="1">
      <c r="A56" s="1"/>
      <c r="B56" s="3" t="s">
        <v>601</v>
      </c>
      <c r="C56" s="25">
        <f t="shared" ref="C56:AG56" si="22">C17*C$9</f>
        <v>0.1577851406</v>
      </c>
      <c r="D56" s="25">
        <f t="shared" si="22"/>
        <v>0.1257237106</v>
      </c>
      <c r="E56" s="25">
        <f t="shared" si="22"/>
        <v>0.1159965902</v>
      </c>
      <c r="F56" s="25">
        <f t="shared" si="22"/>
        <v>0.1142772183</v>
      </c>
      <c r="G56" s="25">
        <f t="shared" si="22"/>
        <v>0.108140282</v>
      </c>
      <c r="H56" s="25">
        <f t="shared" si="22"/>
        <v>0.100913523</v>
      </c>
      <c r="I56" s="25">
        <f t="shared" si="22"/>
        <v>0.09767132293</v>
      </c>
      <c r="J56" s="25">
        <f t="shared" si="22"/>
        <v>0.09586433305</v>
      </c>
      <c r="K56" s="25">
        <f t="shared" si="22"/>
        <v>0.09433361177</v>
      </c>
      <c r="L56" s="25">
        <f t="shared" si="22"/>
        <v>0.09320828037</v>
      </c>
      <c r="M56" s="25">
        <f t="shared" si="22"/>
        <v>0.09294021406</v>
      </c>
      <c r="N56" s="25">
        <f t="shared" si="22"/>
        <v>0.09210806335</v>
      </c>
      <c r="O56" s="25">
        <f t="shared" si="22"/>
        <v>0.09130770958</v>
      </c>
      <c r="P56" s="25">
        <f t="shared" si="22"/>
        <v>0.09252807196</v>
      </c>
      <c r="Q56" s="25">
        <f t="shared" si="22"/>
        <v>0.09091044605</v>
      </c>
      <c r="R56" s="25">
        <f t="shared" si="22"/>
        <v>0.08866260567</v>
      </c>
      <c r="S56" s="25">
        <f t="shared" si="22"/>
        <v>0.08769798175</v>
      </c>
      <c r="T56" s="25">
        <f t="shared" si="22"/>
        <v>0.08743650166</v>
      </c>
      <c r="U56" s="25">
        <f t="shared" si="22"/>
        <v>0.08737008667</v>
      </c>
      <c r="V56" s="25">
        <f t="shared" si="22"/>
        <v>0.0876395024</v>
      </c>
      <c r="W56" s="25">
        <f t="shared" si="22"/>
        <v>0.08738334502</v>
      </c>
      <c r="X56" s="25">
        <f t="shared" si="22"/>
        <v>0.0874352661</v>
      </c>
      <c r="Y56" s="25">
        <f t="shared" si="22"/>
        <v>0.08674442481</v>
      </c>
      <c r="Z56" s="25">
        <f t="shared" si="22"/>
        <v>0.08634285927</v>
      </c>
      <c r="AA56" s="25">
        <f t="shared" si="22"/>
        <v>0.08596764022</v>
      </c>
      <c r="AB56" s="25">
        <f t="shared" si="22"/>
        <v>0.08471606882</v>
      </c>
      <c r="AC56" s="25">
        <f t="shared" si="22"/>
        <v>0.08469510925</v>
      </c>
      <c r="AD56" s="25">
        <f t="shared" si="22"/>
        <v>0.08461120522</v>
      </c>
      <c r="AE56" s="25">
        <f t="shared" si="22"/>
        <v>0.08348587119</v>
      </c>
      <c r="AF56" s="25">
        <f t="shared" si="22"/>
        <v>0.08362216505</v>
      </c>
      <c r="AG56" s="25">
        <f t="shared" si="22"/>
        <v>0.08353441312</v>
      </c>
      <c r="AH56" s="25"/>
      <c r="AI56" s="25"/>
    </row>
    <row r="57" ht="14.25" customHeight="1">
      <c r="A57" s="1"/>
      <c r="B57" s="3" t="s">
        <v>604</v>
      </c>
      <c r="C57" s="25">
        <f t="shared" ref="C57:AG57" si="23">C18*C$9</f>
        <v>0.06527311202</v>
      </c>
      <c r="D57" s="25">
        <f t="shared" si="23"/>
        <v>0.03765499948</v>
      </c>
      <c r="E57" s="25">
        <f t="shared" si="23"/>
        <v>0.03517249362</v>
      </c>
      <c r="F57" s="25">
        <f t="shared" si="23"/>
        <v>0.03625987793</v>
      </c>
      <c r="G57" s="25">
        <f t="shared" si="23"/>
        <v>0.03390532449</v>
      </c>
      <c r="H57" s="25">
        <f t="shared" si="23"/>
        <v>0.03142587346</v>
      </c>
      <c r="I57" s="25">
        <f t="shared" si="23"/>
        <v>0.02998353736</v>
      </c>
      <c r="J57" s="25">
        <f t="shared" si="23"/>
        <v>0.02920618669</v>
      </c>
      <c r="K57" s="25">
        <f t="shared" si="23"/>
        <v>0.02866109889</v>
      </c>
      <c r="L57" s="25">
        <f t="shared" si="23"/>
        <v>0.02820705589</v>
      </c>
      <c r="M57" s="25">
        <f t="shared" si="23"/>
        <v>0.02790906076</v>
      </c>
      <c r="N57" s="25">
        <f t="shared" si="23"/>
        <v>0.02765850724</v>
      </c>
      <c r="O57" s="25">
        <f t="shared" si="23"/>
        <v>0.02698662073</v>
      </c>
      <c r="P57" s="25">
        <f t="shared" si="23"/>
        <v>0.02754596704</v>
      </c>
      <c r="Q57" s="25">
        <f t="shared" si="23"/>
        <v>0.02699987218</v>
      </c>
      <c r="R57" s="25">
        <f t="shared" si="23"/>
        <v>0.02625052501</v>
      </c>
      <c r="S57" s="25">
        <f t="shared" si="23"/>
        <v>0.02591953126</v>
      </c>
      <c r="T57" s="25">
        <f t="shared" si="23"/>
        <v>0.02576256893</v>
      </c>
      <c r="U57" s="25">
        <f t="shared" si="23"/>
        <v>0.025655247</v>
      </c>
      <c r="V57" s="25">
        <f t="shared" si="23"/>
        <v>0.02577013314</v>
      </c>
      <c r="W57" s="25">
        <f t="shared" si="23"/>
        <v>0.02548318032</v>
      </c>
      <c r="X57" s="25">
        <f t="shared" si="23"/>
        <v>0.02551265004</v>
      </c>
      <c r="Y57" s="25">
        <f t="shared" si="23"/>
        <v>0.02525505225</v>
      </c>
      <c r="Z57" s="25">
        <f t="shared" si="23"/>
        <v>0.02506995291</v>
      </c>
      <c r="AA57" s="25">
        <f t="shared" si="23"/>
        <v>0.0249694261</v>
      </c>
      <c r="AB57" s="25">
        <f t="shared" si="23"/>
        <v>0.02459299193</v>
      </c>
      <c r="AC57" s="25">
        <f t="shared" si="23"/>
        <v>0.02452725173</v>
      </c>
      <c r="AD57" s="25">
        <f t="shared" si="23"/>
        <v>0.02449778759</v>
      </c>
      <c r="AE57" s="25">
        <f t="shared" si="23"/>
        <v>0.02414891238</v>
      </c>
      <c r="AF57" s="25">
        <f t="shared" si="23"/>
        <v>0.02414627193</v>
      </c>
      <c r="AG57" s="25">
        <f t="shared" si="23"/>
        <v>0.02421317561</v>
      </c>
      <c r="AH57" s="25"/>
      <c r="AI57" s="25"/>
    </row>
    <row r="58" ht="14.25" customHeight="1">
      <c r="A58" s="1"/>
      <c r="B58" s="3" t="s">
        <v>607</v>
      </c>
      <c r="C58" s="25">
        <f t="shared" ref="C58:AG58" si="24">C19*C$9</f>
        <v>0.003899338426</v>
      </c>
      <c r="D58" s="25">
        <f t="shared" si="24"/>
        <v>0.004003352862</v>
      </c>
      <c r="E58" s="25">
        <f t="shared" si="24"/>
        <v>0.003548776932</v>
      </c>
      <c r="F58" s="25">
        <f t="shared" si="24"/>
        <v>0.003514881396</v>
      </c>
      <c r="G58" s="25">
        <f t="shared" si="24"/>
        <v>0.003347465045</v>
      </c>
      <c r="H58" s="25">
        <f t="shared" si="24"/>
        <v>0.003164279842</v>
      </c>
      <c r="I58" s="25">
        <f t="shared" si="24"/>
        <v>0.00306623112</v>
      </c>
      <c r="J58" s="25">
        <f t="shared" si="24"/>
        <v>0.003012274016</v>
      </c>
      <c r="K58" s="25">
        <f t="shared" si="24"/>
        <v>0.002971178748</v>
      </c>
      <c r="L58" s="25">
        <f t="shared" si="24"/>
        <v>0.002939691338</v>
      </c>
      <c r="M58" s="25">
        <f t="shared" si="24"/>
        <v>0.002945705235</v>
      </c>
      <c r="N58" s="25">
        <f t="shared" si="24"/>
        <v>0.002910439027</v>
      </c>
      <c r="O58" s="25">
        <f t="shared" si="24"/>
        <v>0.002926765111</v>
      </c>
      <c r="P58" s="25">
        <f t="shared" si="24"/>
        <v>0.002936233366</v>
      </c>
      <c r="Q58" s="25">
        <f t="shared" si="24"/>
        <v>0.002882505075</v>
      </c>
      <c r="R58" s="25">
        <f t="shared" si="24"/>
        <v>0.002813931062</v>
      </c>
      <c r="S58" s="25">
        <f t="shared" si="24"/>
        <v>0.002781964509</v>
      </c>
      <c r="T58" s="25">
        <f t="shared" si="24"/>
        <v>0.002777344754</v>
      </c>
      <c r="U58" s="25">
        <f t="shared" si="24"/>
        <v>0.002780641996</v>
      </c>
      <c r="V58" s="25">
        <f t="shared" si="24"/>
        <v>0.002783774711</v>
      </c>
      <c r="W58" s="25">
        <f t="shared" si="24"/>
        <v>0.002792938189</v>
      </c>
      <c r="X58" s="25">
        <f t="shared" si="24"/>
        <v>0.002787176167</v>
      </c>
      <c r="Y58" s="25">
        <f t="shared" si="24"/>
        <v>0.002768735031</v>
      </c>
      <c r="Z58" s="25">
        <f t="shared" si="24"/>
        <v>0.002759208075</v>
      </c>
      <c r="AA58" s="25">
        <f t="shared" si="24"/>
        <v>0.002743274765</v>
      </c>
      <c r="AB58" s="25">
        <f t="shared" si="24"/>
        <v>0.002703643106</v>
      </c>
      <c r="AC58" s="25">
        <f t="shared" si="24"/>
        <v>0.002707006925</v>
      </c>
      <c r="AD58" s="25">
        <f t="shared" si="24"/>
        <v>0.002702188887</v>
      </c>
      <c r="AE58" s="25">
        <f t="shared" si="24"/>
        <v>0.002665416465</v>
      </c>
      <c r="AF58" s="25">
        <f t="shared" si="24"/>
        <v>0.00267342219</v>
      </c>
      <c r="AG58" s="25">
        <f t="shared" si="24"/>
        <v>0.002662715095</v>
      </c>
      <c r="AH58" s="25"/>
      <c r="AI58" s="25"/>
    </row>
    <row r="59" ht="14.25" customHeight="1">
      <c r="A59" s="1"/>
      <c r="B59" s="3" t="s">
        <v>610</v>
      </c>
      <c r="C59" s="25">
        <f t="shared" ref="C59:AG59" si="25">C20*C$9</f>
        <v>0.07565902156</v>
      </c>
      <c r="D59" s="25">
        <f t="shared" si="25"/>
        <v>0.1212842429</v>
      </c>
      <c r="E59" s="25">
        <f t="shared" si="25"/>
        <v>0.1058569986</v>
      </c>
      <c r="F59" s="25">
        <f t="shared" si="25"/>
        <v>0.09895102937</v>
      </c>
      <c r="G59" s="25">
        <f t="shared" si="25"/>
        <v>0.09521153829</v>
      </c>
      <c r="H59" s="25">
        <f t="shared" si="25"/>
        <v>0.09116437604</v>
      </c>
      <c r="I59" s="25">
        <f t="shared" si="25"/>
        <v>0.08983730885</v>
      </c>
      <c r="J59" s="25">
        <f t="shared" si="25"/>
        <v>0.09037232876</v>
      </c>
      <c r="K59" s="25">
        <f t="shared" si="25"/>
        <v>0.08968585718</v>
      </c>
      <c r="L59" s="25">
        <f t="shared" si="25"/>
        <v>0.08929063814</v>
      </c>
      <c r="M59" s="25">
        <f t="shared" si="25"/>
        <v>0.0907071596</v>
      </c>
      <c r="N59" s="25">
        <f t="shared" si="25"/>
        <v>0.08963354135</v>
      </c>
      <c r="O59" s="25">
        <f t="shared" si="25"/>
        <v>0.09254286103</v>
      </c>
      <c r="P59" s="25">
        <f t="shared" si="25"/>
        <v>0.09161747819</v>
      </c>
      <c r="Q59" s="25">
        <f t="shared" si="25"/>
        <v>0.09040103004</v>
      </c>
      <c r="R59" s="25">
        <f t="shared" si="25"/>
        <v>0.08871630702</v>
      </c>
      <c r="S59" s="25">
        <f t="shared" si="25"/>
        <v>0.08796739056</v>
      </c>
      <c r="T59" s="25">
        <f t="shared" si="25"/>
        <v>0.08832223068</v>
      </c>
      <c r="U59" s="25">
        <f t="shared" si="25"/>
        <v>0.08899808995</v>
      </c>
      <c r="V59" s="25">
        <f t="shared" si="25"/>
        <v>0.08895893816</v>
      </c>
      <c r="W59" s="25">
        <f t="shared" si="25"/>
        <v>0.09055340866</v>
      </c>
      <c r="X59" s="25">
        <f t="shared" si="25"/>
        <v>0.09030116523</v>
      </c>
      <c r="Y59" s="25">
        <f t="shared" si="25"/>
        <v>0.09011186849</v>
      </c>
      <c r="Z59" s="25">
        <f t="shared" si="25"/>
        <v>0.09024908405</v>
      </c>
      <c r="AA59" s="25">
        <f t="shared" si="25"/>
        <v>0.08973954308</v>
      </c>
      <c r="AB59" s="25">
        <f t="shared" si="25"/>
        <v>0.08861438956</v>
      </c>
      <c r="AC59" s="25">
        <f t="shared" si="25"/>
        <v>0.08915525904</v>
      </c>
      <c r="AD59" s="25">
        <f t="shared" si="25"/>
        <v>0.0890931888</v>
      </c>
      <c r="AE59" s="25">
        <f t="shared" si="25"/>
        <v>0.08804556292</v>
      </c>
      <c r="AF59" s="25">
        <f t="shared" si="25"/>
        <v>0.08864920559</v>
      </c>
      <c r="AG59" s="25">
        <f t="shared" si="25"/>
        <v>0.08790367767</v>
      </c>
      <c r="AH59" s="25"/>
      <c r="AI59" s="25"/>
    </row>
    <row r="60" ht="14.25" customHeight="1">
      <c r="A60" s="1"/>
      <c r="B60" s="3" t="s">
        <v>613</v>
      </c>
      <c r="C60" s="25">
        <f t="shared" ref="C60:AG60" si="26">C21*C$9</f>
        <v>0.02103550993</v>
      </c>
      <c r="D60" s="25">
        <f t="shared" si="26"/>
        <v>0.02092124814</v>
      </c>
      <c r="E60" s="25">
        <f t="shared" si="26"/>
        <v>0.02028288907</v>
      </c>
      <c r="F60" s="25">
        <f t="shared" si="26"/>
        <v>0.0207297993</v>
      </c>
      <c r="G60" s="25">
        <f t="shared" si="26"/>
        <v>0.0200973524</v>
      </c>
      <c r="H60" s="25">
        <f t="shared" si="26"/>
        <v>0.01923619298</v>
      </c>
      <c r="I60" s="25">
        <f t="shared" si="26"/>
        <v>0.01896348116</v>
      </c>
      <c r="J60" s="25">
        <f t="shared" si="26"/>
        <v>0.01903139652</v>
      </c>
      <c r="K60" s="25">
        <f t="shared" si="26"/>
        <v>0.01900531757</v>
      </c>
      <c r="L60" s="25">
        <f t="shared" si="26"/>
        <v>0.01902885672</v>
      </c>
      <c r="M60" s="25">
        <f t="shared" si="26"/>
        <v>0.0192148765</v>
      </c>
      <c r="N60" s="25">
        <f t="shared" si="26"/>
        <v>0.01922886227</v>
      </c>
      <c r="O60" s="25">
        <f t="shared" si="26"/>
        <v>0.01930577859</v>
      </c>
      <c r="P60" s="25">
        <f t="shared" si="26"/>
        <v>0.01970025678</v>
      </c>
      <c r="Q60" s="25">
        <f t="shared" si="26"/>
        <v>0.01953619504</v>
      </c>
      <c r="R60" s="25">
        <f t="shared" si="26"/>
        <v>0.01920368648</v>
      </c>
      <c r="S60" s="25">
        <f t="shared" si="26"/>
        <v>0.0191338219</v>
      </c>
      <c r="T60" s="25">
        <f t="shared" si="26"/>
        <v>0.01921627403</v>
      </c>
      <c r="U60" s="25">
        <f t="shared" si="26"/>
        <v>0.01933319696</v>
      </c>
      <c r="V60" s="25">
        <f t="shared" si="26"/>
        <v>0.01950483452</v>
      </c>
      <c r="W60" s="25">
        <f t="shared" si="26"/>
        <v>0.01959363007</v>
      </c>
      <c r="X60" s="25">
        <f t="shared" si="26"/>
        <v>0.01969912602</v>
      </c>
      <c r="Y60" s="25">
        <f t="shared" si="26"/>
        <v>0.0196563679</v>
      </c>
      <c r="Z60" s="25">
        <f t="shared" si="26"/>
        <v>0.01966574473</v>
      </c>
      <c r="AA60" s="25">
        <f t="shared" si="26"/>
        <v>0.01967253129</v>
      </c>
      <c r="AB60" s="25">
        <f t="shared" si="26"/>
        <v>0.01948004387</v>
      </c>
      <c r="AC60" s="25">
        <f t="shared" si="26"/>
        <v>0.01957143596</v>
      </c>
      <c r="AD60" s="25">
        <f t="shared" si="26"/>
        <v>0.01963728252</v>
      </c>
      <c r="AE60" s="25">
        <f t="shared" si="26"/>
        <v>0.0194548489</v>
      </c>
      <c r="AF60" s="25">
        <f t="shared" si="26"/>
        <v>0.01957348252</v>
      </c>
      <c r="AG60" s="25">
        <f t="shared" si="26"/>
        <v>0.01964036599</v>
      </c>
      <c r="AH60" s="25"/>
      <c r="AI60" s="25"/>
    </row>
    <row r="61" ht="14.25" customHeight="1">
      <c r="A61" s="85" t="s">
        <v>657</v>
      </c>
      <c r="B61" s="3" t="s">
        <v>623</v>
      </c>
      <c r="C61" s="25">
        <f t="shared" ref="C61:AG61" si="27">SUM(C23)*C$10</f>
        <v>0.02572491004</v>
      </c>
      <c r="D61" s="25">
        <f t="shared" si="27"/>
        <v>0.02186631738</v>
      </c>
      <c r="E61" s="25">
        <f t="shared" si="27"/>
        <v>0.02430862784</v>
      </c>
      <c r="F61" s="25">
        <f t="shared" si="27"/>
        <v>0.02580459081</v>
      </c>
      <c r="G61" s="25">
        <f t="shared" si="27"/>
        <v>0.02634147879</v>
      </c>
      <c r="H61" s="25">
        <f t="shared" si="27"/>
        <v>0.02686658861</v>
      </c>
      <c r="I61" s="25">
        <f t="shared" si="27"/>
        <v>0.02691007005</v>
      </c>
      <c r="J61" s="25">
        <f t="shared" si="27"/>
        <v>0.02679965504</v>
      </c>
      <c r="K61" s="25">
        <f t="shared" si="27"/>
        <v>0.02688826495</v>
      </c>
      <c r="L61" s="25">
        <f t="shared" si="27"/>
        <v>0.02695372066</v>
      </c>
      <c r="M61" s="25">
        <f t="shared" si="27"/>
        <v>0.02669213644</v>
      </c>
      <c r="N61" s="25">
        <f t="shared" si="27"/>
        <v>0.02690836912</v>
      </c>
      <c r="O61" s="25">
        <f t="shared" si="27"/>
        <v>0.02636231677</v>
      </c>
      <c r="P61" s="25">
        <f t="shared" si="27"/>
        <v>0.02664811319</v>
      </c>
      <c r="Q61" s="25">
        <f t="shared" si="27"/>
        <v>0.02686005515</v>
      </c>
      <c r="R61" s="25">
        <f t="shared" si="27"/>
        <v>0.02706107757</v>
      </c>
      <c r="S61" s="25">
        <f t="shared" si="27"/>
        <v>0.02713308601</v>
      </c>
      <c r="T61" s="25">
        <f t="shared" si="27"/>
        <v>0.02706556131</v>
      </c>
      <c r="U61" s="25">
        <f t="shared" si="27"/>
        <v>0.0269448488</v>
      </c>
      <c r="V61" s="25">
        <f t="shared" si="27"/>
        <v>0.02701719466</v>
      </c>
      <c r="W61" s="25">
        <f t="shared" si="27"/>
        <v>0.02667401398</v>
      </c>
      <c r="X61" s="25">
        <f t="shared" si="27"/>
        <v>0.02676805603</v>
      </c>
      <c r="Y61" s="25">
        <f t="shared" si="27"/>
        <v>0.02676528561</v>
      </c>
      <c r="Z61" s="25">
        <f t="shared" si="27"/>
        <v>0.02672210063</v>
      </c>
      <c r="AA61" s="25">
        <f t="shared" si="27"/>
        <v>0.0268170264</v>
      </c>
      <c r="AB61" s="25">
        <f t="shared" si="27"/>
        <v>0.02695751476</v>
      </c>
      <c r="AC61" s="25">
        <f t="shared" si="27"/>
        <v>0.02686674283</v>
      </c>
      <c r="AD61" s="25">
        <f t="shared" si="27"/>
        <v>0.02689437878</v>
      </c>
      <c r="AE61" s="25">
        <f t="shared" si="27"/>
        <v>0.02701560671</v>
      </c>
      <c r="AF61" s="25">
        <f t="shared" si="27"/>
        <v>0.02692448977</v>
      </c>
      <c r="AG61" s="25">
        <f t="shared" si="27"/>
        <v>0.02710949817</v>
      </c>
      <c r="AH61" s="25"/>
      <c r="AI61" s="25"/>
    </row>
    <row r="62" ht="14.25" customHeight="1">
      <c r="A62" s="1"/>
      <c r="B62" s="3" t="s">
        <v>626</v>
      </c>
      <c r="C62" s="3">
        <v>0.0</v>
      </c>
      <c r="D62" s="3">
        <v>0.0</v>
      </c>
      <c r="E62" s="3">
        <v>0.0</v>
      </c>
      <c r="F62" s="3">
        <v>0.0</v>
      </c>
      <c r="G62" s="3">
        <v>0.0</v>
      </c>
      <c r="H62" s="3">
        <v>0.0</v>
      </c>
      <c r="I62" s="3">
        <v>0.0</v>
      </c>
      <c r="J62" s="3">
        <v>0.0</v>
      </c>
      <c r="K62" s="3">
        <v>0.0</v>
      </c>
      <c r="L62" s="3">
        <v>0.0</v>
      </c>
      <c r="M62" s="3">
        <v>0.0</v>
      </c>
      <c r="N62" s="3">
        <v>0.0</v>
      </c>
      <c r="O62" s="3">
        <v>0.0</v>
      </c>
      <c r="P62" s="3">
        <v>0.0</v>
      </c>
      <c r="Q62" s="3">
        <v>0.0</v>
      </c>
      <c r="R62" s="3">
        <v>0.0</v>
      </c>
      <c r="S62" s="3">
        <v>0.0</v>
      </c>
      <c r="T62" s="3">
        <v>0.0</v>
      </c>
      <c r="U62" s="3">
        <v>0.0</v>
      </c>
      <c r="V62" s="3">
        <v>0.0</v>
      </c>
      <c r="W62" s="3">
        <v>0.0</v>
      </c>
      <c r="X62" s="3">
        <v>0.0</v>
      </c>
      <c r="Y62" s="3">
        <v>0.0</v>
      </c>
      <c r="Z62" s="3">
        <v>0.0</v>
      </c>
      <c r="AA62" s="3">
        <v>0.0</v>
      </c>
      <c r="AB62" s="3">
        <v>0.0</v>
      </c>
      <c r="AC62" s="3">
        <v>0.0</v>
      </c>
      <c r="AD62" s="3">
        <v>0.0</v>
      </c>
      <c r="AE62" s="3">
        <v>0.0</v>
      </c>
      <c r="AF62" s="3">
        <v>0.0</v>
      </c>
      <c r="AG62" s="3">
        <v>0.0</v>
      </c>
    </row>
    <row r="63" ht="14.25" customHeight="1">
      <c r="A63" s="1"/>
      <c r="B63" s="3" t="s">
        <v>629</v>
      </c>
      <c r="C63" s="25">
        <f t="shared" ref="C63:AG63" si="28">SUM(C25)*C$10</f>
        <v>0.01793249848</v>
      </c>
      <c r="D63" s="25">
        <f t="shared" si="28"/>
        <v>0.00861206143</v>
      </c>
      <c r="E63" s="25">
        <f t="shared" si="28"/>
        <v>0.008992842967</v>
      </c>
      <c r="F63" s="25">
        <f t="shared" si="28"/>
        <v>0.008736746171</v>
      </c>
      <c r="G63" s="25">
        <f t="shared" si="28"/>
        <v>0.008931566032</v>
      </c>
      <c r="H63" s="25">
        <f t="shared" si="28"/>
        <v>0.009246555297</v>
      </c>
      <c r="I63" s="25">
        <f t="shared" si="28"/>
        <v>0.009402500807</v>
      </c>
      <c r="J63" s="25">
        <f t="shared" si="28"/>
        <v>0.009492786845</v>
      </c>
      <c r="K63" s="25">
        <f t="shared" si="28"/>
        <v>0.009532444404</v>
      </c>
      <c r="L63" s="25">
        <f t="shared" si="28"/>
        <v>0.009570167343</v>
      </c>
      <c r="M63" s="25">
        <f t="shared" si="28"/>
        <v>0.009616132921</v>
      </c>
      <c r="N63" s="25">
        <f t="shared" si="28"/>
        <v>0.009611354512</v>
      </c>
      <c r="O63" s="25">
        <f t="shared" si="28"/>
        <v>0.009713008086</v>
      </c>
      <c r="P63" s="25">
        <f t="shared" si="28"/>
        <v>0.009597821757</v>
      </c>
      <c r="Q63" s="25">
        <f t="shared" si="28"/>
        <v>0.009683183982</v>
      </c>
      <c r="R63" s="25">
        <f t="shared" si="28"/>
        <v>0.009770762692</v>
      </c>
      <c r="S63" s="25">
        <f t="shared" si="28"/>
        <v>0.009800507588</v>
      </c>
      <c r="T63" s="25">
        <f t="shared" si="28"/>
        <v>0.009800481074</v>
      </c>
      <c r="U63" s="25">
        <f t="shared" si="28"/>
        <v>0.009824817525</v>
      </c>
      <c r="V63" s="25">
        <f t="shared" si="28"/>
        <v>0.009780668532</v>
      </c>
      <c r="W63" s="25">
        <f t="shared" si="28"/>
        <v>0.009841765709</v>
      </c>
      <c r="X63" s="25">
        <f t="shared" si="28"/>
        <v>0.00980919855</v>
      </c>
      <c r="Y63" s="25">
        <f t="shared" si="28"/>
        <v>0.009840411601</v>
      </c>
      <c r="Z63" s="25">
        <f t="shared" si="28"/>
        <v>0.009861571539</v>
      </c>
      <c r="AA63" s="25">
        <f t="shared" si="28"/>
        <v>0.009856930027</v>
      </c>
      <c r="AB63" s="25">
        <f t="shared" si="28"/>
        <v>0.009899927434</v>
      </c>
      <c r="AC63" s="25">
        <f t="shared" si="28"/>
        <v>0.009907414387</v>
      </c>
      <c r="AD63" s="25">
        <f t="shared" si="28"/>
        <v>0.009899159556</v>
      </c>
      <c r="AE63" s="25">
        <f t="shared" si="28"/>
        <v>0.009939085508</v>
      </c>
      <c r="AF63" s="25">
        <f t="shared" si="28"/>
        <v>0.009937586462</v>
      </c>
      <c r="AG63" s="25">
        <f t="shared" si="28"/>
        <v>0.009903405588</v>
      </c>
      <c r="AH63" s="25"/>
      <c r="AI63" s="25"/>
    </row>
    <row r="64" ht="14.25" customHeight="1">
      <c r="A64" s="1"/>
      <c r="B64" s="3" t="s">
        <v>632</v>
      </c>
      <c r="C64" s="3">
        <v>0.0</v>
      </c>
      <c r="D64" s="3">
        <v>0.0</v>
      </c>
      <c r="E64" s="3">
        <v>0.0</v>
      </c>
      <c r="F64" s="3">
        <v>0.0</v>
      </c>
      <c r="G64" s="3">
        <v>0.0</v>
      </c>
      <c r="H64" s="3">
        <v>0.0</v>
      </c>
      <c r="I64" s="3">
        <v>0.0</v>
      </c>
      <c r="J64" s="3">
        <v>0.0</v>
      </c>
      <c r="K64" s="3">
        <v>0.0</v>
      </c>
      <c r="L64" s="3">
        <v>0.0</v>
      </c>
      <c r="M64" s="3">
        <v>0.0</v>
      </c>
      <c r="N64" s="3">
        <v>0.0</v>
      </c>
      <c r="O64" s="3">
        <v>0.0</v>
      </c>
      <c r="P64" s="3">
        <v>0.0</v>
      </c>
      <c r="Q64" s="3">
        <v>0.0</v>
      </c>
      <c r="R64" s="3">
        <v>0.0</v>
      </c>
      <c r="S64" s="3">
        <v>0.0</v>
      </c>
      <c r="T64" s="3">
        <v>0.0</v>
      </c>
      <c r="U64" s="3">
        <v>0.0</v>
      </c>
      <c r="V64" s="3">
        <v>0.0</v>
      </c>
      <c r="W64" s="3">
        <v>0.0</v>
      </c>
      <c r="X64" s="3">
        <v>0.0</v>
      </c>
      <c r="Y64" s="3">
        <v>0.0</v>
      </c>
      <c r="Z64" s="3">
        <v>0.0</v>
      </c>
      <c r="AA64" s="3">
        <v>0.0</v>
      </c>
      <c r="AB64" s="3">
        <v>0.0</v>
      </c>
      <c r="AC64" s="3">
        <v>0.0</v>
      </c>
      <c r="AD64" s="3">
        <v>0.0</v>
      </c>
      <c r="AE64" s="3">
        <v>0.0</v>
      </c>
      <c r="AF64" s="3">
        <v>0.0</v>
      </c>
      <c r="AG64" s="3">
        <v>0.0</v>
      </c>
    </row>
    <row r="65" ht="14.25" customHeight="1">
      <c r="A65" s="1"/>
      <c r="B65" s="3" t="s">
        <v>635</v>
      </c>
      <c r="C65" s="25">
        <f t="shared" ref="C65:AG65" si="29">SUM(C27)*C$10</f>
        <v>0.03046639699</v>
      </c>
      <c r="D65" s="25">
        <f t="shared" si="29"/>
        <v>0.01703635095</v>
      </c>
      <c r="E65" s="25">
        <f t="shared" si="29"/>
        <v>0.0176225748</v>
      </c>
      <c r="F65" s="25">
        <f t="shared" si="29"/>
        <v>0.01814518095</v>
      </c>
      <c r="G65" s="25">
        <f t="shared" si="29"/>
        <v>0.01833179336</v>
      </c>
      <c r="H65" s="25">
        <f t="shared" si="29"/>
        <v>0.0186023598</v>
      </c>
      <c r="I65" s="25">
        <f t="shared" si="29"/>
        <v>0.01857904115</v>
      </c>
      <c r="J65" s="25">
        <f t="shared" si="29"/>
        <v>0.0184469899</v>
      </c>
      <c r="K65" s="25">
        <f t="shared" si="29"/>
        <v>0.01841585848</v>
      </c>
      <c r="L65" s="25">
        <f t="shared" si="29"/>
        <v>0.01836077611</v>
      </c>
      <c r="M65" s="25">
        <f t="shared" si="29"/>
        <v>0.01818377937</v>
      </c>
      <c r="N65" s="25">
        <f t="shared" si="29"/>
        <v>0.01817709459</v>
      </c>
      <c r="O65" s="25">
        <f t="shared" si="29"/>
        <v>0.01795520451</v>
      </c>
      <c r="P65" s="25">
        <f t="shared" si="29"/>
        <v>0.01790586471</v>
      </c>
      <c r="Q65" s="25">
        <f t="shared" si="29"/>
        <v>0.01791938823</v>
      </c>
      <c r="R65" s="25">
        <f t="shared" si="29"/>
        <v>0.01799209759</v>
      </c>
      <c r="S65" s="25">
        <f t="shared" si="29"/>
        <v>0.01798782629</v>
      </c>
      <c r="T65" s="25">
        <f t="shared" si="29"/>
        <v>0.0179230856</v>
      </c>
      <c r="U65" s="25">
        <f t="shared" si="29"/>
        <v>0.01783621127</v>
      </c>
      <c r="V65" s="25">
        <f t="shared" si="29"/>
        <v>0.0177906026</v>
      </c>
      <c r="W65" s="25">
        <f t="shared" si="29"/>
        <v>0.01765355321</v>
      </c>
      <c r="X65" s="25">
        <f t="shared" si="29"/>
        <v>0.01761880702</v>
      </c>
      <c r="Y65" s="25">
        <f t="shared" si="29"/>
        <v>0.01760212749</v>
      </c>
      <c r="Z65" s="25">
        <f t="shared" si="29"/>
        <v>0.0175573721</v>
      </c>
      <c r="AA65" s="25">
        <f t="shared" si="29"/>
        <v>0.01755577564</v>
      </c>
      <c r="AB65" s="25">
        <f t="shared" si="29"/>
        <v>0.01760822727</v>
      </c>
      <c r="AC65" s="25">
        <f t="shared" si="29"/>
        <v>0.01754470158</v>
      </c>
      <c r="AD65" s="25">
        <f t="shared" si="29"/>
        <v>0.01751654021</v>
      </c>
      <c r="AE65" s="25">
        <f t="shared" si="29"/>
        <v>0.0175617078</v>
      </c>
      <c r="AF65" s="25">
        <f t="shared" si="29"/>
        <v>0.01749633908</v>
      </c>
      <c r="AG65" s="25">
        <f t="shared" si="29"/>
        <v>0.01751795333</v>
      </c>
      <c r="AH65" s="25"/>
      <c r="AI65" s="25"/>
    </row>
    <row r="66" ht="14.25" customHeight="1">
      <c r="A66" s="1"/>
      <c r="B66" s="3" t="s">
        <v>638</v>
      </c>
      <c r="C66" s="25">
        <f t="shared" ref="C66:AG66" si="30">SUM(C28)*C$10</f>
        <v>0.02944320016</v>
      </c>
      <c r="D66" s="25">
        <f t="shared" si="30"/>
        <v>0.03071176697</v>
      </c>
      <c r="E66" s="25">
        <f t="shared" si="30"/>
        <v>0.03182056678</v>
      </c>
      <c r="F66" s="25">
        <f t="shared" si="30"/>
        <v>0.03230223532</v>
      </c>
      <c r="G66" s="25">
        <f t="shared" si="30"/>
        <v>0.03285225591</v>
      </c>
      <c r="H66" s="25">
        <f t="shared" si="30"/>
        <v>0.03349556288</v>
      </c>
      <c r="I66" s="25">
        <f t="shared" si="30"/>
        <v>0.0336759365</v>
      </c>
      <c r="J66" s="25">
        <f t="shared" si="30"/>
        <v>0.03362873261</v>
      </c>
      <c r="K66" s="25">
        <f t="shared" si="30"/>
        <v>0.03366627716</v>
      </c>
      <c r="L66" s="25">
        <f t="shared" si="30"/>
        <v>0.03365296669</v>
      </c>
      <c r="M66" s="25">
        <f t="shared" si="30"/>
        <v>0.03348269527</v>
      </c>
      <c r="N66" s="25">
        <f t="shared" si="30"/>
        <v>0.03350001189</v>
      </c>
      <c r="O66" s="25">
        <f t="shared" si="30"/>
        <v>0.03332086156</v>
      </c>
      <c r="P66" s="25">
        <f t="shared" si="30"/>
        <v>0.03318360685</v>
      </c>
      <c r="Q66" s="25">
        <f t="shared" si="30"/>
        <v>0.03327420707</v>
      </c>
      <c r="R66" s="25">
        <f t="shared" si="30"/>
        <v>0.03348000089</v>
      </c>
      <c r="S66" s="25">
        <f t="shared" si="30"/>
        <v>0.03353488793</v>
      </c>
      <c r="T66" s="25">
        <f t="shared" si="30"/>
        <v>0.03347251197</v>
      </c>
      <c r="U66" s="25">
        <f t="shared" si="30"/>
        <v>0.03338527622</v>
      </c>
      <c r="V66" s="25">
        <f t="shared" si="30"/>
        <v>0.0333058925</v>
      </c>
      <c r="W66" s="25">
        <f t="shared" si="30"/>
        <v>0.03319256271</v>
      </c>
      <c r="X66" s="25">
        <f t="shared" si="30"/>
        <v>0.03314108692</v>
      </c>
      <c r="Y66" s="25">
        <f t="shared" si="30"/>
        <v>0.03316548623</v>
      </c>
      <c r="Z66" s="25">
        <f t="shared" si="30"/>
        <v>0.03314514651</v>
      </c>
      <c r="AA66" s="25">
        <f t="shared" si="30"/>
        <v>0.0331580382</v>
      </c>
      <c r="AB66" s="25">
        <f t="shared" si="30"/>
        <v>0.03328755144</v>
      </c>
      <c r="AC66" s="25">
        <f t="shared" si="30"/>
        <v>0.03322260119</v>
      </c>
      <c r="AD66" s="25">
        <f t="shared" si="30"/>
        <v>0.03319572201</v>
      </c>
      <c r="AE66" s="25">
        <f t="shared" si="30"/>
        <v>0.03331502762</v>
      </c>
      <c r="AF66" s="25">
        <f t="shared" si="30"/>
        <v>0.03323783902</v>
      </c>
      <c r="AG66" s="25">
        <f t="shared" si="30"/>
        <v>0.03324931409</v>
      </c>
      <c r="AH66" s="25"/>
      <c r="AI66" s="25"/>
    </row>
    <row r="67" ht="14.25" customHeight="1">
      <c r="A67" s="1"/>
      <c r="B67" s="3" t="s">
        <v>610</v>
      </c>
      <c r="C67" s="25">
        <f t="shared" ref="C67:AG67" si="31">SUM(C29)*C$10</f>
        <v>0.1413449794</v>
      </c>
      <c r="D67" s="25">
        <f t="shared" si="31"/>
        <v>0.1012145177</v>
      </c>
      <c r="E67" s="25">
        <f t="shared" si="31"/>
        <v>0.10786387</v>
      </c>
      <c r="F67" s="25">
        <f t="shared" si="31"/>
        <v>0.1120517137</v>
      </c>
      <c r="G67" s="25">
        <f t="shared" si="31"/>
        <v>0.1150436283</v>
      </c>
      <c r="H67" s="25">
        <f t="shared" si="31"/>
        <v>0.118315763</v>
      </c>
      <c r="I67" s="25">
        <f t="shared" si="31"/>
        <v>0.1195949286</v>
      </c>
      <c r="J67" s="25">
        <f t="shared" si="31"/>
        <v>0.1199959553</v>
      </c>
      <c r="K67" s="25">
        <f t="shared" si="31"/>
        <v>0.1207689926</v>
      </c>
      <c r="L67" s="25">
        <f t="shared" si="31"/>
        <v>0.1213182643</v>
      </c>
      <c r="M67" s="25">
        <f t="shared" si="31"/>
        <v>0.1210737269</v>
      </c>
      <c r="N67" s="25">
        <f t="shared" si="31"/>
        <v>0.1217511804</v>
      </c>
      <c r="O67" s="25">
        <f t="shared" si="31"/>
        <v>0.1210817544</v>
      </c>
      <c r="P67" s="25">
        <f t="shared" si="31"/>
        <v>0.1212653691</v>
      </c>
      <c r="Q67" s="25">
        <f t="shared" si="31"/>
        <v>0.1220259066</v>
      </c>
      <c r="R67" s="25">
        <f t="shared" si="31"/>
        <v>0.1231036123</v>
      </c>
      <c r="S67" s="25">
        <f t="shared" si="31"/>
        <v>0.1236405523</v>
      </c>
      <c r="T67" s="25">
        <f t="shared" si="31"/>
        <v>0.1236770521</v>
      </c>
      <c r="U67" s="25">
        <f t="shared" si="31"/>
        <v>0.123584139</v>
      </c>
      <c r="V67" s="25">
        <f t="shared" si="31"/>
        <v>0.1236653128</v>
      </c>
      <c r="W67" s="25">
        <f t="shared" si="31"/>
        <v>0.1232635928</v>
      </c>
      <c r="X67" s="25">
        <f t="shared" si="31"/>
        <v>0.1234091639</v>
      </c>
      <c r="Y67" s="25">
        <f t="shared" si="31"/>
        <v>0.1236987052</v>
      </c>
      <c r="Z67" s="25">
        <f t="shared" si="31"/>
        <v>0.1237874184</v>
      </c>
      <c r="AA67" s="25">
        <f t="shared" si="31"/>
        <v>0.1241139721</v>
      </c>
      <c r="AB67" s="25">
        <f t="shared" si="31"/>
        <v>0.1248236212</v>
      </c>
      <c r="AC67" s="25">
        <f t="shared" si="31"/>
        <v>0.1247316797</v>
      </c>
      <c r="AD67" s="25">
        <f t="shared" si="31"/>
        <v>0.124844321</v>
      </c>
      <c r="AE67" s="25">
        <f t="shared" si="31"/>
        <v>0.1254858904</v>
      </c>
      <c r="AF67" s="25">
        <f t="shared" si="31"/>
        <v>0.125332749</v>
      </c>
      <c r="AG67" s="25">
        <f t="shared" si="31"/>
        <v>0.1257042614</v>
      </c>
      <c r="AH67" s="25"/>
      <c r="AI67" s="25"/>
    </row>
    <row r="68" ht="14.25" customHeight="1">
      <c r="A68" s="1"/>
      <c r="B68" s="86" t="s">
        <v>613</v>
      </c>
      <c r="C68" s="25">
        <f t="shared" ref="C68:AG68" si="32">SUM(C30,C26,C24)*C$10</f>
        <v>0.3660831405</v>
      </c>
      <c r="D68" s="25">
        <f t="shared" si="32"/>
        <v>0.4319548678</v>
      </c>
      <c r="E68" s="25">
        <f t="shared" si="32"/>
        <v>0.4610859556</v>
      </c>
      <c r="F68" s="25">
        <f t="shared" si="32"/>
        <v>0.4679125267</v>
      </c>
      <c r="G68" s="25">
        <f t="shared" si="32"/>
        <v>0.4796632363</v>
      </c>
      <c r="H68" s="25">
        <f t="shared" si="32"/>
        <v>0.4929814214</v>
      </c>
      <c r="I68" s="25">
        <f t="shared" si="32"/>
        <v>0.4989584225</v>
      </c>
      <c r="J68" s="25">
        <f t="shared" si="32"/>
        <v>0.5012978597</v>
      </c>
      <c r="K68" s="25">
        <f t="shared" si="32"/>
        <v>0.5040969958</v>
      </c>
      <c r="L68" s="25">
        <f t="shared" si="32"/>
        <v>0.5061633426</v>
      </c>
      <c r="M68" s="25">
        <f t="shared" si="32"/>
        <v>0.5055393678</v>
      </c>
      <c r="N68" s="25">
        <f t="shared" si="32"/>
        <v>0.5077696557</v>
      </c>
      <c r="O68" s="25">
        <f t="shared" si="32"/>
        <v>0.5063548613</v>
      </c>
      <c r="P68" s="25">
        <f t="shared" si="32"/>
        <v>0.5058000536</v>
      </c>
      <c r="Q68" s="25">
        <f t="shared" si="32"/>
        <v>0.5091944914</v>
      </c>
      <c r="R68" s="25">
        <f t="shared" si="32"/>
        <v>0.5138069463</v>
      </c>
      <c r="S68" s="25">
        <f t="shared" si="32"/>
        <v>0.515915835</v>
      </c>
      <c r="T68" s="25">
        <f t="shared" si="32"/>
        <v>0.5160879591</v>
      </c>
      <c r="U68" s="25">
        <f t="shared" si="32"/>
        <v>0.5156731898</v>
      </c>
      <c r="V68" s="25">
        <f t="shared" si="32"/>
        <v>0.5153935283</v>
      </c>
      <c r="W68" s="25">
        <f t="shared" si="32"/>
        <v>0.5145116029</v>
      </c>
      <c r="X68" s="25">
        <f t="shared" si="32"/>
        <v>0.5147758127</v>
      </c>
      <c r="Y68" s="25">
        <f t="shared" si="32"/>
        <v>0.5159299173</v>
      </c>
      <c r="Z68" s="25">
        <f t="shared" si="32"/>
        <v>0.5164641018</v>
      </c>
      <c r="AA68" s="25">
        <f t="shared" si="32"/>
        <v>0.5174699278</v>
      </c>
      <c r="AB68" s="25">
        <f t="shared" si="32"/>
        <v>0.5201444242</v>
      </c>
      <c r="AC68" s="25">
        <f t="shared" si="32"/>
        <v>0.5197544175</v>
      </c>
      <c r="AD68" s="25">
        <f t="shared" si="32"/>
        <v>0.5199658744</v>
      </c>
      <c r="AE68" s="25">
        <f t="shared" si="32"/>
        <v>0.5224159989</v>
      </c>
      <c r="AF68" s="25">
        <f t="shared" si="32"/>
        <v>0.5217529484</v>
      </c>
      <c r="AG68" s="25">
        <f t="shared" si="32"/>
        <v>0.5224354541</v>
      </c>
      <c r="AH68" s="25"/>
      <c r="AI68" s="25"/>
    </row>
    <row r="69" ht="14.25" customHeight="1">
      <c r="A69" s="1"/>
    </row>
    <row r="70" ht="14.25" customHeight="1">
      <c r="A70" s="83"/>
      <c r="B70" s="83" t="s">
        <v>3894</v>
      </c>
      <c r="C70" s="84"/>
      <c r="D70" s="84"/>
      <c r="E70" s="84"/>
      <c r="F70" s="84"/>
      <c r="G70" s="84"/>
      <c r="H70" s="84"/>
      <c r="I70" s="84"/>
      <c r="J70" s="84"/>
      <c r="K70" s="84"/>
      <c r="L70" s="84"/>
      <c r="M70" s="84"/>
      <c r="N70" s="84"/>
      <c r="O70" s="84"/>
      <c r="P70" s="84"/>
      <c r="Q70" s="84"/>
      <c r="R70" s="84"/>
      <c r="S70" s="84"/>
      <c r="T70" s="84"/>
      <c r="U70" s="84"/>
      <c r="V70" s="84"/>
      <c r="W70" s="84"/>
      <c r="X70" s="84"/>
      <c r="Y70" s="84"/>
      <c r="Z70" s="84"/>
      <c r="AA70" s="84"/>
      <c r="AB70" s="84"/>
      <c r="AC70" s="84"/>
      <c r="AD70" s="84"/>
      <c r="AE70" s="84"/>
      <c r="AF70" s="84"/>
      <c r="AG70" s="84"/>
      <c r="AH70" s="84"/>
      <c r="AI70" s="84"/>
    </row>
    <row r="71" ht="14.25" customHeight="1">
      <c r="A71" s="85" t="s">
        <v>3889</v>
      </c>
    </row>
    <row r="72" ht="14.25" customHeight="1">
      <c r="A72" s="1"/>
      <c r="B72" s="3" t="s">
        <v>591</v>
      </c>
      <c r="C72" s="3">
        <v>0.0</v>
      </c>
      <c r="D72" s="3">
        <v>0.0</v>
      </c>
      <c r="E72" s="3">
        <v>0.0</v>
      </c>
      <c r="F72" s="3">
        <v>0.0</v>
      </c>
      <c r="G72" s="3">
        <v>0.0</v>
      </c>
      <c r="H72" s="3">
        <v>0.0</v>
      </c>
      <c r="I72" s="3">
        <v>0.0</v>
      </c>
      <c r="J72" s="3">
        <v>0.0</v>
      </c>
      <c r="K72" s="3">
        <v>0.0</v>
      </c>
      <c r="L72" s="3">
        <v>0.0</v>
      </c>
      <c r="M72" s="3">
        <v>0.0</v>
      </c>
      <c r="N72" s="3">
        <v>0.0</v>
      </c>
      <c r="O72" s="3">
        <v>0.0</v>
      </c>
      <c r="P72" s="3">
        <v>0.0</v>
      </c>
      <c r="Q72" s="3">
        <v>0.0</v>
      </c>
      <c r="R72" s="3">
        <v>0.0</v>
      </c>
      <c r="S72" s="3">
        <v>0.0</v>
      </c>
      <c r="T72" s="3">
        <v>0.0</v>
      </c>
      <c r="U72" s="3">
        <v>0.0</v>
      </c>
      <c r="V72" s="3">
        <v>0.0</v>
      </c>
      <c r="W72" s="3">
        <v>0.0</v>
      </c>
      <c r="X72" s="3">
        <v>0.0</v>
      </c>
      <c r="Y72" s="3">
        <v>0.0</v>
      </c>
      <c r="Z72" s="3">
        <v>0.0</v>
      </c>
      <c r="AA72" s="3">
        <v>0.0</v>
      </c>
      <c r="AB72" s="3">
        <v>0.0</v>
      </c>
      <c r="AC72" s="3">
        <v>0.0</v>
      </c>
      <c r="AD72" s="3">
        <v>0.0</v>
      </c>
      <c r="AE72" s="3">
        <v>0.0</v>
      </c>
      <c r="AF72" s="3">
        <v>0.0</v>
      </c>
      <c r="AG72" s="3">
        <v>0.0</v>
      </c>
    </row>
    <row r="73" ht="14.25" customHeight="1">
      <c r="A73" s="1"/>
      <c r="B73" s="3" t="s">
        <v>595</v>
      </c>
      <c r="C73" s="25">
        <f t="shared" ref="C73:AG73" si="33">SUM(C14:C15,C19)*C$9</f>
        <v>0.02002056114</v>
      </c>
      <c r="D73" s="25">
        <f t="shared" si="33"/>
        <v>0.02879348519</v>
      </c>
      <c r="E73" s="25">
        <f t="shared" si="33"/>
        <v>0.02473449132</v>
      </c>
      <c r="F73" s="25">
        <f t="shared" si="33"/>
        <v>0.0222997408</v>
      </c>
      <c r="G73" s="25">
        <f t="shared" si="33"/>
        <v>0.02114759803</v>
      </c>
      <c r="H73" s="25">
        <f t="shared" si="33"/>
        <v>0.01994280223</v>
      </c>
      <c r="I73" s="25">
        <f t="shared" si="33"/>
        <v>0.01949259667</v>
      </c>
      <c r="J73" s="25">
        <f t="shared" si="33"/>
        <v>0.01926733388</v>
      </c>
      <c r="K73" s="25">
        <f t="shared" si="33"/>
        <v>0.01899018346</v>
      </c>
      <c r="L73" s="25">
        <f t="shared" si="33"/>
        <v>0.01874884014</v>
      </c>
      <c r="M73" s="25">
        <f t="shared" si="33"/>
        <v>0.01890847251</v>
      </c>
      <c r="N73" s="25">
        <f t="shared" si="33"/>
        <v>0.01856004835</v>
      </c>
      <c r="O73" s="25">
        <f t="shared" si="33"/>
        <v>0.01905420715</v>
      </c>
      <c r="P73" s="25">
        <f t="shared" si="33"/>
        <v>0.01874587776</v>
      </c>
      <c r="Q73" s="25">
        <f t="shared" si="33"/>
        <v>0.01839719739</v>
      </c>
      <c r="R73" s="25">
        <f t="shared" si="33"/>
        <v>0.01796306241</v>
      </c>
      <c r="S73" s="25">
        <f t="shared" si="33"/>
        <v>0.01773102315</v>
      </c>
      <c r="T73" s="25">
        <f t="shared" si="33"/>
        <v>0.01772461092</v>
      </c>
      <c r="U73" s="25">
        <f t="shared" si="33"/>
        <v>0.0177828487</v>
      </c>
      <c r="V73" s="25">
        <f t="shared" si="33"/>
        <v>0.01769424495</v>
      </c>
      <c r="W73" s="25">
        <f t="shared" si="33"/>
        <v>0.01794597352</v>
      </c>
      <c r="X73" s="25">
        <f t="shared" si="33"/>
        <v>0.01782945489</v>
      </c>
      <c r="Y73" s="25">
        <f t="shared" si="33"/>
        <v>0.01772699177</v>
      </c>
      <c r="Z73" s="25">
        <f t="shared" si="33"/>
        <v>0.0176990392</v>
      </c>
      <c r="AA73" s="25">
        <f t="shared" si="33"/>
        <v>0.01753512934</v>
      </c>
      <c r="AB73" s="25">
        <f t="shared" si="33"/>
        <v>0.01725333848</v>
      </c>
      <c r="AC73" s="25">
        <f t="shared" si="33"/>
        <v>0.01730530001</v>
      </c>
      <c r="AD73" s="25">
        <f t="shared" si="33"/>
        <v>0.01724109146</v>
      </c>
      <c r="AE73" s="25">
        <f t="shared" si="33"/>
        <v>0.01698789947</v>
      </c>
      <c r="AF73" s="25">
        <f t="shared" si="33"/>
        <v>0.01705744968</v>
      </c>
      <c r="AG73" s="25">
        <f t="shared" si="33"/>
        <v>0.01685018203</v>
      </c>
    </row>
    <row r="74" ht="14.25" customHeight="1">
      <c r="A74" s="1"/>
      <c r="B74" s="3" t="s">
        <v>598</v>
      </c>
      <c r="C74" s="25">
        <f t="shared" ref="C74:AG74" si="34">C16*C$9</f>
        <v>0.04923151472</v>
      </c>
      <c r="D74" s="25">
        <f t="shared" si="34"/>
        <v>0.05422651248</v>
      </c>
      <c r="E74" s="25">
        <f t="shared" si="34"/>
        <v>0.04626208498</v>
      </c>
      <c r="F74" s="25">
        <f t="shared" si="34"/>
        <v>0.04252965278</v>
      </c>
      <c r="G74" s="25">
        <f t="shared" si="34"/>
        <v>0.04033378743</v>
      </c>
      <c r="H74" s="25">
        <f t="shared" si="34"/>
        <v>0.0378088552</v>
      </c>
      <c r="I74" s="25">
        <f t="shared" si="34"/>
        <v>0.03693094761</v>
      </c>
      <c r="J74" s="25">
        <f t="shared" si="34"/>
        <v>0.03659645267</v>
      </c>
      <c r="K74" s="25">
        <f t="shared" si="34"/>
        <v>0.03595478927</v>
      </c>
      <c r="L74" s="25">
        <f t="shared" si="34"/>
        <v>0.03549723892</v>
      </c>
      <c r="M74" s="25">
        <f t="shared" si="34"/>
        <v>0.03573220774</v>
      </c>
      <c r="N74" s="25">
        <f t="shared" si="34"/>
        <v>0.0350931274</v>
      </c>
      <c r="O74" s="25">
        <f t="shared" si="34"/>
        <v>0.03601505641</v>
      </c>
      <c r="P74" s="25">
        <f t="shared" si="34"/>
        <v>0.0354617891</v>
      </c>
      <c r="Q74" s="25">
        <f t="shared" si="34"/>
        <v>0.03479837571</v>
      </c>
      <c r="R74" s="25">
        <f t="shared" si="34"/>
        <v>0.03398946332</v>
      </c>
      <c r="S74" s="25">
        <f t="shared" si="34"/>
        <v>0.0335374509</v>
      </c>
      <c r="T74" s="25">
        <f t="shared" si="34"/>
        <v>0.03351084579</v>
      </c>
      <c r="U74" s="25">
        <f t="shared" si="34"/>
        <v>0.0336117727</v>
      </c>
      <c r="V74" s="25">
        <f t="shared" si="34"/>
        <v>0.03347914203</v>
      </c>
      <c r="W74" s="25">
        <f t="shared" si="34"/>
        <v>0.03390317482</v>
      </c>
      <c r="X74" s="25">
        <f t="shared" si="34"/>
        <v>0.03370008004</v>
      </c>
      <c r="Y74" s="25">
        <f t="shared" si="34"/>
        <v>0.03350309244</v>
      </c>
      <c r="Z74" s="25">
        <f t="shared" si="34"/>
        <v>0.03343554155</v>
      </c>
      <c r="AA74" s="25">
        <f t="shared" si="34"/>
        <v>0.03314391997</v>
      </c>
      <c r="AB74" s="25">
        <f t="shared" si="34"/>
        <v>0.0326219682</v>
      </c>
      <c r="AC74" s="25">
        <f t="shared" si="34"/>
        <v>0.03271816776</v>
      </c>
      <c r="AD74" s="25">
        <f t="shared" si="34"/>
        <v>0.03260361277</v>
      </c>
      <c r="AE74" s="25">
        <f t="shared" si="34"/>
        <v>0.03214372681</v>
      </c>
      <c r="AF74" s="25">
        <f t="shared" si="34"/>
        <v>0.03226947662</v>
      </c>
      <c r="AG74" s="25">
        <f t="shared" si="34"/>
        <v>0.03193838154</v>
      </c>
    </row>
    <row r="75" ht="14.25" customHeight="1">
      <c r="A75" s="1"/>
      <c r="B75" s="3" t="s">
        <v>601</v>
      </c>
      <c r="C75" s="25">
        <f t="shared" ref="C75:AG75" si="35">C17*C$9</f>
        <v>0.1577851406</v>
      </c>
      <c r="D75" s="25">
        <f t="shared" si="35"/>
        <v>0.1257237106</v>
      </c>
      <c r="E75" s="25">
        <f t="shared" si="35"/>
        <v>0.1159965902</v>
      </c>
      <c r="F75" s="25">
        <f t="shared" si="35"/>
        <v>0.1142772183</v>
      </c>
      <c r="G75" s="25">
        <f t="shared" si="35"/>
        <v>0.108140282</v>
      </c>
      <c r="H75" s="25">
        <f t="shared" si="35"/>
        <v>0.100913523</v>
      </c>
      <c r="I75" s="25">
        <f t="shared" si="35"/>
        <v>0.09767132293</v>
      </c>
      <c r="J75" s="25">
        <f t="shared" si="35"/>
        <v>0.09586433305</v>
      </c>
      <c r="K75" s="25">
        <f t="shared" si="35"/>
        <v>0.09433361177</v>
      </c>
      <c r="L75" s="25">
        <f t="shared" si="35"/>
        <v>0.09320828037</v>
      </c>
      <c r="M75" s="25">
        <f t="shared" si="35"/>
        <v>0.09294021406</v>
      </c>
      <c r="N75" s="25">
        <f t="shared" si="35"/>
        <v>0.09210806335</v>
      </c>
      <c r="O75" s="25">
        <f t="shared" si="35"/>
        <v>0.09130770958</v>
      </c>
      <c r="P75" s="25">
        <f t="shared" si="35"/>
        <v>0.09252807196</v>
      </c>
      <c r="Q75" s="25">
        <f t="shared" si="35"/>
        <v>0.09091044605</v>
      </c>
      <c r="R75" s="25">
        <f t="shared" si="35"/>
        <v>0.08866260567</v>
      </c>
      <c r="S75" s="25">
        <f t="shared" si="35"/>
        <v>0.08769798175</v>
      </c>
      <c r="T75" s="25">
        <f t="shared" si="35"/>
        <v>0.08743650166</v>
      </c>
      <c r="U75" s="25">
        <f t="shared" si="35"/>
        <v>0.08737008667</v>
      </c>
      <c r="V75" s="25">
        <f t="shared" si="35"/>
        <v>0.0876395024</v>
      </c>
      <c r="W75" s="25">
        <f t="shared" si="35"/>
        <v>0.08738334502</v>
      </c>
      <c r="X75" s="25">
        <f t="shared" si="35"/>
        <v>0.0874352661</v>
      </c>
      <c r="Y75" s="25">
        <f t="shared" si="35"/>
        <v>0.08674442481</v>
      </c>
      <c r="Z75" s="25">
        <f t="shared" si="35"/>
        <v>0.08634285927</v>
      </c>
      <c r="AA75" s="25">
        <f t="shared" si="35"/>
        <v>0.08596764022</v>
      </c>
      <c r="AB75" s="25">
        <f t="shared" si="35"/>
        <v>0.08471606882</v>
      </c>
      <c r="AC75" s="25">
        <f t="shared" si="35"/>
        <v>0.08469510925</v>
      </c>
      <c r="AD75" s="25">
        <f t="shared" si="35"/>
        <v>0.08461120522</v>
      </c>
      <c r="AE75" s="25">
        <f t="shared" si="35"/>
        <v>0.08348587119</v>
      </c>
      <c r="AF75" s="25">
        <f t="shared" si="35"/>
        <v>0.08362216505</v>
      </c>
      <c r="AG75" s="25">
        <f t="shared" si="35"/>
        <v>0.08353441312</v>
      </c>
    </row>
    <row r="76" ht="14.25" customHeight="1">
      <c r="A76" s="1"/>
      <c r="B76" s="3" t="s">
        <v>604</v>
      </c>
      <c r="C76" s="25">
        <f t="shared" ref="C76:AG76" si="36">C18*C$9</f>
        <v>0.06527311202</v>
      </c>
      <c r="D76" s="25">
        <f t="shared" si="36"/>
        <v>0.03765499948</v>
      </c>
      <c r="E76" s="25">
        <f t="shared" si="36"/>
        <v>0.03517249362</v>
      </c>
      <c r="F76" s="25">
        <f t="shared" si="36"/>
        <v>0.03625987793</v>
      </c>
      <c r="G76" s="25">
        <f t="shared" si="36"/>
        <v>0.03390532449</v>
      </c>
      <c r="H76" s="25">
        <f t="shared" si="36"/>
        <v>0.03142587346</v>
      </c>
      <c r="I76" s="25">
        <f t="shared" si="36"/>
        <v>0.02998353736</v>
      </c>
      <c r="J76" s="25">
        <f t="shared" si="36"/>
        <v>0.02920618669</v>
      </c>
      <c r="K76" s="25">
        <f t="shared" si="36"/>
        <v>0.02866109889</v>
      </c>
      <c r="L76" s="25">
        <f t="shared" si="36"/>
        <v>0.02820705589</v>
      </c>
      <c r="M76" s="25">
        <f t="shared" si="36"/>
        <v>0.02790906076</v>
      </c>
      <c r="N76" s="25">
        <f t="shared" si="36"/>
        <v>0.02765850724</v>
      </c>
      <c r="O76" s="25">
        <f t="shared" si="36"/>
        <v>0.02698662073</v>
      </c>
      <c r="P76" s="25">
        <f t="shared" si="36"/>
        <v>0.02754596704</v>
      </c>
      <c r="Q76" s="25">
        <f t="shared" si="36"/>
        <v>0.02699987218</v>
      </c>
      <c r="R76" s="25">
        <f t="shared" si="36"/>
        <v>0.02625052501</v>
      </c>
      <c r="S76" s="25">
        <f t="shared" si="36"/>
        <v>0.02591953126</v>
      </c>
      <c r="T76" s="25">
        <f t="shared" si="36"/>
        <v>0.02576256893</v>
      </c>
      <c r="U76" s="25">
        <f t="shared" si="36"/>
        <v>0.025655247</v>
      </c>
      <c r="V76" s="25">
        <f t="shared" si="36"/>
        <v>0.02577013314</v>
      </c>
      <c r="W76" s="25">
        <f t="shared" si="36"/>
        <v>0.02548318032</v>
      </c>
      <c r="X76" s="25">
        <f t="shared" si="36"/>
        <v>0.02551265004</v>
      </c>
      <c r="Y76" s="25">
        <f t="shared" si="36"/>
        <v>0.02525505225</v>
      </c>
      <c r="Z76" s="25">
        <f t="shared" si="36"/>
        <v>0.02506995291</v>
      </c>
      <c r="AA76" s="25">
        <f t="shared" si="36"/>
        <v>0.0249694261</v>
      </c>
      <c r="AB76" s="25">
        <f t="shared" si="36"/>
        <v>0.02459299193</v>
      </c>
      <c r="AC76" s="25">
        <f t="shared" si="36"/>
        <v>0.02452725173</v>
      </c>
      <c r="AD76" s="25">
        <f t="shared" si="36"/>
        <v>0.02449778759</v>
      </c>
      <c r="AE76" s="25">
        <f t="shared" si="36"/>
        <v>0.02414891238</v>
      </c>
      <c r="AF76" s="25">
        <f t="shared" si="36"/>
        <v>0.02414627193</v>
      </c>
      <c r="AG76" s="25">
        <f t="shared" si="36"/>
        <v>0.02421317561</v>
      </c>
    </row>
    <row r="77" ht="14.25" customHeight="1">
      <c r="A77" s="1"/>
      <c r="B77" s="3" t="s">
        <v>607</v>
      </c>
      <c r="C77" s="3">
        <v>0.0</v>
      </c>
      <c r="D77" s="3">
        <v>0.0</v>
      </c>
      <c r="E77" s="3">
        <v>0.0</v>
      </c>
      <c r="F77" s="3">
        <v>0.0</v>
      </c>
      <c r="G77" s="3">
        <v>0.0</v>
      </c>
      <c r="H77" s="3">
        <v>0.0</v>
      </c>
      <c r="I77" s="3">
        <v>0.0</v>
      </c>
      <c r="J77" s="3">
        <v>0.0</v>
      </c>
      <c r="K77" s="3">
        <v>0.0</v>
      </c>
      <c r="L77" s="3">
        <v>0.0</v>
      </c>
      <c r="M77" s="3">
        <v>0.0</v>
      </c>
      <c r="N77" s="3">
        <v>0.0</v>
      </c>
      <c r="O77" s="3">
        <v>0.0</v>
      </c>
      <c r="P77" s="3">
        <v>0.0</v>
      </c>
      <c r="Q77" s="3">
        <v>0.0</v>
      </c>
      <c r="R77" s="3">
        <v>0.0</v>
      </c>
      <c r="S77" s="3">
        <v>0.0</v>
      </c>
      <c r="T77" s="3">
        <v>0.0</v>
      </c>
      <c r="U77" s="3">
        <v>0.0</v>
      </c>
      <c r="V77" s="3">
        <v>0.0</v>
      </c>
      <c r="W77" s="3">
        <v>0.0</v>
      </c>
      <c r="X77" s="3">
        <v>0.0</v>
      </c>
      <c r="Y77" s="3">
        <v>0.0</v>
      </c>
      <c r="Z77" s="3">
        <v>0.0</v>
      </c>
      <c r="AA77" s="3">
        <v>0.0</v>
      </c>
      <c r="AB77" s="3">
        <v>0.0</v>
      </c>
      <c r="AC77" s="3">
        <v>0.0</v>
      </c>
      <c r="AD77" s="3">
        <v>0.0</v>
      </c>
      <c r="AE77" s="3">
        <v>0.0</v>
      </c>
      <c r="AF77" s="3">
        <v>0.0</v>
      </c>
      <c r="AG77" s="3">
        <v>0.0</v>
      </c>
    </row>
    <row r="78" ht="14.25" customHeight="1">
      <c r="A78" s="1"/>
      <c r="B78" s="3" t="s">
        <v>610</v>
      </c>
      <c r="C78" s="25">
        <f t="shared" ref="C78:AG78" si="37">C20*C$9</f>
        <v>0.07565902156</v>
      </c>
      <c r="D78" s="25">
        <f t="shared" si="37"/>
        <v>0.1212842429</v>
      </c>
      <c r="E78" s="25">
        <f t="shared" si="37"/>
        <v>0.1058569986</v>
      </c>
      <c r="F78" s="25">
        <f t="shared" si="37"/>
        <v>0.09895102937</v>
      </c>
      <c r="G78" s="25">
        <f t="shared" si="37"/>
        <v>0.09521153829</v>
      </c>
      <c r="H78" s="25">
        <f t="shared" si="37"/>
        <v>0.09116437604</v>
      </c>
      <c r="I78" s="25">
        <f t="shared" si="37"/>
        <v>0.08983730885</v>
      </c>
      <c r="J78" s="25">
        <f t="shared" si="37"/>
        <v>0.09037232876</v>
      </c>
      <c r="K78" s="25">
        <f t="shared" si="37"/>
        <v>0.08968585718</v>
      </c>
      <c r="L78" s="25">
        <f t="shared" si="37"/>
        <v>0.08929063814</v>
      </c>
      <c r="M78" s="25">
        <f t="shared" si="37"/>
        <v>0.0907071596</v>
      </c>
      <c r="N78" s="25">
        <f t="shared" si="37"/>
        <v>0.08963354135</v>
      </c>
      <c r="O78" s="25">
        <f t="shared" si="37"/>
        <v>0.09254286103</v>
      </c>
      <c r="P78" s="25">
        <f t="shared" si="37"/>
        <v>0.09161747819</v>
      </c>
      <c r="Q78" s="25">
        <f t="shared" si="37"/>
        <v>0.09040103004</v>
      </c>
      <c r="R78" s="25">
        <f t="shared" si="37"/>
        <v>0.08871630702</v>
      </c>
      <c r="S78" s="25">
        <f t="shared" si="37"/>
        <v>0.08796739056</v>
      </c>
      <c r="T78" s="25">
        <f t="shared" si="37"/>
        <v>0.08832223068</v>
      </c>
      <c r="U78" s="25">
        <f t="shared" si="37"/>
        <v>0.08899808995</v>
      </c>
      <c r="V78" s="25">
        <f t="shared" si="37"/>
        <v>0.08895893816</v>
      </c>
      <c r="W78" s="25">
        <f t="shared" si="37"/>
        <v>0.09055340866</v>
      </c>
      <c r="X78" s="25">
        <f t="shared" si="37"/>
        <v>0.09030116523</v>
      </c>
      <c r="Y78" s="25">
        <f t="shared" si="37"/>
        <v>0.09011186849</v>
      </c>
      <c r="Z78" s="25">
        <f t="shared" si="37"/>
        <v>0.09024908405</v>
      </c>
      <c r="AA78" s="25">
        <f t="shared" si="37"/>
        <v>0.08973954308</v>
      </c>
      <c r="AB78" s="25">
        <f t="shared" si="37"/>
        <v>0.08861438956</v>
      </c>
      <c r="AC78" s="25">
        <f t="shared" si="37"/>
        <v>0.08915525904</v>
      </c>
      <c r="AD78" s="25">
        <f t="shared" si="37"/>
        <v>0.0890931888</v>
      </c>
      <c r="AE78" s="25">
        <f t="shared" si="37"/>
        <v>0.08804556292</v>
      </c>
      <c r="AF78" s="25">
        <f t="shared" si="37"/>
        <v>0.08864920559</v>
      </c>
      <c r="AG78" s="25">
        <f t="shared" si="37"/>
        <v>0.08790367767</v>
      </c>
    </row>
    <row r="79" ht="14.25" customHeight="1">
      <c r="A79" s="1"/>
      <c r="B79" s="3" t="s">
        <v>613</v>
      </c>
      <c r="C79" s="25">
        <f t="shared" ref="C79:AG79" si="38">C21*C$9</f>
        <v>0.02103550993</v>
      </c>
      <c r="D79" s="25">
        <f t="shared" si="38"/>
        <v>0.02092124814</v>
      </c>
      <c r="E79" s="25">
        <f t="shared" si="38"/>
        <v>0.02028288907</v>
      </c>
      <c r="F79" s="25">
        <f t="shared" si="38"/>
        <v>0.0207297993</v>
      </c>
      <c r="G79" s="25">
        <f t="shared" si="38"/>
        <v>0.0200973524</v>
      </c>
      <c r="H79" s="25">
        <f t="shared" si="38"/>
        <v>0.01923619298</v>
      </c>
      <c r="I79" s="25">
        <f t="shared" si="38"/>
        <v>0.01896348116</v>
      </c>
      <c r="J79" s="25">
        <f t="shared" si="38"/>
        <v>0.01903139652</v>
      </c>
      <c r="K79" s="25">
        <f t="shared" si="38"/>
        <v>0.01900531757</v>
      </c>
      <c r="L79" s="25">
        <f t="shared" si="38"/>
        <v>0.01902885672</v>
      </c>
      <c r="M79" s="25">
        <f t="shared" si="38"/>
        <v>0.0192148765</v>
      </c>
      <c r="N79" s="25">
        <f t="shared" si="38"/>
        <v>0.01922886227</v>
      </c>
      <c r="O79" s="25">
        <f t="shared" si="38"/>
        <v>0.01930577859</v>
      </c>
      <c r="P79" s="25">
        <f t="shared" si="38"/>
        <v>0.01970025678</v>
      </c>
      <c r="Q79" s="25">
        <f t="shared" si="38"/>
        <v>0.01953619504</v>
      </c>
      <c r="R79" s="25">
        <f t="shared" si="38"/>
        <v>0.01920368648</v>
      </c>
      <c r="S79" s="25">
        <f t="shared" si="38"/>
        <v>0.0191338219</v>
      </c>
      <c r="T79" s="25">
        <f t="shared" si="38"/>
        <v>0.01921627403</v>
      </c>
      <c r="U79" s="25">
        <f t="shared" si="38"/>
        <v>0.01933319696</v>
      </c>
      <c r="V79" s="25">
        <f t="shared" si="38"/>
        <v>0.01950483452</v>
      </c>
      <c r="W79" s="25">
        <f t="shared" si="38"/>
        <v>0.01959363007</v>
      </c>
      <c r="X79" s="25">
        <f t="shared" si="38"/>
        <v>0.01969912602</v>
      </c>
      <c r="Y79" s="25">
        <f t="shared" si="38"/>
        <v>0.0196563679</v>
      </c>
      <c r="Z79" s="25">
        <f t="shared" si="38"/>
        <v>0.01966574473</v>
      </c>
      <c r="AA79" s="25">
        <f t="shared" si="38"/>
        <v>0.01967253129</v>
      </c>
      <c r="AB79" s="25">
        <f t="shared" si="38"/>
        <v>0.01948004387</v>
      </c>
      <c r="AC79" s="25">
        <f t="shared" si="38"/>
        <v>0.01957143596</v>
      </c>
      <c r="AD79" s="25">
        <f t="shared" si="38"/>
        <v>0.01963728252</v>
      </c>
      <c r="AE79" s="25">
        <f t="shared" si="38"/>
        <v>0.0194548489</v>
      </c>
      <c r="AF79" s="25">
        <f t="shared" si="38"/>
        <v>0.01957348252</v>
      </c>
      <c r="AG79" s="25">
        <f t="shared" si="38"/>
        <v>0.01964036599</v>
      </c>
    </row>
    <row r="80" ht="14.25" customHeight="1">
      <c r="A80" s="85" t="s">
        <v>3892</v>
      </c>
      <c r="B80" s="3" t="s">
        <v>623</v>
      </c>
      <c r="C80" s="25">
        <f t="shared" ref="C80:AG80" si="39">C23*C$10</f>
        <v>0.02572491004</v>
      </c>
      <c r="D80" s="25">
        <f t="shared" si="39"/>
        <v>0.02186631738</v>
      </c>
      <c r="E80" s="25">
        <f t="shared" si="39"/>
        <v>0.02430862784</v>
      </c>
      <c r="F80" s="25">
        <f t="shared" si="39"/>
        <v>0.02580459081</v>
      </c>
      <c r="G80" s="25">
        <f t="shared" si="39"/>
        <v>0.02634147879</v>
      </c>
      <c r="H80" s="25">
        <f t="shared" si="39"/>
        <v>0.02686658861</v>
      </c>
      <c r="I80" s="25">
        <f t="shared" si="39"/>
        <v>0.02691007005</v>
      </c>
      <c r="J80" s="25">
        <f t="shared" si="39"/>
        <v>0.02679965504</v>
      </c>
      <c r="K80" s="25">
        <f t="shared" si="39"/>
        <v>0.02688826495</v>
      </c>
      <c r="L80" s="25">
        <f t="shared" si="39"/>
        <v>0.02695372066</v>
      </c>
      <c r="M80" s="25">
        <f t="shared" si="39"/>
        <v>0.02669213644</v>
      </c>
      <c r="N80" s="25">
        <f t="shared" si="39"/>
        <v>0.02690836912</v>
      </c>
      <c r="O80" s="25">
        <f t="shared" si="39"/>
        <v>0.02636231677</v>
      </c>
      <c r="P80" s="25">
        <f t="shared" si="39"/>
        <v>0.02664811319</v>
      </c>
      <c r="Q80" s="25">
        <f t="shared" si="39"/>
        <v>0.02686005515</v>
      </c>
      <c r="R80" s="25">
        <f t="shared" si="39"/>
        <v>0.02706107757</v>
      </c>
      <c r="S80" s="25">
        <f t="shared" si="39"/>
        <v>0.02713308601</v>
      </c>
      <c r="T80" s="25">
        <f t="shared" si="39"/>
        <v>0.02706556131</v>
      </c>
      <c r="U80" s="25">
        <f t="shared" si="39"/>
        <v>0.0269448488</v>
      </c>
      <c r="V80" s="25">
        <f t="shared" si="39"/>
        <v>0.02701719466</v>
      </c>
      <c r="W80" s="25">
        <f t="shared" si="39"/>
        <v>0.02667401398</v>
      </c>
      <c r="X80" s="25">
        <f t="shared" si="39"/>
        <v>0.02676805603</v>
      </c>
      <c r="Y80" s="25">
        <f t="shared" si="39"/>
        <v>0.02676528561</v>
      </c>
      <c r="Z80" s="25">
        <f t="shared" si="39"/>
        <v>0.02672210063</v>
      </c>
      <c r="AA80" s="25">
        <f t="shared" si="39"/>
        <v>0.0268170264</v>
      </c>
      <c r="AB80" s="25">
        <f t="shared" si="39"/>
        <v>0.02695751476</v>
      </c>
      <c r="AC80" s="25">
        <f t="shared" si="39"/>
        <v>0.02686674283</v>
      </c>
      <c r="AD80" s="25">
        <f t="shared" si="39"/>
        <v>0.02689437878</v>
      </c>
      <c r="AE80" s="25">
        <f t="shared" si="39"/>
        <v>0.02701560671</v>
      </c>
      <c r="AF80" s="25">
        <f t="shared" si="39"/>
        <v>0.02692448977</v>
      </c>
      <c r="AG80" s="25">
        <f t="shared" si="39"/>
        <v>0.02710949817</v>
      </c>
    </row>
    <row r="81" ht="14.25" customHeight="1">
      <c r="A81" s="1"/>
      <c r="B81" s="3" t="s">
        <v>626</v>
      </c>
      <c r="C81" s="25">
        <f t="shared" ref="C81:AG81" si="40">C24*C$10</f>
        <v>0.1182467923</v>
      </c>
      <c r="D81" s="25">
        <f t="shared" si="40"/>
        <v>0.1454861224</v>
      </c>
      <c r="E81" s="25">
        <f t="shared" si="40"/>
        <v>0.1578684529</v>
      </c>
      <c r="F81" s="25">
        <f t="shared" si="40"/>
        <v>0.159611653</v>
      </c>
      <c r="G81" s="25">
        <f t="shared" si="40"/>
        <v>0.1644231718</v>
      </c>
      <c r="H81" s="25">
        <f t="shared" si="40"/>
        <v>0.1697469843</v>
      </c>
      <c r="I81" s="25">
        <f t="shared" si="40"/>
        <v>0.1724614243</v>
      </c>
      <c r="J81" s="25">
        <f t="shared" si="40"/>
        <v>0.1738713736</v>
      </c>
      <c r="K81" s="25">
        <f t="shared" si="40"/>
        <v>0.1752219748</v>
      </c>
      <c r="L81" s="25">
        <f t="shared" si="40"/>
        <v>0.1763453375</v>
      </c>
      <c r="M81" s="25">
        <f t="shared" si="40"/>
        <v>0.1764963194</v>
      </c>
      <c r="N81" s="25">
        <f t="shared" si="40"/>
        <v>0.1776135796</v>
      </c>
      <c r="O81" s="25">
        <f t="shared" si="40"/>
        <v>0.1775334344</v>
      </c>
      <c r="P81" s="25">
        <f t="shared" si="40"/>
        <v>0.1776067994</v>
      </c>
      <c r="Q81" s="25">
        <f t="shared" si="40"/>
        <v>0.1791216343</v>
      </c>
      <c r="R81" s="25">
        <f t="shared" si="40"/>
        <v>0.1810163542</v>
      </c>
      <c r="S81" s="25">
        <f t="shared" si="40"/>
        <v>0.182069341</v>
      </c>
      <c r="T81" s="25">
        <f t="shared" si="40"/>
        <v>0.1823067264</v>
      </c>
      <c r="U81" s="25">
        <f t="shared" si="40"/>
        <v>0.182402983</v>
      </c>
      <c r="V81" s="25">
        <f t="shared" si="40"/>
        <v>0.182468697</v>
      </c>
      <c r="W81" s="25">
        <f t="shared" si="40"/>
        <v>0.1823675354</v>
      </c>
      <c r="X81" s="25">
        <f t="shared" si="40"/>
        <v>0.1826604033</v>
      </c>
      <c r="Y81" s="25">
        <f t="shared" si="40"/>
        <v>0.1832235553</v>
      </c>
      <c r="Z81" s="25">
        <f t="shared" si="40"/>
        <v>0.1835955749</v>
      </c>
      <c r="AA81" s="25">
        <f t="shared" si="40"/>
        <v>0.1841076619</v>
      </c>
      <c r="AB81" s="25">
        <f t="shared" si="40"/>
        <v>0.1851840763</v>
      </c>
      <c r="AC81" s="25">
        <f t="shared" si="40"/>
        <v>0.1851863713</v>
      </c>
      <c r="AD81" s="25">
        <f t="shared" si="40"/>
        <v>0.1854001234</v>
      </c>
      <c r="AE81" s="25">
        <f t="shared" si="40"/>
        <v>0.186390117</v>
      </c>
      <c r="AF81" s="25">
        <f t="shared" si="40"/>
        <v>0.1862746928</v>
      </c>
      <c r="AG81" s="25">
        <f t="shared" si="40"/>
        <v>0.186582714</v>
      </c>
    </row>
    <row r="82" ht="14.25" customHeight="1">
      <c r="A82" s="1"/>
      <c r="B82" s="3" t="s">
        <v>629</v>
      </c>
      <c r="C82" s="25">
        <f t="shared" ref="C82:AG82" si="41">C25*C$10</f>
        <v>0.01793249848</v>
      </c>
      <c r="D82" s="25">
        <f t="shared" si="41"/>
        <v>0.00861206143</v>
      </c>
      <c r="E82" s="25">
        <f t="shared" si="41"/>
        <v>0.008992842967</v>
      </c>
      <c r="F82" s="25">
        <f t="shared" si="41"/>
        <v>0.008736746171</v>
      </c>
      <c r="G82" s="25">
        <f t="shared" si="41"/>
        <v>0.008931566032</v>
      </c>
      <c r="H82" s="25">
        <f t="shared" si="41"/>
        <v>0.009246555297</v>
      </c>
      <c r="I82" s="25">
        <f t="shared" si="41"/>
        <v>0.009402500807</v>
      </c>
      <c r="J82" s="25">
        <f t="shared" si="41"/>
        <v>0.009492786845</v>
      </c>
      <c r="K82" s="25">
        <f t="shared" si="41"/>
        <v>0.009532444404</v>
      </c>
      <c r="L82" s="25">
        <f t="shared" si="41"/>
        <v>0.009570167343</v>
      </c>
      <c r="M82" s="25">
        <f t="shared" si="41"/>
        <v>0.009616132921</v>
      </c>
      <c r="N82" s="25">
        <f t="shared" si="41"/>
        <v>0.009611354512</v>
      </c>
      <c r="O82" s="25">
        <f t="shared" si="41"/>
        <v>0.009713008086</v>
      </c>
      <c r="P82" s="25">
        <f t="shared" si="41"/>
        <v>0.009597821757</v>
      </c>
      <c r="Q82" s="25">
        <f t="shared" si="41"/>
        <v>0.009683183982</v>
      </c>
      <c r="R82" s="25">
        <f t="shared" si="41"/>
        <v>0.009770762692</v>
      </c>
      <c r="S82" s="25">
        <f t="shared" si="41"/>
        <v>0.009800507588</v>
      </c>
      <c r="T82" s="25">
        <f t="shared" si="41"/>
        <v>0.009800481074</v>
      </c>
      <c r="U82" s="25">
        <f t="shared" si="41"/>
        <v>0.009824817525</v>
      </c>
      <c r="V82" s="25">
        <f t="shared" si="41"/>
        <v>0.009780668532</v>
      </c>
      <c r="W82" s="25">
        <f t="shared" si="41"/>
        <v>0.009841765709</v>
      </c>
      <c r="X82" s="25">
        <f t="shared" si="41"/>
        <v>0.00980919855</v>
      </c>
      <c r="Y82" s="25">
        <f t="shared" si="41"/>
        <v>0.009840411601</v>
      </c>
      <c r="Z82" s="25">
        <f t="shared" si="41"/>
        <v>0.009861571539</v>
      </c>
      <c r="AA82" s="25">
        <f t="shared" si="41"/>
        <v>0.009856930027</v>
      </c>
      <c r="AB82" s="25">
        <f t="shared" si="41"/>
        <v>0.009899927434</v>
      </c>
      <c r="AC82" s="25">
        <f t="shared" si="41"/>
        <v>0.009907414387</v>
      </c>
      <c r="AD82" s="25">
        <f t="shared" si="41"/>
        <v>0.009899159556</v>
      </c>
      <c r="AE82" s="25">
        <f t="shared" si="41"/>
        <v>0.009939085508</v>
      </c>
      <c r="AF82" s="25">
        <f t="shared" si="41"/>
        <v>0.009937586462</v>
      </c>
      <c r="AG82" s="25">
        <f t="shared" si="41"/>
        <v>0.009903405588</v>
      </c>
    </row>
    <row r="83" ht="14.25" customHeight="1">
      <c r="A83" s="1"/>
      <c r="B83" s="3" t="s">
        <v>632</v>
      </c>
      <c r="C83" s="25">
        <f t="shared" ref="C83:AG83" si="42">C26*C$10</f>
        <v>0.0252147719</v>
      </c>
      <c r="D83" s="25">
        <f t="shared" si="42"/>
        <v>0.04181359756</v>
      </c>
      <c r="E83" s="25">
        <f t="shared" si="42"/>
        <v>0.04428615931</v>
      </c>
      <c r="F83" s="25">
        <f t="shared" si="42"/>
        <v>0.04415080689</v>
      </c>
      <c r="G83" s="25">
        <f t="shared" si="42"/>
        <v>0.04481299252</v>
      </c>
      <c r="H83" s="25">
        <f t="shared" si="42"/>
        <v>0.04572539514</v>
      </c>
      <c r="I83" s="25">
        <f t="shared" si="42"/>
        <v>0.04594360605</v>
      </c>
      <c r="J83" s="25">
        <f t="shared" si="42"/>
        <v>0.04587588096</v>
      </c>
      <c r="K83" s="25">
        <f t="shared" si="42"/>
        <v>0.04587327069</v>
      </c>
      <c r="L83" s="25">
        <f t="shared" si="42"/>
        <v>0.04584130063</v>
      </c>
      <c r="M83" s="25">
        <f t="shared" si="42"/>
        <v>0.04558729536</v>
      </c>
      <c r="N83" s="25">
        <f t="shared" si="42"/>
        <v>0.04561606535</v>
      </c>
      <c r="O83" s="25">
        <f t="shared" si="42"/>
        <v>0.04534635822</v>
      </c>
      <c r="P83" s="25">
        <f t="shared" si="42"/>
        <v>0.04516159702</v>
      </c>
      <c r="Q83" s="25">
        <f t="shared" si="42"/>
        <v>0.04547683871</v>
      </c>
      <c r="R83" s="25">
        <f t="shared" si="42"/>
        <v>0.04580502668</v>
      </c>
      <c r="S83" s="25">
        <f t="shared" si="42"/>
        <v>0.0458736338</v>
      </c>
      <c r="T83" s="25">
        <f t="shared" si="42"/>
        <v>0.04579399038</v>
      </c>
      <c r="U83" s="25">
        <f t="shared" si="42"/>
        <v>0.04559629134</v>
      </c>
      <c r="V83" s="25">
        <f t="shared" si="42"/>
        <v>0.04547743022</v>
      </c>
      <c r="W83" s="25">
        <f t="shared" si="42"/>
        <v>0.04531845998</v>
      </c>
      <c r="X83" s="25">
        <f t="shared" si="42"/>
        <v>0.04525835311</v>
      </c>
      <c r="Y83" s="25">
        <f t="shared" si="42"/>
        <v>0.04528363949</v>
      </c>
      <c r="Z83" s="25">
        <f t="shared" si="42"/>
        <v>0.04526050656</v>
      </c>
      <c r="AA83" s="25">
        <f t="shared" si="42"/>
        <v>0.04528099878</v>
      </c>
      <c r="AB83" s="25">
        <f t="shared" si="42"/>
        <v>0.0454535656</v>
      </c>
      <c r="AC83" s="25">
        <f t="shared" si="42"/>
        <v>0.04534917169</v>
      </c>
      <c r="AD83" s="25">
        <f t="shared" si="42"/>
        <v>0.04530561119</v>
      </c>
      <c r="AE83" s="25">
        <f t="shared" si="42"/>
        <v>0.04547100958</v>
      </c>
      <c r="AF83" s="25">
        <f t="shared" si="42"/>
        <v>0.04535359567</v>
      </c>
      <c r="AG83" s="25">
        <f t="shared" si="42"/>
        <v>0.04537218029</v>
      </c>
    </row>
    <row r="84" ht="14.25" customHeight="1">
      <c r="A84" s="1"/>
      <c r="B84" s="3" t="s">
        <v>635</v>
      </c>
      <c r="C84" s="25">
        <f t="shared" ref="C84:AG84" si="43">C27*C$10</f>
        <v>0.03046639699</v>
      </c>
      <c r="D84" s="25">
        <f t="shared" si="43"/>
        <v>0.01703635095</v>
      </c>
      <c r="E84" s="25">
        <f t="shared" si="43"/>
        <v>0.0176225748</v>
      </c>
      <c r="F84" s="25">
        <f t="shared" si="43"/>
        <v>0.01814518095</v>
      </c>
      <c r="G84" s="25">
        <f t="shared" si="43"/>
        <v>0.01833179336</v>
      </c>
      <c r="H84" s="25">
        <f t="shared" si="43"/>
        <v>0.0186023598</v>
      </c>
      <c r="I84" s="25">
        <f t="shared" si="43"/>
        <v>0.01857904115</v>
      </c>
      <c r="J84" s="25">
        <f t="shared" si="43"/>
        <v>0.0184469899</v>
      </c>
      <c r="K84" s="25">
        <f t="shared" si="43"/>
        <v>0.01841585848</v>
      </c>
      <c r="L84" s="25">
        <f t="shared" si="43"/>
        <v>0.01836077611</v>
      </c>
      <c r="M84" s="25">
        <f t="shared" si="43"/>
        <v>0.01818377937</v>
      </c>
      <c r="N84" s="25">
        <f t="shared" si="43"/>
        <v>0.01817709459</v>
      </c>
      <c r="O84" s="25">
        <f t="shared" si="43"/>
        <v>0.01795520451</v>
      </c>
      <c r="P84" s="25">
        <f t="shared" si="43"/>
        <v>0.01790586471</v>
      </c>
      <c r="Q84" s="25">
        <f t="shared" si="43"/>
        <v>0.01791938823</v>
      </c>
      <c r="R84" s="25">
        <f t="shared" si="43"/>
        <v>0.01799209759</v>
      </c>
      <c r="S84" s="25">
        <f t="shared" si="43"/>
        <v>0.01798782629</v>
      </c>
      <c r="T84" s="25">
        <f t="shared" si="43"/>
        <v>0.0179230856</v>
      </c>
      <c r="U84" s="25">
        <f t="shared" si="43"/>
        <v>0.01783621127</v>
      </c>
      <c r="V84" s="25">
        <f t="shared" si="43"/>
        <v>0.0177906026</v>
      </c>
      <c r="W84" s="25">
        <f t="shared" si="43"/>
        <v>0.01765355321</v>
      </c>
      <c r="X84" s="25">
        <f t="shared" si="43"/>
        <v>0.01761880702</v>
      </c>
      <c r="Y84" s="25">
        <f t="shared" si="43"/>
        <v>0.01760212749</v>
      </c>
      <c r="Z84" s="25">
        <f t="shared" si="43"/>
        <v>0.0175573721</v>
      </c>
      <c r="AA84" s="25">
        <f t="shared" si="43"/>
        <v>0.01755577564</v>
      </c>
      <c r="AB84" s="25">
        <f t="shared" si="43"/>
        <v>0.01760822727</v>
      </c>
      <c r="AC84" s="25">
        <f t="shared" si="43"/>
        <v>0.01754470158</v>
      </c>
      <c r="AD84" s="25">
        <f t="shared" si="43"/>
        <v>0.01751654021</v>
      </c>
      <c r="AE84" s="25">
        <f t="shared" si="43"/>
        <v>0.0175617078</v>
      </c>
      <c r="AF84" s="25">
        <f t="shared" si="43"/>
        <v>0.01749633908</v>
      </c>
      <c r="AG84" s="25">
        <f t="shared" si="43"/>
        <v>0.01751795333</v>
      </c>
    </row>
    <row r="85" ht="14.25" customHeight="1">
      <c r="A85" s="1"/>
      <c r="B85" s="3" t="s">
        <v>638</v>
      </c>
      <c r="C85" s="25">
        <f t="shared" ref="C85:AG85" si="44">C28*C$10</f>
        <v>0.02944320016</v>
      </c>
      <c r="D85" s="25">
        <f t="shared" si="44"/>
        <v>0.03071176697</v>
      </c>
      <c r="E85" s="25">
        <f t="shared" si="44"/>
        <v>0.03182056678</v>
      </c>
      <c r="F85" s="25">
        <f t="shared" si="44"/>
        <v>0.03230223532</v>
      </c>
      <c r="G85" s="25">
        <f t="shared" si="44"/>
        <v>0.03285225591</v>
      </c>
      <c r="H85" s="25">
        <f t="shared" si="44"/>
        <v>0.03349556288</v>
      </c>
      <c r="I85" s="25">
        <f t="shared" si="44"/>
        <v>0.0336759365</v>
      </c>
      <c r="J85" s="25">
        <f t="shared" si="44"/>
        <v>0.03362873261</v>
      </c>
      <c r="K85" s="25">
        <f t="shared" si="44"/>
        <v>0.03366627716</v>
      </c>
      <c r="L85" s="25">
        <f t="shared" si="44"/>
        <v>0.03365296669</v>
      </c>
      <c r="M85" s="25">
        <f t="shared" si="44"/>
        <v>0.03348269527</v>
      </c>
      <c r="N85" s="25">
        <f t="shared" si="44"/>
        <v>0.03350001189</v>
      </c>
      <c r="O85" s="25">
        <f t="shared" si="44"/>
        <v>0.03332086156</v>
      </c>
      <c r="P85" s="25">
        <f t="shared" si="44"/>
        <v>0.03318360685</v>
      </c>
      <c r="Q85" s="25">
        <f t="shared" si="44"/>
        <v>0.03327420707</v>
      </c>
      <c r="R85" s="25">
        <f t="shared" si="44"/>
        <v>0.03348000089</v>
      </c>
      <c r="S85" s="25">
        <f t="shared" si="44"/>
        <v>0.03353488793</v>
      </c>
      <c r="T85" s="25">
        <f t="shared" si="44"/>
        <v>0.03347251197</v>
      </c>
      <c r="U85" s="25">
        <f t="shared" si="44"/>
        <v>0.03338527622</v>
      </c>
      <c r="V85" s="25">
        <f t="shared" si="44"/>
        <v>0.0333058925</v>
      </c>
      <c r="W85" s="25">
        <f t="shared" si="44"/>
        <v>0.03319256271</v>
      </c>
      <c r="X85" s="25">
        <f t="shared" si="44"/>
        <v>0.03314108692</v>
      </c>
      <c r="Y85" s="25">
        <f t="shared" si="44"/>
        <v>0.03316548623</v>
      </c>
      <c r="Z85" s="25">
        <f t="shared" si="44"/>
        <v>0.03314514651</v>
      </c>
      <c r="AA85" s="25">
        <f t="shared" si="44"/>
        <v>0.0331580382</v>
      </c>
      <c r="AB85" s="25">
        <f t="shared" si="44"/>
        <v>0.03328755144</v>
      </c>
      <c r="AC85" s="25">
        <f t="shared" si="44"/>
        <v>0.03322260119</v>
      </c>
      <c r="AD85" s="25">
        <f t="shared" si="44"/>
        <v>0.03319572201</v>
      </c>
      <c r="AE85" s="25">
        <f t="shared" si="44"/>
        <v>0.03331502762</v>
      </c>
      <c r="AF85" s="25">
        <f t="shared" si="44"/>
        <v>0.03323783902</v>
      </c>
      <c r="AG85" s="25">
        <f t="shared" si="44"/>
        <v>0.03324931409</v>
      </c>
    </row>
    <row r="86" ht="14.25" customHeight="1">
      <c r="A86" s="1"/>
      <c r="B86" s="3" t="s">
        <v>610</v>
      </c>
      <c r="C86" s="25">
        <f t="shared" ref="C86:AG86" si="45">C29*C$10</f>
        <v>0.1413449794</v>
      </c>
      <c r="D86" s="25">
        <f t="shared" si="45"/>
        <v>0.1012145177</v>
      </c>
      <c r="E86" s="25">
        <f t="shared" si="45"/>
        <v>0.10786387</v>
      </c>
      <c r="F86" s="25">
        <f t="shared" si="45"/>
        <v>0.1120517137</v>
      </c>
      <c r="G86" s="25">
        <f t="shared" si="45"/>
        <v>0.1150436283</v>
      </c>
      <c r="H86" s="25">
        <f t="shared" si="45"/>
        <v>0.118315763</v>
      </c>
      <c r="I86" s="25">
        <f t="shared" si="45"/>
        <v>0.1195949286</v>
      </c>
      <c r="J86" s="25">
        <f t="shared" si="45"/>
        <v>0.1199959553</v>
      </c>
      <c r="K86" s="25">
        <f t="shared" si="45"/>
        <v>0.1207689926</v>
      </c>
      <c r="L86" s="25">
        <f t="shared" si="45"/>
        <v>0.1213182643</v>
      </c>
      <c r="M86" s="25">
        <f t="shared" si="45"/>
        <v>0.1210737269</v>
      </c>
      <c r="N86" s="25">
        <f t="shared" si="45"/>
        <v>0.1217511804</v>
      </c>
      <c r="O86" s="25">
        <f t="shared" si="45"/>
        <v>0.1210817544</v>
      </c>
      <c r="P86" s="25">
        <f t="shared" si="45"/>
        <v>0.1212653691</v>
      </c>
      <c r="Q86" s="25">
        <f t="shared" si="45"/>
        <v>0.1220259066</v>
      </c>
      <c r="R86" s="25">
        <f t="shared" si="45"/>
        <v>0.1231036123</v>
      </c>
      <c r="S86" s="25">
        <f t="shared" si="45"/>
        <v>0.1236405523</v>
      </c>
      <c r="T86" s="25">
        <f t="shared" si="45"/>
        <v>0.1236770521</v>
      </c>
      <c r="U86" s="25">
        <f t="shared" si="45"/>
        <v>0.123584139</v>
      </c>
      <c r="V86" s="25">
        <f t="shared" si="45"/>
        <v>0.1236653128</v>
      </c>
      <c r="W86" s="25">
        <f t="shared" si="45"/>
        <v>0.1232635928</v>
      </c>
      <c r="X86" s="25">
        <f t="shared" si="45"/>
        <v>0.1234091639</v>
      </c>
      <c r="Y86" s="25">
        <f t="shared" si="45"/>
        <v>0.1236987052</v>
      </c>
      <c r="Z86" s="25">
        <f t="shared" si="45"/>
        <v>0.1237874184</v>
      </c>
      <c r="AA86" s="25">
        <f t="shared" si="45"/>
        <v>0.1241139721</v>
      </c>
      <c r="AB86" s="25">
        <f t="shared" si="45"/>
        <v>0.1248236212</v>
      </c>
      <c r="AC86" s="25">
        <f t="shared" si="45"/>
        <v>0.1247316797</v>
      </c>
      <c r="AD86" s="25">
        <f t="shared" si="45"/>
        <v>0.124844321</v>
      </c>
      <c r="AE86" s="25">
        <f t="shared" si="45"/>
        <v>0.1254858904</v>
      </c>
      <c r="AF86" s="25">
        <f t="shared" si="45"/>
        <v>0.125332749</v>
      </c>
      <c r="AG86" s="25">
        <f t="shared" si="45"/>
        <v>0.1257042614</v>
      </c>
    </row>
    <row r="87" ht="14.25" customHeight="1">
      <c r="A87" s="1"/>
      <c r="B87" s="3" t="s">
        <v>613</v>
      </c>
      <c r="C87" s="25">
        <f t="shared" ref="C87:AG87" si="46">C30*C$10</f>
        <v>0.2226215763</v>
      </c>
      <c r="D87" s="25">
        <f t="shared" si="46"/>
        <v>0.2446551479</v>
      </c>
      <c r="E87" s="25">
        <f t="shared" si="46"/>
        <v>0.2589313435</v>
      </c>
      <c r="F87" s="25">
        <f t="shared" si="46"/>
        <v>0.2641500669</v>
      </c>
      <c r="G87" s="25">
        <f t="shared" si="46"/>
        <v>0.270427072</v>
      </c>
      <c r="H87" s="25">
        <f t="shared" si="46"/>
        <v>0.2775090419</v>
      </c>
      <c r="I87" s="25">
        <f t="shared" si="46"/>
        <v>0.2805533921</v>
      </c>
      <c r="J87" s="25">
        <f t="shared" si="46"/>
        <v>0.2815506052</v>
      </c>
      <c r="K87" s="25">
        <f t="shared" si="46"/>
        <v>0.2830017504</v>
      </c>
      <c r="L87" s="25">
        <f t="shared" si="46"/>
        <v>0.2839767045</v>
      </c>
      <c r="M87" s="25">
        <f t="shared" si="46"/>
        <v>0.283455753</v>
      </c>
      <c r="N87" s="25">
        <f t="shared" si="46"/>
        <v>0.2845400107</v>
      </c>
      <c r="O87" s="25">
        <f t="shared" si="46"/>
        <v>0.2834750687</v>
      </c>
      <c r="P87" s="25">
        <f t="shared" si="46"/>
        <v>0.2830316572</v>
      </c>
      <c r="Q87" s="25">
        <f t="shared" si="46"/>
        <v>0.2845960184</v>
      </c>
      <c r="R87" s="25">
        <f t="shared" si="46"/>
        <v>0.2869855654</v>
      </c>
      <c r="S87" s="25">
        <f t="shared" si="46"/>
        <v>0.2879728602</v>
      </c>
      <c r="T87" s="25">
        <f t="shared" si="46"/>
        <v>0.2879872423</v>
      </c>
      <c r="U87" s="25">
        <f t="shared" si="46"/>
        <v>0.2876739155</v>
      </c>
      <c r="V87" s="25">
        <f t="shared" si="46"/>
        <v>0.287447401</v>
      </c>
      <c r="W87" s="25">
        <f t="shared" si="46"/>
        <v>0.2868256075</v>
      </c>
      <c r="X87" s="25">
        <f t="shared" si="46"/>
        <v>0.2868570563</v>
      </c>
      <c r="Y87" s="25">
        <f t="shared" si="46"/>
        <v>0.2874227225</v>
      </c>
      <c r="Z87" s="25">
        <f t="shared" si="46"/>
        <v>0.2876080204</v>
      </c>
      <c r="AA87" s="25">
        <f t="shared" si="46"/>
        <v>0.2880812672</v>
      </c>
      <c r="AB87" s="25">
        <f t="shared" si="46"/>
        <v>0.2895067823</v>
      </c>
      <c r="AC87" s="25">
        <f t="shared" si="46"/>
        <v>0.2892188744</v>
      </c>
      <c r="AD87" s="25">
        <f t="shared" si="46"/>
        <v>0.2892601398</v>
      </c>
      <c r="AE87" s="25">
        <f t="shared" si="46"/>
        <v>0.2905548724</v>
      </c>
      <c r="AF87" s="25">
        <f t="shared" si="46"/>
        <v>0.2901246599</v>
      </c>
      <c r="AG87" s="25">
        <f t="shared" si="46"/>
        <v>0.2904805597</v>
      </c>
    </row>
    <row r="88" ht="14.25" customHeight="1">
      <c r="A88" s="1"/>
    </row>
    <row r="89" ht="14.25" customHeight="1">
      <c r="A89" s="1"/>
    </row>
    <row r="90" ht="14.25" customHeight="1">
      <c r="A90" s="87" t="s">
        <v>3895</v>
      </c>
      <c r="B90" s="87" t="s">
        <v>3896</v>
      </c>
      <c r="C90" s="88"/>
      <c r="D90" s="88"/>
      <c r="E90" s="88"/>
      <c r="F90" s="88"/>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row>
    <row r="91" ht="14.25" customHeight="1">
      <c r="A91" s="1"/>
      <c r="B91" s="89" t="s">
        <v>1957</v>
      </c>
    </row>
    <row r="92" ht="14.25" customHeight="1">
      <c r="A92" s="1" t="s">
        <v>591</v>
      </c>
      <c r="B92" s="69" t="s">
        <v>1959</v>
      </c>
      <c r="C92" s="90">
        <f t="array" ref="C92">INDEX('AEO 2021 52'!16:16,MATCH(C$4,'AEO 2021 52'!$14:$14,0))*1000</f>
        <v>78670.906</v>
      </c>
      <c r="D92" s="90">
        <f t="array" ref="D92">INDEX('AEO 2022 52'!16:16,MATCH(D$4,'AEO 2022 52'!$13:$13,0))*1000</f>
        <v>84856.682</v>
      </c>
      <c r="E92" s="90">
        <f t="array" ref="E92">INDEX('AEO 2022 52'!16:16,MATCH(E$4,'AEO 2022 52'!$13:$13,0))*1000</f>
        <v>84858.719</v>
      </c>
      <c r="F92" s="90">
        <f t="array" ref="F92">INDEX('AEO 2022 52'!16:16,MATCH(F$4,'AEO 2022 52'!$13:$13,0))*1000</f>
        <v>84930.71</v>
      </c>
      <c r="G92" s="90">
        <f t="array" ref="G92">INDEX('AEO 2022 52'!16:16,MATCH(G$4,'AEO 2022 52'!$13:$13,0))*1000</f>
        <v>85016.724</v>
      </c>
      <c r="H92" s="90">
        <f t="array" ref="H92">INDEX('AEO 2022 52'!16:16,MATCH(H$4,'AEO 2022 52'!$13:$13,0))*1000</f>
        <v>85220.398</v>
      </c>
      <c r="I92" s="90">
        <f t="array" ref="I92">INDEX('AEO 2022 52'!16:16,MATCH(I$4,'AEO 2022 52'!$13:$13,0))*1000</f>
        <v>85445.724</v>
      </c>
      <c r="J92" s="90">
        <f t="array" ref="J92">INDEX('AEO 2022 52'!16:16,MATCH(J$4,'AEO 2022 52'!$13:$13,0))*1000</f>
        <v>85571.671</v>
      </c>
      <c r="K92" s="90">
        <f t="array" ref="K92">INDEX('AEO 2022 52'!16:16,MATCH(K$4,'AEO 2022 52'!$13:$13,0))*1000</f>
        <v>85671.997</v>
      </c>
      <c r="L92" s="90">
        <f t="array" ref="L92">INDEX('AEO 2022 52'!16:16,MATCH(L$4,'AEO 2022 52'!$13:$13,0))*1000</f>
        <v>85757.812</v>
      </c>
      <c r="M92" s="90">
        <f t="array" ref="M92">INDEX('AEO 2022 52'!16:16,MATCH(M$4,'AEO 2022 52'!$13:$13,0))*1000</f>
        <v>85840.897</v>
      </c>
      <c r="N92" s="90">
        <f t="array" ref="N92">INDEX('AEO 2022 52'!16:16,MATCH(N$4,'AEO 2022 52'!$13:$13,0))*1000</f>
        <v>85908.516</v>
      </c>
      <c r="O92" s="90">
        <f t="array" ref="O92">INDEX('AEO 2022 52'!16:16,MATCH(O$4,'AEO 2022 52'!$13:$13,0))*1000</f>
        <v>85968.323</v>
      </c>
      <c r="P92" s="90">
        <f t="array" ref="P92">INDEX('AEO 2022 52'!16:16,MATCH(P$4,'AEO 2022 52'!$13:$13,0))*1000</f>
        <v>86035.667</v>
      </c>
      <c r="Q92" s="90">
        <f t="array" ref="Q92">INDEX('AEO 2022 52'!16:16,MATCH(Q$4,'AEO 2022 52'!$13:$13,0))*1000</f>
        <v>86078.094</v>
      </c>
      <c r="R92" s="90">
        <f t="array" ref="R92">INDEX('AEO 2022 52'!16:16,MATCH(R$4,'AEO 2022 52'!$13:$13,0))*1000</f>
        <v>86112.801</v>
      </c>
      <c r="S92" s="90">
        <f t="array" ref="S92">INDEX('AEO 2022 52'!16:16,MATCH(S$4,'AEO 2022 52'!$13:$13,0))*1000</f>
        <v>86149.704</v>
      </c>
      <c r="T92" s="90">
        <f t="array" ref="T92">INDEX('AEO 2022 52'!16:16,MATCH(T$4,'AEO 2022 52'!$13:$13,0))*1000</f>
        <v>86183.907</v>
      </c>
      <c r="U92" s="90">
        <f t="array" ref="U92">INDEX('AEO 2022 52'!16:16,MATCH(U$4,'AEO 2022 52'!$13:$13,0))*1000</f>
        <v>86216.934</v>
      </c>
      <c r="V92" s="90">
        <f t="array" ref="V92">INDEX('AEO 2022 52'!16:16,MATCH(V$4,'AEO 2022 52'!$13:$13,0))*1000</f>
        <v>86253.555</v>
      </c>
      <c r="W92" s="90">
        <f t="array" ref="W92">INDEX('AEO 2022 52'!16:16,MATCH(W$4,'AEO 2022 52'!$13:$13,0))*1000</f>
        <v>86288.162</v>
      </c>
      <c r="X92" s="90">
        <f t="array" ref="X92">INDEX('AEO 2022 52'!16:16,MATCH(X$4,'AEO 2022 52'!$13:$13,0))*1000</f>
        <v>86322.296</v>
      </c>
      <c r="Y92" s="90">
        <f t="array" ref="Y92">INDEX('AEO 2022 52'!16:16,MATCH(Y$4,'AEO 2022 52'!$13:$13,0))*1000</f>
        <v>86356.041</v>
      </c>
      <c r="Z92" s="90">
        <f t="array" ref="Z92">INDEX('AEO 2022 52'!16:16,MATCH(Z$4,'AEO 2022 52'!$13:$13,0))*1000</f>
        <v>86388.153</v>
      </c>
      <c r="AA92" s="90">
        <f t="array" ref="AA92">INDEX('AEO 2022 52'!16:16,MATCH(AA$4,'AEO 2022 52'!$13:$13,0))*1000</f>
        <v>86421.036</v>
      </c>
      <c r="AB92" s="90">
        <f t="array" ref="AB92">INDEX('AEO 2022 52'!16:16,MATCH(AB$4,'AEO 2022 52'!$13:$13,0))*1000</f>
        <v>86454.529</v>
      </c>
      <c r="AC92" s="90">
        <f t="array" ref="AC92">INDEX('AEO 2022 52'!16:16,MATCH(AC$4,'AEO 2022 52'!$13:$13,0))*1000</f>
        <v>86488.297</v>
      </c>
      <c r="AD92" s="90">
        <f t="array" ref="AD92">INDEX('AEO 2022 52'!16:16,MATCH(AD$4,'AEO 2022 52'!$13:$13,0))*1000</f>
        <v>86521.515</v>
      </c>
      <c r="AE92" s="90">
        <f t="array" ref="AE92">INDEX('AEO 2022 52'!16:16,MATCH(AE$4,'AEO 2022 52'!$13:$13,0))*1000</f>
        <v>86555.71</v>
      </c>
      <c r="AF92" s="90">
        <f t="array" ref="AF92">INDEX('AEO 2022 52'!16:16,MATCH(AF$4,'AEO 2022 52'!$13:$13,0))*1000</f>
        <v>86589.485</v>
      </c>
      <c r="AG92" s="90">
        <f t="array" ref="AG92">INDEX('AEO 2022 52'!16:16,MATCH(AG$4,'AEO 2022 52'!$13:$13,0))*1000</f>
        <v>86605.988</v>
      </c>
    </row>
    <row r="93" ht="14.25" customHeight="1">
      <c r="A93" s="1" t="s">
        <v>595</v>
      </c>
      <c r="B93" s="3" t="s">
        <v>1963</v>
      </c>
      <c r="C93" s="90">
        <f t="array" ref="C93">INDEX('AEO 2021 52'!17:17,MATCH(C$4,'AEO 2021 52'!$14:$14,0))*1000</f>
        <v>41886.959</v>
      </c>
      <c r="D93" s="90">
        <f t="array" ref="D93">INDEX('AEO 2022 52'!17:17,MATCH(D$4,'AEO 2022 52'!$13:$13,0))*1000</f>
        <v>38060.055</v>
      </c>
      <c r="E93" s="90">
        <f t="array" ref="E93">INDEX('AEO 2022 52'!17:17,MATCH(E$4,'AEO 2022 52'!$13:$13,0))*1000</f>
        <v>37970.299</v>
      </c>
      <c r="F93" s="90">
        <f t="array" ref="F93">INDEX('AEO 2022 52'!17:17,MATCH(F$4,'AEO 2022 52'!$13:$13,0))*1000</f>
        <v>38026.047</v>
      </c>
      <c r="G93" s="90">
        <f t="array" ref="G93">INDEX('AEO 2022 52'!17:17,MATCH(G$4,'AEO 2022 52'!$13:$13,0))*1000</f>
        <v>38124.294</v>
      </c>
      <c r="H93" s="90">
        <f t="array" ref="H93">INDEX('AEO 2022 52'!17:17,MATCH(H$4,'AEO 2022 52'!$13:$13,0))*1000</f>
        <v>38364.086</v>
      </c>
      <c r="I93" s="90">
        <f t="array" ref="I93">INDEX('AEO 2022 52'!17:17,MATCH(I$4,'AEO 2022 52'!$13:$13,0))*1000</f>
        <v>38604.664</v>
      </c>
      <c r="J93" s="90">
        <f t="array" ref="J93">INDEX('AEO 2022 52'!17:17,MATCH(J$4,'AEO 2022 52'!$13:$13,0))*1000</f>
        <v>38727.207</v>
      </c>
      <c r="K93" s="90">
        <f t="array" ref="K93">INDEX('AEO 2022 52'!17:17,MATCH(K$4,'AEO 2022 52'!$13:$13,0))*1000</f>
        <v>38800.579</v>
      </c>
      <c r="L93" s="90">
        <f t="array" ref="L93">INDEX('AEO 2022 52'!17:17,MATCH(L$4,'AEO 2022 52'!$13:$13,0))*1000</f>
        <v>38879.196</v>
      </c>
      <c r="M93" s="90">
        <f t="array" ref="M93">INDEX('AEO 2022 52'!17:17,MATCH(M$4,'AEO 2022 52'!$13:$13,0))*1000</f>
        <v>38952.946</v>
      </c>
      <c r="N93" s="90">
        <f t="array" ref="N93">INDEX('AEO 2022 52'!17:17,MATCH(N$4,'AEO 2022 52'!$13:$13,0))*1000</f>
        <v>39024.719</v>
      </c>
      <c r="O93" s="90">
        <f t="array" ref="O93">INDEX('AEO 2022 52'!17:17,MATCH(O$4,'AEO 2022 52'!$13:$13,0))*1000</f>
        <v>39083.443</v>
      </c>
      <c r="P93" s="90">
        <f t="array" ref="P93">INDEX('AEO 2022 52'!17:17,MATCH(P$4,'AEO 2022 52'!$13:$13,0))*1000</f>
        <v>39154.697</v>
      </c>
      <c r="Q93" s="90">
        <f t="array" ref="Q93">INDEX('AEO 2022 52'!17:17,MATCH(Q$4,'AEO 2022 52'!$13:$13,0))*1000</f>
        <v>39204.071</v>
      </c>
      <c r="R93" s="90">
        <f t="array" ref="R93">INDEX('AEO 2022 52'!17:17,MATCH(R$4,'AEO 2022 52'!$13:$13,0))*1000</f>
        <v>39248.253</v>
      </c>
      <c r="S93" s="90">
        <f t="array" ref="S93">INDEX('AEO 2022 52'!17:17,MATCH(S$4,'AEO 2022 52'!$13:$13,0))*1000</f>
        <v>39289.902</v>
      </c>
      <c r="T93" s="90">
        <f t="array" ref="T93">INDEX('AEO 2022 52'!17:17,MATCH(T$4,'AEO 2022 52'!$13:$13,0))*1000</f>
        <v>39328.815</v>
      </c>
      <c r="U93" s="90">
        <f t="array" ref="U93">INDEX('AEO 2022 52'!17:17,MATCH(U$4,'AEO 2022 52'!$13:$13,0))*1000</f>
        <v>39367.172</v>
      </c>
      <c r="V93" s="90">
        <f t="array" ref="V93">INDEX('AEO 2022 52'!17:17,MATCH(V$4,'AEO 2022 52'!$13:$13,0))*1000</f>
        <v>39408.295</v>
      </c>
      <c r="W93" s="90">
        <f t="array" ref="W93">INDEX('AEO 2022 52'!17:17,MATCH(W$4,'AEO 2022 52'!$13:$13,0))*1000</f>
        <v>39449.211</v>
      </c>
      <c r="X93" s="90">
        <f t="array" ref="X93">INDEX('AEO 2022 52'!17:17,MATCH(X$4,'AEO 2022 52'!$13:$13,0))*1000</f>
        <v>39488.857</v>
      </c>
      <c r="Y93" s="90">
        <f t="array" ref="Y93">INDEX('AEO 2022 52'!17:17,MATCH(Y$4,'AEO 2022 52'!$13:$13,0))*1000</f>
        <v>39529.076</v>
      </c>
      <c r="Z93" s="90">
        <f t="array" ref="Z93">INDEX('AEO 2022 52'!17:17,MATCH(Z$4,'AEO 2022 52'!$13:$13,0))*1000</f>
        <v>39565.559</v>
      </c>
      <c r="AA93" s="90">
        <f t="array" ref="AA93">INDEX('AEO 2022 52'!17:17,MATCH(AA$4,'AEO 2022 52'!$13:$13,0))*1000</f>
        <v>39604.134</v>
      </c>
      <c r="AB93" s="90">
        <f t="array" ref="AB93">INDEX('AEO 2022 52'!17:17,MATCH(AB$4,'AEO 2022 52'!$13:$13,0))*1000</f>
        <v>39643.715</v>
      </c>
      <c r="AC93" s="90">
        <f t="array" ref="AC93">INDEX('AEO 2022 52'!17:17,MATCH(AC$4,'AEO 2022 52'!$13:$13,0))*1000</f>
        <v>39683.395</v>
      </c>
      <c r="AD93" s="90">
        <f t="array" ref="AD93">INDEX('AEO 2022 52'!17:17,MATCH(AD$4,'AEO 2022 52'!$13:$13,0))*1000</f>
        <v>39721.87</v>
      </c>
      <c r="AE93" s="90">
        <f t="array" ref="AE93">INDEX('AEO 2022 52'!17:17,MATCH(AE$4,'AEO 2022 52'!$13:$13,0))*1000</f>
        <v>39764.591</v>
      </c>
      <c r="AF93" s="90">
        <f t="array" ref="AF93">INDEX('AEO 2022 52'!17:17,MATCH(AF$4,'AEO 2022 52'!$13:$13,0))*1000</f>
        <v>39805.264</v>
      </c>
      <c r="AG93" s="90">
        <f t="array" ref="AG93">INDEX('AEO 2022 52'!17:17,MATCH(AG$4,'AEO 2022 52'!$13:$13,0))*1000</f>
        <v>39832.825</v>
      </c>
    </row>
    <row r="94" ht="14.25" customHeight="1">
      <c r="A94" s="1" t="s">
        <v>598</v>
      </c>
      <c r="B94" s="3" t="s">
        <v>1966</v>
      </c>
      <c r="C94" s="90">
        <f t="array" ref="C94">INDEX('AEO 2021 52'!18:18,MATCH(C$4,'AEO 2021 52'!$14:$14,0))*1000</f>
        <v>31118.7</v>
      </c>
      <c r="D94" s="90">
        <f t="array" ref="D94">INDEX('AEO 2022 52'!18:18,MATCH(D$4,'AEO 2022 52'!$13:$13,0))*1000</f>
        <v>30182.18</v>
      </c>
      <c r="E94" s="90">
        <f t="array" ref="E94">INDEX('AEO 2022 52'!18:18,MATCH(E$4,'AEO 2022 52'!$13:$13,0))*1000</f>
        <v>30117.115</v>
      </c>
      <c r="F94" s="90">
        <f t="array" ref="F94">INDEX('AEO 2022 52'!18:18,MATCH(F$4,'AEO 2022 52'!$13:$13,0))*1000</f>
        <v>30200.792</v>
      </c>
      <c r="G94" s="90">
        <f t="array" ref="G94">INDEX('AEO 2022 52'!18:18,MATCH(G$4,'AEO 2022 52'!$13:$13,0))*1000</f>
        <v>30289.442</v>
      </c>
      <c r="H94" s="90">
        <f t="array" ref="H94">INDEX('AEO 2022 52'!18:18,MATCH(H$4,'AEO 2022 52'!$13:$13,0))*1000</f>
        <v>30455.744</v>
      </c>
      <c r="I94" s="90">
        <f t="array" ref="I94">INDEX('AEO 2022 52'!18:18,MATCH(I$4,'AEO 2022 52'!$13:$13,0))*1000</f>
        <v>30580.076</v>
      </c>
      <c r="J94" s="90">
        <f t="array" ref="J94">INDEX('AEO 2022 52'!18:18,MATCH(J$4,'AEO 2022 52'!$13:$13,0))*1000</f>
        <v>30656.601</v>
      </c>
      <c r="K94" s="90">
        <f t="array" ref="K94">INDEX('AEO 2022 52'!18:18,MATCH(K$4,'AEO 2022 52'!$13:$13,0))*1000</f>
        <v>30739.603</v>
      </c>
      <c r="L94" s="90">
        <f t="array" ref="L94">INDEX('AEO 2022 52'!18:18,MATCH(L$4,'AEO 2022 52'!$13:$13,0))*1000</f>
        <v>30821.775</v>
      </c>
      <c r="M94" s="90">
        <f t="array" ref="M94">INDEX('AEO 2022 52'!18:18,MATCH(M$4,'AEO 2022 52'!$13:$13,0))*1000</f>
        <v>30900.021</v>
      </c>
      <c r="N94" s="90">
        <f t="array" ref="N94">INDEX('AEO 2022 52'!18:18,MATCH(N$4,'AEO 2022 52'!$13:$13,0))*1000</f>
        <v>30980.513</v>
      </c>
      <c r="O94" s="90">
        <f t="array" ref="O94">INDEX('AEO 2022 52'!18:18,MATCH(O$4,'AEO 2022 52'!$13:$13,0))*1000</f>
        <v>31047.037</v>
      </c>
      <c r="P94" s="90">
        <f t="array" ref="P94">INDEX('AEO 2022 52'!18:18,MATCH(P$4,'AEO 2022 52'!$13:$13,0))*1000</f>
        <v>31127.235</v>
      </c>
      <c r="Q94" s="90">
        <f t="array" ref="Q94">INDEX('AEO 2022 52'!18:18,MATCH(Q$4,'AEO 2022 52'!$13:$13,0))*1000</f>
        <v>31183.689</v>
      </c>
      <c r="R94" s="90">
        <f t="array" ref="R94">INDEX('AEO 2022 52'!18:18,MATCH(R$4,'AEO 2022 52'!$13:$13,0))*1000</f>
        <v>31235.649</v>
      </c>
      <c r="S94" s="90">
        <f t="array" ref="S94">INDEX('AEO 2022 52'!18:18,MATCH(S$4,'AEO 2022 52'!$13:$13,0))*1000</f>
        <v>31288.29</v>
      </c>
      <c r="T94" s="90">
        <f t="array" ref="T94">INDEX('AEO 2022 52'!18:18,MATCH(T$4,'AEO 2022 52'!$13:$13,0))*1000</f>
        <v>31340.515</v>
      </c>
      <c r="U94" s="90">
        <f t="array" ref="U94">INDEX('AEO 2022 52'!18:18,MATCH(U$4,'AEO 2022 52'!$13:$13,0))*1000</f>
        <v>31389.734</v>
      </c>
      <c r="V94" s="90">
        <f t="array" ref="V94">INDEX('AEO 2022 52'!18:18,MATCH(V$4,'AEO 2022 52'!$13:$13,0))*1000</f>
        <v>31443.11</v>
      </c>
      <c r="W94" s="90">
        <f t="array" ref="W94">INDEX('AEO 2022 52'!18:18,MATCH(W$4,'AEO 2022 52'!$13:$13,0))*1000</f>
        <v>31487.15</v>
      </c>
      <c r="X94" s="90">
        <f t="array" ref="X94">INDEX('AEO 2022 52'!18:18,MATCH(X$4,'AEO 2022 52'!$13:$13,0))*1000</f>
        <v>31532.608</v>
      </c>
      <c r="Y94" s="90">
        <f t="array" ref="Y94">INDEX('AEO 2022 52'!18:18,MATCH(Y$4,'AEO 2022 52'!$13:$13,0))*1000</f>
        <v>31577.284</v>
      </c>
      <c r="Z94" s="90">
        <f t="array" ref="Z94">INDEX('AEO 2022 52'!18:18,MATCH(Z$4,'AEO 2022 52'!$13:$13,0))*1000</f>
        <v>31620.111</v>
      </c>
      <c r="AA94" s="90">
        <f t="array" ref="AA94">INDEX('AEO 2022 52'!18:18,MATCH(AA$4,'AEO 2022 52'!$13:$13,0))*1000</f>
        <v>31664.686</v>
      </c>
      <c r="AB94" s="90">
        <f t="array" ref="AB94">INDEX('AEO 2022 52'!18:18,MATCH(AB$4,'AEO 2022 52'!$13:$13,0))*1000</f>
        <v>31710.854</v>
      </c>
      <c r="AC94" s="90">
        <f t="array" ref="AC94">INDEX('AEO 2022 52'!18:18,MATCH(AC$4,'AEO 2022 52'!$13:$13,0))*1000</f>
        <v>31756.332</v>
      </c>
      <c r="AD94" s="90">
        <f t="array" ref="AD94">INDEX('AEO 2022 52'!18:18,MATCH(AD$4,'AEO 2022 52'!$13:$13,0))*1000</f>
        <v>31803.19</v>
      </c>
      <c r="AE94" s="90">
        <f t="array" ref="AE94">INDEX('AEO 2022 52'!18:18,MATCH(AE$4,'AEO 2022 52'!$13:$13,0))*1000</f>
        <v>31850.056</v>
      </c>
      <c r="AF94" s="90">
        <f t="array" ref="AF94">INDEX('AEO 2022 52'!18:18,MATCH(AF$4,'AEO 2022 52'!$13:$13,0))*1000</f>
        <v>31897.602</v>
      </c>
      <c r="AG94" s="90">
        <f t="array" ref="AG94">INDEX('AEO 2022 52'!18:18,MATCH(AG$4,'AEO 2022 52'!$13:$13,0))*1000</f>
        <v>31931.574</v>
      </c>
    </row>
    <row r="95" ht="14.25" customHeight="1">
      <c r="A95" s="1" t="s">
        <v>601</v>
      </c>
      <c r="B95" s="3" t="s">
        <v>1969</v>
      </c>
      <c r="C95" s="90">
        <f t="array" ref="C95">INDEX('AEO 2021 52'!19:19,MATCH(C$4,'AEO 2021 52'!$14:$14,0))*1000</f>
        <v>29038.456</v>
      </c>
      <c r="D95" s="90">
        <f t="array" ref="D95">INDEX('AEO 2022 52'!19:19,MATCH(D$4,'AEO 2022 52'!$13:$13,0))*1000</f>
        <v>30604.605</v>
      </c>
      <c r="E95" s="90">
        <f t="array" ref="E95">INDEX('AEO 2022 52'!19:19,MATCH(E$4,'AEO 2022 52'!$13:$13,0))*1000</f>
        <v>30560.274</v>
      </c>
      <c r="F95" s="90">
        <f t="array" ref="F95">INDEX('AEO 2022 52'!19:19,MATCH(F$4,'AEO 2022 52'!$13:$13,0))*1000</f>
        <v>30650.373</v>
      </c>
      <c r="G95" s="90">
        <f t="array" ref="G95">INDEX('AEO 2022 52'!19:19,MATCH(G$4,'AEO 2022 52'!$13:$13,0))*1000</f>
        <v>30738.6</v>
      </c>
      <c r="H95" s="90">
        <f t="array" ref="H95">INDEX('AEO 2022 52'!19:19,MATCH(H$4,'AEO 2022 52'!$13:$13,0))*1000</f>
        <v>30919.096</v>
      </c>
      <c r="I95" s="90">
        <f t="array" ref="I95">INDEX('AEO 2022 52'!19:19,MATCH(I$4,'AEO 2022 52'!$13:$13,0))*1000</f>
        <v>31047.634</v>
      </c>
      <c r="J95" s="90">
        <f t="array" ref="J95">INDEX('AEO 2022 52'!19:19,MATCH(J$4,'AEO 2022 52'!$13:$13,0))*1000</f>
        <v>31128.101</v>
      </c>
      <c r="K95" s="90">
        <f t="array" ref="K95">INDEX('AEO 2022 52'!19:19,MATCH(K$4,'AEO 2022 52'!$13:$13,0))*1000</f>
        <v>31204.603</v>
      </c>
      <c r="L95" s="90">
        <f t="array" ref="L95">INDEX('AEO 2022 52'!19:19,MATCH(L$4,'AEO 2022 52'!$13:$13,0))*1000</f>
        <v>31286.343</v>
      </c>
      <c r="M95" s="90">
        <f t="array" ref="M95">INDEX('AEO 2022 52'!19:19,MATCH(M$4,'AEO 2022 52'!$13:$13,0))*1000</f>
        <v>31363.129</v>
      </c>
      <c r="N95" s="90">
        <f t="array" ref="N95">INDEX('AEO 2022 52'!19:19,MATCH(N$4,'AEO 2022 52'!$13:$13,0))*1000</f>
        <v>31440.292</v>
      </c>
      <c r="O95" s="90">
        <f t="array" ref="O95">INDEX('AEO 2022 52'!19:19,MATCH(O$4,'AEO 2022 52'!$13:$13,0))*1000</f>
        <v>31505.045</v>
      </c>
      <c r="P95" s="90">
        <f t="array" ref="P95">INDEX('AEO 2022 52'!19:19,MATCH(P$4,'AEO 2022 52'!$13:$13,0))*1000</f>
        <v>31583.387</v>
      </c>
      <c r="Q95" s="90">
        <f t="array" ref="Q95">INDEX('AEO 2022 52'!19:19,MATCH(Q$4,'AEO 2022 52'!$13:$13,0))*1000</f>
        <v>31639.221</v>
      </c>
      <c r="R95" s="90">
        <f t="array" ref="R95">INDEX('AEO 2022 52'!19:19,MATCH(R$4,'AEO 2022 52'!$13:$13,0))*1000</f>
        <v>31690.928</v>
      </c>
      <c r="S95" s="90">
        <f t="array" ref="S95">INDEX('AEO 2022 52'!19:19,MATCH(S$4,'AEO 2022 52'!$13:$13,0))*1000</f>
        <v>31743.067</v>
      </c>
      <c r="T95" s="90">
        <f t="array" ref="T95">INDEX('AEO 2022 52'!19:19,MATCH(T$4,'AEO 2022 52'!$13:$13,0))*1000</f>
        <v>31794.598</v>
      </c>
      <c r="U95" s="90">
        <f t="array" ref="U95">INDEX('AEO 2022 52'!19:19,MATCH(U$4,'AEO 2022 52'!$13:$13,0))*1000</f>
        <v>31842.886</v>
      </c>
      <c r="V95" s="90">
        <f t="array" ref="V95">INDEX('AEO 2022 52'!19:19,MATCH(V$4,'AEO 2022 52'!$13:$13,0))*1000</f>
        <v>31894.703</v>
      </c>
      <c r="W95" s="90">
        <f t="array" ref="W95">INDEX('AEO 2022 52'!19:19,MATCH(W$4,'AEO 2022 52'!$13:$13,0))*1000</f>
        <v>31937.393</v>
      </c>
      <c r="X95" s="90">
        <f t="array" ref="X95">INDEX('AEO 2022 52'!19:19,MATCH(X$4,'AEO 2022 52'!$13:$13,0))*1000</f>
        <v>31981.277</v>
      </c>
      <c r="Y95" s="90">
        <f t="array" ref="Y95">INDEX('AEO 2022 52'!19:19,MATCH(Y$4,'AEO 2022 52'!$13:$13,0))*1000</f>
        <v>32024.147</v>
      </c>
      <c r="Z95" s="90">
        <f t="array" ref="Z95">INDEX('AEO 2022 52'!19:19,MATCH(Z$4,'AEO 2022 52'!$13:$13,0))*1000</f>
        <v>32065.434</v>
      </c>
      <c r="AA95" s="90">
        <f t="array" ref="AA95">INDEX('AEO 2022 52'!19:19,MATCH(AA$4,'AEO 2022 52'!$13:$13,0))*1000</f>
        <v>32108.063</v>
      </c>
      <c r="AB95" s="90">
        <f t="array" ref="AB95">INDEX('AEO 2022 52'!19:19,MATCH(AB$4,'AEO 2022 52'!$13:$13,0))*1000</f>
        <v>32152.84</v>
      </c>
      <c r="AC95" s="90">
        <f t="array" ref="AC95">INDEX('AEO 2022 52'!19:19,MATCH(AC$4,'AEO 2022 52'!$13:$13,0))*1000</f>
        <v>32196.674</v>
      </c>
      <c r="AD95" s="90">
        <f t="array" ref="AD95">INDEX('AEO 2022 52'!19:19,MATCH(AD$4,'AEO 2022 52'!$13:$13,0))*1000</f>
        <v>32241.92</v>
      </c>
      <c r="AE95" s="90">
        <f t="array" ref="AE95">INDEX('AEO 2022 52'!19:19,MATCH(AE$4,'AEO 2022 52'!$13:$13,0))*1000</f>
        <v>32286.236</v>
      </c>
      <c r="AF95" s="90">
        <f t="array" ref="AF95">INDEX('AEO 2022 52'!19:19,MATCH(AF$4,'AEO 2022 52'!$13:$13,0))*1000</f>
        <v>32331.688</v>
      </c>
      <c r="AG95" s="90">
        <f t="array" ref="AG95">INDEX('AEO 2022 52'!19:19,MATCH(AG$4,'AEO 2022 52'!$13:$13,0))*1000</f>
        <v>32362.411</v>
      </c>
    </row>
    <row r="96" ht="14.25" customHeight="1">
      <c r="A96" s="1" t="s">
        <v>604</v>
      </c>
      <c r="B96" s="3" t="s">
        <v>1972</v>
      </c>
      <c r="C96" s="90">
        <f t="array" ref="C96">INDEX('AEO 2021 52'!20:20,MATCH(C$4,'AEO 2021 52'!$14:$14,0))*1000</f>
        <v>35880.619</v>
      </c>
      <c r="D96" s="90">
        <f t="array" ref="D96">INDEX('AEO 2022 52'!20:20,MATCH(D$4,'AEO 2022 52'!$13:$13,0))*1000</f>
        <v>36267.422</v>
      </c>
      <c r="E96" s="90">
        <f t="array" ref="E96">INDEX('AEO 2022 52'!20:20,MATCH(E$4,'AEO 2022 52'!$13:$13,0))*1000</f>
        <v>36227.009</v>
      </c>
      <c r="F96" s="90">
        <f t="array" ref="F96">INDEX('AEO 2022 52'!20:20,MATCH(F$4,'AEO 2022 52'!$13:$13,0))*1000</f>
        <v>36301.208</v>
      </c>
      <c r="G96" s="90">
        <f t="array" ref="G96">INDEX('AEO 2022 52'!20:20,MATCH(G$4,'AEO 2022 52'!$13:$13,0))*1000</f>
        <v>36404.873</v>
      </c>
      <c r="H96" s="90">
        <f t="array" ref="H96">INDEX('AEO 2022 52'!20:20,MATCH(H$4,'AEO 2022 52'!$13:$13,0))*1000</f>
        <v>36585.495</v>
      </c>
      <c r="I96" s="90">
        <f t="array" ref="I96">INDEX('AEO 2022 52'!20:20,MATCH(I$4,'AEO 2022 52'!$13:$13,0))*1000</f>
        <v>36740.425</v>
      </c>
      <c r="J96" s="90">
        <f t="array" ref="J96">INDEX('AEO 2022 52'!20:20,MATCH(J$4,'AEO 2022 52'!$13:$13,0))*1000</f>
        <v>36822.716</v>
      </c>
      <c r="K96" s="90">
        <f t="array" ref="K96">INDEX('AEO 2022 52'!20:20,MATCH(K$4,'AEO 2022 52'!$13:$13,0))*1000</f>
        <v>36893.337</v>
      </c>
      <c r="L96" s="90">
        <f t="array" ref="L96">INDEX('AEO 2022 52'!20:20,MATCH(L$4,'AEO 2022 52'!$13:$13,0))*1000</f>
        <v>36970.924</v>
      </c>
      <c r="M96" s="90">
        <f t="array" ref="M96">INDEX('AEO 2022 52'!20:20,MATCH(M$4,'AEO 2022 52'!$13:$13,0))*1000</f>
        <v>37043.682</v>
      </c>
      <c r="N96" s="90">
        <f t="array" ref="N96">INDEX('AEO 2022 52'!20:20,MATCH(N$4,'AEO 2022 52'!$13:$13,0))*1000</f>
        <v>37116.15</v>
      </c>
      <c r="O96" s="90">
        <f t="array" ref="O96">INDEX('AEO 2022 52'!20:20,MATCH(O$4,'AEO 2022 52'!$13:$13,0))*1000</f>
        <v>37178.299</v>
      </c>
      <c r="P96" s="90">
        <f t="array" ref="P96">INDEX('AEO 2022 52'!20:20,MATCH(P$4,'AEO 2022 52'!$13:$13,0))*1000</f>
        <v>37251.652</v>
      </c>
      <c r="Q96" s="90">
        <f t="array" ref="Q96">INDEX('AEO 2022 52'!20:20,MATCH(Q$4,'AEO 2022 52'!$13:$13,0))*1000</f>
        <v>37301.956</v>
      </c>
      <c r="R96" s="90">
        <f t="array" ref="R96">INDEX('AEO 2022 52'!20:20,MATCH(R$4,'AEO 2022 52'!$13:$13,0))*1000</f>
        <v>37347.466</v>
      </c>
      <c r="S96" s="90">
        <f t="array" ref="S96">INDEX('AEO 2022 52'!20:20,MATCH(S$4,'AEO 2022 52'!$13:$13,0))*1000</f>
        <v>37395.313</v>
      </c>
      <c r="T96" s="90">
        <f t="array" ref="T96">INDEX('AEO 2022 52'!20:20,MATCH(T$4,'AEO 2022 52'!$13:$13,0))*1000</f>
        <v>37442.276</v>
      </c>
      <c r="U96" s="90">
        <f t="array" ref="U96">INDEX('AEO 2022 52'!20:20,MATCH(U$4,'AEO 2022 52'!$13:$13,0))*1000</f>
        <v>37486.168</v>
      </c>
      <c r="V96" s="90">
        <f t="array" ref="V96">INDEX('AEO 2022 52'!20:20,MATCH(V$4,'AEO 2022 52'!$13:$13,0))*1000</f>
        <v>37532.513</v>
      </c>
      <c r="W96" s="90">
        <f t="array" ref="W96">INDEX('AEO 2022 52'!20:20,MATCH(W$4,'AEO 2022 52'!$13:$13,0))*1000</f>
        <v>37572.903</v>
      </c>
      <c r="X96" s="90">
        <f t="array" ref="X96">INDEX('AEO 2022 52'!20:20,MATCH(X$4,'AEO 2022 52'!$13:$13,0))*1000</f>
        <v>37613.785</v>
      </c>
      <c r="Y96" s="90">
        <f t="array" ref="Y96">INDEX('AEO 2022 52'!20:20,MATCH(Y$4,'AEO 2022 52'!$13:$13,0))*1000</f>
        <v>37653.999</v>
      </c>
      <c r="Z96" s="90">
        <f t="array" ref="Z96">INDEX('AEO 2022 52'!20:20,MATCH(Z$4,'AEO 2022 52'!$13:$13,0))*1000</f>
        <v>37692.108</v>
      </c>
      <c r="AA96" s="90">
        <f t="array" ref="AA96">INDEX('AEO 2022 52'!20:20,MATCH(AA$4,'AEO 2022 52'!$13:$13,0))*1000</f>
        <v>37731.499</v>
      </c>
      <c r="AB96" s="90">
        <f t="array" ref="AB96">INDEX('AEO 2022 52'!20:20,MATCH(AB$4,'AEO 2022 52'!$13:$13,0))*1000</f>
        <v>37772.48</v>
      </c>
      <c r="AC96" s="90">
        <f t="array" ref="AC96">INDEX('AEO 2022 52'!20:20,MATCH(AC$4,'AEO 2022 52'!$13:$13,0))*1000</f>
        <v>37813.255</v>
      </c>
      <c r="AD96" s="90">
        <f t="array" ref="AD96">INDEX('AEO 2022 52'!20:20,MATCH(AD$4,'AEO 2022 52'!$13:$13,0))*1000</f>
        <v>37855.064</v>
      </c>
      <c r="AE96" s="90">
        <f t="array" ref="AE96">INDEX('AEO 2022 52'!20:20,MATCH(AE$4,'AEO 2022 52'!$13:$13,0))*1000</f>
        <v>37896.656</v>
      </c>
      <c r="AF96" s="90">
        <f t="array" ref="AF96">INDEX('AEO 2022 52'!20:20,MATCH(AF$4,'AEO 2022 52'!$13:$13,0))*1000</f>
        <v>37938.774</v>
      </c>
      <c r="AG96" s="90">
        <f t="array" ref="AG96">INDEX('AEO 2022 52'!20:20,MATCH(AG$4,'AEO 2022 52'!$13:$13,0))*1000</f>
        <v>37965.481</v>
      </c>
    </row>
    <row r="97" ht="14.25" customHeight="1">
      <c r="A97" s="1" t="s">
        <v>607</v>
      </c>
      <c r="B97" s="3" t="s">
        <v>1975</v>
      </c>
      <c r="C97" s="90">
        <f t="array" ref="C97">INDEX('AEO 2021 52'!21:21,MATCH(C$4,'AEO 2021 52'!$14:$14,0))*1000</f>
        <v>104219.36</v>
      </c>
      <c r="D97" s="90">
        <f t="array" ref="D97">INDEX('AEO 2022 52'!21:21,MATCH(D$4,'AEO 2022 52'!$13:$13,0))*1000</f>
        <v>97630.089</v>
      </c>
      <c r="E97" s="90">
        <f t="array" ref="E97">INDEX('AEO 2022 52'!21:21,MATCH(E$4,'AEO 2022 52'!$13:$13,0))*1000</f>
        <v>97615.799</v>
      </c>
      <c r="F97" s="90">
        <f t="array" ref="F97">INDEX('AEO 2022 52'!21:21,MATCH(F$4,'AEO 2022 52'!$13:$13,0))*1000</f>
        <v>97685.402</v>
      </c>
      <c r="G97" s="90">
        <f t="array" ref="G97">INDEX('AEO 2022 52'!21:21,MATCH(G$4,'AEO 2022 52'!$13:$13,0))*1000</f>
        <v>97761.414</v>
      </c>
      <c r="H97" s="90">
        <f t="array" ref="H97">INDEX('AEO 2022 52'!21:21,MATCH(H$4,'AEO 2022 52'!$13:$13,0))*1000</f>
        <v>97907.341</v>
      </c>
      <c r="I97" s="90">
        <f t="array" ref="I97">INDEX('AEO 2022 52'!21:21,MATCH(I$4,'AEO 2022 52'!$13:$13,0))*1000</f>
        <v>98089.6</v>
      </c>
      <c r="J97" s="90">
        <f t="array" ref="J97">INDEX('AEO 2022 52'!21:21,MATCH(J$4,'AEO 2022 52'!$13:$13,0))*1000</f>
        <v>98201.126</v>
      </c>
      <c r="K97" s="90">
        <f t="array" ref="K97">INDEX('AEO 2022 52'!21:21,MATCH(K$4,'AEO 2022 52'!$13:$13,0))*1000</f>
        <v>98290.131</v>
      </c>
      <c r="L97" s="90">
        <f t="array" ref="L97">INDEX('AEO 2022 52'!21:21,MATCH(L$4,'AEO 2022 52'!$13:$13,0))*1000</f>
        <v>98370.995</v>
      </c>
      <c r="M97" s="90">
        <f t="array" ref="M97">INDEX('AEO 2022 52'!21:21,MATCH(M$4,'AEO 2022 52'!$13:$13,0))*1000</f>
        <v>98448.357</v>
      </c>
      <c r="N97" s="90">
        <f t="array" ref="N97">INDEX('AEO 2022 52'!21:21,MATCH(N$4,'AEO 2022 52'!$13:$13,0))*1000</f>
        <v>98522.614</v>
      </c>
      <c r="O97" s="90">
        <f t="array" ref="O97">INDEX('AEO 2022 52'!21:21,MATCH(O$4,'AEO 2022 52'!$13:$13,0))*1000</f>
        <v>98577.431</v>
      </c>
      <c r="P97" s="90">
        <f t="array" ref="P97">INDEX('AEO 2022 52'!21:21,MATCH(P$4,'AEO 2022 52'!$13:$13,0))*1000</f>
        <v>98642.448</v>
      </c>
      <c r="Q97" s="90">
        <f t="array" ref="Q97">INDEX('AEO 2022 52'!21:21,MATCH(Q$4,'AEO 2022 52'!$13:$13,0))*1000</f>
        <v>98683.06</v>
      </c>
      <c r="R97" s="90">
        <f t="array" ref="R97">INDEX('AEO 2022 52'!21:21,MATCH(R$4,'AEO 2022 52'!$13:$13,0))*1000</f>
        <v>98719.032</v>
      </c>
      <c r="S97" s="90">
        <f t="array" ref="S97">INDEX('AEO 2022 52'!21:21,MATCH(S$4,'AEO 2022 52'!$13:$13,0))*1000</f>
        <v>98759.743</v>
      </c>
      <c r="T97" s="90">
        <f t="array" ref="T97">INDEX('AEO 2022 52'!21:21,MATCH(T$4,'AEO 2022 52'!$13:$13,0))*1000</f>
        <v>98801.979</v>
      </c>
      <c r="U97" s="90">
        <f t="array" ref="U97">INDEX('AEO 2022 52'!21:21,MATCH(U$4,'AEO 2022 52'!$13:$13,0))*1000</f>
        <v>98841.103</v>
      </c>
      <c r="V97" s="90">
        <f t="array" ref="V97">INDEX('AEO 2022 52'!21:21,MATCH(V$4,'AEO 2022 52'!$13:$13,0))*1000</f>
        <v>98881.432</v>
      </c>
      <c r="W97" s="90">
        <f t="array" ref="W97">INDEX('AEO 2022 52'!21:21,MATCH(W$4,'AEO 2022 52'!$13:$13,0))*1000</f>
        <v>98918.091</v>
      </c>
      <c r="X97" s="90">
        <f t="array" ref="X97">INDEX('AEO 2022 52'!21:21,MATCH(X$4,'AEO 2022 52'!$13:$13,0))*1000</f>
        <v>98953.773</v>
      </c>
      <c r="Y97" s="90">
        <f t="array" ref="Y97">INDEX('AEO 2022 52'!21:21,MATCH(Y$4,'AEO 2022 52'!$13:$13,0))*1000</f>
        <v>98989.517</v>
      </c>
      <c r="Z97" s="90">
        <f t="array" ref="Z97">INDEX('AEO 2022 52'!21:21,MATCH(Z$4,'AEO 2022 52'!$13:$13,0))*1000</f>
        <v>99021.21</v>
      </c>
      <c r="AA97" s="90">
        <f t="array" ref="AA97">INDEX('AEO 2022 52'!21:21,MATCH(AA$4,'AEO 2022 52'!$13:$13,0))*1000</f>
        <v>99053.711</v>
      </c>
      <c r="AB97" s="90">
        <f t="array" ref="AB97">INDEX('AEO 2022 52'!21:21,MATCH(AB$4,'AEO 2022 52'!$13:$13,0))*1000</f>
        <v>99087.021</v>
      </c>
      <c r="AC97" s="90">
        <f t="array" ref="AC97">INDEX('AEO 2022 52'!21:21,MATCH(AC$4,'AEO 2022 52'!$13:$13,0))*1000</f>
        <v>99121.88</v>
      </c>
      <c r="AD97" s="90">
        <f t="array" ref="AD97">INDEX('AEO 2022 52'!21:21,MATCH(AD$4,'AEO 2022 52'!$13:$13,0))*1000</f>
        <v>99158.104</v>
      </c>
      <c r="AE97" s="90">
        <f t="array" ref="AE97">INDEX('AEO 2022 52'!21:21,MATCH(AE$4,'AEO 2022 52'!$13:$13,0))*1000</f>
        <v>99195.412</v>
      </c>
      <c r="AF97" s="90">
        <f t="array" ref="AF97">INDEX('AEO 2022 52'!21:21,MATCH(AF$4,'AEO 2022 52'!$13:$13,0))*1000</f>
        <v>99232.643</v>
      </c>
      <c r="AG97" s="90">
        <f t="array" ref="AG97">INDEX('AEO 2022 52'!21:21,MATCH(AG$4,'AEO 2022 52'!$13:$13,0))*1000</f>
        <v>99253.242</v>
      </c>
    </row>
    <row r="98" ht="14.25" customHeight="1">
      <c r="A98" s="1" t="s">
        <v>610</v>
      </c>
      <c r="B98" s="3" t="s">
        <v>1978</v>
      </c>
      <c r="C98" s="90">
        <f t="array" ref="C98">INDEX('AEO 2021 52'!22:22,MATCH(C$4,'AEO 2021 52'!$14:$14,0))*1000</f>
        <v>28007.87</v>
      </c>
      <c r="D98" s="90">
        <f t="array" ref="D98">INDEX('AEO 2022 52'!22:22,MATCH(D$4,'AEO 2022 52'!$13:$13,0))*1000</f>
        <v>29852.198</v>
      </c>
      <c r="E98" s="90">
        <f t="array" ref="E98">INDEX('AEO 2022 52'!22:22,MATCH(E$4,'AEO 2022 52'!$13:$13,0))*1000</f>
        <v>29850.872</v>
      </c>
      <c r="F98" s="90">
        <f t="array" ref="F98">INDEX('AEO 2022 52'!22:22,MATCH(F$4,'AEO 2022 52'!$13:$13,0))*1000</f>
        <v>29921.522</v>
      </c>
      <c r="G98" s="90">
        <f t="array" ref="G98">INDEX('AEO 2022 52'!22:22,MATCH(G$4,'AEO 2022 52'!$13:$13,0))*1000</f>
        <v>30051.697</v>
      </c>
      <c r="H98" s="90">
        <f t="array" ref="H98">INDEX('AEO 2022 52'!22:22,MATCH(H$4,'AEO 2022 52'!$13:$13,0))*1000</f>
        <v>30215.256</v>
      </c>
      <c r="I98" s="90">
        <f t="array" ref="I98">INDEX('AEO 2022 52'!22:22,MATCH(I$4,'AEO 2022 52'!$13:$13,0))*1000</f>
        <v>30428.661</v>
      </c>
      <c r="J98" s="90">
        <f t="array" ref="J98">INDEX('AEO 2022 52'!22:22,MATCH(J$4,'AEO 2022 52'!$13:$13,0))*1000</f>
        <v>30499.405</v>
      </c>
      <c r="K98" s="90">
        <f t="array" ref="K98">INDEX('AEO 2022 52'!22:22,MATCH(K$4,'AEO 2022 52'!$13:$13,0))*1000</f>
        <v>30569.588</v>
      </c>
      <c r="L98" s="90">
        <f t="array" ref="L98">INDEX('AEO 2022 52'!22:22,MATCH(L$4,'AEO 2022 52'!$13:$13,0))*1000</f>
        <v>30638.05</v>
      </c>
      <c r="M98" s="90">
        <f t="array" ref="M98">INDEX('AEO 2022 52'!22:22,MATCH(M$4,'AEO 2022 52'!$13:$13,0))*1000</f>
        <v>30703.524</v>
      </c>
      <c r="N98" s="90">
        <f t="array" ref="N98">INDEX('AEO 2022 52'!22:22,MATCH(N$4,'AEO 2022 52'!$13:$13,0))*1000</f>
        <v>30770.065</v>
      </c>
      <c r="O98" s="90">
        <f t="array" ref="O98">INDEX('AEO 2022 52'!22:22,MATCH(O$4,'AEO 2022 52'!$13:$13,0))*1000</f>
        <v>30828.892</v>
      </c>
      <c r="P98" s="90">
        <f t="array" ref="P98">INDEX('AEO 2022 52'!22:22,MATCH(P$4,'AEO 2022 52'!$13:$13,0))*1000</f>
        <v>30896.307</v>
      </c>
      <c r="Q98" s="90">
        <f t="array" ref="Q98">INDEX('AEO 2022 52'!22:22,MATCH(Q$4,'AEO 2022 52'!$13:$13,0))*1000</f>
        <v>30941.385</v>
      </c>
      <c r="R98" s="90">
        <f t="array" ref="R98">INDEX('AEO 2022 52'!22:22,MATCH(R$4,'AEO 2022 52'!$13:$13,0))*1000</f>
        <v>30983.08</v>
      </c>
      <c r="S98" s="90">
        <f t="array" ref="S98">INDEX('AEO 2022 52'!22:22,MATCH(S$4,'AEO 2022 52'!$13:$13,0))*1000</f>
        <v>31024.601</v>
      </c>
      <c r="T98" s="90">
        <f t="array" ref="T98">INDEX('AEO 2022 52'!22:22,MATCH(T$4,'AEO 2022 52'!$13:$13,0))*1000</f>
        <v>31065.918</v>
      </c>
      <c r="U98" s="90">
        <f t="array" ref="U98">INDEX('AEO 2022 52'!22:22,MATCH(U$4,'AEO 2022 52'!$13:$13,0))*1000</f>
        <v>31104.752</v>
      </c>
      <c r="V98" s="90">
        <f t="array" ref="V98">INDEX('AEO 2022 52'!22:22,MATCH(V$4,'AEO 2022 52'!$13:$13,0))*1000</f>
        <v>31145.628</v>
      </c>
      <c r="W98" s="90">
        <f t="array" ref="W98">INDEX('AEO 2022 52'!22:22,MATCH(W$4,'AEO 2022 52'!$13:$13,0))*1000</f>
        <v>31180.393</v>
      </c>
      <c r="X98" s="90">
        <f t="array" ref="X98">INDEX('AEO 2022 52'!22:22,MATCH(X$4,'AEO 2022 52'!$13:$13,0))*1000</f>
        <v>31216.059</v>
      </c>
      <c r="Y98" s="90">
        <f t="array" ref="Y98">INDEX('AEO 2022 52'!22:22,MATCH(Y$4,'AEO 2022 52'!$13:$13,0))*1000</f>
        <v>31250.963</v>
      </c>
      <c r="Z98" s="90">
        <f t="array" ref="Z98">INDEX('AEO 2022 52'!22:22,MATCH(Z$4,'AEO 2022 52'!$13:$13,0))*1000</f>
        <v>31285.648</v>
      </c>
      <c r="AA98" s="90">
        <f t="array" ref="AA98">INDEX('AEO 2022 52'!22:22,MATCH(AA$4,'AEO 2022 52'!$13:$13,0))*1000</f>
        <v>31319.811</v>
      </c>
      <c r="AB98" s="90">
        <f t="array" ref="AB98">INDEX('AEO 2022 52'!22:22,MATCH(AB$4,'AEO 2022 52'!$13:$13,0))*1000</f>
        <v>31351.421</v>
      </c>
      <c r="AC98" s="90">
        <f t="array" ref="AC98">INDEX('AEO 2022 52'!22:22,MATCH(AC$4,'AEO 2022 52'!$13:$13,0))*1000</f>
        <v>31382.73</v>
      </c>
      <c r="AD98" s="90">
        <f t="array" ref="AD98">INDEX('AEO 2022 52'!22:22,MATCH(AD$4,'AEO 2022 52'!$13:$13,0))*1000</f>
        <v>31413.923</v>
      </c>
      <c r="AE98" s="90">
        <f t="array" ref="AE98">INDEX('AEO 2022 52'!22:22,MATCH(AE$4,'AEO 2022 52'!$13:$13,0))*1000</f>
        <v>31448.658</v>
      </c>
      <c r="AF98" s="90">
        <f t="array" ref="AF98">INDEX('AEO 2022 52'!22:22,MATCH(AF$4,'AEO 2022 52'!$13:$13,0))*1000</f>
        <v>31482.17</v>
      </c>
      <c r="AG98" s="90">
        <f t="array" ref="AG98">INDEX('AEO 2022 52'!22:22,MATCH(AG$4,'AEO 2022 52'!$13:$13,0))*1000</f>
        <v>31499.647</v>
      </c>
    </row>
    <row r="99" ht="14.25" customHeight="1">
      <c r="A99" s="1" t="s">
        <v>613</v>
      </c>
      <c r="B99" s="3" t="s">
        <v>1981</v>
      </c>
      <c r="C99" s="90">
        <f t="array" ref="C99">INDEX('AEO 2021 52'!23:23,MATCH(C$4,'AEO 2021 52'!$14:$14,0))*1000</f>
        <v>36444.18</v>
      </c>
      <c r="D99" s="90">
        <f t="array" ref="D99">INDEX('AEO 2022 52'!23:23,MATCH(D$4,'AEO 2022 52'!$13:$13,0))*1000</f>
        <v>41162.262</v>
      </c>
      <c r="E99" s="90">
        <f t="array" ref="E99">INDEX('AEO 2022 52'!23:23,MATCH(E$4,'AEO 2022 52'!$13:$13,0))*1000</f>
        <v>41172.913</v>
      </c>
      <c r="F99" s="90">
        <f t="array" ref="F99">INDEX('AEO 2022 52'!23:23,MATCH(F$4,'AEO 2022 52'!$13:$13,0))*1000</f>
        <v>41253.906</v>
      </c>
      <c r="G99" s="90">
        <f t="array" ref="G99">INDEX('AEO 2022 52'!23:23,MATCH(G$4,'AEO 2022 52'!$13:$13,0))*1000</f>
        <v>41366.898</v>
      </c>
      <c r="H99" s="90">
        <f t="array" ref="H99">INDEX('AEO 2022 52'!23:23,MATCH(H$4,'AEO 2022 52'!$13:$13,0))*1000</f>
        <v>41538.86</v>
      </c>
      <c r="I99" s="90">
        <f t="array" ref="I99">INDEX('AEO 2022 52'!23:23,MATCH(I$4,'AEO 2022 52'!$13:$13,0))*1000</f>
        <v>41682.72</v>
      </c>
      <c r="J99" s="90">
        <f t="array" ref="J99">INDEX('AEO 2022 52'!23:23,MATCH(J$4,'AEO 2022 52'!$13:$13,0))*1000</f>
        <v>41748.211</v>
      </c>
      <c r="K99" s="90">
        <f t="array" ref="K99">INDEX('AEO 2022 52'!23:23,MATCH(K$4,'AEO 2022 52'!$13:$13,0))*1000</f>
        <v>41811.26</v>
      </c>
      <c r="L99" s="90">
        <f t="array" ref="L99">INDEX('AEO 2022 52'!23:23,MATCH(L$4,'AEO 2022 52'!$13:$13,0))*1000</f>
        <v>41875.603</v>
      </c>
      <c r="M99" s="90">
        <f t="array" ref="M99">INDEX('AEO 2022 52'!23:23,MATCH(M$4,'AEO 2022 52'!$13:$13,0))*1000</f>
        <v>41937.618</v>
      </c>
      <c r="N99" s="90">
        <f t="array" ref="N99">INDEX('AEO 2022 52'!23:23,MATCH(N$4,'AEO 2022 52'!$13:$13,0))*1000</f>
        <v>42000.816</v>
      </c>
      <c r="O99" s="90">
        <f t="array" ref="O99">INDEX('AEO 2022 52'!23:23,MATCH(O$4,'AEO 2022 52'!$13:$13,0))*1000</f>
        <v>42057.938</v>
      </c>
      <c r="P99" s="90">
        <f t="array" ref="P99">INDEX('AEO 2022 52'!23:23,MATCH(P$4,'AEO 2022 52'!$13:$13,0))*1000</f>
        <v>42120.59</v>
      </c>
      <c r="Q99" s="90">
        <f t="array" ref="Q99">INDEX('AEO 2022 52'!23:23,MATCH(Q$4,'AEO 2022 52'!$13:$13,0))*1000</f>
        <v>42160.877</v>
      </c>
      <c r="R99" s="90">
        <f t="array" ref="R99">INDEX('AEO 2022 52'!23:23,MATCH(R$4,'AEO 2022 52'!$13:$13,0))*1000</f>
        <v>42199.894</v>
      </c>
      <c r="S99" s="90">
        <f t="array" ref="S99">INDEX('AEO 2022 52'!23:23,MATCH(S$4,'AEO 2022 52'!$13:$13,0))*1000</f>
        <v>42238.571</v>
      </c>
      <c r="T99" s="90">
        <f t="array" ref="T99">INDEX('AEO 2022 52'!23:23,MATCH(T$4,'AEO 2022 52'!$13:$13,0))*1000</f>
        <v>42274.902</v>
      </c>
      <c r="U99" s="90">
        <f t="array" ref="U99">INDEX('AEO 2022 52'!23:23,MATCH(U$4,'AEO 2022 52'!$13:$13,0))*1000</f>
        <v>42311.932</v>
      </c>
      <c r="V99" s="90">
        <f t="array" ref="V99">INDEX('AEO 2022 52'!23:23,MATCH(V$4,'AEO 2022 52'!$13:$13,0))*1000</f>
        <v>42351.025</v>
      </c>
      <c r="W99" s="90">
        <f t="array" ref="W99">INDEX('AEO 2022 52'!23:23,MATCH(W$4,'AEO 2022 52'!$13:$13,0))*1000</f>
        <v>42383.324</v>
      </c>
      <c r="X99" s="90">
        <f t="array" ref="X99">INDEX('AEO 2022 52'!23:23,MATCH(X$4,'AEO 2022 52'!$13:$13,0))*1000</f>
        <v>42417.927</v>
      </c>
      <c r="Y99" s="90">
        <f t="array" ref="Y99">INDEX('AEO 2022 52'!23:23,MATCH(Y$4,'AEO 2022 52'!$13:$13,0))*1000</f>
        <v>42450.802</v>
      </c>
      <c r="Z99" s="90">
        <f t="array" ref="Z99">INDEX('AEO 2022 52'!23:23,MATCH(Z$4,'AEO 2022 52'!$13:$13,0))*1000</f>
        <v>42484.726</v>
      </c>
      <c r="AA99" s="90">
        <f t="array" ref="AA99">INDEX('AEO 2022 52'!23:23,MATCH(AA$4,'AEO 2022 52'!$13:$13,0))*1000</f>
        <v>42518.204</v>
      </c>
      <c r="AB99" s="90">
        <f t="array" ref="AB99">INDEX('AEO 2022 52'!23:23,MATCH(AB$4,'AEO 2022 52'!$13:$13,0))*1000</f>
        <v>42551.933</v>
      </c>
      <c r="AC99" s="90">
        <f t="array" ref="AC99">INDEX('AEO 2022 52'!23:23,MATCH(AC$4,'AEO 2022 52'!$13:$13,0))*1000</f>
        <v>42584.549</v>
      </c>
      <c r="AD99" s="90">
        <f t="array" ref="AD99">INDEX('AEO 2022 52'!23:23,MATCH(AD$4,'AEO 2022 52'!$13:$13,0))*1000</f>
        <v>42616.276</v>
      </c>
      <c r="AE99" s="90">
        <f t="array" ref="AE99">INDEX('AEO 2022 52'!23:23,MATCH(AE$4,'AEO 2022 52'!$13:$13,0))*1000</f>
        <v>42648.033</v>
      </c>
      <c r="AF99" s="90">
        <f t="array" ref="AF99">INDEX('AEO 2022 52'!23:23,MATCH(AF$4,'AEO 2022 52'!$13:$13,0))*1000</f>
        <v>42679.604</v>
      </c>
      <c r="AG99" s="90">
        <f t="array" ref="AG99">INDEX('AEO 2022 52'!23:23,MATCH(AG$4,'AEO 2022 52'!$13:$13,0))*1000</f>
        <v>42693.26</v>
      </c>
    </row>
    <row r="100" ht="14.25" customHeight="1">
      <c r="A100" s="1"/>
      <c r="B100" s="3" t="s">
        <v>623</v>
      </c>
      <c r="C100" s="90">
        <f t="array" ref="C100">INDEX('AEO 2021 52'!24:24,MATCH(C$4,'AEO 2021 52'!$14:$14,0))*1000</f>
        <v>33635.86</v>
      </c>
      <c r="D100" s="90">
        <f t="array" ref="D100">INDEX('AEO 2022 52'!24:24,MATCH(D$4,'AEO 2022 52'!$13:$13,0))*1000</f>
        <v>31365.496</v>
      </c>
      <c r="E100" s="90">
        <f t="array" ref="E100">INDEX('AEO 2022 52'!24:24,MATCH(E$4,'AEO 2022 52'!$13:$13,0))*1000</f>
        <v>31473.112</v>
      </c>
      <c r="F100" s="90">
        <f t="array" ref="F100">INDEX('AEO 2022 52'!24:24,MATCH(F$4,'AEO 2022 52'!$13:$13,0))*1000</f>
        <v>31573.109</v>
      </c>
      <c r="G100" s="90">
        <f t="array" ref="G100">INDEX('AEO 2022 52'!24:24,MATCH(G$4,'AEO 2022 52'!$13:$13,0))*1000</f>
        <v>31669.306</v>
      </c>
      <c r="H100" s="90">
        <f t="array" ref="H100">INDEX('AEO 2022 52'!24:24,MATCH(H$4,'AEO 2022 52'!$13:$13,0))*1000</f>
        <v>31780.277</v>
      </c>
      <c r="I100" s="90">
        <f t="array" ref="I100">INDEX('AEO 2022 52'!24:24,MATCH(I$4,'AEO 2022 52'!$13:$13,0))*1000</f>
        <v>31877.213</v>
      </c>
      <c r="J100" s="90">
        <f t="array" ref="J100">INDEX('AEO 2022 52'!24:24,MATCH(J$4,'AEO 2022 52'!$13:$13,0))*1000</f>
        <v>31974.556</v>
      </c>
      <c r="K100" s="90">
        <f t="array" ref="K100">INDEX('AEO 2022 52'!24:24,MATCH(K$4,'AEO 2022 52'!$13:$13,0))*1000</f>
        <v>32071.823</v>
      </c>
      <c r="L100" s="90">
        <f t="array" ref="L100">INDEX('AEO 2022 52'!24:24,MATCH(L$4,'AEO 2022 52'!$13:$13,0))*1000</f>
        <v>32169.037</v>
      </c>
      <c r="M100" s="90">
        <f t="array" ref="M100">INDEX('AEO 2022 52'!24:24,MATCH(M$4,'AEO 2022 52'!$13:$13,0))*1000</f>
        <v>32266.064</v>
      </c>
      <c r="N100" s="90">
        <f t="array" ref="N100">INDEX('AEO 2022 52'!24:24,MATCH(N$4,'AEO 2022 52'!$13:$13,0))*1000</f>
        <v>32363.209</v>
      </c>
      <c r="O100" s="90">
        <f t="array" ref="O100">INDEX('AEO 2022 52'!24:24,MATCH(O$4,'AEO 2022 52'!$13:$13,0))*1000</f>
        <v>32455.105</v>
      </c>
      <c r="P100" s="90">
        <f t="array" ref="P100">INDEX('AEO 2022 52'!24:24,MATCH(P$4,'AEO 2022 52'!$13:$13,0))*1000</f>
        <v>32534.218</v>
      </c>
      <c r="Q100" s="90">
        <f t="array" ref="Q100">INDEX('AEO 2022 52'!24:24,MATCH(Q$4,'AEO 2022 52'!$13:$13,0))*1000</f>
        <v>32533.623</v>
      </c>
      <c r="R100" s="90">
        <f t="array" ref="R100">INDEX('AEO 2022 52'!24:24,MATCH(R$4,'AEO 2022 52'!$13:$13,0))*1000</f>
        <v>32519.131</v>
      </c>
      <c r="S100" s="90">
        <f t="array" ref="S100">INDEX('AEO 2022 52'!24:24,MATCH(S$4,'AEO 2022 52'!$13:$13,0))*1000</f>
        <v>32521.797</v>
      </c>
      <c r="T100" s="90">
        <f t="array" ref="T100">INDEX('AEO 2022 52'!24:24,MATCH(T$4,'AEO 2022 52'!$13:$13,0))*1000</f>
        <v>32526.6</v>
      </c>
      <c r="U100" s="90">
        <f t="array" ref="U100">INDEX('AEO 2022 52'!24:24,MATCH(U$4,'AEO 2022 52'!$13:$13,0))*1000</f>
        <v>32534.71</v>
      </c>
      <c r="V100" s="90">
        <f t="array" ref="V100">INDEX('AEO 2022 52'!24:24,MATCH(V$4,'AEO 2022 52'!$13:$13,0))*1000</f>
        <v>32543.301</v>
      </c>
      <c r="W100" s="90">
        <f t="array" ref="W100">INDEX('AEO 2022 52'!24:24,MATCH(W$4,'AEO 2022 52'!$13:$13,0))*1000</f>
        <v>32556.149</v>
      </c>
      <c r="X100" s="90">
        <f t="array" ref="X100">INDEX('AEO 2022 52'!24:24,MATCH(X$4,'AEO 2022 52'!$13:$13,0))*1000</f>
        <v>32565.098</v>
      </c>
      <c r="Y100" s="90">
        <f t="array" ref="Y100">INDEX('AEO 2022 52'!24:24,MATCH(Y$4,'AEO 2022 52'!$13:$13,0))*1000</f>
        <v>32575.314</v>
      </c>
      <c r="Z100" s="90">
        <f t="array" ref="Z100">INDEX('AEO 2022 52'!24:24,MATCH(Z$4,'AEO 2022 52'!$13:$13,0))*1000</f>
        <v>32582.661</v>
      </c>
      <c r="AA100" s="90">
        <f t="array" ref="AA100">INDEX('AEO 2022 52'!24:24,MATCH(AA$4,'AEO 2022 52'!$13:$13,0))*1000</f>
        <v>32591.099</v>
      </c>
      <c r="AB100" s="90">
        <f t="array" ref="AB100">INDEX('AEO 2022 52'!24:24,MATCH(AB$4,'AEO 2022 52'!$13:$13,0))*1000</f>
        <v>32599.331</v>
      </c>
      <c r="AC100" s="90">
        <f t="array" ref="AC100">INDEX('AEO 2022 52'!24:24,MATCH(AC$4,'AEO 2022 52'!$13:$13,0))*1000</f>
        <v>32607.407</v>
      </c>
      <c r="AD100" s="90">
        <f t="array" ref="AD100">INDEX('AEO 2022 52'!24:24,MATCH(AD$4,'AEO 2022 52'!$13:$13,0))*1000</f>
        <v>32615.448</v>
      </c>
      <c r="AE100" s="90">
        <f t="array" ref="AE100">INDEX('AEO 2022 52'!24:24,MATCH(AE$4,'AEO 2022 52'!$13:$13,0))*1000</f>
        <v>32624.569</v>
      </c>
      <c r="AF100" s="90">
        <f t="array" ref="AF100">INDEX('AEO 2022 52'!24:24,MATCH(AF$4,'AEO 2022 52'!$13:$13,0))*1000</f>
        <v>32633.175</v>
      </c>
      <c r="AG100" s="90">
        <f t="array" ref="AG100">INDEX('AEO 2022 52'!24:24,MATCH(AG$4,'AEO 2022 52'!$13:$13,0))*1000</f>
        <v>32635.998</v>
      </c>
    </row>
    <row r="101" ht="14.25" customHeight="1">
      <c r="A101" s="1"/>
      <c r="B101" s="3" t="s">
        <v>626</v>
      </c>
      <c r="C101" s="90">
        <f t="array" ref="C101">INDEX('AEO 2021 52'!25:25,MATCH(C$4,'AEO 2021 52'!$14:$14,0))*1000</f>
        <v>38784.153</v>
      </c>
      <c r="D101" s="90">
        <f t="array" ref="D101">INDEX('AEO 2022 52'!25:25,MATCH(D$4,'AEO 2022 52'!$13:$13,0))*1000</f>
        <v>37499.748</v>
      </c>
      <c r="E101" s="90">
        <f t="array" ref="E101">INDEX('AEO 2022 52'!25:25,MATCH(E$4,'AEO 2022 52'!$13:$13,0))*1000</f>
        <v>37643.185</v>
      </c>
      <c r="F101" s="90">
        <f t="array" ref="F101">INDEX('AEO 2022 52'!25:25,MATCH(F$4,'AEO 2022 52'!$13:$13,0))*1000</f>
        <v>37829.704</v>
      </c>
      <c r="G101" s="90">
        <f t="array" ref="G101">INDEX('AEO 2022 52'!25:25,MATCH(G$4,'AEO 2022 52'!$13:$13,0))*1000</f>
        <v>38054.665</v>
      </c>
      <c r="H101" s="90">
        <f t="array" ref="H101">INDEX('AEO 2022 52'!25:25,MATCH(H$4,'AEO 2022 52'!$13:$13,0))*1000</f>
        <v>38177.814</v>
      </c>
      <c r="I101" s="90">
        <f t="array" ref="I101">INDEX('AEO 2022 52'!25:25,MATCH(I$4,'AEO 2022 52'!$13:$13,0))*1000</f>
        <v>38314.991</v>
      </c>
      <c r="J101" s="90">
        <f t="array" ref="J101">INDEX('AEO 2022 52'!25:25,MATCH(J$4,'AEO 2022 52'!$13:$13,0))*1000</f>
        <v>38453.423</v>
      </c>
      <c r="K101" s="90">
        <f t="array" ref="K101">INDEX('AEO 2022 52'!25:25,MATCH(K$4,'AEO 2022 52'!$13:$13,0))*1000</f>
        <v>38593.536</v>
      </c>
      <c r="L101" s="90">
        <f t="array" ref="L101">INDEX('AEO 2022 52'!25:25,MATCH(L$4,'AEO 2022 52'!$13:$13,0))*1000</f>
        <v>38711.586</v>
      </c>
      <c r="M101" s="90">
        <f t="array" ref="M101">INDEX('AEO 2022 52'!25:25,MATCH(M$4,'AEO 2022 52'!$13:$13,0))*1000</f>
        <v>38822.975</v>
      </c>
      <c r="N101" s="90">
        <f t="array" ref="N101">INDEX('AEO 2022 52'!25:25,MATCH(N$4,'AEO 2022 52'!$13:$13,0))*1000</f>
        <v>38932.304</v>
      </c>
      <c r="O101" s="90">
        <f t="array" ref="O101">INDEX('AEO 2022 52'!25:25,MATCH(O$4,'AEO 2022 52'!$13:$13,0))*1000</f>
        <v>39036.568</v>
      </c>
      <c r="P101" s="90">
        <f t="array" ref="P101">INDEX('AEO 2022 52'!25:25,MATCH(P$4,'AEO 2022 52'!$13:$13,0))*1000</f>
        <v>39139.549</v>
      </c>
      <c r="Q101" s="90">
        <f t="array" ref="Q101">INDEX('AEO 2022 52'!25:25,MATCH(Q$4,'AEO 2022 52'!$13:$13,0))*1000</f>
        <v>39172.466</v>
      </c>
      <c r="R101" s="90">
        <f t="array" ref="R101">INDEX('AEO 2022 52'!25:25,MATCH(R$4,'AEO 2022 52'!$13:$13,0))*1000</f>
        <v>39187.782</v>
      </c>
      <c r="S101" s="90">
        <f t="array" ref="S101">INDEX('AEO 2022 52'!25:25,MATCH(S$4,'AEO 2022 52'!$13:$13,0))*1000</f>
        <v>39187.965</v>
      </c>
      <c r="T101" s="90">
        <f t="array" ref="T101">INDEX('AEO 2022 52'!25:25,MATCH(T$4,'AEO 2022 52'!$13:$13,0))*1000</f>
        <v>39204.59</v>
      </c>
      <c r="U101" s="90">
        <f t="array" ref="U101">INDEX('AEO 2022 52'!25:25,MATCH(U$4,'AEO 2022 52'!$13:$13,0))*1000</f>
        <v>39220.997</v>
      </c>
      <c r="V101" s="90">
        <f t="array" ref="V101">INDEX('AEO 2022 52'!25:25,MATCH(V$4,'AEO 2022 52'!$13:$13,0))*1000</f>
        <v>39238.255</v>
      </c>
      <c r="W101" s="90">
        <f t="array" ref="W101">INDEX('AEO 2022 52'!25:25,MATCH(W$4,'AEO 2022 52'!$13:$13,0))*1000</f>
        <v>39255.157</v>
      </c>
      <c r="X101" s="90">
        <f t="array" ref="X101">INDEX('AEO 2022 52'!25:25,MATCH(X$4,'AEO 2022 52'!$13:$13,0))*1000</f>
        <v>39269.981</v>
      </c>
      <c r="Y101" s="90">
        <f t="array" ref="Y101">INDEX('AEO 2022 52'!25:25,MATCH(Y$4,'AEO 2022 52'!$13:$13,0))*1000</f>
        <v>39285.217</v>
      </c>
      <c r="Z101" s="90">
        <f t="array" ref="Z101">INDEX('AEO 2022 52'!25:25,MATCH(Z$4,'AEO 2022 52'!$13:$13,0))*1000</f>
        <v>39296.635</v>
      </c>
      <c r="AA101" s="90">
        <f t="array" ref="AA101">INDEX('AEO 2022 52'!25:25,MATCH(AA$4,'AEO 2022 52'!$13:$13,0))*1000</f>
        <v>39306.149</v>
      </c>
      <c r="AB101" s="90">
        <f t="array" ref="AB101">INDEX('AEO 2022 52'!25:25,MATCH(AB$4,'AEO 2022 52'!$13:$13,0))*1000</f>
        <v>39317.402</v>
      </c>
      <c r="AC101" s="90">
        <f t="array" ref="AC101">INDEX('AEO 2022 52'!25:25,MATCH(AC$4,'AEO 2022 52'!$13:$13,0))*1000</f>
        <v>39328.873</v>
      </c>
      <c r="AD101" s="90">
        <f t="array" ref="AD101">INDEX('AEO 2022 52'!25:25,MATCH(AD$4,'AEO 2022 52'!$13:$13,0))*1000</f>
        <v>39339.542</v>
      </c>
      <c r="AE101" s="90">
        <f t="array" ref="AE101">INDEX('AEO 2022 52'!25:25,MATCH(AE$4,'AEO 2022 52'!$13:$13,0))*1000</f>
        <v>39354.378</v>
      </c>
      <c r="AF101" s="90">
        <f t="array" ref="AF101">INDEX('AEO 2022 52'!25:25,MATCH(AF$4,'AEO 2022 52'!$13:$13,0))*1000</f>
        <v>39366.23</v>
      </c>
      <c r="AG101" s="90">
        <f t="array" ref="AG101">INDEX('AEO 2022 52'!25:25,MATCH(AG$4,'AEO 2022 52'!$13:$13,0))*1000</f>
        <v>39374.565</v>
      </c>
    </row>
    <row r="102" ht="14.25" customHeight="1">
      <c r="A102" s="1"/>
      <c r="B102" s="3" t="s">
        <v>629</v>
      </c>
      <c r="C102" s="90">
        <f t="array" ref="C102">INDEX('AEO 2021 52'!26:26,MATCH(C$4,'AEO 2021 52'!$14:$14,0))*1000</f>
        <v>33674.366</v>
      </c>
      <c r="D102" s="90">
        <f t="array" ref="D102">INDEX('AEO 2022 52'!26:26,MATCH(D$4,'AEO 2022 52'!$13:$13,0))*1000</f>
        <v>30286.076</v>
      </c>
      <c r="E102" s="90">
        <f t="array" ref="E102">INDEX('AEO 2022 52'!26:26,MATCH(E$4,'AEO 2022 52'!$13:$13,0))*1000</f>
        <v>30431.263</v>
      </c>
      <c r="F102" s="90">
        <f t="array" ref="F102">INDEX('AEO 2022 52'!26:26,MATCH(F$4,'AEO 2022 52'!$13:$13,0))*1000</f>
        <v>30721.407</v>
      </c>
      <c r="G102" s="90">
        <f t="array" ref="G102">INDEX('AEO 2022 52'!26:26,MATCH(G$4,'AEO 2022 52'!$13:$13,0))*1000</f>
        <v>31039.86</v>
      </c>
      <c r="H102" s="90">
        <f t="array" ref="H102">INDEX('AEO 2022 52'!26:26,MATCH(H$4,'AEO 2022 52'!$13:$13,0))*1000</f>
        <v>31226.185</v>
      </c>
      <c r="I102" s="90">
        <f t="array" ref="I102">INDEX('AEO 2022 52'!26:26,MATCH(I$4,'AEO 2022 52'!$13:$13,0))*1000</f>
        <v>31419.901</v>
      </c>
      <c r="J102" s="90">
        <f t="array" ref="J102">INDEX('AEO 2022 52'!26:26,MATCH(J$4,'AEO 2022 52'!$13:$13,0))*1000</f>
        <v>31587.891</v>
      </c>
      <c r="K102" s="90">
        <f t="array" ref="K102">INDEX('AEO 2022 52'!26:26,MATCH(K$4,'AEO 2022 52'!$13:$13,0))*1000</f>
        <v>31762.304</v>
      </c>
      <c r="L102" s="90">
        <f t="array" ref="L102">INDEX('AEO 2022 52'!26:26,MATCH(L$4,'AEO 2022 52'!$13:$13,0))*1000</f>
        <v>31909.716</v>
      </c>
      <c r="M102" s="90">
        <f t="array" ref="M102">INDEX('AEO 2022 52'!26:26,MATCH(M$4,'AEO 2022 52'!$13:$13,0))*1000</f>
        <v>32032.711</v>
      </c>
      <c r="N102" s="90">
        <f t="array" ref="N102">INDEX('AEO 2022 52'!26:26,MATCH(N$4,'AEO 2022 52'!$13:$13,0))*1000</f>
        <v>32144.516</v>
      </c>
      <c r="O102" s="90">
        <f t="array" ref="O102">INDEX('AEO 2022 52'!26:26,MATCH(O$4,'AEO 2022 52'!$13:$13,0))*1000</f>
        <v>32245.934</v>
      </c>
      <c r="P102" s="90">
        <f t="array" ref="P102">INDEX('AEO 2022 52'!26:26,MATCH(P$4,'AEO 2022 52'!$13:$13,0))*1000</f>
        <v>32346.848</v>
      </c>
      <c r="Q102" s="90">
        <f t="array" ref="Q102">INDEX('AEO 2022 52'!26:26,MATCH(Q$4,'AEO 2022 52'!$13:$13,0))*1000</f>
        <v>32379.623</v>
      </c>
      <c r="R102" s="90">
        <f t="array" ref="R102">INDEX('AEO 2022 52'!26:26,MATCH(R$4,'AEO 2022 52'!$13:$13,0))*1000</f>
        <v>32399.864</v>
      </c>
      <c r="S102" s="90">
        <f t="array" ref="S102">INDEX('AEO 2022 52'!26:26,MATCH(S$4,'AEO 2022 52'!$13:$13,0))*1000</f>
        <v>32419.659</v>
      </c>
      <c r="T102" s="90">
        <f t="array" ref="T102">INDEX('AEO 2022 52'!26:26,MATCH(T$4,'AEO 2022 52'!$13:$13,0))*1000</f>
        <v>32459.499</v>
      </c>
      <c r="U102" s="90">
        <f t="array" ref="U102">INDEX('AEO 2022 52'!26:26,MATCH(U$4,'AEO 2022 52'!$13:$13,0))*1000</f>
        <v>32475.456</v>
      </c>
      <c r="V102" s="90">
        <f t="array" ref="V102">INDEX('AEO 2022 52'!26:26,MATCH(V$4,'AEO 2022 52'!$13:$13,0))*1000</f>
        <v>32492.512</v>
      </c>
      <c r="W102" s="90">
        <f t="array" ref="W102">INDEX('AEO 2022 52'!26:26,MATCH(W$4,'AEO 2022 52'!$13:$13,0))*1000</f>
        <v>32507.553</v>
      </c>
      <c r="X102" s="90">
        <f t="array" ref="X102">INDEX('AEO 2022 52'!26:26,MATCH(X$4,'AEO 2022 52'!$13:$13,0))*1000</f>
        <v>32522.717</v>
      </c>
      <c r="Y102" s="90">
        <f t="array" ref="Y102">INDEX('AEO 2022 52'!26:26,MATCH(Y$4,'AEO 2022 52'!$13:$13,0))*1000</f>
        <v>32537.533</v>
      </c>
      <c r="Z102" s="90">
        <f t="array" ref="Z102">INDEX('AEO 2022 52'!26:26,MATCH(Z$4,'AEO 2022 52'!$13:$13,0))*1000</f>
        <v>32550.995</v>
      </c>
      <c r="AA102" s="90">
        <f t="array" ref="AA102">INDEX('AEO 2022 52'!26:26,MATCH(AA$4,'AEO 2022 52'!$13:$13,0))*1000</f>
        <v>32564.632</v>
      </c>
      <c r="AB102" s="90">
        <f t="array" ref="AB102">INDEX('AEO 2022 52'!26:26,MATCH(AB$4,'AEO 2022 52'!$13:$13,0))*1000</f>
        <v>32578.243</v>
      </c>
      <c r="AC102" s="90">
        <f t="array" ref="AC102">INDEX('AEO 2022 52'!26:26,MATCH(AC$4,'AEO 2022 52'!$13:$13,0))*1000</f>
        <v>32591.576</v>
      </c>
      <c r="AD102" s="90">
        <f t="array" ref="AD102">INDEX('AEO 2022 52'!26:26,MATCH(AD$4,'AEO 2022 52'!$13:$13,0))*1000</f>
        <v>32604.42</v>
      </c>
      <c r="AE102" s="90">
        <f t="array" ref="AE102">INDEX('AEO 2022 52'!26:26,MATCH(AE$4,'AEO 2022 52'!$13:$13,0))*1000</f>
        <v>32619.24</v>
      </c>
      <c r="AF102" s="90">
        <f t="array" ref="AF102">INDEX('AEO 2022 52'!26:26,MATCH(AF$4,'AEO 2022 52'!$13:$13,0))*1000</f>
        <v>32633.068</v>
      </c>
      <c r="AG102" s="90">
        <f t="array" ref="AG102">INDEX('AEO 2022 52'!26:26,MATCH(AG$4,'AEO 2022 52'!$13:$13,0))*1000</f>
        <v>32643.234</v>
      </c>
    </row>
    <row r="103" ht="14.25" customHeight="1">
      <c r="A103" s="1"/>
      <c r="B103" s="3" t="s">
        <v>632</v>
      </c>
      <c r="C103" s="90">
        <f t="array" ref="C103">INDEX('AEO 2021 52'!27:27,MATCH(C$4,'AEO 2021 52'!$14:$14,0))*1000</f>
        <v>31988.05</v>
      </c>
      <c r="D103" s="90">
        <f t="array" ref="D103">INDEX('AEO 2022 52'!27:27,MATCH(D$4,'AEO 2022 52'!$13:$13,0))*1000</f>
        <v>36480.446</v>
      </c>
      <c r="E103" s="90">
        <f t="array" ref="E103">INDEX('AEO 2022 52'!27:27,MATCH(E$4,'AEO 2022 52'!$13:$13,0))*1000</f>
        <v>36591.793</v>
      </c>
      <c r="F103" s="90">
        <f t="array" ref="F103">INDEX('AEO 2022 52'!27:27,MATCH(F$4,'AEO 2022 52'!$13:$13,0))*1000</f>
        <v>36711.22</v>
      </c>
      <c r="G103" s="90">
        <f t="array" ref="G103">INDEX('AEO 2022 52'!27:27,MATCH(G$4,'AEO 2022 52'!$13:$13,0))*1000</f>
        <v>36817.146</v>
      </c>
      <c r="H103" s="90">
        <f t="array" ref="H103">INDEX('AEO 2022 52'!27:27,MATCH(H$4,'AEO 2022 52'!$13:$13,0))*1000</f>
        <v>36910.088</v>
      </c>
      <c r="I103" s="90">
        <f t="array" ref="I103">INDEX('AEO 2022 52'!27:27,MATCH(I$4,'AEO 2022 52'!$13:$13,0))*1000</f>
        <v>37004.368</v>
      </c>
      <c r="J103" s="90">
        <f t="array" ref="J103">INDEX('AEO 2022 52'!27:27,MATCH(J$4,'AEO 2022 52'!$13:$13,0))*1000</f>
        <v>37098.976</v>
      </c>
      <c r="K103" s="90">
        <f t="array" ref="K103">INDEX('AEO 2022 52'!27:27,MATCH(K$4,'AEO 2022 52'!$13:$13,0))*1000</f>
        <v>37194.965</v>
      </c>
      <c r="L103" s="90">
        <f t="array" ref="L103">INDEX('AEO 2022 52'!27:27,MATCH(L$4,'AEO 2022 52'!$13:$13,0))*1000</f>
        <v>37290.901</v>
      </c>
      <c r="M103" s="90">
        <f t="array" ref="M103">INDEX('AEO 2022 52'!27:27,MATCH(M$4,'AEO 2022 52'!$13:$13,0))*1000</f>
        <v>37386.616</v>
      </c>
      <c r="N103" s="90">
        <f t="array" ref="N103">INDEX('AEO 2022 52'!27:27,MATCH(N$4,'AEO 2022 52'!$13:$13,0))*1000</f>
        <v>37483.07</v>
      </c>
      <c r="O103" s="90">
        <f t="array" ref="O103">INDEX('AEO 2022 52'!27:27,MATCH(O$4,'AEO 2022 52'!$13:$13,0))*1000</f>
        <v>37579.048</v>
      </c>
      <c r="P103" s="90">
        <f t="array" ref="P103">INDEX('AEO 2022 52'!27:27,MATCH(P$4,'AEO 2022 52'!$13:$13,0))*1000</f>
        <v>37673.977</v>
      </c>
      <c r="Q103" s="90">
        <f t="array" ref="Q103">INDEX('AEO 2022 52'!27:27,MATCH(Q$4,'AEO 2022 52'!$13:$13,0))*1000</f>
        <v>37691.75</v>
      </c>
      <c r="R103" s="90">
        <f t="array" ref="R103">INDEX('AEO 2022 52'!27:27,MATCH(R$4,'AEO 2022 52'!$13:$13,0))*1000</f>
        <v>37688.454</v>
      </c>
      <c r="S103" s="90">
        <f t="array" ref="S103">INDEX('AEO 2022 52'!27:27,MATCH(S$4,'AEO 2022 52'!$13:$13,0))*1000</f>
        <v>37683.098</v>
      </c>
      <c r="T103" s="90">
        <f t="array" ref="T103">INDEX('AEO 2022 52'!27:27,MATCH(T$4,'AEO 2022 52'!$13:$13,0))*1000</f>
        <v>37677.429</v>
      </c>
      <c r="U103" s="90">
        <f t="array" ref="U103">INDEX('AEO 2022 52'!27:27,MATCH(U$4,'AEO 2022 52'!$13:$13,0))*1000</f>
        <v>37690.887</v>
      </c>
      <c r="V103" s="90">
        <f t="array" ref="V103">INDEX('AEO 2022 52'!27:27,MATCH(V$4,'AEO 2022 52'!$13:$13,0))*1000</f>
        <v>37703.793</v>
      </c>
      <c r="W103" s="90">
        <f t="array" ref="W103">INDEX('AEO 2022 52'!27:27,MATCH(W$4,'AEO 2022 52'!$13:$13,0))*1000</f>
        <v>37714.657</v>
      </c>
      <c r="X103" s="90">
        <f t="array" ref="X103">INDEX('AEO 2022 52'!27:27,MATCH(X$4,'AEO 2022 52'!$13:$13,0))*1000</f>
        <v>37725.586</v>
      </c>
      <c r="Y103" s="90">
        <f t="array" ref="Y103">INDEX('AEO 2022 52'!27:27,MATCH(Y$4,'AEO 2022 52'!$13:$13,0))*1000</f>
        <v>37735.073</v>
      </c>
      <c r="Z103" s="90">
        <f t="array" ref="Z103">INDEX('AEO 2022 52'!27:27,MATCH(Z$4,'AEO 2022 52'!$13:$13,0))*1000</f>
        <v>37738.907</v>
      </c>
      <c r="AA103" s="90">
        <f t="array" ref="AA103">INDEX('AEO 2022 52'!27:27,MATCH(AA$4,'AEO 2022 52'!$13:$13,0))*1000</f>
        <v>37742.054</v>
      </c>
      <c r="AB103" s="90">
        <f t="array" ref="AB103">INDEX('AEO 2022 52'!27:27,MATCH(AB$4,'AEO 2022 52'!$13:$13,0))*1000</f>
        <v>37742.775</v>
      </c>
      <c r="AC103" s="90">
        <f t="array" ref="AC103">INDEX('AEO 2022 52'!27:27,MATCH(AC$4,'AEO 2022 52'!$13:$13,0))*1000</f>
        <v>37750.031</v>
      </c>
      <c r="AD103" s="90">
        <f t="array" ref="AD103">INDEX('AEO 2022 52'!27:27,MATCH(AD$4,'AEO 2022 52'!$13:$13,0))*1000</f>
        <v>37759.975</v>
      </c>
      <c r="AE103" s="90">
        <f t="array" ref="AE103">INDEX('AEO 2022 52'!27:27,MATCH(AE$4,'AEO 2022 52'!$13:$13,0))*1000</f>
        <v>37768.162</v>
      </c>
      <c r="AF103" s="90">
        <f t="array" ref="AF103">INDEX('AEO 2022 52'!27:27,MATCH(AF$4,'AEO 2022 52'!$13:$13,0))*1000</f>
        <v>37777.176</v>
      </c>
      <c r="AG103" s="90">
        <f t="array" ref="AG103">INDEX('AEO 2022 52'!27:27,MATCH(AG$4,'AEO 2022 52'!$13:$13,0))*1000</f>
        <v>37779.453</v>
      </c>
    </row>
    <row r="104" ht="14.25" customHeight="1">
      <c r="A104" s="1"/>
      <c r="B104" s="3" t="s">
        <v>635</v>
      </c>
      <c r="C104" s="90">
        <f t="array" ref="C104">INDEX('AEO 2021 52'!28:28,MATCH(C$4,'AEO 2021 52'!$14:$14,0))*1000</f>
        <v>36650.196</v>
      </c>
      <c r="D104" s="90">
        <f t="array" ref="D104">INDEX('AEO 2022 52'!28:28,MATCH(D$4,'AEO 2022 52'!$13:$13,0))*1000</f>
        <v>42995.686</v>
      </c>
      <c r="E104" s="90">
        <f t="array" ref="E104">INDEX('AEO 2022 52'!28:28,MATCH(E$4,'AEO 2022 52'!$13:$13,0))*1000</f>
        <v>43090.965</v>
      </c>
      <c r="F104" s="90">
        <f t="array" ref="F104">INDEX('AEO 2022 52'!28:28,MATCH(F$4,'AEO 2022 52'!$13:$13,0))*1000</f>
        <v>43219.315</v>
      </c>
      <c r="G104" s="90">
        <f t="array" ref="G104">INDEX('AEO 2022 52'!28:28,MATCH(G$4,'AEO 2022 52'!$13:$13,0))*1000</f>
        <v>43347.385</v>
      </c>
      <c r="H104" s="90">
        <f t="array" ref="H104">INDEX('AEO 2022 52'!28:28,MATCH(H$4,'AEO 2022 52'!$13:$13,0))*1000</f>
        <v>43459.949</v>
      </c>
      <c r="I104" s="90">
        <f t="array" ref="I104">INDEX('AEO 2022 52'!28:28,MATCH(I$4,'AEO 2022 52'!$13:$13,0))*1000</f>
        <v>43559.189</v>
      </c>
      <c r="J104" s="90">
        <f t="array" ref="J104">INDEX('AEO 2022 52'!28:28,MATCH(J$4,'AEO 2022 52'!$13:$13,0))*1000</f>
        <v>43659.416</v>
      </c>
      <c r="K104" s="90">
        <f t="array" ref="K104">INDEX('AEO 2022 52'!28:28,MATCH(K$4,'AEO 2022 52'!$13:$13,0))*1000</f>
        <v>43762.482</v>
      </c>
      <c r="L104" s="90">
        <f t="array" ref="L104">INDEX('AEO 2022 52'!28:28,MATCH(L$4,'AEO 2022 52'!$13:$13,0))*1000</f>
        <v>43861.858</v>
      </c>
      <c r="M104" s="90">
        <f t="array" ref="M104">INDEX('AEO 2022 52'!28:28,MATCH(M$4,'AEO 2022 52'!$13:$13,0))*1000</f>
        <v>43960.907</v>
      </c>
      <c r="N104" s="90">
        <f t="array" ref="N104">INDEX('AEO 2022 52'!28:28,MATCH(N$4,'AEO 2022 52'!$13:$13,0))*1000</f>
        <v>44061.34</v>
      </c>
      <c r="O104" s="90">
        <f t="array" ref="O104">INDEX('AEO 2022 52'!28:28,MATCH(O$4,'AEO 2022 52'!$13:$13,0))*1000</f>
        <v>44160.435</v>
      </c>
      <c r="P104" s="90">
        <f t="array" ref="P104">INDEX('AEO 2022 52'!28:28,MATCH(P$4,'AEO 2022 52'!$13:$13,0))*1000</f>
        <v>44261.433</v>
      </c>
      <c r="Q104" s="90">
        <f t="array" ref="Q104">INDEX('AEO 2022 52'!28:28,MATCH(Q$4,'AEO 2022 52'!$13:$13,0))*1000</f>
        <v>44294.079</v>
      </c>
      <c r="R104" s="90">
        <f t="array" ref="R104">INDEX('AEO 2022 52'!28:28,MATCH(R$4,'AEO 2022 52'!$13:$13,0))*1000</f>
        <v>44313.03</v>
      </c>
      <c r="S104" s="90">
        <f t="array" ref="S104">INDEX('AEO 2022 52'!28:28,MATCH(S$4,'AEO 2022 52'!$13:$13,0))*1000</f>
        <v>44329.945</v>
      </c>
      <c r="T104" s="90">
        <f t="array" ref="T104">INDEX('AEO 2022 52'!28:28,MATCH(T$4,'AEO 2022 52'!$13:$13,0))*1000</f>
        <v>44344.421</v>
      </c>
      <c r="U104" s="90">
        <f t="array" ref="U104">INDEX('AEO 2022 52'!28:28,MATCH(U$4,'AEO 2022 52'!$13:$13,0))*1000</f>
        <v>44359.138</v>
      </c>
      <c r="V104" s="90">
        <f t="array" ref="V104">INDEX('AEO 2022 52'!28:28,MATCH(V$4,'AEO 2022 52'!$13:$13,0))*1000</f>
        <v>44373.959</v>
      </c>
      <c r="W104" s="90">
        <f t="array" ref="W104">INDEX('AEO 2022 52'!28:28,MATCH(W$4,'AEO 2022 52'!$13:$13,0))*1000</f>
        <v>44386.711</v>
      </c>
      <c r="X104" s="90">
        <f t="array" ref="X104">INDEX('AEO 2022 52'!28:28,MATCH(X$4,'AEO 2022 52'!$13:$13,0))*1000</f>
        <v>44399.265</v>
      </c>
      <c r="Y104" s="90">
        <f t="array" ref="Y104">INDEX('AEO 2022 52'!28:28,MATCH(Y$4,'AEO 2022 52'!$13:$13,0))*1000</f>
        <v>44410.98</v>
      </c>
      <c r="Z104" s="90">
        <f t="array" ref="Z104">INDEX('AEO 2022 52'!28:28,MATCH(Z$4,'AEO 2022 52'!$13:$13,0))*1000</f>
        <v>44422.222</v>
      </c>
      <c r="AA104" s="90">
        <f t="array" ref="AA104">INDEX('AEO 2022 52'!28:28,MATCH(AA$4,'AEO 2022 52'!$13:$13,0))*1000</f>
        <v>44432.976</v>
      </c>
      <c r="AB104" s="90">
        <f t="array" ref="AB104">INDEX('AEO 2022 52'!28:28,MATCH(AB$4,'AEO 2022 52'!$13:$13,0))*1000</f>
        <v>44443.268</v>
      </c>
      <c r="AC104" s="90">
        <f t="array" ref="AC104">INDEX('AEO 2022 52'!28:28,MATCH(AC$4,'AEO 2022 52'!$13:$13,0))*1000</f>
        <v>44453.426</v>
      </c>
      <c r="AD104" s="90">
        <f t="array" ref="AD104">INDEX('AEO 2022 52'!28:28,MATCH(AD$4,'AEO 2022 52'!$13:$13,0))*1000</f>
        <v>44463.631</v>
      </c>
      <c r="AE104" s="90">
        <f t="array" ref="AE104">INDEX('AEO 2022 52'!28:28,MATCH(AE$4,'AEO 2022 52'!$13:$13,0))*1000</f>
        <v>44473.949</v>
      </c>
      <c r="AF104" s="90">
        <f t="array" ref="AF104">INDEX('AEO 2022 52'!28:28,MATCH(AF$4,'AEO 2022 52'!$13:$13,0))*1000</f>
        <v>44484.268</v>
      </c>
      <c r="AG104" s="90">
        <f t="array" ref="AG104">INDEX('AEO 2022 52'!28:28,MATCH(AG$4,'AEO 2022 52'!$13:$13,0))*1000</f>
        <v>44488.869</v>
      </c>
    </row>
    <row r="105" ht="14.25" customHeight="1">
      <c r="A105" s="1"/>
      <c r="B105" s="3" t="s">
        <v>638</v>
      </c>
      <c r="C105" s="90">
        <f t="array" ref="C105">INDEX('AEO 2021 52'!29:29,MATCH(C$4,'AEO 2021 52'!$14:$14,0))*1000</f>
        <v>63335.709</v>
      </c>
      <c r="D105" s="90">
        <f t="array" ref="D105">INDEX('AEO 2022 52'!29:29,MATCH(D$4,'AEO 2022 52'!$13:$13,0))*1000</f>
        <v>62387.104</v>
      </c>
      <c r="E105" s="90">
        <f t="array" ref="E105">INDEX('AEO 2022 52'!29:29,MATCH(E$4,'AEO 2022 52'!$13:$13,0))*1000</f>
        <v>62528.088</v>
      </c>
      <c r="F105" s="90">
        <f t="array" ref="F105">INDEX('AEO 2022 52'!29:29,MATCH(F$4,'AEO 2022 52'!$13:$13,0))*1000</f>
        <v>62721.081</v>
      </c>
      <c r="G105" s="90">
        <f t="array" ref="G105">INDEX('AEO 2022 52'!29:29,MATCH(G$4,'AEO 2022 52'!$13:$13,0))*1000</f>
        <v>62903.912</v>
      </c>
      <c r="H105" s="90">
        <f t="array" ref="H105">INDEX('AEO 2022 52'!29:29,MATCH(H$4,'AEO 2022 52'!$13:$13,0))*1000</f>
        <v>63002.449</v>
      </c>
      <c r="I105" s="90">
        <f t="array" ref="I105">INDEX('AEO 2022 52'!29:29,MATCH(I$4,'AEO 2022 52'!$13:$13,0))*1000</f>
        <v>63117.702</v>
      </c>
      <c r="J105" s="90">
        <f t="array" ref="J105">INDEX('AEO 2022 52'!29:29,MATCH(J$4,'AEO 2022 52'!$13:$13,0))*1000</f>
        <v>63237.461</v>
      </c>
      <c r="K105" s="90">
        <f t="array" ref="K105">INDEX('AEO 2022 52'!29:29,MATCH(K$4,'AEO 2022 52'!$13:$13,0))*1000</f>
        <v>63363.037</v>
      </c>
      <c r="L105" s="90">
        <f t="array" ref="L105">INDEX('AEO 2022 52'!29:29,MATCH(L$4,'AEO 2022 52'!$13:$13,0))*1000</f>
        <v>63472.729</v>
      </c>
      <c r="M105" s="90">
        <f t="array" ref="M105">INDEX('AEO 2022 52'!29:29,MATCH(M$4,'AEO 2022 52'!$13:$13,0))*1000</f>
        <v>63575.909</v>
      </c>
      <c r="N105" s="90">
        <f t="array" ref="N105">INDEX('AEO 2022 52'!29:29,MATCH(N$4,'AEO 2022 52'!$13:$13,0))*1000</f>
        <v>63679.131</v>
      </c>
      <c r="O105" s="90">
        <f t="array" ref="O105">INDEX('AEO 2022 52'!29:29,MATCH(O$4,'AEO 2022 52'!$13:$13,0))*1000</f>
        <v>63779.369</v>
      </c>
      <c r="P105" s="90">
        <f t="array" ref="P105">INDEX('AEO 2022 52'!29:29,MATCH(P$4,'AEO 2022 52'!$13:$13,0))*1000</f>
        <v>63884.365</v>
      </c>
      <c r="Q105" s="90">
        <f t="array" ref="Q105">INDEX('AEO 2022 52'!29:29,MATCH(Q$4,'AEO 2022 52'!$13:$13,0))*1000</f>
        <v>63919.666</v>
      </c>
      <c r="R105" s="90">
        <f t="array" ref="R105">INDEX('AEO 2022 52'!29:29,MATCH(R$4,'AEO 2022 52'!$13:$13,0))*1000</f>
        <v>63941.113</v>
      </c>
      <c r="S105" s="90">
        <f t="array" ref="S105">INDEX('AEO 2022 52'!29:29,MATCH(S$4,'AEO 2022 52'!$13:$13,0))*1000</f>
        <v>63962.193</v>
      </c>
      <c r="T105" s="90">
        <f t="array" ref="T105">INDEX('AEO 2022 52'!29:29,MATCH(T$4,'AEO 2022 52'!$13:$13,0))*1000</f>
        <v>63992.912</v>
      </c>
      <c r="U105" s="90">
        <f t="array" ref="U105">INDEX('AEO 2022 52'!29:29,MATCH(U$4,'AEO 2022 52'!$13:$13,0))*1000</f>
        <v>64011.276</v>
      </c>
      <c r="V105" s="90">
        <f t="array" ref="V105">INDEX('AEO 2022 52'!29:29,MATCH(V$4,'AEO 2022 52'!$13:$13,0))*1000</f>
        <v>64029.564</v>
      </c>
      <c r="W105" s="90">
        <f t="array" ref="W105">INDEX('AEO 2022 52'!29:29,MATCH(W$4,'AEO 2022 52'!$13:$13,0))*1000</f>
        <v>64043.587</v>
      </c>
      <c r="X105" s="90">
        <f t="array" ref="X105">INDEX('AEO 2022 52'!29:29,MATCH(X$4,'AEO 2022 52'!$13:$13,0))*1000</f>
        <v>64058.403</v>
      </c>
      <c r="Y105" s="90">
        <f t="array" ref="Y105">INDEX('AEO 2022 52'!29:29,MATCH(Y$4,'AEO 2022 52'!$13:$13,0))*1000</f>
        <v>64071.663</v>
      </c>
      <c r="Z105" s="90">
        <f t="array" ref="Z105">INDEX('AEO 2022 52'!29:29,MATCH(Z$4,'AEO 2022 52'!$13:$13,0))*1000</f>
        <v>64081.718</v>
      </c>
      <c r="AA105" s="90">
        <f t="array" ref="AA105">INDEX('AEO 2022 52'!29:29,MATCH(AA$4,'AEO 2022 52'!$13:$13,0))*1000</f>
        <v>64090.111</v>
      </c>
      <c r="AB105" s="90">
        <f t="array" ref="AB105">INDEX('AEO 2022 52'!29:29,MATCH(AB$4,'AEO 2022 52'!$13:$13,0))*1000</f>
        <v>64097.443</v>
      </c>
      <c r="AC105" s="90">
        <f t="array" ref="AC105">INDEX('AEO 2022 52'!29:29,MATCH(AC$4,'AEO 2022 52'!$13:$13,0))*1000</f>
        <v>64110.458</v>
      </c>
      <c r="AD105" s="90">
        <f t="array" ref="AD105">INDEX('AEO 2022 52'!29:29,MATCH(AD$4,'AEO 2022 52'!$13:$13,0))*1000</f>
        <v>64119.568</v>
      </c>
      <c r="AE105" s="90">
        <f t="array" ref="AE105">INDEX('AEO 2022 52'!29:29,MATCH(AE$4,'AEO 2022 52'!$13:$13,0))*1000</f>
        <v>64130.554</v>
      </c>
      <c r="AF105" s="90">
        <f t="array" ref="AF105">INDEX('AEO 2022 52'!29:29,MATCH(AF$4,'AEO 2022 52'!$13:$13,0))*1000</f>
        <v>64138.71</v>
      </c>
      <c r="AG105" s="90">
        <f t="array" ref="AG105">INDEX('AEO 2022 52'!29:29,MATCH(AG$4,'AEO 2022 52'!$13:$13,0))*1000</f>
        <v>64142.792</v>
      </c>
    </row>
    <row r="106" ht="14.25" customHeight="1">
      <c r="A106" s="1"/>
      <c r="B106" s="3" t="s">
        <v>1996</v>
      </c>
      <c r="C106" s="90">
        <f t="array" ref="C106">INDEX('AEO 2021 52'!30:30,MATCH(C$4,'AEO 2021 52'!$14:$14,0))*1000</f>
        <v>31950.38</v>
      </c>
      <c r="D106" s="90">
        <f t="array" ref="D106">INDEX('AEO 2022 52'!30:30,MATCH(D$4,'AEO 2022 52'!$13:$13,0))*1000</f>
        <v>30846.109</v>
      </c>
      <c r="E106" s="90">
        <f t="array" ref="E106">INDEX('AEO 2022 52'!30:30,MATCH(E$4,'AEO 2022 52'!$13:$13,0))*1000</f>
        <v>30910.498</v>
      </c>
      <c r="F106" s="90">
        <f t="array" ref="F106">INDEX('AEO 2022 52'!30:30,MATCH(F$4,'AEO 2022 52'!$13:$13,0))*1000</f>
        <v>31063.91</v>
      </c>
      <c r="G106" s="90">
        <f t="array" ref="G106">INDEX('AEO 2022 52'!30:30,MATCH(G$4,'AEO 2022 52'!$13:$13,0))*1000</f>
        <v>31227.428</v>
      </c>
      <c r="H106" s="90">
        <f t="array" ref="H106">INDEX('AEO 2022 52'!30:30,MATCH(H$4,'AEO 2022 52'!$13:$13,0))*1000</f>
        <v>31347.382</v>
      </c>
      <c r="I106" s="90">
        <f t="array" ref="I106">INDEX('AEO 2022 52'!30:30,MATCH(I$4,'AEO 2022 52'!$13:$13,0))*1000</f>
        <v>31466.412</v>
      </c>
      <c r="J106" s="90">
        <f t="array" ref="J106">INDEX('AEO 2022 52'!30:30,MATCH(J$4,'AEO 2022 52'!$13:$13,0))*1000</f>
        <v>31585.732</v>
      </c>
      <c r="K106" s="90">
        <f t="array" ref="K106">INDEX('AEO 2022 52'!30:30,MATCH(K$4,'AEO 2022 52'!$13:$13,0))*1000</f>
        <v>31710.854</v>
      </c>
      <c r="L106" s="90">
        <f t="array" ref="L106">INDEX('AEO 2022 52'!30:30,MATCH(L$4,'AEO 2022 52'!$13:$13,0))*1000</f>
        <v>31830.187</v>
      </c>
      <c r="M106" s="90">
        <f t="array" ref="M106">INDEX('AEO 2022 52'!30:30,MATCH(M$4,'AEO 2022 52'!$13:$13,0))*1000</f>
        <v>31943.014</v>
      </c>
      <c r="N106" s="90">
        <f t="array" ref="N106">INDEX('AEO 2022 52'!30:30,MATCH(N$4,'AEO 2022 52'!$13:$13,0))*1000</f>
        <v>32056.755</v>
      </c>
      <c r="O106" s="90">
        <f t="array" ref="O106">INDEX('AEO 2022 52'!30:30,MATCH(O$4,'AEO 2022 52'!$13:$13,0))*1000</f>
        <v>32163.086</v>
      </c>
      <c r="P106" s="90">
        <f t="array" ref="P106">INDEX('AEO 2022 52'!30:30,MATCH(P$4,'AEO 2022 52'!$13:$13,0))*1000</f>
        <v>32274.204</v>
      </c>
      <c r="Q106" s="90">
        <f t="array" ref="Q106">INDEX('AEO 2022 52'!30:30,MATCH(Q$4,'AEO 2022 52'!$13:$13,0))*1000</f>
        <v>32316.753</v>
      </c>
      <c r="R106" s="90">
        <f t="array" ref="R106">INDEX('AEO 2022 52'!30:30,MATCH(R$4,'AEO 2022 52'!$13:$13,0))*1000</f>
        <v>32346.577</v>
      </c>
      <c r="S106" s="90">
        <f t="array" ref="S106">INDEX('AEO 2022 52'!30:30,MATCH(S$4,'AEO 2022 52'!$13:$13,0))*1000</f>
        <v>32376.06</v>
      </c>
      <c r="T106" s="90">
        <f t="array" ref="T106">INDEX('AEO 2022 52'!30:30,MATCH(T$4,'AEO 2022 52'!$13:$13,0))*1000</f>
        <v>32406.864</v>
      </c>
      <c r="U106" s="90">
        <f t="array" ref="U106">INDEX('AEO 2022 52'!30:30,MATCH(U$4,'AEO 2022 52'!$13:$13,0))*1000</f>
        <v>32432.365</v>
      </c>
      <c r="V106" s="90">
        <f t="array" ref="V106">INDEX('AEO 2022 52'!30:30,MATCH(V$4,'AEO 2022 52'!$13:$13,0))*1000</f>
        <v>32458.885</v>
      </c>
      <c r="W106" s="90">
        <f t="array" ref="W106">INDEX('AEO 2022 52'!30:30,MATCH(W$4,'AEO 2022 52'!$13:$13,0))*1000</f>
        <v>32478.989</v>
      </c>
      <c r="X106" s="90">
        <f t="array" ref="X106">INDEX('AEO 2022 52'!30:30,MATCH(X$4,'AEO 2022 52'!$13:$13,0))*1000</f>
        <v>32499.687</v>
      </c>
      <c r="Y106" s="90">
        <f t="array" ref="Y106">INDEX('AEO 2022 52'!30:30,MATCH(Y$4,'AEO 2022 52'!$13:$13,0))*1000</f>
        <v>32519.073</v>
      </c>
      <c r="Z106" s="90">
        <f t="array" ref="Z106">INDEX('AEO 2022 52'!30:30,MATCH(Z$4,'AEO 2022 52'!$13:$13,0))*1000</f>
        <v>32537.849</v>
      </c>
      <c r="AA106" s="90">
        <f t="array" ref="AA106">INDEX('AEO 2022 52'!30:30,MATCH(AA$4,'AEO 2022 52'!$13:$13,0))*1000</f>
        <v>32556.702</v>
      </c>
      <c r="AB106" s="90">
        <f t="array" ref="AB106">INDEX('AEO 2022 52'!30:30,MATCH(AB$4,'AEO 2022 52'!$13:$13,0))*1000</f>
        <v>32575.603</v>
      </c>
      <c r="AC106" s="90">
        <f t="array" ref="AC106">INDEX('AEO 2022 52'!30:30,MATCH(AC$4,'AEO 2022 52'!$13:$13,0))*1000</f>
        <v>32594.284</v>
      </c>
      <c r="AD106" s="90">
        <f t="array" ref="AD106">INDEX('AEO 2022 52'!30:30,MATCH(AD$4,'AEO 2022 52'!$13:$13,0))*1000</f>
        <v>32613.922</v>
      </c>
      <c r="AE106" s="90">
        <f t="array" ref="AE106">INDEX('AEO 2022 52'!30:30,MATCH(AE$4,'AEO 2022 52'!$13:$13,0))*1000</f>
        <v>32632.275</v>
      </c>
      <c r="AF106" s="90">
        <f t="array" ref="AF106">INDEX('AEO 2022 52'!30:30,MATCH(AF$4,'AEO 2022 52'!$13:$13,0))*1000</f>
        <v>32651.398</v>
      </c>
      <c r="AG106" s="90">
        <f t="array" ref="AG106">INDEX('AEO 2022 52'!30:30,MATCH(AG$4,'AEO 2022 52'!$13:$13,0))*1000</f>
        <v>32666.416</v>
      </c>
    </row>
    <row r="107" ht="14.25" customHeight="1">
      <c r="A107" s="1"/>
      <c r="B107" s="3" t="s">
        <v>1999</v>
      </c>
      <c r="C107" s="90">
        <f t="array" ref="C107">INDEX('AEO 2021 52'!31:31,MATCH(C$4,'AEO 2021 52'!$14:$14,0))*1000</f>
        <v>44190.502</v>
      </c>
      <c r="D107" s="90">
        <f t="array" ref="D107">INDEX('AEO 2022 52'!31:31,MATCH(D$4,'AEO 2022 52'!$13:$13,0))*1000</f>
        <v>43598.881</v>
      </c>
      <c r="E107" s="90">
        <f t="array" ref="E107">INDEX('AEO 2022 52'!31:31,MATCH(E$4,'AEO 2022 52'!$13:$13,0))*1000</f>
        <v>43659.447</v>
      </c>
      <c r="F107" s="90">
        <f t="array" ref="F107">INDEX('AEO 2022 52'!31:31,MATCH(F$4,'AEO 2022 52'!$13:$13,0))*1000</f>
        <v>43781.345</v>
      </c>
      <c r="G107" s="90">
        <f t="array" ref="G107">INDEX('AEO 2022 52'!31:31,MATCH(G$4,'AEO 2022 52'!$13:$13,0))*1000</f>
        <v>43938.438</v>
      </c>
      <c r="H107" s="90">
        <f t="array" ref="H107">INDEX('AEO 2022 52'!31:31,MATCH(H$4,'AEO 2022 52'!$13:$13,0))*1000</f>
        <v>44069.725</v>
      </c>
      <c r="I107" s="90">
        <f t="array" ref="I107">INDEX('AEO 2022 52'!31:31,MATCH(I$4,'AEO 2022 52'!$13:$13,0))*1000</f>
        <v>44198.696</v>
      </c>
      <c r="J107" s="90">
        <f t="array" ref="J107">INDEX('AEO 2022 52'!31:31,MATCH(J$4,'AEO 2022 52'!$13:$13,0))*1000</f>
        <v>44323.692</v>
      </c>
      <c r="K107" s="90">
        <f t="array" ref="K107">INDEX('AEO 2022 52'!31:31,MATCH(K$4,'AEO 2022 52'!$13:$13,0))*1000</f>
        <v>44450.851</v>
      </c>
      <c r="L107" s="90">
        <f t="array" ref="L107">INDEX('AEO 2022 52'!31:31,MATCH(L$4,'AEO 2022 52'!$13:$13,0))*1000</f>
        <v>44567.31</v>
      </c>
      <c r="M107" s="90">
        <f t="array" ref="M107">INDEX('AEO 2022 52'!31:31,MATCH(M$4,'AEO 2022 52'!$13:$13,0))*1000</f>
        <v>44679.703</v>
      </c>
      <c r="N107" s="90">
        <f t="array" ref="N107">INDEX('AEO 2022 52'!31:31,MATCH(N$4,'AEO 2022 52'!$13:$13,0))*1000</f>
        <v>44792.858</v>
      </c>
      <c r="O107" s="90">
        <f t="array" ref="O107">INDEX('AEO 2022 52'!31:31,MATCH(O$4,'AEO 2022 52'!$13:$13,0))*1000</f>
        <v>44897.869</v>
      </c>
      <c r="P107" s="90">
        <f t="array" ref="P107">INDEX('AEO 2022 52'!31:31,MATCH(P$4,'AEO 2022 52'!$13:$13,0))*1000</f>
        <v>45006.752</v>
      </c>
      <c r="Q107" s="90">
        <f t="array" ref="Q107">INDEX('AEO 2022 52'!31:31,MATCH(Q$4,'AEO 2022 52'!$13:$13,0))*1000</f>
        <v>45046.23</v>
      </c>
      <c r="R107" s="90">
        <f t="array" ref="R107">INDEX('AEO 2022 52'!31:31,MATCH(R$4,'AEO 2022 52'!$13:$13,0))*1000</f>
        <v>45056.198</v>
      </c>
      <c r="S107" s="90">
        <f t="array" ref="S107">INDEX('AEO 2022 52'!31:31,MATCH(S$4,'AEO 2022 52'!$13:$13,0))*1000</f>
        <v>45074.272</v>
      </c>
      <c r="T107" s="90">
        <f t="array" ref="T107">INDEX('AEO 2022 52'!31:31,MATCH(T$4,'AEO 2022 52'!$13:$13,0))*1000</f>
        <v>45092.651</v>
      </c>
      <c r="U107" s="90">
        <f t="array" ref="U107">INDEX('AEO 2022 52'!31:31,MATCH(U$4,'AEO 2022 52'!$13:$13,0))*1000</f>
        <v>45111.393</v>
      </c>
      <c r="V107" s="90">
        <f t="array" ref="V107">INDEX('AEO 2022 52'!31:31,MATCH(V$4,'AEO 2022 52'!$13:$13,0))*1000</f>
        <v>45132.889</v>
      </c>
      <c r="W107" s="90">
        <f t="array" ref="W107">INDEX('AEO 2022 52'!31:31,MATCH(W$4,'AEO 2022 52'!$13:$13,0))*1000</f>
        <v>45154.472</v>
      </c>
      <c r="X107" s="90">
        <f t="array" ref="X107">INDEX('AEO 2022 52'!31:31,MATCH(X$4,'AEO 2022 52'!$13:$13,0))*1000</f>
        <v>45173.733</v>
      </c>
      <c r="Y107" s="90">
        <f t="array" ref="Y107">INDEX('AEO 2022 52'!31:31,MATCH(Y$4,'AEO 2022 52'!$13:$13,0))*1000</f>
        <v>45193.501</v>
      </c>
      <c r="Z107" s="90">
        <f t="array" ref="Z107">INDEX('AEO 2022 52'!31:31,MATCH(Z$4,'AEO 2022 52'!$13:$13,0))*1000</f>
        <v>45210.35</v>
      </c>
      <c r="AA107" s="90">
        <f t="array" ref="AA107">INDEX('AEO 2022 52'!31:31,MATCH(AA$4,'AEO 2022 52'!$13:$13,0))*1000</f>
        <v>45227.917</v>
      </c>
      <c r="AB107" s="90">
        <f t="array" ref="AB107">INDEX('AEO 2022 52'!31:31,MATCH(AB$4,'AEO 2022 52'!$13:$13,0))*1000</f>
        <v>45245.594</v>
      </c>
      <c r="AC107" s="90">
        <f t="array" ref="AC107">INDEX('AEO 2022 52'!31:31,MATCH(AC$4,'AEO 2022 52'!$13:$13,0))*1000</f>
        <v>45262.798</v>
      </c>
      <c r="AD107" s="90">
        <f t="array" ref="AD107">INDEX('AEO 2022 52'!31:31,MATCH(AD$4,'AEO 2022 52'!$13:$13,0))*1000</f>
        <v>45280.144</v>
      </c>
      <c r="AE107" s="90">
        <f t="array" ref="AE107">INDEX('AEO 2022 52'!31:31,MATCH(AE$4,'AEO 2022 52'!$13:$13,0))*1000</f>
        <v>45299.538</v>
      </c>
      <c r="AF107" s="90">
        <f t="array" ref="AF107">INDEX('AEO 2022 52'!31:31,MATCH(AF$4,'AEO 2022 52'!$13:$13,0))*1000</f>
        <v>45318.199</v>
      </c>
      <c r="AG107" s="90">
        <f t="array" ref="AG107">INDEX('AEO 2022 52'!31:31,MATCH(AG$4,'AEO 2022 52'!$13:$13,0))*1000</f>
        <v>45334.026</v>
      </c>
    </row>
    <row r="108" ht="14.25" customHeight="1">
      <c r="A108" s="87"/>
      <c r="B108" s="91" t="s">
        <v>2002</v>
      </c>
      <c r="C108" s="92"/>
      <c r="D108" s="92"/>
      <c r="E108" s="92"/>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2"/>
      <c r="AF108" s="92"/>
      <c r="AG108" s="92"/>
      <c r="AH108" s="88"/>
      <c r="AI108" s="88"/>
    </row>
    <row r="109" ht="14.25" customHeight="1">
      <c r="A109" s="1"/>
      <c r="B109" s="3" t="s">
        <v>1959</v>
      </c>
      <c r="C109" s="93">
        <f t="array" ref="C109">INDEX('AEO 2021 52'!33:33,MATCH(C$4,'AEO 2021 52'!$14:$14,0))*1000</f>
        <v>0</v>
      </c>
      <c r="D109" s="93">
        <f t="array" ref="D109">INDEX('AEO 2022 52'!34:34,MATCH(D$4,'AEO 2022 52'!$13:$13,0))*1000</f>
        <v>0</v>
      </c>
      <c r="E109" s="93">
        <f t="array" ref="E109">INDEX('AEO 2022 52'!34:34,MATCH(E$4,'AEO 2022 52'!$13:$13,0))*1000</f>
        <v>0</v>
      </c>
      <c r="F109" s="93">
        <f t="array" ref="F109">INDEX('AEO 2022 52'!34:34,MATCH(F$4,'AEO 2022 52'!$13:$13,0))*1000</f>
        <v>0</v>
      </c>
      <c r="G109" s="93">
        <f t="array" ref="G109">INDEX('AEO 2022 52'!34:34,MATCH(G$4,'AEO 2022 52'!$13:$13,0))*1000</f>
        <v>0</v>
      </c>
      <c r="H109" s="93">
        <f t="array" ref="H109">INDEX('AEO 2022 52'!34:34,MATCH(H$4,'AEO 2022 52'!$13:$13,0))*1000</f>
        <v>0</v>
      </c>
      <c r="I109" s="93">
        <f t="array" ref="I109">INDEX('AEO 2022 52'!34:34,MATCH(I$4,'AEO 2022 52'!$13:$13,0))*1000</f>
        <v>0</v>
      </c>
      <c r="J109" s="93">
        <f t="array" ref="J109">INDEX('AEO 2022 52'!34:34,MATCH(J$4,'AEO 2022 52'!$13:$13,0))*1000</f>
        <v>0</v>
      </c>
      <c r="K109" s="93">
        <f t="array" ref="K109">INDEX('AEO 2022 52'!34:34,MATCH(K$4,'AEO 2022 52'!$13:$13,0))*1000</f>
        <v>0</v>
      </c>
      <c r="L109" s="93">
        <f t="array" ref="L109">INDEX('AEO 2022 52'!34:34,MATCH(L$4,'AEO 2022 52'!$13:$13,0))*1000</f>
        <v>0</v>
      </c>
      <c r="M109" s="93">
        <f t="array" ref="M109">INDEX('AEO 2022 52'!34:34,MATCH(M$4,'AEO 2022 52'!$13:$13,0))*1000</f>
        <v>0</v>
      </c>
      <c r="N109" s="93">
        <f t="array" ref="N109">INDEX('AEO 2022 52'!34:34,MATCH(N$4,'AEO 2022 52'!$13:$13,0))*1000</f>
        <v>0</v>
      </c>
      <c r="O109" s="93">
        <f t="array" ref="O109">INDEX('AEO 2022 52'!34:34,MATCH(O$4,'AEO 2022 52'!$13:$13,0))*1000</f>
        <v>0</v>
      </c>
      <c r="P109" s="93">
        <f t="array" ref="P109">INDEX('AEO 2022 52'!34:34,MATCH(P$4,'AEO 2022 52'!$13:$13,0))*1000</f>
        <v>0</v>
      </c>
      <c r="Q109" s="93">
        <f t="array" ref="Q109">INDEX('AEO 2022 52'!34:34,MATCH(Q$4,'AEO 2022 52'!$13:$13,0))*1000</f>
        <v>0</v>
      </c>
      <c r="R109" s="93">
        <f t="array" ref="R109">INDEX('AEO 2022 52'!34:34,MATCH(R$4,'AEO 2022 52'!$13:$13,0))*1000</f>
        <v>0</v>
      </c>
      <c r="S109" s="93">
        <f t="array" ref="S109">INDEX('AEO 2022 52'!34:34,MATCH(S$4,'AEO 2022 52'!$13:$13,0))*1000</f>
        <v>0</v>
      </c>
      <c r="T109" s="93">
        <f t="array" ref="T109">INDEX('AEO 2022 52'!34:34,MATCH(T$4,'AEO 2022 52'!$13:$13,0))*1000</f>
        <v>0</v>
      </c>
      <c r="U109" s="93">
        <f t="array" ref="U109">INDEX('AEO 2022 52'!34:34,MATCH(U$4,'AEO 2022 52'!$13:$13,0))*1000</f>
        <v>0</v>
      </c>
      <c r="V109" s="93">
        <f t="array" ref="V109">INDEX('AEO 2022 52'!34:34,MATCH(V$4,'AEO 2022 52'!$13:$13,0))*1000</f>
        <v>0</v>
      </c>
      <c r="W109" s="93">
        <f t="array" ref="W109">INDEX('AEO 2022 52'!34:34,MATCH(W$4,'AEO 2022 52'!$13:$13,0))*1000</f>
        <v>0</v>
      </c>
      <c r="X109" s="93">
        <f t="array" ref="X109">INDEX('AEO 2022 52'!34:34,MATCH(X$4,'AEO 2022 52'!$13:$13,0))*1000</f>
        <v>0</v>
      </c>
      <c r="Y109" s="93">
        <f t="array" ref="Y109">INDEX('AEO 2022 52'!34:34,MATCH(Y$4,'AEO 2022 52'!$13:$13,0))*1000</f>
        <v>0</v>
      </c>
      <c r="Z109" s="93">
        <f t="array" ref="Z109">INDEX('AEO 2022 52'!34:34,MATCH(Z$4,'AEO 2022 52'!$13:$13,0))*1000</f>
        <v>0</v>
      </c>
      <c r="AA109" s="93">
        <f t="array" ref="AA109">INDEX('AEO 2022 52'!34:34,MATCH(AA$4,'AEO 2022 52'!$13:$13,0))*1000</f>
        <v>0</v>
      </c>
      <c r="AB109" s="93">
        <f t="array" ref="AB109">INDEX('AEO 2022 52'!34:34,MATCH(AB$4,'AEO 2022 52'!$13:$13,0))*1000</f>
        <v>0</v>
      </c>
      <c r="AC109" s="93">
        <f t="array" ref="AC109">INDEX('AEO 2022 52'!34:34,MATCH(AC$4,'AEO 2022 52'!$13:$13,0))*1000</f>
        <v>0</v>
      </c>
      <c r="AD109" s="93">
        <f t="array" ref="AD109">INDEX('AEO 2022 52'!34:34,MATCH(AD$4,'AEO 2022 52'!$13:$13,0))*1000</f>
        <v>0</v>
      </c>
      <c r="AE109" s="93">
        <f t="array" ref="AE109">INDEX('AEO 2022 52'!34:34,MATCH(AE$4,'AEO 2022 52'!$13:$13,0))*1000</f>
        <v>0</v>
      </c>
      <c r="AF109" s="93">
        <f t="array" ref="AF109">INDEX('AEO 2022 52'!34:34,MATCH(AF$4,'AEO 2022 52'!$13:$13,0))*1000</f>
        <v>0</v>
      </c>
      <c r="AG109" s="93">
        <f t="array" ref="AG109">INDEX('AEO 2022 52'!34:34,MATCH(AG$4,'AEO 2022 52'!$13:$13,0))*1000</f>
        <v>0</v>
      </c>
    </row>
    <row r="110" ht="14.25" customHeight="1">
      <c r="A110" s="1"/>
      <c r="B110" s="3" t="s">
        <v>1963</v>
      </c>
      <c r="C110" s="90">
        <f t="array" ref="C110">INDEX('AEO 2021 52'!34:34,MATCH(C$4,'AEO 2021 52'!$14:$14,0))*1000</f>
        <v>45861.015</v>
      </c>
      <c r="D110" s="90">
        <f t="array" ref="D110">INDEX('AEO 2022 52'!35:35,MATCH(D$4,'AEO 2022 52'!$13:$13,0))*1000</f>
        <v>42022.625</v>
      </c>
      <c r="E110" s="90">
        <f t="array" ref="E110">INDEX('AEO 2022 52'!35:35,MATCH(E$4,'AEO 2022 52'!$13:$13,0))*1000</f>
        <v>41976.7</v>
      </c>
      <c r="F110" s="90">
        <f t="array" ref="F110">INDEX('AEO 2022 52'!35:35,MATCH(F$4,'AEO 2022 52'!$13:$13,0))*1000</f>
        <v>42063.721</v>
      </c>
      <c r="G110" s="90">
        <f t="array" ref="G110">INDEX('AEO 2022 52'!35:35,MATCH(G$4,'AEO 2022 52'!$13:$13,0))*1000</f>
        <v>42168.919</v>
      </c>
      <c r="H110" s="90">
        <f t="array" ref="H110">INDEX('AEO 2022 52'!35:35,MATCH(H$4,'AEO 2022 52'!$13:$13,0))*1000</f>
        <v>42351.349</v>
      </c>
      <c r="I110" s="90">
        <f t="array" ref="I110">INDEX('AEO 2022 52'!35:35,MATCH(I$4,'AEO 2022 52'!$13:$13,0))*1000</f>
        <v>42515.991</v>
      </c>
      <c r="J110" s="90">
        <f t="array" ref="J110">INDEX('AEO 2022 52'!35:35,MATCH(J$4,'AEO 2022 52'!$13:$13,0))*1000</f>
        <v>42592.976</v>
      </c>
      <c r="K110" s="90">
        <f t="array" ref="K110">INDEX('AEO 2022 52'!35:35,MATCH(K$4,'AEO 2022 52'!$13:$13,0))*1000</f>
        <v>42670.723</v>
      </c>
      <c r="L110" s="90">
        <f t="array" ref="L110">INDEX('AEO 2022 52'!35:35,MATCH(L$4,'AEO 2022 52'!$13:$13,0))*1000</f>
        <v>42746.506</v>
      </c>
      <c r="M110" s="90">
        <f t="array" ref="M110">INDEX('AEO 2022 52'!35:35,MATCH(M$4,'AEO 2022 52'!$13:$13,0))*1000</f>
        <v>42818.035</v>
      </c>
      <c r="N110" s="90">
        <f t="array" ref="N110">INDEX('AEO 2022 52'!35:35,MATCH(N$4,'AEO 2022 52'!$13:$13,0))*1000</f>
        <v>42890.881</v>
      </c>
      <c r="O110" s="90">
        <f t="array" ref="O110">INDEX('AEO 2022 52'!35:35,MATCH(O$4,'AEO 2022 52'!$13:$13,0))*1000</f>
        <v>42949.821</v>
      </c>
      <c r="P110" s="90">
        <f t="array" ref="P110">INDEX('AEO 2022 52'!35:35,MATCH(P$4,'AEO 2022 52'!$13:$13,0))*1000</f>
        <v>43018.78</v>
      </c>
      <c r="Q110" s="90">
        <f t="array" ref="Q110">INDEX('AEO 2022 52'!35:35,MATCH(Q$4,'AEO 2022 52'!$13:$13,0))*1000</f>
        <v>43064.816</v>
      </c>
      <c r="R110" s="90">
        <f t="array" ref="R110">INDEX('AEO 2022 52'!35:35,MATCH(R$4,'AEO 2022 52'!$13:$13,0))*1000</f>
        <v>43104.893</v>
      </c>
      <c r="S110" s="90">
        <f t="array" ref="S110">INDEX('AEO 2022 52'!35:35,MATCH(S$4,'AEO 2022 52'!$13:$13,0))*1000</f>
        <v>43147.606</v>
      </c>
      <c r="T110" s="90">
        <f t="array" ref="T110">INDEX('AEO 2022 52'!35:35,MATCH(T$4,'AEO 2022 52'!$13:$13,0))*1000</f>
        <v>43190.048</v>
      </c>
      <c r="U110" s="90">
        <f t="array" ref="U110">INDEX('AEO 2022 52'!35:35,MATCH(U$4,'AEO 2022 52'!$13:$13,0))*1000</f>
        <v>43231.297</v>
      </c>
      <c r="V110" s="90">
        <f t="array" ref="V110">INDEX('AEO 2022 52'!35:35,MATCH(V$4,'AEO 2022 52'!$13:$13,0))*1000</f>
        <v>43276.684</v>
      </c>
      <c r="W110" s="90">
        <f t="array" ref="W110">INDEX('AEO 2022 52'!35:35,MATCH(W$4,'AEO 2022 52'!$13:$13,0))*1000</f>
        <v>43316.04</v>
      </c>
      <c r="X110" s="90">
        <f t="array" ref="X110">INDEX('AEO 2022 52'!35:35,MATCH(X$4,'AEO 2022 52'!$13:$13,0))*1000</f>
        <v>43356.171</v>
      </c>
      <c r="Y110" s="90">
        <f t="array" ref="Y110">INDEX('AEO 2022 52'!35:35,MATCH(Y$4,'AEO 2022 52'!$13:$13,0))*1000</f>
        <v>43396.564</v>
      </c>
      <c r="Z110" s="90">
        <f t="array" ref="Z110">INDEX('AEO 2022 52'!35:35,MATCH(Z$4,'AEO 2022 52'!$13:$13,0))*1000</f>
        <v>43435.574</v>
      </c>
      <c r="AA110" s="90">
        <f t="array" ref="AA110">INDEX('AEO 2022 52'!35:35,MATCH(AA$4,'AEO 2022 52'!$13:$13,0))*1000</f>
        <v>43476.353</v>
      </c>
      <c r="AB110" s="90">
        <f t="array" ref="AB110">INDEX('AEO 2022 52'!35:35,MATCH(AB$4,'AEO 2022 52'!$13:$13,0))*1000</f>
        <v>43518.684</v>
      </c>
      <c r="AC110" s="90">
        <f t="array" ref="AC110">INDEX('AEO 2022 52'!35:35,MATCH(AC$4,'AEO 2022 52'!$13:$13,0))*1000</f>
        <v>43560.711</v>
      </c>
      <c r="AD110" s="90">
        <f t="array" ref="AD110">INDEX('AEO 2022 52'!35:35,MATCH(AD$4,'AEO 2022 52'!$13:$13,0))*1000</f>
        <v>43603.836</v>
      </c>
      <c r="AE110" s="90">
        <f t="array" ref="AE110">INDEX('AEO 2022 52'!35:35,MATCH(AE$4,'AEO 2022 52'!$13:$13,0))*1000</f>
        <v>43647.32</v>
      </c>
      <c r="AF110" s="90">
        <f t="array" ref="AF110">INDEX('AEO 2022 52'!35:35,MATCH(AF$4,'AEO 2022 52'!$13:$13,0))*1000</f>
        <v>43691.223</v>
      </c>
      <c r="AG110" s="90">
        <f t="array" ref="AG110">INDEX('AEO 2022 52'!35:35,MATCH(AG$4,'AEO 2022 52'!$13:$13,0))*1000</f>
        <v>43720.406</v>
      </c>
    </row>
    <row r="111" ht="14.25" customHeight="1">
      <c r="A111" s="1"/>
      <c r="B111" s="3" t="s">
        <v>1966</v>
      </c>
      <c r="C111" s="90">
        <f t="array" ref="C111">INDEX('AEO 2021 52'!35:35,MATCH(C$4,'AEO 2021 52'!$14:$14,0))*1000</f>
        <v>35184.925</v>
      </c>
      <c r="D111" s="90">
        <f t="array" ref="D111">INDEX('AEO 2022 52'!36:36,MATCH(D$4,'AEO 2022 52'!$13:$13,0))*1000</f>
        <v>34425.331</v>
      </c>
      <c r="E111" s="90">
        <f t="array" ref="E111">INDEX('AEO 2022 52'!36:36,MATCH(E$4,'AEO 2022 52'!$13:$13,0))*1000</f>
        <v>34369.583</v>
      </c>
      <c r="F111" s="90">
        <f t="array" ref="F111">INDEX('AEO 2022 52'!36:36,MATCH(F$4,'AEO 2022 52'!$13:$13,0))*1000</f>
        <v>34459.881</v>
      </c>
      <c r="G111" s="90">
        <f t="array" ref="G111">INDEX('AEO 2022 52'!36:36,MATCH(G$4,'AEO 2022 52'!$13:$13,0))*1000</f>
        <v>34564.449</v>
      </c>
      <c r="H111" s="90">
        <f t="array" ref="H111">INDEX('AEO 2022 52'!36:36,MATCH(H$4,'AEO 2022 52'!$13:$13,0))*1000</f>
        <v>34757.195</v>
      </c>
      <c r="I111" s="90">
        <f t="array" ref="I111">INDEX('AEO 2022 52'!36:36,MATCH(I$4,'AEO 2022 52'!$13:$13,0))*1000</f>
        <v>34892.426</v>
      </c>
      <c r="J111" s="90">
        <f t="array" ref="J111">INDEX('AEO 2022 52'!36:36,MATCH(J$4,'AEO 2022 52'!$13:$13,0))*1000</f>
        <v>34967.751</v>
      </c>
      <c r="K111" s="90">
        <f t="array" ref="K111">INDEX('AEO 2022 52'!36:36,MATCH(K$4,'AEO 2022 52'!$13:$13,0))*1000</f>
        <v>35048.985</v>
      </c>
      <c r="L111" s="90">
        <f t="array" ref="L111">INDEX('AEO 2022 52'!36:36,MATCH(L$4,'AEO 2022 52'!$13:$13,0))*1000</f>
        <v>35129.063</v>
      </c>
      <c r="M111" s="90">
        <f t="array" ref="M111">INDEX('AEO 2022 52'!36:36,MATCH(M$4,'AEO 2022 52'!$13:$13,0))*1000</f>
        <v>35204.815</v>
      </c>
      <c r="N111" s="90">
        <f t="array" ref="N111">INDEX('AEO 2022 52'!36:36,MATCH(N$4,'AEO 2022 52'!$13:$13,0))*1000</f>
        <v>35282.856</v>
      </c>
      <c r="O111" s="90">
        <f t="array" ref="O111">INDEX('AEO 2022 52'!36:36,MATCH(O$4,'AEO 2022 52'!$13:$13,0))*1000</f>
        <v>35347.313</v>
      </c>
      <c r="P111" s="90">
        <f t="array" ref="P111">INDEX('AEO 2022 52'!36:36,MATCH(P$4,'AEO 2022 52'!$13:$13,0))*1000</f>
        <v>35423.649</v>
      </c>
      <c r="Q111" s="90">
        <f t="array" ref="Q111">INDEX('AEO 2022 52'!36:36,MATCH(Q$4,'AEO 2022 52'!$13:$13,0))*1000</f>
        <v>35476.36</v>
      </c>
      <c r="R111" s="90">
        <f t="array" ref="R111">INDEX('AEO 2022 52'!36:36,MATCH(R$4,'AEO 2022 52'!$13:$13,0))*1000</f>
        <v>35523.689</v>
      </c>
      <c r="S111" s="90">
        <f t="array" ref="S111">INDEX('AEO 2022 52'!36:36,MATCH(S$4,'AEO 2022 52'!$13:$13,0))*1000</f>
        <v>35571.869</v>
      </c>
      <c r="T111" s="90">
        <f t="array" ref="T111">INDEX('AEO 2022 52'!36:36,MATCH(T$4,'AEO 2022 52'!$13:$13,0))*1000</f>
        <v>35619.595</v>
      </c>
      <c r="U111" s="90">
        <f t="array" ref="U111">INDEX('AEO 2022 52'!36:36,MATCH(U$4,'AEO 2022 52'!$13:$13,0))*1000</f>
        <v>35665.421</v>
      </c>
      <c r="V111" s="90">
        <f t="array" ref="V111">INDEX('AEO 2022 52'!36:36,MATCH(V$4,'AEO 2022 52'!$13:$13,0))*1000</f>
        <v>35715.473</v>
      </c>
      <c r="W111" s="90">
        <f t="array" ref="W111">INDEX('AEO 2022 52'!36:36,MATCH(W$4,'AEO 2022 52'!$13:$13,0))*1000</f>
        <v>35758.095</v>
      </c>
      <c r="X111" s="90">
        <f t="array" ref="X111">INDEX('AEO 2022 52'!36:36,MATCH(X$4,'AEO 2022 52'!$13:$13,0))*1000</f>
        <v>35801.479</v>
      </c>
      <c r="Y111" s="90">
        <f t="array" ref="Y111">INDEX('AEO 2022 52'!36:36,MATCH(Y$4,'AEO 2022 52'!$13:$13,0))*1000</f>
        <v>35844.822</v>
      </c>
      <c r="Z111" s="90">
        <f t="array" ref="Z111">INDEX('AEO 2022 52'!36:36,MATCH(Z$4,'AEO 2022 52'!$13:$13,0))*1000</f>
        <v>35886.402</v>
      </c>
      <c r="AA111" s="90">
        <f t="array" ref="AA111">INDEX('AEO 2022 52'!36:36,MATCH(AA$4,'AEO 2022 52'!$13:$13,0))*1000</f>
        <v>35929.756</v>
      </c>
      <c r="AB111" s="90">
        <f t="array" ref="AB111">INDEX('AEO 2022 52'!36:36,MATCH(AB$4,'AEO 2022 52'!$13:$13,0))*1000</f>
        <v>35974.922</v>
      </c>
      <c r="AC111" s="90">
        <f t="array" ref="AC111">INDEX('AEO 2022 52'!36:36,MATCH(AC$4,'AEO 2022 52'!$13:$13,0))*1000</f>
        <v>36019.6</v>
      </c>
      <c r="AD111" s="90">
        <f t="array" ref="AD111">INDEX('AEO 2022 52'!36:36,MATCH(AD$4,'AEO 2022 52'!$13:$13,0))*1000</f>
        <v>36065.567</v>
      </c>
      <c r="AE111" s="90">
        <f t="array" ref="AE111">INDEX('AEO 2022 52'!36:36,MATCH(AE$4,'AEO 2022 52'!$13:$13,0))*1000</f>
        <v>36111.919</v>
      </c>
      <c r="AF111" s="90">
        <f t="array" ref="AF111">INDEX('AEO 2022 52'!36:36,MATCH(AF$4,'AEO 2022 52'!$13:$13,0))*1000</f>
        <v>36158.791</v>
      </c>
      <c r="AG111" s="90">
        <f t="array" ref="AG111">INDEX('AEO 2022 52'!36:36,MATCH(AG$4,'AEO 2022 52'!$13:$13,0))*1000</f>
        <v>36191.952</v>
      </c>
    </row>
    <row r="112" ht="14.25" customHeight="1">
      <c r="A112" s="1"/>
      <c r="B112" s="3" t="s">
        <v>1969</v>
      </c>
      <c r="C112" s="90">
        <f t="array" ref="C112">INDEX('AEO 2021 52'!36:36,MATCH(C$4,'AEO 2021 52'!$14:$14,0))*1000</f>
        <v>33054.699</v>
      </c>
      <c r="D112" s="90">
        <f t="array" ref="D112">INDEX('AEO 2022 52'!37:37,MATCH(D$4,'AEO 2022 52'!$13:$13,0))*1000</f>
        <v>34699.753</v>
      </c>
      <c r="E112" s="90">
        <f t="array" ref="E112">INDEX('AEO 2022 52'!37:37,MATCH(E$4,'AEO 2022 52'!$13:$13,0))*1000</f>
        <v>34653.179</v>
      </c>
      <c r="F112" s="90">
        <f t="array" ref="F112">INDEX('AEO 2022 52'!37:37,MATCH(F$4,'AEO 2022 52'!$13:$13,0))*1000</f>
        <v>34742.435</v>
      </c>
      <c r="G112" s="90">
        <f t="array" ref="G112">INDEX('AEO 2022 52'!37:37,MATCH(G$4,'AEO 2022 52'!$13:$13,0))*1000</f>
        <v>34854.305</v>
      </c>
      <c r="H112" s="90">
        <f t="array" ref="H112">INDEX('AEO 2022 52'!37:37,MATCH(H$4,'AEO 2022 52'!$13:$13,0))*1000</f>
        <v>35002.316</v>
      </c>
      <c r="I112" s="90">
        <f t="array" ref="I112">INDEX('AEO 2022 52'!37:37,MATCH(I$4,'AEO 2022 52'!$13:$13,0))*1000</f>
        <v>35117.615</v>
      </c>
      <c r="J112" s="90">
        <f t="array" ref="J112">INDEX('AEO 2022 52'!37:37,MATCH(J$4,'AEO 2022 52'!$13:$13,0))*1000</f>
        <v>35192.047</v>
      </c>
      <c r="K112" s="90">
        <f t="array" ref="K112">INDEX('AEO 2022 52'!37:37,MATCH(K$4,'AEO 2022 52'!$13:$13,0))*1000</f>
        <v>35271.732</v>
      </c>
      <c r="L112" s="90">
        <f t="array" ref="L112">INDEX('AEO 2022 52'!37:37,MATCH(L$4,'AEO 2022 52'!$13:$13,0))*1000</f>
        <v>35350.22</v>
      </c>
      <c r="M112" s="90">
        <f t="array" ref="M112">INDEX('AEO 2022 52'!37:37,MATCH(M$4,'AEO 2022 52'!$13:$13,0))*1000</f>
        <v>35424.397</v>
      </c>
      <c r="N112" s="90">
        <f t="array" ref="N112">INDEX('AEO 2022 52'!37:37,MATCH(N$4,'AEO 2022 52'!$13:$13,0))*1000</f>
        <v>35499.798</v>
      </c>
      <c r="O112" s="90">
        <f t="array" ref="O112">INDEX('AEO 2022 52'!37:37,MATCH(O$4,'AEO 2022 52'!$13:$13,0))*1000</f>
        <v>35562.309</v>
      </c>
      <c r="P112" s="90">
        <f t="array" ref="P112">INDEX('AEO 2022 52'!37:37,MATCH(P$4,'AEO 2022 52'!$13:$13,0))*1000</f>
        <v>35635.784</v>
      </c>
      <c r="Q112" s="90">
        <f t="array" ref="Q112">INDEX('AEO 2022 52'!37:37,MATCH(Q$4,'AEO 2022 52'!$13:$13,0))*1000</f>
        <v>35685.837</v>
      </c>
      <c r="R112" s="90">
        <f t="array" ref="R112">INDEX('AEO 2022 52'!37:37,MATCH(R$4,'AEO 2022 52'!$13:$13,0))*1000</f>
        <v>35730.873</v>
      </c>
      <c r="S112" s="90">
        <f t="array" ref="S112">INDEX('AEO 2022 52'!37:37,MATCH(S$4,'AEO 2022 52'!$13:$13,0))*1000</f>
        <v>35776.432</v>
      </c>
      <c r="T112" s="90">
        <f t="array" ref="T112">INDEX('AEO 2022 52'!37:37,MATCH(T$4,'AEO 2022 52'!$13:$13,0))*1000</f>
        <v>35821.915</v>
      </c>
      <c r="U112" s="90">
        <f t="array" ref="U112">INDEX('AEO 2022 52'!37:37,MATCH(U$4,'AEO 2022 52'!$13:$13,0))*1000</f>
        <v>35865.517</v>
      </c>
      <c r="V112" s="90">
        <f t="array" ref="V112">INDEX('AEO 2022 52'!37:37,MATCH(V$4,'AEO 2022 52'!$13:$13,0))*1000</f>
        <v>35912.979</v>
      </c>
      <c r="W112" s="90">
        <f t="array" ref="W112">INDEX('AEO 2022 52'!37:37,MATCH(W$4,'AEO 2022 52'!$13:$13,0))*1000</f>
        <v>35953.735</v>
      </c>
      <c r="X112" s="90">
        <f t="array" ref="X112">INDEX('AEO 2022 52'!37:37,MATCH(X$4,'AEO 2022 52'!$13:$13,0))*1000</f>
        <v>35995.209</v>
      </c>
      <c r="Y112" s="90">
        <f t="array" ref="Y112">INDEX('AEO 2022 52'!37:37,MATCH(Y$4,'AEO 2022 52'!$13:$13,0))*1000</f>
        <v>36036.69</v>
      </c>
      <c r="Z112" s="90">
        <f t="array" ref="Z112">INDEX('AEO 2022 52'!37:37,MATCH(Z$4,'AEO 2022 52'!$13:$13,0))*1000</f>
        <v>36076.565</v>
      </c>
      <c r="AA112" s="90">
        <f t="array" ref="AA112">INDEX('AEO 2022 52'!37:37,MATCH(AA$4,'AEO 2022 52'!$13:$13,0))*1000</f>
        <v>36118.099</v>
      </c>
      <c r="AB112" s="90">
        <f t="array" ref="AB112">INDEX('AEO 2022 52'!37:37,MATCH(AB$4,'AEO 2022 52'!$13:$13,0))*1000</f>
        <v>36161.312</v>
      </c>
      <c r="AC112" s="90">
        <f t="array" ref="AC112">INDEX('AEO 2022 52'!37:37,MATCH(AC$4,'AEO 2022 52'!$13:$13,0))*1000</f>
        <v>36204.113</v>
      </c>
      <c r="AD112" s="90">
        <f t="array" ref="AD112">INDEX('AEO 2022 52'!37:37,MATCH(AD$4,'AEO 2022 52'!$13:$13,0))*1000</f>
        <v>36248.07</v>
      </c>
      <c r="AE112" s="90">
        <f t="array" ref="AE112">INDEX('AEO 2022 52'!37:37,MATCH(AE$4,'AEO 2022 52'!$13:$13,0))*1000</f>
        <v>36292.397</v>
      </c>
      <c r="AF112" s="90">
        <f t="array" ref="AF112">INDEX('AEO 2022 52'!37:37,MATCH(AF$4,'AEO 2022 52'!$13:$13,0))*1000</f>
        <v>36337.177</v>
      </c>
      <c r="AG112" s="90">
        <f t="array" ref="AG112">INDEX('AEO 2022 52'!37:37,MATCH(AG$4,'AEO 2022 52'!$13:$13,0))*1000</f>
        <v>36367.63</v>
      </c>
    </row>
    <row r="113" ht="14.25" customHeight="1">
      <c r="A113" s="1"/>
      <c r="B113" s="3" t="s">
        <v>1972</v>
      </c>
      <c r="C113" s="90">
        <f t="array" ref="C113">INDEX('AEO 2021 52'!37:37,MATCH(C$4,'AEO 2021 52'!$14:$14,0))*1000</f>
        <v>39959.373</v>
      </c>
      <c r="D113" s="90">
        <f t="array" ref="D113">INDEX('AEO 2022 52'!38:38,MATCH(D$4,'AEO 2022 52'!$13:$13,0))*1000</f>
        <v>40399.162</v>
      </c>
      <c r="E113" s="90">
        <f t="array" ref="E113">INDEX('AEO 2022 52'!38:38,MATCH(E$4,'AEO 2022 52'!$13:$13,0))*1000</f>
        <v>40362.442</v>
      </c>
      <c r="F113" s="90">
        <f t="array" ref="F113">INDEX('AEO 2022 52'!38:38,MATCH(F$4,'AEO 2022 52'!$13:$13,0))*1000</f>
        <v>40448.936</v>
      </c>
      <c r="G113" s="90">
        <f t="array" ref="G113">INDEX('AEO 2022 52'!38:38,MATCH(G$4,'AEO 2022 52'!$13:$13,0))*1000</f>
        <v>40570.194</v>
      </c>
      <c r="H113" s="90">
        <f t="array" ref="H113">INDEX('AEO 2022 52'!38:38,MATCH(H$4,'AEO 2022 52'!$13:$13,0))*1000</f>
        <v>40722.248</v>
      </c>
      <c r="I113" s="90">
        <f t="array" ref="I113">INDEX('AEO 2022 52'!38:38,MATCH(I$4,'AEO 2022 52'!$13:$13,0))*1000</f>
        <v>40868.145</v>
      </c>
      <c r="J113" s="90">
        <f t="array" ref="J113">INDEX('AEO 2022 52'!38:38,MATCH(J$4,'AEO 2022 52'!$13:$13,0))*1000</f>
        <v>40939.743</v>
      </c>
      <c r="K113" s="90">
        <f t="array" ref="K113">INDEX('AEO 2022 52'!38:38,MATCH(K$4,'AEO 2022 52'!$13:$13,0))*1000</f>
        <v>41015.587</v>
      </c>
      <c r="L113" s="90">
        <f t="array" ref="L113">INDEX('AEO 2022 52'!38:38,MATCH(L$4,'AEO 2022 52'!$13:$13,0))*1000</f>
        <v>41090.839</v>
      </c>
      <c r="M113" s="90">
        <f t="array" ref="M113">INDEX('AEO 2022 52'!38:38,MATCH(M$4,'AEO 2022 52'!$13:$13,0))*1000</f>
        <v>41161.999</v>
      </c>
      <c r="N113" s="90">
        <f t="array" ref="N113">INDEX('AEO 2022 52'!38:38,MATCH(N$4,'AEO 2022 52'!$13:$13,0))*1000</f>
        <v>41234.123</v>
      </c>
      <c r="O113" s="90">
        <f t="array" ref="O113">INDEX('AEO 2022 52'!38:38,MATCH(O$4,'AEO 2022 52'!$13:$13,0))*1000</f>
        <v>41294.899</v>
      </c>
      <c r="P113" s="90">
        <f t="array" ref="P113">INDEX('AEO 2022 52'!38:38,MATCH(P$4,'AEO 2022 52'!$13:$13,0))*1000</f>
        <v>41365.345</v>
      </c>
      <c r="Q113" s="90">
        <f t="array" ref="Q113">INDEX('AEO 2022 52'!38:38,MATCH(Q$4,'AEO 2022 52'!$13:$13,0))*1000</f>
        <v>41412.354</v>
      </c>
      <c r="R113" s="90">
        <f t="array" ref="R113">INDEX('AEO 2022 52'!38:38,MATCH(R$4,'AEO 2022 52'!$13:$13,0))*1000</f>
        <v>41454.552</v>
      </c>
      <c r="S113" s="90">
        <f t="array" ref="S113">INDEX('AEO 2022 52'!38:38,MATCH(S$4,'AEO 2022 52'!$13:$13,0))*1000</f>
        <v>41498.356</v>
      </c>
      <c r="T113" s="90">
        <f t="array" ref="T113">INDEX('AEO 2022 52'!38:38,MATCH(T$4,'AEO 2022 52'!$13:$13,0))*1000</f>
        <v>41541.451</v>
      </c>
      <c r="U113" s="90">
        <f t="array" ref="U113">INDEX('AEO 2022 52'!38:38,MATCH(U$4,'AEO 2022 52'!$13:$13,0))*1000</f>
        <v>41582.901</v>
      </c>
      <c r="V113" s="90">
        <f t="array" ref="V113">INDEX('AEO 2022 52'!38:38,MATCH(V$4,'AEO 2022 52'!$13:$13,0))*1000</f>
        <v>41627.75</v>
      </c>
      <c r="W113" s="90">
        <f t="array" ref="W113">INDEX('AEO 2022 52'!38:38,MATCH(W$4,'AEO 2022 52'!$13:$13,0))*1000</f>
        <v>41666.492</v>
      </c>
      <c r="X113" s="90">
        <f t="array" ref="X113">INDEX('AEO 2022 52'!38:38,MATCH(X$4,'AEO 2022 52'!$13:$13,0))*1000</f>
        <v>41705.822</v>
      </c>
      <c r="Y113" s="90">
        <f t="array" ref="Y113">INDEX('AEO 2022 52'!38:38,MATCH(Y$4,'AEO 2022 52'!$13:$13,0))*1000</f>
        <v>41745.09</v>
      </c>
      <c r="Z113" s="90">
        <f t="array" ref="Z113">INDEX('AEO 2022 52'!38:38,MATCH(Z$4,'AEO 2022 52'!$13:$13,0))*1000</f>
        <v>41782.913</v>
      </c>
      <c r="AA113" s="90">
        <f t="array" ref="AA113">INDEX('AEO 2022 52'!38:38,MATCH(AA$4,'AEO 2022 52'!$13:$13,0))*1000</f>
        <v>41822.166</v>
      </c>
      <c r="AB113" s="90">
        <f t="array" ref="AB113">INDEX('AEO 2022 52'!38:38,MATCH(AB$4,'AEO 2022 52'!$13:$13,0))*1000</f>
        <v>41862.846</v>
      </c>
      <c r="AC113" s="90">
        <f t="array" ref="AC113">INDEX('AEO 2022 52'!38:38,MATCH(AC$4,'AEO 2022 52'!$13:$13,0))*1000</f>
        <v>41903.137</v>
      </c>
      <c r="AD113" s="90">
        <f t="array" ref="AD113">INDEX('AEO 2022 52'!38:38,MATCH(AD$4,'AEO 2022 52'!$13:$13,0))*1000</f>
        <v>41944.431</v>
      </c>
      <c r="AE113" s="90">
        <f t="array" ref="AE113">INDEX('AEO 2022 52'!38:38,MATCH(AE$4,'AEO 2022 52'!$13:$13,0))*1000</f>
        <v>41986</v>
      </c>
      <c r="AF113" s="90">
        <f t="array" ref="AF113">INDEX('AEO 2022 52'!38:38,MATCH(AF$4,'AEO 2022 52'!$13:$13,0))*1000</f>
        <v>42027.969</v>
      </c>
      <c r="AG113" s="90">
        <f t="array" ref="AG113">INDEX('AEO 2022 52'!38:38,MATCH(AG$4,'AEO 2022 52'!$13:$13,0))*1000</f>
        <v>42054.653</v>
      </c>
    </row>
    <row r="114" ht="14.25" customHeight="1">
      <c r="A114" s="1"/>
      <c r="B114" s="3" t="s">
        <v>1975</v>
      </c>
      <c r="C114" s="93">
        <f t="array" ref="C114">INDEX('AEO 2021 52'!38:38,MATCH(C$4,'AEO 2021 52'!$14:$14,0))*1000</f>
        <v>0</v>
      </c>
      <c r="D114" s="93">
        <f t="array" ref="D114">INDEX('AEO 2022 52'!39:39,MATCH(D$4,'AEO 2022 52'!$13:$13,0))*1000</f>
        <v>0</v>
      </c>
      <c r="E114" s="93">
        <f t="array" ref="E114">INDEX('AEO 2022 52'!39:39,MATCH(E$4,'AEO 2022 52'!$13:$13,0))*1000</f>
        <v>0</v>
      </c>
      <c r="F114" s="93">
        <f t="array" ref="F114">INDEX('AEO 2022 52'!39:39,MATCH(F$4,'AEO 2022 52'!$13:$13,0))*1000</f>
        <v>0</v>
      </c>
      <c r="G114" s="93">
        <f t="array" ref="G114">INDEX('AEO 2022 52'!39:39,MATCH(G$4,'AEO 2022 52'!$13:$13,0))*1000</f>
        <v>0</v>
      </c>
      <c r="H114" s="93">
        <f t="array" ref="H114">INDEX('AEO 2022 52'!39:39,MATCH(H$4,'AEO 2022 52'!$13:$13,0))*1000</f>
        <v>0</v>
      </c>
      <c r="I114" s="93">
        <f t="array" ref="I114">INDEX('AEO 2022 52'!39:39,MATCH(I$4,'AEO 2022 52'!$13:$13,0))*1000</f>
        <v>0</v>
      </c>
      <c r="J114" s="93">
        <f t="array" ref="J114">INDEX('AEO 2022 52'!39:39,MATCH(J$4,'AEO 2022 52'!$13:$13,0))*1000</f>
        <v>0</v>
      </c>
      <c r="K114" s="93">
        <f t="array" ref="K114">INDEX('AEO 2022 52'!39:39,MATCH(K$4,'AEO 2022 52'!$13:$13,0))*1000</f>
        <v>0</v>
      </c>
      <c r="L114" s="93">
        <f t="array" ref="L114">INDEX('AEO 2022 52'!39:39,MATCH(L$4,'AEO 2022 52'!$13:$13,0))*1000</f>
        <v>0</v>
      </c>
      <c r="M114" s="93">
        <f t="array" ref="M114">INDEX('AEO 2022 52'!39:39,MATCH(M$4,'AEO 2022 52'!$13:$13,0))*1000</f>
        <v>0</v>
      </c>
      <c r="N114" s="93">
        <f t="array" ref="N114">INDEX('AEO 2022 52'!39:39,MATCH(N$4,'AEO 2022 52'!$13:$13,0))*1000</f>
        <v>0</v>
      </c>
      <c r="O114" s="93">
        <f t="array" ref="O114">INDEX('AEO 2022 52'!39:39,MATCH(O$4,'AEO 2022 52'!$13:$13,0))*1000</f>
        <v>0</v>
      </c>
      <c r="P114" s="93">
        <f t="array" ref="P114">INDEX('AEO 2022 52'!39:39,MATCH(P$4,'AEO 2022 52'!$13:$13,0))*1000</f>
        <v>0</v>
      </c>
      <c r="Q114" s="93">
        <f t="array" ref="Q114">INDEX('AEO 2022 52'!39:39,MATCH(Q$4,'AEO 2022 52'!$13:$13,0))*1000</f>
        <v>0</v>
      </c>
      <c r="R114" s="93">
        <f t="array" ref="R114">INDEX('AEO 2022 52'!39:39,MATCH(R$4,'AEO 2022 52'!$13:$13,0))*1000</f>
        <v>0</v>
      </c>
      <c r="S114" s="93">
        <f t="array" ref="S114">INDEX('AEO 2022 52'!39:39,MATCH(S$4,'AEO 2022 52'!$13:$13,0))*1000</f>
        <v>0</v>
      </c>
      <c r="T114" s="93">
        <f t="array" ref="T114">INDEX('AEO 2022 52'!39:39,MATCH(T$4,'AEO 2022 52'!$13:$13,0))*1000</f>
        <v>0</v>
      </c>
      <c r="U114" s="93">
        <f t="array" ref="U114">INDEX('AEO 2022 52'!39:39,MATCH(U$4,'AEO 2022 52'!$13:$13,0))*1000</f>
        <v>0</v>
      </c>
      <c r="V114" s="93">
        <f t="array" ref="V114">INDEX('AEO 2022 52'!39:39,MATCH(V$4,'AEO 2022 52'!$13:$13,0))*1000</f>
        <v>0</v>
      </c>
      <c r="W114" s="93">
        <f t="array" ref="W114">INDEX('AEO 2022 52'!39:39,MATCH(W$4,'AEO 2022 52'!$13:$13,0))*1000</f>
        <v>0</v>
      </c>
      <c r="X114" s="93">
        <f t="array" ref="X114">INDEX('AEO 2022 52'!39:39,MATCH(X$4,'AEO 2022 52'!$13:$13,0))*1000</f>
        <v>0</v>
      </c>
      <c r="Y114" s="93">
        <f t="array" ref="Y114">INDEX('AEO 2022 52'!39:39,MATCH(Y$4,'AEO 2022 52'!$13:$13,0))*1000</f>
        <v>0</v>
      </c>
      <c r="Z114" s="93">
        <f t="array" ref="Z114">INDEX('AEO 2022 52'!39:39,MATCH(Z$4,'AEO 2022 52'!$13:$13,0))*1000</f>
        <v>0</v>
      </c>
      <c r="AA114" s="93">
        <f t="array" ref="AA114">INDEX('AEO 2022 52'!39:39,MATCH(AA$4,'AEO 2022 52'!$13:$13,0))*1000</f>
        <v>0</v>
      </c>
      <c r="AB114" s="93">
        <f t="array" ref="AB114">INDEX('AEO 2022 52'!39:39,MATCH(AB$4,'AEO 2022 52'!$13:$13,0))*1000</f>
        <v>0</v>
      </c>
      <c r="AC114" s="93">
        <f t="array" ref="AC114">INDEX('AEO 2022 52'!39:39,MATCH(AC$4,'AEO 2022 52'!$13:$13,0))*1000</f>
        <v>0</v>
      </c>
      <c r="AD114" s="93">
        <f t="array" ref="AD114">INDEX('AEO 2022 52'!39:39,MATCH(AD$4,'AEO 2022 52'!$13:$13,0))*1000</f>
        <v>0</v>
      </c>
      <c r="AE114" s="93">
        <f t="array" ref="AE114">INDEX('AEO 2022 52'!39:39,MATCH(AE$4,'AEO 2022 52'!$13:$13,0))*1000</f>
        <v>0</v>
      </c>
      <c r="AF114" s="93">
        <f t="array" ref="AF114">INDEX('AEO 2022 52'!39:39,MATCH(AF$4,'AEO 2022 52'!$13:$13,0))*1000</f>
        <v>0</v>
      </c>
      <c r="AG114" s="93">
        <f t="array" ref="AG114">INDEX('AEO 2022 52'!39:39,MATCH(AG$4,'AEO 2022 52'!$13:$13,0))*1000</f>
        <v>0</v>
      </c>
    </row>
    <row r="115" ht="14.25" customHeight="1">
      <c r="A115" s="1"/>
      <c r="B115" s="3" t="s">
        <v>1978</v>
      </c>
      <c r="C115" s="90">
        <f t="array" ref="C115">INDEX('AEO 2021 52'!39:39,MATCH(C$4,'AEO 2021 52'!$14:$14,0))*1000</f>
        <v>32066.013</v>
      </c>
      <c r="D115" s="90">
        <f t="array" ref="D115">INDEX('AEO 2022 52'!40:40,MATCH(D$4,'AEO 2022 52'!$13:$13,0))*1000</f>
        <v>34046.406</v>
      </c>
      <c r="E115" s="90">
        <f t="array" ref="E115">INDEX('AEO 2022 52'!40:40,MATCH(E$4,'AEO 2022 52'!$13:$13,0))*1000</f>
        <v>34045.013</v>
      </c>
      <c r="F115" s="90">
        <f t="array" ref="F115">INDEX('AEO 2022 52'!40:40,MATCH(F$4,'AEO 2022 52'!$13:$13,0))*1000</f>
        <v>34121.658</v>
      </c>
      <c r="G115" s="90">
        <f t="array" ref="G115">INDEX('AEO 2022 52'!40:40,MATCH(G$4,'AEO 2022 52'!$13:$13,0))*1000</f>
        <v>34251.575</v>
      </c>
      <c r="H115" s="90">
        <f t="array" ref="H115">INDEX('AEO 2022 52'!40:40,MATCH(H$4,'AEO 2022 52'!$13:$13,0))*1000</f>
        <v>34460.735</v>
      </c>
      <c r="I115" s="90">
        <f t="array" ref="I115">INDEX('AEO 2022 52'!40:40,MATCH(I$4,'AEO 2022 52'!$13:$13,0))*1000</f>
        <v>34622.002</v>
      </c>
      <c r="J115" s="90">
        <f t="array" ref="J115">INDEX('AEO 2022 52'!40:40,MATCH(J$4,'AEO 2022 52'!$13:$13,0))*1000</f>
        <v>34686.68</v>
      </c>
      <c r="K115" s="90">
        <f t="array" ref="K115">INDEX('AEO 2022 52'!40:40,MATCH(K$4,'AEO 2022 52'!$13:$13,0))*1000</f>
        <v>34754.269</v>
      </c>
      <c r="L115" s="90">
        <f t="array" ref="L115">INDEX('AEO 2022 52'!40:40,MATCH(L$4,'AEO 2022 52'!$13:$13,0))*1000</f>
        <v>34820.873</v>
      </c>
      <c r="M115" s="90">
        <f t="array" ref="M115">INDEX('AEO 2022 52'!40:40,MATCH(M$4,'AEO 2022 52'!$13:$13,0))*1000</f>
        <v>34884.472</v>
      </c>
      <c r="N115" s="90">
        <f t="array" ref="N115">INDEX('AEO 2022 52'!40:40,MATCH(N$4,'AEO 2022 52'!$13:$13,0))*1000</f>
        <v>34948.719</v>
      </c>
      <c r="O115" s="90">
        <f t="array" ref="O115">INDEX('AEO 2022 52'!40:40,MATCH(O$4,'AEO 2022 52'!$13:$13,0))*1000</f>
        <v>35004.974</v>
      </c>
      <c r="P115" s="90">
        <f t="array" ref="P115">INDEX('AEO 2022 52'!40:40,MATCH(P$4,'AEO 2022 52'!$13:$13,0))*1000</f>
        <v>35067.841</v>
      </c>
      <c r="Q115" s="90">
        <f t="array" ref="Q115">INDEX('AEO 2022 52'!40:40,MATCH(Q$4,'AEO 2022 52'!$13:$13,0))*1000</f>
        <v>35108.326</v>
      </c>
      <c r="R115" s="90">
        <f t="array" ref="R115">INDEX('AEO 2022 52'!40:40,MATCH(R$4,'AEO 2022 52'!$13:$13,0))*1000</f>
        <v>35144.341</v>
      </c>
      <c r="S115" s="90">
        <f t="array" ref="S115">INDEX('AEO 2022 52'!40:40,MATCH(S$4,'AEO 2022 52'!$13:$13,0))*1000</f>
        <v>35180.908</v>
      </c>
      <c r="T115" s="90">
        <f t="array" ref="T115">INDEX('AEO 2022 52'!40:40,MATCH(T$4,'AEO 2022 52'!$13:$13,0))*1000</f>
        <v>35217.205</v>
      </c>
      <c r="U115" s="90">
        <f t="array" ref="U115">INDEX('AEO 2022 52'!40:40,MATCH(U$4,'AEO 2022 52'!$13:$13,0))*1000</f>
        <v>35252.312</v>
      </c>
      <c r="V115" s="90">
        <f t="array" ref="V115">INDEX('AEO 2022 52'!40:40,MATCH(V$4,'AEO 2022 52'!$13:$13,0))*1000</f>
        <v>35289.726</v>
      </c>
      <c r="W115" s="90">
        <f t="array" ref="W115">INDEX('AEO 2022 52'!40:40,MATCH(W$4,'AEO 2022 52'!$13:$13,0))*1000</f>
        <v>35322.845</v>
      </c>
      <c r="X115" s="90">
        <f t="array" ref="X115">INDEX('AEO 2022 52'!40:40,MATCH(X$4,'AEO 2022 52'!$13:$13,0))*1000</f>
        <v>35356.434</v>
      </c>
      <c r="Y115" s="90">
        <f t="array" ref="Y115">INDEX('AEO 2022 52'!40:40,MATCH(Y$4,'AEO 2022 52'!$13:$13,0))*1000</f>
        <v>35389.938</v>
      </c>
      <c r="Z115" s="90">
        <f t="array" ref="Z115">INDEX('AEO 2022 52'!40:40,MATCH(Z$4,'AEO 2022 52'!$13:$13,0))*1000</f>
        <v>35422.489</v>
      </c>
      <c r="AA115" s="90">
        <f t="array" ref="AA115">INDEX('AEO 2022 52'!40:40,MATCH(AA$4,'AEO 2022 52'!$13:$13,0))*1000</f>
        <v>35456.009</v>
      </c>
      <c r="AB115" s="90">
        <f t="array" ref="AB115">INDEX('AEO 2022 52'!40:40,MATCH(AB$4,'AEO 2022 52'!$13:$13,0))*1000</f>
        <v>35490.543</v>
      </c>
      <c r="AC115" s="90">
        <f t="array" ref="AC115">INDEX('AEO 2022 52'!40:40,MATCH(AC$4,'AEO 2022 52'!$13:$13,0))*1000</f>
        <v>35524.757</v>
      </c>
      <c r="AD115" s="90">
        <f t="array" ref="AD115">INDEX('AEO 2022 52'!40:40,MATCH(AD$4,'AEO 2022 52'!$13:$13,0))*1000</f>
        <v>35559.669</v>
      </c>
      <c r="AE115" s="90">
        <f t="array" ref="AE115">INDEX('AEO 2022 52'!40:40,MATCH(AE$4,'AEO 2022 52'!$13:$13,0))*1000</f>
        <v>35594.734</v>
      </c>
      <c r="AF115" s="90">
        <f t="array" ref="AF115">INDEX('AEO 2022 52'!40:40,MATCH(AF$4,'AEO 2022 52'!$13:$13,0))*1000</f>
        <v>35630.077</v>
      </c>
      <c r="AG115" s="90">
        <f t="array" ref="AG115">INDEX('AEO 2022 52'!40:40,MATCH(AG$4,'AEO 2022 52'!$13:$13,0))*1000</f>
        <v>35648.319</v>
      </c>
    </row>
    <row r="116" ht="14.25" customHeight="1">
      <c r="A116" s="1"/>
      <c r="B116" s="3" t="s">
        <v>1981</v>
      </c>
      <c r="C116" s="90">
        <f t="array" ref="C116">INDEX('AEO 2021 52'!40:40,MATCH(C$4,'AEO 2021 52'!$14:$14,0))*1000</f>
        <v>40440.594</v>
      </c>
      <c r="D116" s="90">
        <f t="array" ref="D116">INDEX('AEO 2022 52'!41:41,MATCH(D$4,'AEO 2022 52'!$13:$13,0))*1000</f>
        <v>45309.269</v>
      </c>
      <c r="E116" s="90">
        <f t="array" ref="E116">INDEX('AEO 2022 52'!41:41,MATCH(E$4,'AEO 2022 52'!$13:$13,0))*1000</f>
        <v>45317.07</v>
      </c>
      <c r="F116" s="90">
        <f t="array" ref="F116">INDEX('AEO 2022 52'!41:41,MATCH(F$4,'AEO 2022 52'!$13:$13,0))*1000</f>
        <v>45389.805</v>
      </c>
      <c r="G116" s="90">
        <f t="array" ref="G116">INDEX('AEO 2022 52'!41:41,MATCH(G$4,'AEO 2022 52'!$13:$13,0))*1000</f>
        <v>45496.155</v>
      </c>
      <c r="H116" s="90">
        <f t="array" ref="H116">INDEX('AEO 2022 52'!41:41,MATCH(H$4,'AEO 2022 52'!$13:$13,0))*1000</f>
        <v>45680.035</v>
      </c>
      <c r="I116" s="90">
        <f t="array" ref="I116">INDEX('AEO 2022 52'!41:41,MATCH(I$4,'AEO 2022 52'!$13:$13,0))*1000</f>
        <v>45812.706</v>
      </c>
      <c r="J116" s="90">
        <f t="array" ref="J116">INDEX('AEO 2022 52'!41:41,MATCH(J$4,'AEO 2022 52'!$13:$13,0))*1000</f>
        <v>45874.332</v>
      </c>
      <c r="K116" s="90">
        <f t="array" ref="K116">INDEX('AEO 2022 52'!41:41,MATCH(K$4,'AEO 2022 52'!$13:$13,0))*1000</f>
        <v>45938.152</v>
      </c>
      <c r="L116" s="90">
        <f t="array" ref="L116">INDEX('AEO 2022 52'!41:41,MATCH(L$4,'AEO 2022 52'!$13:$13,0))*1000</f>
        <v>46001.217</v>
      </c>
      <c r="M116" s="90">
        <f t="array" ref="M116">INDEX('AEO 2022 52'!41:41,MATCH(M$4,'AEO 2022 52'!$13:$13,0))*1000</f>
        <v>46062.012</v>
      </c>
      <c r="N116" s="90">
        <f t="array" ref="N116">INDEX('AEO 2022 52'!41:41,MATCH(N$4,'AEO 2022 52'!$13:$13,0))*1000</f>
        <v>46123.104</v>
      </c>
      <c r="O116" s="90">
        <f t="array" ref="O116">INDEX('AEO 2022 52'!41:41,MATCH(O$4,'AEO 2022 52'!$13:$13,0))*1000</f>
        <v>46177.94</v>
      </c>
      <c r="P116" s="90">
        <f t="array" ref="P116">INDEX('AEO 2022 52'!41:41,MATCH(P$4,'AEO 2022 52'!$13:$13,0))*1000</f>
        <v>46237.823</v>
      </c>
      <c r="Q116" s="90">
        <f t="array" ref="Q116">INDEX('AEO 2022 52'!41:41,MATCH(Q$4,'AEO 2022 52'!$13:$13,0))*1000</f>
        <v>46275.551</v>
      </c>
      <c r="R116" s="90">
        <f t="array" ref="R116">INDEX('AEO 2022 52'!41:41,MATCH(R$4,'AEO 2022 52'!$13:$13,0))*1000</f>
        <v>46309.441</v>
      </c>
      <c r="S116" s="90">
        <f t="array" ref="S116">INDEX('AEO 2022 52'!41:41,MATCH(S$4,'AEO 2022 52'!$13:$13,0))*1000</f>
        <v>46343.788</v>
      </c>
      <c r="T116" s="90">
        <f t="array" ref="T116">INDEX('AEO 2022 52'!41:41,MATCH(T$4,'AEO 2022 52'!$13:$13,0))*1000</f>
        <v>46378.277</v>
      </c>
      <c r="U116" s="90">
        <f t="array" ref="U116">INDEX('AEO 2022 52'!41:41,MATCH(U$4,'AEO 2022 52'!$13:$13,0))*1000</f>
        <v>46411.243</v>
      </c>
      <c r="V116" s="90">
        <f t="array" ref="V116">INDEX('AEO 2022 52'!41:41,MATCH(V$4,'AEO 2022 52'!$13:$13,0))*1000</f>
        <v>46445.896</v>
      </c>
      <c r="W116" s="90">
        <f t="array" ref="W116">INDEX('AEO 2022 52'!41:41,MATCH(W$4,'AEO 2022 52'!$13:$13,0))*1000</f>
        <v>46476.761</v>
      </c>
      <c r="X116" s="90">
        <f t="array" ref="X116">INDEX('AEO 2022 52'!41:41,MATCH(X$4,'AEO 2022 52'!$13:$13,0))*1000</f>
        <v>46508.259</v>
      </c>
      <c r="Y116" s="90">
        <f t="array" ref="Y116">INDEX('AEO 2022 52'!41:41,MATCH(Y$4,'AEO 2022 52'!$13:$13,0))*1000</f>
        <v>46539.436</v>
      </c>
      <c r="Z116" s="90">
        <f t="array" ref="Z116">INDEX('AEO 2022 52'!41:41,MATCH(Z$4,'AEO 2022 52'!$13:$13,0))*1000</f>
        <v>46570.026</v>
      </c>
      <c r="AA116" s="90">
        <f t="array" ref="AA116">INDEX('AEO 2022 52'!41:41,MATCH(AA$4,'AEO 2022 52'!$13:$13,0))*1000</f>
        <v>46601.223</v>
      </c>
      <c r="AB116" s="90">
        <f t="array" ref="AB116">INDEX('AEO 2022 52'!41:41,MATCH(AB$4,'AEO 2022 52'!$13:$13,0))*1000</f>
        <v>46633.11</v>
      </c>
      <c r="AC116" s="90">
        <f t="array" ref="AC116">INDEX('AEO 2022 52'!41:41,MATCH(AC$4,'AEO 2022 52'!$13:$13,0))*1000</f>
        <v>46664.673</v>
      </c>
      <c r="AD116" s="90">
        <f t="array" ref="AD116">INDEX('AEO 2022 52'!41:41,MATCH(AD$4,'AEO 2022 52'!$13:$13,0))*1000</f>
        <v>46696.85</v>
      </c>
      <c r="AE116" s="90">
        <f t="array" ref="AE116">INDEX('AEO 2022 52'!41:41,MATCH(AE$4,'AEO 2022 52'!$13:$13,0))*1000</f>
        <v>46728.79</v>
      </c>
      <c r="AF116" s="90">
        <f t="array" ref="AF116">INDEX('AEO 2022 52'!41:41,MATCH(AF$4,'AEO 2022 52'!$13:$13,0))*1000</f>
        <v>46761.013</v>
      </c>
      <c r="AG116" s="90">
        <f t="array" ref="AG116">INDEX('AEO 2022 52'!41:41,MATCH(AG$4,'AEO 2022 52'!$13:$13,0))*1000</f>
        <v>46775.024</v>
      </c>
    </row>
    <row r="117" ht="14.25" customHeight="1">
      <c r="A117" s="1"/>
      <c r="B117" s="3" t="s">
        <v>623</v>
      </c>
      <c r="C117" s="90">
        <f t="array" ref="C117">INDEX('AEO 2021 52'!41:41,MATCH(C$4,'AEO 2021 52'!$14:$14,0))*1000</f>
        <v>39779.32</v>
      </c>
      <c r="D117" s="90">
        <f t="array" ref="D117">INDEX('AEO 2022 52'!42:42,MATCH(D$4,'AEO 2022 52'!$13:$13,0))*1000</f>
        <v>37753.834</v>
      </c>
      <c r="E117" s="90">
        <f t="array" ref="E117">INDEX('AEO 2022 52'!42:42,MATCH(E$4,'AEO 2022 52'!$13:$13,0))*1000</f>
        <v>37849.88</v>
      </c>
      <c r="F117" s="90">
        <f t="array" ref="F117">INDEX('AEO 2022 52'!42:42,MATCH(F$4,'AEO 2022 52'!$13:$13,0))*1000</f>
        <v>37965.958</v>
      </c>
      <c r="G117" s="90">
        <f t="array" ref="G117">INDEX('AEO 2022 52'!42:42,MATCH(G$4,'AEO 2022 52'!$13:$13,0))*1000</f>
        <v>38082.821</v>
      </c>
      <c r="H117" s="90">
        <f t="array" ref="H117">INDEX('AEO 2022 52'!42:42,MATCH(H$4,'AEO 2022 52'!$13:$13,0))*1000</f>
        <v>38178.902</v>
      </c>
      <c r="I117" s="90">
        <f t="array" ref="I117">INDEX('AEO 2022 52'!42:42,MATCH(I$4,'AEO 2022 52'!$13:$13,0))*1000</f>
        <v>38276.226</v>
      </c>
      <c r="J117" s="90">
        <f t="array" ref="J117">INDEX('AEO 2022 52'!42:42,MATCH(J$4,'AEO 2022 52'!$13:$13,0))*1000</f>
        <v>38373.508</v>
      </c>
      <c r="K117" s="90">
        <f t="array" ref="K117">INDEX('AEO 2022 52'!42:42,MATCH(K$4,'AEO 2022 52'!$13:$13,0))*1000</f>
        <v>38472.145</v>
      </c>
      <c r="L117" s="90">
        <f t="array" ref="L117">INDEX('AEO 2022 52'!42:42,MATCH(L$4,'AEO 2022 52'!$13:$13,0))*1000</f>
        <v>38569.775</v>
      </c>
      <c r="M117" s="90">
        <f t="array" ref="M117">INDEX('AEO 2022 52'!42:42,MATCH(M$4,'AEO 2022 52'!$13:$13,0))*1000</f>
        <v>38666.492</v>
      </c>
      <c r="N117" s="90">
        <f t="array" ref="N117">INDEX('AEO 2022 52'!42:42,MATCH(N$4,'AEO 2022 52'!$13:$13,0))*1000</f>
        <v>38763.508</v>
      </c>
      <c r="O117" s="90">
        <f t="array" ref="O117">INDEX('AEO 2022 52'!42:42,MATCH(O$4,'AEO 2022 52'!$13:$13,0))*1000</f>
        <v>38858.631</v>
      </c>
      <c r="P117" s="90">
        <f t="array" ref="P117">INDEX('AEO 2022 52'!42:42,MATCH(P$4,'AEO 2022 52'!$13:$13,0))*1000</f>
        <v>38955.429</v>
      </c>
      <c r="Q117" s="90">
        <f t="array" ref="Q117">INDEX('AEO 2022 52'!42:42,MATCH(Q$4,'AEO 2022 52'!$13:$13,0))*1000</f>
        <v>38984.753</v>
      </c>
      <c r="R117" s="90">
        <f t="array" ref="R117">INDEX('AEO 2022 52'!42:42,MATCH(R$4,'AEO 2022 52'!$13:$13,0))*1000</f>
        <v>39001.9</v>
      </c>
      <c r="S117" s="90">
        <f t="array" ref="S117">INDEX('AEO 2022 52'!42:42,MATCH(S$4,'AEO 2022 52'!$13:$13,0))*1000</f>
        <v>39019.039</v>
      </c>
      <c r="T117" s="90">
        <f t="array" ref="T117">INDEX('AEO 2022 52'!42:42,MATCH(T$4,'AEO 2022 52'!$13:$13,0))*1000</f>
        <v>39034.515</v>
      </c>
      <c r="U117" s="90">
        <f t="array" ref="U117">INDEX('AEO 2022 52'!42:42,MATCH(U$4,'AEO 2022 52'!$13:$13,0))*1000</f>
        <v>39048.382</v>
      </c>
      <c r="V117" s="90">
        <f t="array" ref="V117">INDEX('AEO 2022 52'!42:42,MATCH(V$4,'AEO 2022 52'!$13:$13,0))*1000</f>
        <v>39061.935</v>
      </c>
      <c r="W117" s="90">
        <f t="array" ref="W117">INDEX('AEO 2022 52'!42:42,MATCH(W$4,'AEO 2022 52'!$13:$13,0))*1000</f>
        <v>39072.998</v>
      </c>
      <c r="X117" s="90">
        <f t="array" ref="X117">INDEX('AEO 2022 52'!42:42,MATCH(X$4,'AEO 2022 52'!$13:$13,0))*1000</f>
        <v>39084.213</v>
      </c>
      <c r="Y117" s="90">
        <f t="array" ref="Y117">INDEX('AEO 2022 52'!42:42,MATCH(Y$4,'AEO 2022 52'!$13:$13,0))*1000</f>
        <v>39094.78</v>
      </c>
      <c r="Z117" s="90">
        <f t="array" ref="Z117">INDEX('AEO 2022 52'!42:42,MATCH(Z$4,'AEO 2022 52'!$13:$13,0))*1000</f>
        <v>39105.175</v>
      </c>
      <c r="AA117" s="90">
        <f t="array" ref="AA117">INDEX('AEO 2022 52'!42:42,MATCH(AA$4,'AEO 2022 52'!$13:$13,0))*1000</f>
        <v>39115.467</v>
      </c>
      <c r="AB117" s="90">
        <f t="array" ref="AB117">INDEX('AEO 2022 52'!42:42,MATCH(AB$4,'AEO 2022 52'!$13:$13,0))*1000</f>
        <v>39125.557</v>
      </c>
      <c r="AC117" s="90">
        <f t="array" ref="AC117">INDEX('AEO 2022 52'!42:42,MATCH(AC$4,'AEO 2022 52'!$13:$13,0))*1000</f>
        <v>39135.635</v>
      </c>
      <c r="AD117" s="90">
        <f t="array" ref="AD117">INDEX('AEO 2022 52'!42:42,MATCH(AD$4,'AEO 2022 52'!$13:$13,0))*1000</f>
        <v>39146.027</v>
      </c>
      <c r="AE117" s="90">
        <f t="array" ref="AE117">INDEX('AEO 2022 52'!42:42,MATCH(AE$4,'AEO 2022 52'!$13:$13,0))*1000</f>
        <v>39155.91</v>
      </c>
      <c r="AF117" s="90">
        <f t="array" ref="AF117">INDEX('AEO 2022 52'!42:42,MATCH(AF$4,'AEO 2022 52'!$13:$13,0))*1000</f>
        <v>39166.134</v>
      </c>
      <c r="AG117" s="90">
        <f t="array" ref="AG117">INDEX('AEO 2022 52'!42:42,MATCH(AG$4,'AEO 2022 52'!$13:$13,0))*1000</f>
        <v>39170.517</v>
      </c>
    </row>
    <row r="118" ht="14.25" customHeight="1">
      <c r="A118" s="1"/>
      <c r="B118" s="3" t="s">
        <v>626</v>
      </c>
      <c r="C118" s="90">
        <f t="array" ref="C118">INDEX('AEO 2021 52'!42:42,MATCH(C$4,'AEO 2021 52'!$14:$14,0))*1000</f>
        <v>45024.017</v>
      </c>
      <c r="D118" s="90">
        <f t="array" ref="D118">INDEX('AEO 2022 52'!43:43,MATCH(D$4,'AEO 2022 52'!$13:$13,0))*1000</f>
        <v>43857.853</v>
      </c>
      <c r="E118" s="90">
        <f t="array" ref="E118">INDEX('AEO 2022 52'!43:43,MATCH(E$4,'AEO 2022 52'!$13:$13,0))*1000</f>
        <v>43959.709</v>
      </c>
      <c r="F118" s="90">
        <f t="array" ref="F118">INDEX('AEO 2022 52'!43:43,MATCH(F$4,'AEO 2022 52'!$13:$13,0))*1000</f>
        <v>44114.006</v>
      </c>
      <c r="G118" s="90">
        <f t="array" ref="G118">INDEX('AEO 2022 52'!43:43,MATCH(G$4,'AEO 2022 52'!$13:$13,0))*1000</f>
        <v>44293.411</v>
      </c>
      <c r="H118" s="90">
        <f t="array" ref="H118">INDEX('AEO 2022 52'!43:43,MATCH(H$4,'AEO 2022 52'!$13:$13,0))*1000</f>
        <v>44394.981</v>
      </c>
      <c r="I118" s="90">
        <f t="array" ref="I118">INDEX('AEO 2022 52'!43:43,MATCH(I$4,'AEO 2022 52'!$13:$13,0))*1000</f>
        <v>44515.633</v>
      </c>
      <c r="J118" s="90">
        <f t="array" ref="J118">INDEX('AEO 2022 52'!43:43,MATCH(J$4,'AEO 2022 52'!$13:$13,0))*1000</f>
        <v>44643.066</v>
      </c>
      <c r="K118" s="90">
        <f t="array" ref="K118">INDEX('AEO 2022 52'!43:43,MATCH(K$4,'AEO 2022 52'!$13:$13,0))*1000</f>
        <v>44776.375</v>
      </c>
      <c r="L118" s="90">
        <f t="array" ref="L118">INDEX('AEO 2022 52'!43:43,MATCH(L$4,'AEO 2022 52'!$13:$13,0))*1000</f>
        <v>44894.993</v>
      </c>
      <c r="M118" s="90">
        <f t="array" ref="M118">INDEX('AEO 2022 52'!43:43,MATCH(M$4,'AEO 2022 52'!$13:$13,0))*1000</f>
        <v>45003.311</v>
      </c>
      <c r="N118" s="90">
        <f t="array" ref="N118">INDEX('AEO 2022 52'!43:43,MATCH(N$4,'AEO 2022 52'!$13:$13,0))*1000</f>
        <v>45106.438</v>
      </c>
      <c r="O118" s="90">
        <f t="array" ref="O118">INDEX('AEO 2022 52'!43:43,MATCH(O$4,'AEO 2022 52'!$13:$13,0))*1000</f>
        <v>45203.934</v>
      </c>
      <c r="P118" s="90">
        <f t="array" ref="P118">INDEX('AEO 2022 52'!43:43,MATCH(P$4,'AEO 2022 52'!$13:$13,0))*1000</f>
        <v>45299.625</v>
      </c>
      <c r="Q118" s="90">
        <f t="array" ref="Q118">INDEX('AEO 2022 52'!43:43,MATCH(Q$4,'AEO 2022 52'!$13:$13,0))*1000</f>
        <v>45327.309</v>
      </c>
      <c r="R118" s="90">
        <f t="array" ref="R118">INDEX('AEO 2022 52'!43:43,MATCH(R$4,'AEO 2022 52'!$13:$13,0))*1000</f>
        <v>45342.079</v>
      </c>
      <c r="S118" s="90">
        <f t="array" ref="S118">INDEX('AEO 2022 52'!43:43,MATCH(S$4,'AEO 2022 52'!$13:$13,0))*1000</f>
        <v>45356.613</v>
      </c>
      <c r="T118" s="90">
        <f t="array" ref="T118">INDEX('AEO 2022 52'!43:43,MATCH(T$4,'AEO 2022 52'!$13:$13,0))*1000</f>
        <v>45375.343</v>
      </c>
      <c r="U118" s="90">
        <f t="array" ref="U118">INDEX('AEO 2022 52'!43:43,MATCH(U$4,'AEO 2022 52'!$13:$13,0))*1000</f>
        <v>45392.742</v>
      </c>
      <c r="V118" s="90">
        <f t="array" ref="V118">INDEX('AEO 2022 52'!43:43,MATCH(V$4,'AEO 2022 52'!$13:$13,0))*1000</f>
        <v>45411.194</v>
      </c>
      <c r="W118" s="90">
        <f t="array" ref="W118">INDEX('AEO 2022 52'!43:43,MATCH(W$4,'AEO 2022 52'!$13:$13,0))*1000</f>
        <v>45426.369</v>
      </c>
      <c r="X118" s="90">
        <f t="array" ref="X118">INDEX('AEO 2022 52'!43:43,MATCH(X$4,'AEO 2022 52'!$13:$13,0))*1000</f>
        <v>45441.761</v>
      </c>
      <c r="Y118" s="90">
        <f t="array" ref="Y118">INDEX('AEO 2022 52'!43:43,MATCH(Y$4,'AEO 2022 52'!$13:$13,0))*1000</f>
        <v>45456.844</v>
      </c>
      <c r="Z118" s="90">
        <f t="array" ref="Z118">INDEX('AEO 2022 52'!43:43,MATCH(Z$4,'AEO 2022 52'!$13:$13,0))*1000</f>
        <v>45471.272</v>
      </c>
      <c r="AA118" s="90">
        <f t="array" ref="AA118">INDEX('AEO 2022 52'!43:43,MATCH(AA$4,'AEO 2022 52'!$13:$13,0))*1000</f>
        <v>45486.13</v>
      </c>
      <c r="AB118" s="90">
        <f t="array" ref="AB118">INDEX('AEO 2022 52'!43:43,MATCH(AB$4,'AEO 2022 52'!$13:$13,0))*1000</f>
        <v>45501.369</v>
      </c>
      <c r="AC118" s="90">
        <f t="array" ref="AC118">INDEX('AEO 2022 52'!43:43,MATCH(AC$4,'AEO 2022 52'!$13:$13,0))*1000</f>
        <v>45516.491</v>
      </c>
      <c r="AD118" s="90">
        <f t="array" ref="AD118">INDEX('AEO 2022 52'!43:43,MATCH(AD$4,'AEO 2022 52'!$13:$13,0))*1000</f>
        <v>45532.101</v>
      </c>
      <c r="AE118" s="90">
        <f t="array" ref="AE118">INDEX('AEO 2022 52'!43:43,MATCH(AE$4,'AEO 2022 52'!$13:$13,0))*1000</f>
        <v>45547.615</v>
      </c>
      <c r="AF118" s="90">
        <f t="array" ref="AF118">INDEX('AEO 2022 52'!43:43,MATCH(AF$4,'AEO 2022 52'!$13:$13,0))*1000</f>
        <v>45563.389</v>
      </c>
      <c r="AG118" s="90">
        <f t="array" ref="AG118">INDEX('AEO 2022 52'!43:43,MATCH(AG$4,'AEO 2022 52'!$13:$13,0))*1000</f>
        <v>45574.883</v>
      </c>
    </row>
    <row r="119" ht="14.25" customHeight="1">
      <c r="A119" s="1"/>
      <c r="B119" s="3" t="s">
        <v>629</v>
      </c>
      <c r="C119" s="90">
        <f t="array" ref="C119">INDEX('AEO 2021 52'!43:43,MATCH(C$4,'AEO 2021 52'!$14:$14,0))*1000</f>
        <v>39835.037</v>
      </c>
      <c r="D119" s="90">
        <f t="array" ref="D119">INDEX('AEO 2022 52'!44:44,MATCH(D$4,'AEO 2022 52'!$13:$13,0))*1000</f>
        <v>36330.75</v>
      </c>
      <c r="E119" s="90">
        <f t="array" ref="E119">INDEX('AEO 2022 52'!44:44,MATCH(E$4,'AEO 2022 52'!$13:$13,0))*1000</f>
        <v>36454.121</v>
      </c>
      <c r="F119" s="90">
        <f t="array" ref="F119">INDEX('AEO 2022 52'!44:44,MATCH(F$4,'AEO 2022 52'!$13:$13,0))*1000</f>
        <v>36634.453</v>
      </c>
      <c r="G119" s="90">
        <f t="array" ref="G119">INDEX('AEO 2022 52'!44:44,MATCH(G$4,'AEO 2022 52'!$13:$13,0))*1000</f>
        <v>36853.596</v>
      </c>
      <c r="H119" s="90">
        <f t="array" ref="H119">INDEX('AEO 2022 52'!44:44,MATCH(H$4,'AEO 2022 52'!$13:$13,0))*1000</f>
        <v>36994.686</v>
      </c>
      <c r="I119" s="90">
        <f t="array" ref="I119">INDEX('AEO 2022 52'!44:44,MATCH(I$4,'AEO 2022 52'!$13:$13,0))*1000</f>
        <v>37154.259</v>
      </c>
      <c r="J119" s="90">
        <f t="array" ref="J119">INDEX('AEO 2022 52'!44:44,MATCH(J$4,'AEO 2022 52'!$13:$13,0))*1000</f>
        <v>37313.896</v>
      </c>
      <c r="K119" s="90">
        <f t="array" ref="K119">INDEX('AEO 2022 52'!44:44,MATCH(K$4,'AEO 2022 52'!$13:$13,0))*1000</f>
        <v>37480.011</v>
      </c>
      <c r="L119" s="90">
        <f t="array" ref="L119">INDEX('AEO 2022 52'!44:44,MATCH(L$4,'AEO 2022 52'!$13:$13,0))*1000</f>
        <v>37622.726</v>
      </c>
      <c r="M119" s="90">
        <f t="array" ref="M119">INDEX('AEO 2022 52'!44:44,MATCH(M$4,'AEO 2022 52'!$13:$13,0))*1000</f>
        <v>37745.182</v>
      </c>
      <c r="N119" s="90">
        <f t="array" ref="N119">INDEX('AEO 2022 52'!44:44,MATCH(N$4,'AEO 2022 52'!$13:$13,0))*1000</f>
        <v>37854.549</v>
      </c>
      <c r="O119" s="90">
        <f t="array" ref="O119">INDEX('AEO 2022 52'!44:44,MATCH(O$4,'AEO 2022 52'!$13:$13,0))*1000</f>
        <v>37954.433</v>
      </c>
      <c r="P119" s="90">
        <f t="array" ref="P119">INDEX('AEO 2022 52'!44:44,MATCH(P$4,'AEO 2022 52'!$13:$13,0))*1000</f>
        <v>38054.173</v>
      </c>
      <c r="Q119" s="90">
        <f t="array" ref="Q119">INDEX('AEO 2022 52'!44:44,MATCH(Q$4,'AEO 2022 52'!$13:$13,0))*1000</f>
        <v>38085.541</v>
      </c>
      <c r="R119" s="90">
        <f t="array" ref="R119">INDEX('AEO 2022 52'!44:44,MATCH(R$4,'AEO 2022 52'!$13:$13,0))*1000</f>
        <v>38103.542</v>
      </c>
      <c r="S119" s="90">
        <f t="array" ref="S119">INDEX('AEO 2022 52'!44:44,MATCH(S$4,'AEO 2022 52'!$13:$13,0))*1000</f>
        <v>38121.346</v>
      </c>
      <c r="T119" s="90">
        <f t="array" ref="T119">INDEX('AEO 2022 52'!44:44,MATCH(T$4,'AEO 2022 52'!$13:$13,0))*1000</f>
        <v>38137.802</v>
      </c>
      <c r="U119" s="90">
        <f t="array" ref="U119">INDEX('AEO 2022 52'!44:44,MATCH(U$4,'AEO 2022 52'!$13:$13,0))*1000</f>
        <v>38153.416</v>
      </c>
      <c r="V119" s="90">
        <f t="array" ref="V119">INDEX('AEO 2022 52'!44:44,MATCH(V$4,'AEO 2022 52'!$13:$13,0))*1000</f>
        <v>38170.399</v>
      </c>
      <c r="W119" s="90">
        <f t="array" ref="W119">INDEX('AEO 2022 52'!44:44,MATCH(W$4,'AEO 2022 52'!$13:$13,0))*1000</f>
        <v>38184.65</v>
      </c>
      <c r="X119" s="90">
        <f t="array" ref="X119">INDEX('AEO 2022 52'!44:44,MATCH(X$4,'AEO 2022 52'!$13:$13,0))*1000</f>
        <v>38199.139</v>
      </c>
      <c r="Y119" s="90">
        <f t="array" ref="Y119">INDEX('AEO 2022 52'!44:44,MATCH(Y$4,'AEO 2022 52'!$13:$13,0))*1000</f>
        <v>38213.486</v>
      </c>
      <c r="Z119" s="90">
        <f t="array" ref="Z119">INDEX('AEO 2022 52'!44:44,MATCH(Z$4,'AEO 2022 52'!$13:$13,0))*1000</f>
        <v>38227.234</v>
      </c>
      <c r="AA119" s="90">
        <f t="array" ref="AA119">INDEX('AEO 2022 52'!44:44,MATCH(AA$4,'AEO 2022 52'!$13:$13,0))*1000</f>
        <v>38241.47</v>
      </c>
      <c r="AB119" s="90">
        <f t="array" ref="AB119">INDEX('AEO 2022 52'!44:44,MATCH(AB$4,'AEO 2022 52'!$13:$13,0))*1000</f>
        <v>38256.165</v>
      </c>
      <c r="AC119" s="90">
        <f t="array" ref="AC119">INDEX('AEO 2022 52'!44:44,MATCH(AC$4,'AEO 2022 52'!$13:$13,0))*1000</f>
        <v>38270.752</v>
      </c>
      <c r="AD119" s="90">
        <f t="array" ref="AD119">INDEX('AEO 2022 52'!44:44,MATCH(AD$4,'AEO 2022 52'!$13:$13,0))*1000</f>
        <v>38285.778</v>
      </c>
      <c r="AE119" s="90">
        <f t="array" ref="AE119">INDEX('AEO 2022 52'!44:44,MATCH(AE$4,'AEO 2022 52'!$13:$13,0))*1000</f>
        <v>38300.804</v>
      </c>
      <c r="AF119" s="90">
        <f t="array" ref="AF119">INDEX('AEO 2022 52'!44:44,MATCH(AF$4,'AEO 2022 52'!$13:$13,0))*1000</f>
        <v>38316.044</v>
      </c>
      <c r="AG119" s="90">
        <f t="array" ref="AG119">INDEX('AEO 2022 52'!44:44,MATCH(AG$4,'AEO 2022 52'!$13:$13,0))*1000</f>
        <v>38326.935</v>
      </c>
    </row>
    <row r="120" ht="14.25" customHeight="1">
      <c r="A120" s="1"/>
      <c r="B120" s="3" t="s">
        <v>632</v>
      </c>
      <c r="C120" s="90">
        <f t="array" ref="C120">INDEX('AEO 2021 52'!44:44,MATCH(C$4,'AEO 2021 52'!$14:$14,0))*1000</f>
        <v>38074.669</v>
      </c>
      <c r="D120" s="90">
        <f t="array" ref="D120">INDEX('AEO 2022 52'!45:45,MATCH(D$4,'AEO 2022 52'!$13:$13,0))*1000</f>
        <v>42715.176</v>
      </c>
      <c r="E120" s="90">
        <f t="array" ref="E120">INDEX('AEO 2022 52'!45:45,MATCH(E$4,'AEO 2022 52'!$13:$13,0))*1000</f>
        <v>42800.003</v>
      </c>
      <c r="F120" s="90">
        <f t="array" ref="F120">INDEX('AEO 2022 52'!45:45,MATCH(F$4,'AEO 2022 52'!$13:$13,0))*1000</f>
        <v>42901.413</v>
      </c>
      <c r="G120" s="90">
        <f t="array" ref="G120">INDEX('AEO 2022 52'!45:45,MATCH(G$4,'AEO 2022 52'!$13:$13,0))*1000</f>
        <v>43005.344</v>
      </c>
      <c r="H120" s="90">
        <f t="array" ref="H120">INDEX('AEO 2022 52'!45:45,MATCH(H$4,'AEO 2022 52'!$13:$13,0))*1000</f>
        <v>43100.452</v>
      </c>
      <c r="I120" s="90">
        <f t="array" ref="I120">INDEX('AEO 2022 52'!45:45,MATCH(I$4,'AEO 2022 52'!$13:$13,0))*1000</f>
        <v>43197.182</v>
      </c>
      <c r="J120" s="90">
        <f t="array" ref="J120">INDEX('AEO 2022 52'!45:45,MATCH(J$4,'AEO 2022 52'!$13:$13,0))*1000</f>
        <v>43292.812</v>
      </c>
      <c r="K120" s="90">
        <f t="array" ref="K120">INDEX('AEO 2022 52'!45:45,MATCH(K$4,'AEO 2022 52'!$13:$13,0))*1000</f>
        <v>43389.339</v>
      </c>
      <c r="L120" s="90">
        <f t="array" ref="L120">INDEX('AEO 2022 52'!45:45,MATCH(L$4,'AEO 2022 52'!$13:$13,0))*1000</f>
        <v>43485.016</v>
      </c>
      <c r="M120" s="90">
        <f t="array" ref="M120">INDEX('AEO 2022 52'!45:45,MATCH(M$4,'AEO 2022 52'!$13:$13,0))*1000</f>
        <v>43580.059</v>
      </c>
      <c r="N120" s="90">
        <f t="array" ref="N120">INDEX('AEO 2022 52'!45:45,MATCH(N$4,'AEO 2022 52'!$13:$13,0))*1000</f>
        <v>43675.243</v>
      </c>
      <c r="O120" s="90">
        <f t="array" ref="O120">INDEX('AEO 2022 52'!45:45,MATCH(O$4,'AEO 2022 52'!$13:$13,0))*1000</f>
        <v>43768.875</v>
      </c>
      <c r="P120" s="90">
        <f t="array" ref="P120">INDEX('AEO 2022 52'!45:45,MATCH(P$4,'AEO 2022 52'!$13:$13,0))*1000</f>
        <v>43863.846</v>
      </c>
      <c r="Q120" s="90">
        <f t="array" ref="Q120">INDEX('AEO 2022 52'!45:45,MATCH(Q$4,'AEO 2022 52'!$13:$13,0))*1000</f>
        <v>43891.029</v>
      </c>
      <c r="R120" s="90">
        <f t="array" ref="R120">INDEX('AEO 2022 52'!45:45,MATCH(R$4,'AEO 2022 52'!$13:$13,0))*1000</f>
        <v>43904.751</v>
      </c>
      <c r="S120" s="90">
        <f t="array" ref="S120">INDEX('AEO 2022 52'!45:45,MATCH(S$4,'AEO 2022 52'!$13:$13,0))*1000</f>
        <v>43918.518</v>
      </c>
      <c r="T120" s="90">
        <f t="array" ref="T120">INDEX('AEO 2022 52'!45:45,MATCH(T$4,'AEO 2022 52'!$13:$13,0))*1000</f>
        <v>43931.213</v>
      </c>
      <c r="U120" s="90">
        <f t="array" ref="U120">INDEX('AEO 2022 52'!45:45,MATCH(U$4,'AEO 2022 52'!$13:$13,0))*1000</f>
        <v>43942.909</v>
      </c>
      <c r="V120" s="90">
        <f t="array" ref="V120">INDEX('AEO 2022 52'!45:45,MATCH(V$4,'AEO 2022 52'!$13:$13,0))*1000</f>
        <v>43954.464</v>
      </c>
      <c r="W120" s="90">
        <f t="array" ref="W120">INDEX('AEO 2022 52'!45:45,MATCH(W$4,'AEO 2022 52'!$13:$13,0))*1000</f>
        <v>43964.512</v>
      </c>
      <c r="X120" s="90">
        <f t="array" ref="X120">INDEX('AEO 2022 52'!45:45,MATCH(X$4,'AEO 2022 52'!$13:$13,0))*1000</f>
        <v>43974.476</v>
      </c>
      <c r="Y120" s="90">
        <f t="array" ref="Y120">INDEX('AEO 2022 52'!45:45,MATCH(Y$4,'AEO 2022 52'!$13:$13,0))*1000</f>
        <v>43984.104</v>
      </c>
      <c r="Z120" s="90">
        <f t="array" ref="Z120">INDEX('AEO 2022 52'!45:45,MATCH(Z$4,'AEO 2022 52'!$13:$13,0))*1000</f>
        <v>43993.454</v>
      </c>
      <c r="AA120" s="90">
        <f t="array" ref="AA120">INDEX('AEO 2022 52'!45:45,MATCH(AA$4,'AEO 2022 52'!$13:$13,0))*1000</f>
        <v>44002.796</v>
      </c>
      <c r="AB120" s="90">
        <f t="array" ref="AB120">INDEX('AEO 2022 52'!45:45,MATCH(AB$4,'AEO 2022 52'!$13:$13,0))*1000</f>
        <v>44012.138</v>
      </c>
      <c r="AC120" s="90">
        <f t="array" ref="AC120">INDEX('AEO 2022 52'!45:45,MATCH(AC$4,'AEO 2022 52'!$13:$13,0))*1000</f>
        <v>44021.454</v>
      </c>
      <c r="AD120" s="90">
        <f t="array" ref="AD120">INDEX('AEO 2022 52'!45:45,MATCH(AD$4,'AEO 2022 52'!$13:$13,0))*1000</f>
        <v>44030.991</v>
      </c>
      <c r="AE120" s="90">
        <f t="array" ref="AE120">INDEX('AEO 2022 52'!45:45,MATCH(AE$4,'AEO 2022 52'!$13:$13,0))*1000</f>
        <v>44040.237</v>
      </c>
      <c r="AF120" s="90">
        <f t="array" ref="AF120">INDEX('AEO 2022 52'!45:45,MATCH(AF$4,'AEO 2022 52'!$13:$13,0))*1000</f>
        <v>44049.698</v>
      </c>
      <c r="AG120" s="90">
        <f t="array" ref="AG120">INDEX('AEO 2022 52'!45:45,MATCH(AG$4,'AEO 2022 52'!$13:$13,0))*1000</f>
        <v>44053.226</v>
      </c>
    </row>
    <row r="121" ht="14.25" customHeight="1">
      <c r="A121" s="1"/>
      <c r="B121" s="3" t="s">
        <v>635</v>
      </c>
      <c r="C121" s="90">
        <f t="array" ref="C121">INDEX('AEO 2021 52'!45:45,MATCH(C$4,'AEO 2021 52'!$14:$14,0))*1000</f>
        <v>42888.34</v>
      </c>
      <c r="D121" s="90">
        <f t="array" ref="D121">INDEX('AEO 2022 52'!46:46,MATCH(D$4,'AEO 2022 52'!$13:$13,0))*1000</f>
        <v>49433.754</v>
      </c>
      <c r="E121" s="90">
        <f t="array" ref="E121">INDEX('AEO 2022 52'!46:46,MATCH(E$4,'AEO 2022 52'!$13:$13,0))*1000</f>
        <v>49517.113</v>
      </c>
      <c r="F121" s="90">
        <f t="array" ref="F121">INDEX('AEO 2022 52'!46:46,MATCH(F$4,'AEO 2022 52'!$13:$13,0))*1000</f>
        <v>49624.245</v>
      </c>
      <c r="G121" s="90">
        <f t="array" ref="G121">INDEX('AEO 2022 52'!46:46,MATCH(G$4,'AEO 2022 52'!$13:$13,0))*1000</f>
        <v>49733.852</v>
      </c>
      <c r="H121" s="90">
        <f t="array" ref="H121">INDEX('AEO 2022 52'!46:46,MATCH(H$4,'AEO 2022 52'!$13:$13,0))*1000</f>
        <v>49831.604</v>
      </c>
      <c r="I121" s="90">
        <f t="array" ref="I121">INDEX('AEO 2022 52'!46:46,MATCH(I$4,'AEO 2022 52'!$13:$13,0))*1000</f>
        <v>49930.832</v>
      </c>
      <c r="J121" s="90">
        <f t="array" ref="J121">INDEX('AEO 2022 52'!46:46,MATCH(J$4,'AEO 2022 52'!$13:$13,0))*1000</f>
        <v>50029.003</v>
      </c>
      <c r="K121" s="90">
        <f t="array" ref="K121">INDEX('AEO 2022 52'!46:46,MATCH(K$4,'AEO 2022 52'!$13:$13,0))*1000</f>
        <v>50128.403</v>
      </c>
      <c r="L121" s="90">
        <f t="array" ref="L121">INDEX('AEO 2022 52'!46:46,MATCH(L$4,'AEO 2022 52'!$13:$13,0))*1000</f>
        <v>50227.036</v>
      </c>
      <c r="M121" s="90">
        <f t="array" ref="M121">INDEX('AEO 2022 52'!46:46,MATCH(M$4,'AEO 2022 52'!$13:$13,0))*1000</f>
        <v>50324.78</v>
      </c>
      <c r="N121" s="90">
        <f t="array" ref="N121">INDEX('AEO 2022 52'!46:46,MATCH(N$4,'AEO 2022 52'!$13:$13,0))*1000</f>
        <v>50422.958</v>
      </c>
      <c r="O121" s="90">
        <f t="array" ref="O121">INDEX('AEO 2022 52'!46:46,MATCH(O$4,'AEO 2022 52'!$13:$13,0))*1000</f>
        <v>50518.578</v>
      </c>
      <c r="P121" s="90">
        <f t="array" ref="P121">INDEX('AEO 2022 52'!46:46,MATCH(P$4,'AEO 2022 52'!$13:$13,0))*1000</f>
        <v>50616.314</v>
      </c>
      <c r="Q121" s="90">
        <f t="array" ref="Q121">INDEX('AEO 2022 52'!46:46,MATCH(Q$4,'AEO 2022 52'!$13:$13,0))*1000</f>
        <v>50645.935</v>
      </c>
      <c r="R121" s="90">
        <f t="array" ref="R121">INDEX('AEO 2022 52'!46:46,MATCH(R$4,'AEO 2022 52'!$13:$13,0))*1000</f>
        <v>50662.846</v>
      </c>
      <c r="S121" s="90">
        <f t="array" ref="S121">INDEX('AEO 2022 52'!46:46,MATCH(S$4,'AEO 2022 52'!$13:$13,0))*1000</f>
        <v>50679.958</v>
      </c>
      <c r="T121" s="90">
        <f t="array" ref="T121">INDEX('AEO 2022 52'!46:46,MATCH(T$4,'AEO 2022 52'!$13:$13,0))*1000</f>
        <v>50695.656</v>
      </c>
      <c r="U121" s="90">
        <f t="array" ref="U121">INDEX('AEO 2022 52'!46:46,MATCH(U$4,'AEO 2022 52'!$13:$13,0))*1000</f>
        <v>50709.999</v>
      </c>
      <c r="V121" s="90">
        <f t="array" ref="V121">INDEX('AEO 2022 52'!46:46,MATCH(V$4,'AEO 2022 52'!$13:$13,0))*1000</f>
        <v>50724.461</v>
      </c>
      <c r="W121" s="90">
        <f t="array" ref="W121">INDEX('AEO 2022 52'!46:46,MATCH(W$4,'AEO 2022 52'!$13:$13,0))*1000</f>
        <v>50736.546</v>
      </c>
      <c r="X121" s="90">
        <f t="array" ref="X121">INDEX('AEO 2022 52'!46:46,MATCH(X$4,'AEO 2022 52'!$13:$13,0))*1000</f>
        <v>50748.653</v>
      </c>
      <c r="Y121" s="90">
        <f t="array" ref="Y121">INDEX('AEO 2022 52'!46:46,MATCH(Y$4,'AEO 2022 52'!$13:$13,0))*1000</f>
        <v>50760.319</v>
      </c>
      <c r="Z121" s="90">
        <f t="array" ref="Z121">INDEX('AEO 2022 52'!46:46,MATCH(Z$4,'AEO 2022 52'!$13:$13,0))*1000</f>
        <v>50771.584</v>
      </c>
      <c r="AA121" s="90">
        <f t="array" ref="AA121">INDEX('AEO 2022 52'!46:46,MATCH(AA$4,'AEO 2022 52'!$13:$13,0))*1000</f>
        <v>50782.936</v>
      </c>
      <c r="AB121" s="90">
        <f t="array" ref="AB121">INDEX('AEO 2022 52'!46:46,MATCH(AB$4,'AEO 2022 52'!$13:$13,0))*1000</f>
        <v>50794.285</v>
      </c>
      <c r="AC121" s="90">
        <f t="array" ref="AC121">INDEX('AEO 2022 52'!46:46,MATCH(AC$4,'AEO 2022 52'!$13:$13,0))*1000</f>
        <v>50805.569</v>
      </c>
      <c r="AD121" s="90">
        <f t="array" ref="AD121">INDEX('AEO 2022 52'!46:46,MATCH(AD$4,'AEO 2022 52'!$13:$13,0))*1000</f>
        <v>50817.188</v>
      </c>
      <c r="AE121" s="90">
        <f t="array" ref="AE121">INDEX('AEO 2022 52'!46:46,MATCH(AE$4,'AEO 2022 52'!$13:$13,0))*1000</f>
        <v>50828.571</v>
      </c>
      <c r="AF121" s="90">
        <f t="array" ref="AF121">INDEX('AEO 2022 52'!46:46,MATCH(AF$4,'AEO 2022 52'!$13:$13,0))*1000</f>
        <v>50840.176</v>
      </c>
      <c r="AG121" s="90">
        <f t="array" ref="AG121">INDEX('AEO 2022 52'!46:46,MATCH(AG$4,'AEO 2022 52'!$13:$13,0))*1000</f>
        <v>50846.405</v>
      </c>
    </row>
    <row r="122" ht="14.25" customHeight="1">
      <c r="A122" s="1"/>
      <c r="B122" s="3" t="s">
        <v>638</v>
      </c>
      <c r="C122" s="90">
        <f t="array" ref="C122">INDEX('AEO 2021 52'!46:46,MATCH(C$4,'AEO 2021 52'!$14:$14,0))*1000</f>
        <v>69760.582</v>
      </c>
      <c r="D122" s="90">
        <f t="array" ref="D122">INDEX('AEO 2022 52'!47:47,MATCH(D$4,'AEO 2022 52'!$13:$13,0))*1000</f>
        <v>69184.776</v>
      </c>
      <c r="E122" s="90">
        <f t="array" ref="E122">INDEX('AEO 2022 52'!47:47,MATCH(E$4,'AEO 2022 52'!$13:$13,0))*1000</f>
        <v>69290.031</v>
      </c>
      <c r="F122" s="90">
        <f t="array" ref="F122">INDEX('AEO 2022 52'!47:47,MATCH(F$4,'AEO 2022 52'!$13:$13,0))*1000</f>
        <v>69422.226</v>
      </c>
      <c r="G122" s="90">
        <f t="array" ref="G122">INDEX('AEO 2022 52'!47:47,MATCH(G$4,'AEO 2022 52'!$13:$13,0))*1000</f>
        <v>69562.469</v>
      </c>
      <c r="H122" s="90">
        <f t="array" ref="H122">INDEX('AEO 2022 52'!47:47,MATCH(H$4,'AEO 2022 52'!$13:$13,0))*1000</f>
        <v>69660.774</v>
      </c>
      <c r="I122" s="90">
        <f t="array" ref="I122">INDEX('AEO 2022 52'!47:47,MATCH(I$4,'AEO 2022 52'!$13:$13,0))*1000</f>
        <v>69768.623</v>
      </c>
      <c r="J122" s="90">
        <f t="array" ref="J122">INDEX('AEO 2022 52'!47:47,MATCH(J$4,'AEO 2022 52'!$13:$13,0))*1000</f>
        <v>69875.931</v>
      </c>
      <c r="K122" s="90">
        <f t="array" ref="K122">INDEX('AEO 2022 52'!47:47,MATCH(K$4,'AEO 2022 52'!$13:$13,0))*1000</f>
        <v>69985.352</v>
      </c>
      <c r="L122" s="90">
        <f t="array" ref="L122">INDEX('AEO 2022 52'!47:47,MATCH(L$4,'AEO 2022 52'!$13:$13,0))*1000</f>
        <v>70089.272</v>
      </c>
      <c r="M122" s="90">
        <f t="array" ref="M122">INDEX('AEO 2022 52'!47:47,MATCH(M$4,'AEO 2022 52'!$13:$13,0))*1000</f>
        <v>70189.682</v>
      </c>
      <c r="N122" s="90">
        <f t="array" ref="N122">INDEX('AEO 2022 52'!47:47,MATCH(N$4,'AEO 2022 52'!$13:$13,0))*1000</f>
        <v>70288.902</v>
      </c>
      <c r="O122" s="90">
        <f t="array" ref="O122">INDEX('AEO 2022 52'!47:47,MATCH(O$4,'AEO 2022 52'!$13:$13,0))*1000</f>
        <v>70385.109</v>
      </c>
      <c r="P122" s="90">
        <f t="array" ref="P122">INDEX('AEO 2022 52'!47:47,MATCH(P$4,'AEO 2022 52'!$13:$13,0))*1000</f>
        <v>70482.826</v>
      </c>
      <c r="Q122" s="90">
        <f t="array" ref="Q122">INDEX('AEO 2022 52'!47:47,MATCH(Q$4,'AEO 2022 52'!$13:$13,0))*1000</f>
        <v>70512.497</v>
      </c>
      <c r="R122" s="90">
        <f t="array" ref="R122">INDEX('AEO 2022 52'!47:47,MATCH(R$4,'AEO 2022 52'!$13:$13,0))*1000</f>
        <v>70529.327</v>
      </c>
      <c r="S122" s="90">
        <f t="array" ref="S122">INDEX('AEO 2022 52'!47:47,MATCH(S$4,'AEO 2022 52'!$13:$13,0))*1000</f>
        <v>70546.44</v>
      </c>
      <c r="T122" s="90">
        <f t="array" ref="T122">INDEX('AEO 2022 52'!47:47,MATCH(T$4,'AEO 2022 52'!$13:$13,0))*1000</f>
        <v>70563.179</v>
      </c>
      <c r="U122" s="90">
        <f t="array" ref="U122">INDEX('AEO 2022 52'!47:47,MATCH(U$4,'AEO 2022 52'!$13:$13,0))*1000</f>
        <v>70578.278</v>
      </c>
      <c r="V122" s="90">
        <f t="array" ref="V122">INDEX('AEO 2022 52'!47:47,MATCH(V$4,'AEO 2022 52'!$13:$13,0))*1000</f>
        <v>70593.338</v>
      </c>
      <c r="W122" s="90">
        <f t="array" ref="W122">INDEX('AEO 2022 52'!47:47,MATCH(W$4,'AEO 2022 52'!$13:$13,0))*1000</f>
        <v>70605.598</v>
      </c>
      <c r="X122" s="90">
        <f t="array" ref="X122">INDEX('AEO 2022 52'!47:47,MATCH(X$4,'AEO 2022 52'!$13:$13,0))*1000</f>
        <v>70618.027</v>
      </c>
      <c r="Y122" s="90">
        <f t="array" ref="Y122">INDEX('AEO 2022 52'!47:47,MATCH(Y$4,'AEO 2022 52'!$13:$13,0))*1000</f>
        <v>70629.868</v>
      </c>
      <c r="Z122" s="90">
        <f t="array" ref="Z122">INDEX('AEO 2022 52'!47:47,MATCH(Z$4,'AEO 2022 52'!$13:$13,0))*1000</f>
        <v>70641.396</v>
      </c>
      <c r="AA122" s="90">
        <f t="array" ref="AA122">INDEX('AEO 2022 52'!47:47,MATCH(AA$4,'AEO 2022 52'!$13:$13,0))*1000</f>
        <v>70652.946</v>
      </c>
      <c r="AB122" s="90">
        <f t="array" ref="AB122">INDEX('AEO 2022 52'!47:47,MATCH(AB$4,'AEO 2022 52'!$13:$13,0))*1000</f>
        <v>70664.413</v>
      </c>
      <c r="AC122" s="90">
        <f t="array" ref="AC122">INDEX('AEO 2022 52'!47:47,MATCH(AC$4,'AEO 2022 52'!$13:$13,0))*1000</f>
        <v>70675.919</v>
      </c>
      <c r="AD122" s="90">
        <f t="array" ref="AD122">INDEX('AEO 2022 52'!47:47,MATCH(AD$4,'AEO 2022 52'!$13:$13,0))*1000</f>
        <v>70687.805</v>
      </c>
      <c r="AE122" s="90">
        <f t="array" ref="AE122">INDEX('AEO 2022 52'!47:47,MATCH(AE$4,'AEO 2022 52'!$13:$13,0))*1000</f>
        <v>70699.142</v>
      </c>
      <c r="AF122" s="90">
        <f t="array" ref="AF122">INDEX('AEO 2022 52'!47:47,MATCH(AF$4,'AEO 2022 52'!$13:$13,0))*1000</f>
        <v>70710.861</v>
      </c>
      <c r="AG122" s="90">
        <f t="array" ref="AG122">INDEX('AEO 2022 52'!47:47,MATCH(AG$4,'AEO 2022 52'!$13:$13,0))*1000</f>
        <v>70717.079</v>
      </c>
    </row>
    <row r="123" ht="14.25" customHeight="1">
      <c r="A123" s="1"/>
      <c r="B123" s="3" t="s">
        <v>1996</v>
      </c>
      <c r="C123" s="90">
        <f t="array" ref="C123">INDEX('AEO 2021 52'!47:47,MATCH(C$4,'AEO 2021 52'!$14:$14,0))*1000</f>
        <v>37472.633</v>
      </c>
      <c r="D123" s="90">
        <f t="array" ref="D123">INDEX('AEO 2022 52'!48:48,MATCH(D$4,'AEO 2022 52'!$13:$13,0))*1000</f>
        <v>37340.569</v>
      </c>
      <c r="E123" s="90">
        <f t="array" ref="E123">INDEX('AEO 2022 52'!48:48,MATCH(E$4,'AEO 2022 52'!$13:$13,0))*1000</f>
        <v>37404.274</v>
      </c>
      <c r="F123" s="90">
        <f t="array" ref="F123">INDEX('AEO 2022 52'!48:48,MATCH(F$4,'AEO 2022 52'!$13:$13,0))*1000</f>
        <v>37538.567</v>
      </c>
      <c r="G123" s="90">
        <f t="array" ref="G123">INDEX('AEO 2022 52'!48:48,MATCH(G$4,'AEO 2022 52'!$13:$13,0))*1000</f>
        <v>37683.933</v>
      </c>
      <c r="H123" s="90">
        <f t="array" ref="H123">INDEX('AEO 2022 52'!48:48,MATCH(H$4,'AEO 2022 52'!$13:$13,0))*1000</f>
        <v>37801.285</v>
      </c>
      <c r="I123" s="90">
        <f t="array" ref="I123">INDEX('AEO 2022 52'!48:48,MATCH(I$4,'AEO 2022 52'!$13:$13,0))*1000</f>
        <v>37920.921</v>
      </c>
      <c r="J123" s="90">
        <f t="array" ref="J123">INDEX('AEO 2022 52'!48:48,MATCH(J$4,'AEO 2022 52'!$13:$13,0))*1000</f>
        <v>38037.159</v>
      </c>
      <c r="K123" s="90">
        <f t="array" ref="K123">INDEX('AEO 2022 52'!48:48,MATCH(K$4,'AEO 2022 52'!$13:$13,0))*1000</f>
        <v>38156.422</v>
      </c>
      <c r="L123" s="90">
        <f t="array" ref="L123">INDEX('AEO 2022 52'!48:48,MATCH(L$4,'AEO 2022 52'!$13:$13,0))*1000</f>
        <v>38270.283</v>
      </c>
      <c r="M123" s="90">
        <f t="array" ref="M123">INDEX('AEO 2022 52'!48:48,MATCH(M$4,'AEO 2022 52'!$13:$13,0))*1000</f>
        <v>38378.201</v>
      </c>
      <c r="N123" s="90">
        <f t="array" ref="N123">INDEX('AEO 2022 52'!48:48,MATCH(N$4,'AEO 2022 52'!$13:$13,0))*1000</f>
        <v>38485.748</v>
      </c>
      <c r="O123" s="90">
        <f t="array" ref="O123">INDEX('AEO 2022 52'!48:48,MATCH(O$4,'AEO 2022 52'!$13:$13,0))*1000</f>
        <v>38586.414</v>
      </c>
      <c r="P123" s="90">
        <f t="array" ref="P123">INDEX('AEO 2022 52'!48:48,MATCH(P$4,'AEO 2022 52'!$13:$13,0))*1000</f>
        <v>38692.139</v>
      </c>
      <c r="Q123" s="90">
        <f t="array" ref="Q123">INDEX('AEO 2022 52'!48:48,MATCH(Q$4,'AEO 2022 52'!$13:$13,0))*1000</f>
        <v>38729.565</v>
      </c>
      <c r="R123" s="90">
        <f t="array" ref="R123">INDEX('AEO 2022 52'!48:48,MATCH(R$4,'AEO 2022 52'!$13:$13,0))*1000</f>
        <v>38753.403</v>
      </c>
      <c r="S123" s="90">
        <f t="array" ref="S123">INDEX('AEO 2022 52'!48:48,MATCH(S$4,'AEO 2022 52'!$13:$13,0))*1000</f>
        <v>38777.195</v>
      </c>
      <c r="T123" s="90">
        <f t="array" ref="T123">INDEX('AEO 2022 52'!48:48,MATCH(T$4,'AEO 2022 52'!$13:$13,0))*1000</f>
        <v>38800.285</v>
      </c>
      <c r="U123" s="90">
        <f t="array" ref="U123">INDEX('AEO 2022 52'!48:48,MATCH(U$4,'AEO 2022 52'!$13:$13,0))*1000</f>
        <v>38821.732</v>
      </c>
      <c r="V123" s="90">
        <f t="array" ref="V123">INDEX('AEO 2022 52'!48:48,MATCH(V$4,'AEO 2022 52'!$13:$13,0))*1000</f>
        <v>38845.177</v>
      </c>
      <c r="W123" s="90">
        <f t="array" ref="W123">INDEX('AEO 2022 52'!48:48,MATCH(W$4,'AEO 2022 52'!$13:$13,0))*1000</f>
        <v>38863.823</v>
      </c>
      <c r="X123" s="90">
        <f t="array" ref="X123">INDEX('AEO 2022 52'!48:48,MATCH(X$4,'AEO 2022 52'!$13:$13,0))*1000</f>
        <v>38882.885</v>
      </c>
      <c r="Y123" s="90">
        <f t="array" ref="Y123">INDEX('AEO 2022 52'!48:48,MATCH(Y$4,'AEO 2022 52'!$13:$13,0))*1000</f>
        <v>38901.47</v>
      </c>
      <c r="Z123" s="90">
        <f t="array" ref="Z123">INDEX('AEO 2022 52'!48:48,MATCH(Z$4,'AEO 2022 52'!$13:$13,0))*1000</f>
        <v>38919.189</v>
      </c>
      <c r="AA123" s="90">
        <f t="array" ref="AA123">INDEX('AEO 2022 52'!48:48,MATCH(AA$4,'AEO 2022 52'!$13:$13,0))*1000</f>
        <v>38937.496</v>
      </c>
      <c r="AB123" s="90">
        <f t="array" ref="AB123">INDEX('AEO 2022 52'!48:48,MATCH(AB$4,'AEO 2022 52'!$13:$13,0))*1000</f>
        <v>38956.356</v>
      </c>
      <c r="AC123" s="90">
        <f t="array" ref="AC123">INDEX('AEO 2022 52'!48:48,MATCH(AC$4,'AEO 2022 52'!$13:$13,0))*1000</f>
        <v>38975.04</v>
      </c>
      <c r="AD123" s="90">
        <f t="array" ref="AD123">INDEX('AEO 2022 52'!48:48,MATCH(AD$4,'AEO 2022 52'!$13:$13,0))*1000</f>
        <v>38994.427</v>
      </c>
      <c r="AE123" s="90">
        <f t="array" ref="AE123">INDEX('AEO 2022 52'!48:48,MATCH(AE$4,'AEO 2022 52'!$13:$13,0))*1000</f>
        <v>39013.561</v>
      </c>
      <c r="AF123" s="90">
        <f t="array" ref="AF123">INDEX('AEO 2022 52'!48:48,MATCH(AF$4,'AEO 2022 52'!$13:$13,0))*1000</f>
        <v>39033.108</v>
      </c>
      <c r="AG123" s="90">
        <f t="array" ref="AG123">INDEX('AEO 2022 52'!48:48,MATCH(AG$4,'AEO 2022 52'!$13:$13,0))*1000</f>
        <v>39049.244</v>
      </c>
    </row>
    <row r="124" ht="14.25" customHeight="1">
      <c r="A124" s="1"/>
      <c r="B124" s="3" t="s">
        <v>1999</v>
      </c>
      <c r="C124" s="90">
        <f t="array" ref="C124">INDEX('AEO 2021 52'!48:48,MATCH(C$4,'AEO 2021 52'!$14:$14,0))*1000</f>
        <v>49111.5</v>
      </c>
      <c r="D124" s="90">
        <f t="array" ref="D124">INDEX('AEO 2022 52'!49:49,MATCH(D$4,'AEO 2022 52'!$13:$13,0))*1000</f>
        <v>50030.285</v>
      </c>
      <c r="E124" s="90">
        <f t="array" ref="E124">INDEX('AEO 2022 52'!49:49,MATCH(E$4,'AEO 2022 52'!$13:$13,0))*1000</f>
        <v>50091.927</v>
      </c>
      <c r="F124" s="90">
        <f t="array" ref="F124">INDEX('AEO 2022 52'!49:49,MATCH(F$4,'AEO 2022 52'!$13:$13,0))*1000</f>
        <v>50230.35</v>
      </c>
      <c r="G124" s="90">
        <f t="array" ref="G124">INDEX('AEO 2022 52'!49:49,MATCH(G$4,'AEO 2022 52'!$13:$13,0))*1000</f>
        <v>50384.51</v>
      </c>
      <c r="H124" s="90">
        <f t="array" ref="H124">INDEX('AEO 2022 52'!49:49,MATCH(H$4,'AEO 2022 52'!$13:$13,0))*1000</f>
        <v>50500.286</v>
      </c>
      <c r="I124" s="90">
        <f t="array" ref="I124">INDEX('AEO 2022 52'!49:49,MATCH(I$4,'AEO 2022 52'!$13:$13,0))*1000</f>
        <v>50619.644</v>
      </c>
      <c r="J124" s="90">
        <f t="array" ref="J124">INDEX('AEO 2022 52'!49:49,MATCH(J$4,'AEO 2022 52'!$13:$13,0))*1000</f>
        <v>50734.951</v>
      </c>
      <c r="K124" s="90">
        <f t="array" ref="K124">INDEX('AEO 2022 52'!49:49,MATCH(K$4,'AEO 2022 52'!$13:$13,0))*1000</f>
        <v>50853.443</v>
      </c>
      <c r="L124" s="90">
        <f t="array" ref="L124">INDEX('AEO 2022 52'!49:49,MATCH(L$4,'AEO 2022 52'!$13:$13,0))*1000</f>
        <v>50967.331</v>
      </c>
      <c r="M124" s="90">
        <f t="array" ref="M124">INDEX('AEO 2022 52'!49:49,MATCH(M$4,'AEO 2022 52'!$13:$13,0))*1000</f>
        <v>51076.279</v>
      </c>
      <c r="N124" s="90">
        <f t="array" ref="N124">INDEX('AEO 2022 52'!49:49,MATCH(N$4,'AEO 2022 52'!$13:$13,0))*1000</f>
        <v>51184.662</v>
      </c>
      <c r="O124" s="90">
        <f t="array" ref="O124">INDEX('AEO 2022 52'!49:49,MATCH(O$4,'AEO 2022 52'!$13:$13,0))*1000</f>
        <v>51286.06</v>
      </c>
      <c r="P124" s="90">
        <f t="array" ref="P124">INDEX('AEO 2022 52'!49:49,MATCH(P$4,'AEO 2022 52'!$13:$13,0))*1000</f>
        <v>51393.379</v>
      </c>
      <c r="Q124" s="90">
        <f t="array" ref="Q124">INDEX('AEO 2022 52'!49:49,MATCH(Q$4,'AEO 2022 52'!$13:$13,0))*1000</f>
        <v>51432.014</v>
      </c>
      <c r="R124" s="90">
        <f t="array" ref="R124">INDEX('AEO 2022 52'!49:49,MATCH(R$4,'AEO 2022 52'!$13:$13,0))*1000</f>
        <v>51457.066</v>
      </c>
      <c r="S124" s="90">
        <f t="array" ref="S124">INDEX('AEO 2022 52'!49:49,MATCH(S$4,'AEO 2022 52'!$13:$13,0))*1000</f>
        <v>51482.052</v>
      </c>
      <c r="T124" s="90">
        <f t="array" ref="T124">INDEX('AEO 2022 52'!49:49,MATCH(T$4,'AEO 2022 52'!$13:$13,0))*1000</f>
        <v>51506.618</v>
      </c>
      <c r="U124" s="90">
        <f t="array" ref="U124">INDEX('AEO 2022 52'!49:49,MATCH(U$4,'AEO 2022 52'!$13:$13,0))*1000</f>
        <v>51529.308</v>
      </c>
      <c r="V124" s="90">
        <f t="array" ref="V124">INDEX('AEO 2022 52'!49:49,MATCH(V$4,'AEO 2022 52'!$13:$13,0))*1000</f>
        <v>51553.623</v>
      </c>
      <c r="W124" s="90">
        <f t="array" ref="W124">INDEX('AEO 2022 52'!49:49,MATCH(W$4,'AEO 2022 52'!$13:$13,0))*1000</f>
        <v>51572.998</v>
      </c>
      <c r="X124" s="90">
        <f t="array" ref="X124">INDEX('AEO 2022 52'!49:49,MATCH(X$4,'AEO 2022 52'!$13:$13,0))*1000</f>
        <v>51592.754</v>
      </c>
      <c r="Y124" s="90">
        <f t="array" ref="Y124">INDEX('AEO 2022 52'!49:49,MATCH(Y$4,'AEO 2022 52'!$13:$13,0))*1000</f>
        <v>51612.019</v>
      </c>
      <c r="Z124" s="90">
        <f t="array" ref="Z124">INDEX('AEO 2022 52'!49:49,MATCH(Z$4,'AEO 2022 52'!$13:$13,0))*1000</f>
        <v>51630.428</v>
      </c>
      <c r="AA124" s="90">
        <f t="array" ref="AA124">INDEX('AEO 2022 52'!49:49,MATCH(AA$4,'AEO 2022 52'!$13:$13,0))*1000</f>
        <v>51649.487</v>
      </c>
      <c r="AB124" s="90">
        <f t="array" ref="AB124">INDEX('AEO 2022 52'!49:49,MATCH(AB$4,'AEO 2022 52'!$13:$13,0))*1000</f>
        <v>51669.209</v>
      </c>
      <c r="AC124" s="90">
        <f t="array" ref="AC124">INDEX('AEO 2022 52'!49:49,MATCH(AC$4,'AEO 2022 52'!$13:$13,0))*1000</f>
        <v>51688.759</v>
      </c>
      <c r="AD124" s="90">
        <f t="array" ref="AD124">INDEX('AEO 2022 52'!49:49,MATCH(AD$4,'AEO 2022 52'!$13:$13,0))*1000</f>
        <v>51709.11</v>
      </c>
      <c r="AE124" s="90">
        <f t="array" ref="AE124">INDEX('AEO 2022 52'!49:49,MATCH(AE$4,'AEO 2022 52'!$13:$13,0))*1000</f>
        <v>51728.992</v>
      </c>
      <c r="AF124" s="90">
        <f t="array" ref="AF124">INDEX('AEO 2022 52'!49:49,MATCH(AF$4,'AEO 2022 52'!$13:$13,0))*1000</f>
        <v>51749.42</v>
      </c>
      <c r="AG124" s="90">
        <f t="array" ref="AG124">INDEX('AEO 2022 52'!49:49,MATCH(AG$4,'AEO 2022 52'!$13:$13,0))*1000</f>
        <v>51766.525</v>
      </c>
    </row>
    <row r="125" ht="14.25" customHeight="1">
      <c r="A125" s="87"/>
      <c r="B125" s="91" t="s">
        <v>182</v>
      </c>
      <c r="C125" s="92"/>
      <c r="D125" s="92"/>
      <c r="E125" s="92"/>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c r="AD125" s="92"/>
      <c r="AE125" s="92"/>
      <c r="AF125" s="92"/>
      <c r="AG125" s="92"/>
      <c r="AH125" s="88"/>
      <c r="AI125" s="88"/>
    </row>
    <row r="126" ht="14.25" customHeight="1">
      <c r="A126" s="1"/>
      <c r="B126" s="3" t="s">
        <v>1959</v>
      </c>
      <c r="C126" s="93">
        <f t="array" ref="C126">INDEX('AEO 2021 52'!186:186,MATCH(C$4,'AEO 2021 52'!$14:$14,0))*1000</f>
        <v>0</v>
      </c>
      <c r="D126" s="93">
        <f t="array" ref="D126">INDEX('AEO 2022 52'!194:194,MATCH(D$4,'AEO 2022 52'!$13:$13,0))*1000</f>
        <v>0</v>
      </c>
      <c r="E126" s="93">
        <f t="array" ref="E126">INDEX('AEO 2022 52'!194:194,MATCH(E$4,'AEO 2022 52'!$13:$13,0))*1000</f>
        <v>0</v>
      </c>
      <c r="F126" s="93">
        <f t="array" ref="F126">INDEX('AEO 2022 52'!194:194,MATCH(F$4,'AEO 2022 52'!$13:$13,0))*1000</f>
        <v>0</v>
      </c>
      <c r="G126" s="93">
        <f t="array" ref="G126">INDEX('AEO 2022 52'!194:194,MATCH(G$4,'AEO 2022 52'!$13:$13,0))*1000</f>
        <v>0</v>
      </c>
      <c r="H126" s="93">
        <f t="array" ref="H126">INDEX('AEO 2022 52'!194:194,MATCH(H$4,'AEO 2022 52'!$13:$13,0))*1000</f>
        <v>0</v>
      </c>
      <c r="I126" s="93">
        <f t="array" ref="I126">INDEX('AEO 2022 52'!194:194,MATCH(I$4,'AEO 2022 52'!$13:$13,0))*1000</f>
        <v>0</v>
      </c>
      <c r="J126" s="93">
        <f t="array" ref="J126">INDEX('AEO 2022 52'!194:194,MATCH(J$4,'AEO 2022 52'!$13:$13,0))*1000</f>
        <v>0</v>
      </c>
      <c r="K126" s="93">
        <f t="array" ref="K126">INDEX('AEO 2022 52'!194:194,MATCH(K$4,'AEO 2022 52'!$13:$13,0))*1000</f>
        <v>0</v>
      </c>
      <c r="L126" s="93">
        <f t="array" ref="L126">INDEX('AEO 2022 52'!194:194,MATCH(L$4,'AEO 2022 52'!$13:$13,0))*1000</f>
        <v>0</v>
      </c>
      <c r="M126" s="93">
        <f t="array" ref="M126">INDEX('AEO 2022 52'!194:194,MATCH(M$4,'AEO 2022 52'!$13:$13,0))*1000</f>
        <v>0</v>
      </c>
      <c r="N126" s="93">
        <f t="array" ref="N126">INDEX('AEO 2022 52'!194:194,MATCH(N$4,'AEO 2022 52'!$13:$13,0))*1000</f>
        <v>0</v>
      </c>
      <c r="O126" s="93">
        <f t="array" ref="O126">INDEX('AEO 2022 52'!194:194,MATCH(O$4,'AEO 2022 52'!$13:$13,0))*1000</f>
        <v>0</v>
      </c>
      <c r="P126" s="93">
        <f t="array" ref="P126">INDEX('AEO 2022 52'!194:194,MATCH(P$4,'AEO 2022 52'!$13:$13,0))*1000</f>
        <v>0</v>
      </c>
      <c r="Q126" s="93">
        <f t="array" ref="Q126">INDEX('AEO 2022 52'!194:194,MATCH(Q$4,'AEO 2022 52'!$13:$13,0))*1000</f>
        <v>0</v>
      </c>
      <c r="R126" s="93">
        <f t="array" ref="R126">INDEX('AEO 2022 52'!194:194,MATCH(R$4,'AEO 2022 52'!$13:$13,0))*1000</f>
        <v>0</v>
      </c>
      <c r="S126" s="93">
        <f t="array" ref="S126">INDEX('AEO 2022 52'!194:194,MATCH(S$4,'AEO 2022 52'!$13:$13,0))*1000</f>
        <v>0</v>
      </c>
      <c r="T126" s="93">
        <f t="array" ref="T126">INDEX('AEO 2022 52'!194:194,MATCH(T$4,'AEO 2022 52'!$13:$13,0))*1000</f>
        <v>0</v>
      </c>
      <c r="U126" s="93">
        <f t="array" ref="U126">INDEX('AEO 2022 52'!194:194,MATCH(U$4,'AEO 2022 52'!$13:$13,0))*1000</f>
        <v>0</v>
      </c>
      <c r="V126" s="93">
        <f t="array" ref="V126">INDEX('AEO 2022 52'!194:194,MATCH(V$4,'AEO 2022 52'!$13:$13,0))*1000</f>
        <v>0</v>
      </c>
      <c r="W126" s="93">
        <f t="array" ref="W126">INDEX('AEO 2022 52'!194:194,MATCH(W$4,'AEO 2022 52'!$13:$13,0))*1000</f>
        <v>0</v>
      </c>
      <c r="X126" s="93">
        <f t="array" ref="X126">INDEX('AEO 2022 52'!194:194,MATCH(X$4,'AEO 2022 52'!$13:$13,0))*1000</f>
        <v>0</v>
      </c>
      <c r="Y126" s="93">
        <f t="array" ref="Y126">INDEX('AEO 2022 52'!194:194,MATCH(Y$4,'AEO 2022 52'!$13:$13,0))*1000</f>
        <v>0</v>
      </c>
      <c r="Z126" s="93">
        <f t="array" ref="Z126">INDEX('AEO 2022 52'!194:194,MATCH(Z$4,'AEO 2022 52'!$13:$13,0))*1000</f>
        <v>0</v>
      </c>
      <c r="AA126" s="93">
        <f t="array" ref="AA126">INDEX('AEO 2022 52'!194:194,MATCH(AA$4,'AEO 2022 52'!$13:$13,0))*1000</f>
        <v>0</v>
      </c>
      <c r="AB126" s="93">
        <f t="array" ref="AB126">INDEX('AEO 2022 52'!194:194,MATCH(AB$4,'AEO 2022 52'!$13:$13,0))*1000</f>
        <v>0</v>
      </c>
      <c r="AC126" s="93">
        <f t="array" ref="AC126">INDEX('AEO 2022 52'!194:194,MATCH(AC$4,'AEO 2022 52'!$13:$13,0))*1000</f>
        <v>0</v>
      </c>
      <c r="AD126" s="93">
        <f t="array" ref="AD126">INDEX('AEO 2022 52'!194:194,MATCH(AD$4,'AEO 2022 52'!$13:$13,0))*1000</f>
        <v>0</v>
      </c>
      <c r="AE126" s="93">
        <f t="array" ref="AE126">INDEX('AEO 2022 52'!194:194,MATCH(AE$4,'AEO 2022 52'!$13:$13,0))*1000</f>
        <v>0</v>
      </c>
      <c r="AF126" s="93">
        <f t="array" ref="AF126">INDEX('AEO 2022 52'!194:194,MATCH(AF$4,'AEO 2022 52'!$13:$13,0))*1000</f>
        <v>0</v>
      </c>
      <c r="AG126" s="93">
        <f t="array" ref="AG126">INDEX('AEO 2022 52'!194:194,MATCH(AG$4,'AEO 2022 52'!$13:$13,0))*1000</f>
        <v>0</v>
      </c>
    </row>
    <row r="127" ht="14.25" customHeight="1">
      <c r="A127" s="1"/>
      <c r="B127" s="3" t="s">
        <v>1963</v>
      </c>
      <c r="C127" s="90">
        <f t="array" ref="C127">INDEX('AEO 2021 52'!187:187,MATCH(C$4,'AEO 2021 52'!$14:$14,0))*1000</f>
        <v>58685.036</v>
      </c>
      <c r="D127" s="90">
        <f t="array" ref="D127">INDEX('AEO 2022 52'!195:195,MATCH(D$4,'AEO 2022 52'!$13:$13,0))*1000</f>
        <v>49708.755</v>
      </c>
      <c r="E127" s="90">
        <f t="array" ref="E127">INDEX('AEO 2022 52'!195:195,MATCH(E$4,'AEO 2022 52'!$13:$13,0))*1000</f>
        <v>48845.909</v>
      </c>
      <c r="F127" s="90">
        <f t="array" ref="F127">INDEX('AEO 2022 52'!195:195,MATCH(F$4,'AEO 2022 52'!$13:$13,0))*1000</f>
        <v>48162.544</v>
      </c>
      <c r="G127" s="90">
        <f t="array" ref="G127">INDEX('AEO 2022 52'!195:195,MATCH(G$4,'AEO 2022 52'!$13:$13,0))*1000</f>
        <v>47609.173</v>
      </c>
      <c r="H127" s="90">
        <f t="array" ref="H127">INDEX('AEO 2022 52'!195:195,MATCH(H$4,'AEO 2022 52'!$13:$13,0))*1000</f>
        <v>47217.216</v>
      </c>
      <c r="I127" s="90">
        <f t="array" ref="I127">INDEX('AEO 2022 52'!195:195,MATCH(I$4,'AEO 2022 52'!$13:$13,0))*1000</f>
        <v>46916.187</v>
      </c>
      <c r="J127" s="90">
        <f t="array" ref="J127">INDEX('AEO 2022 52'!195:195,MATCH(J$4,'AEO 2022 52'!$13:$13,0))*1000</f>
        <v>46696.785</v>
      </c>
      <c r="K127" s="90">
        <f t="array" ref="K127">INDEX('AEO 2022 52'!195:195,MATCH(K$4,'AEO 2022 52'!$13:$13,0))*1000</f>
        <v>46512.772</v>
      </c>
      <c r="L127" s="90">
        <f t="array" ref="L127">INDEX('AEO 2022 52'!195:195,MATCH(L$4,'AEO 2022 52'!$13:$13,0))*1000</f>
        <v>46351.765</v>
      </c>
      <c r="M127" s="90">
        <f t="array" ref="M127">INDEX('AEO 2022 52'!195:195,MATCH(M$4,'AEO 2022 52'!$13:$13,0))*1000</f>
        <v>46219.109</v>
      </c>
      <c r="N127" s="90">
        <f t="array" ref="N127">INDEX('AEO 2022 52'!195:195,MATCH(N$4,'AEO 2022 52'!$13:$13,0))*1000</f>
        <v>46109.28</v>
      </c>
      <c r="O127" s="90">
        <f t="array" ref="O127">INDEX('AEO 2022 52'!195:195,MATCH(O$4,'AEO 2022 52'!$13:$13,0))*1000</f>
        <v>46005.001</v>
      </c>
      <c r="P127" s="90">
        <f t="array" ref="P127">INDEX('AEO 2022 52'!195:195,MATCH(P$4,'AEO 2022 52'!$13:$13,0))*1000</f>
        <v>45906.368</v>
      </c>
      <c r="Q127" s="90">
        <f t="array" ref="Q127">INDEX('AEO 2022 52'!195:195,MATCH(Q$4,'AEO 2022 52'!$13:$13,0))*1000</f>
        <v>45793.343</v>
      </c>
      <c r="R127" s="90">
        <f t="array" ref="R127">INDEX('AEO 2022 52'!195:195,MATCH(R$4,'AEO 2022 52'!$13:$13,0))*1000</f>
        <v>45686.611</v>
      </c>
      <c r="S127" s="90">
        <f t="array" ref="S127">INDEX('AEO 2022 52'!195:195,MATCH(S$4,'AEO 2022 52'!$13:$13,0))*1000</f>
        <v>45591.61</v>
      </c>
      <c r="T127" s="90">
        <f t="array" ref="T127">INDEX('AEO 2022 52'!195:195,MATCH(T$4,'AEO 2022 52'!$13:$13,0))*1000</f>
        <v>45503.899</v>
      </c>
      <c r="U127" s="90">
        <f t="array" ref="U127">INDEX('AEO 2022 52'!195:195,MATCH(U$4,'AEO 2022 52'!$13:$13,0))*1000</f>
        <v>45422.672</v>
      </c>
      <c r="V127" s="90">
        <f t="array" ref="V127">INDEX('AEO 2022 52'!195:195,MATCH(V$4,'AEO 2022 52'!$13:$13,0))*1000</f>
        <v>45345.356</v>
      </c>
      <c r="W127" s="90">
        <f t="array" ref="W127">INDEX('AEO 2022 52'!195:195,MATCH(W$4,'AEO 2022 52'!$13:$13,0))*1000</f>
        <v>45275.253</v>
      </c>
      <c r="X127" s="90">
        <f t="array" ref="X127">INDEX('AEO 2022 52'!195:195,MATCH(X$4,'AEO 2022 52'!$13:$13,0))*1000</f>
        <v>45207.684</v>
      </c>
      <c r="Y127" s="90">
        <f t="array" ref="Y127">INDEX('AEO 2022 52'!195:195,MATCH(Y$4,'AEO 2022 52'!$13:$13,0))*1000</f>
        <v>45144.665</v>
      </c>
      <c r="Z127" s="90">
        <f t="array" ref="Z127">INDEX('AEO 2022 52'!195:195,MATCH(Z$4,'AEO 2022 52'!$13:$13,0))*1000</f>
        <v>45085.297</v>
      </c>
      <c r="AA127" s="90">
        <f t="array" ref="AA127">INDEX('AEO 2022 52'!195:195,MATCH(AA$4,'AEO 2022 52'!$13:$13,0))*1000</f>
        <v>45030.716</v>
      </c>
      <c r="AB127" s="90">
        <f t="array" ref="AB127">INDEX('AEO 2022 52'!195:195,MATCH(AB$4,'AEO 2022 52'!$13:$13,0))*1000</f>
        <v>44979.74</v>
      </c>
      <c r="AC127" s="90">
        <f t="array" ref="AC127">INDEX('AEO 2022 52'!195:195,MATCH(AC$4,'AEO 2022 52'!$13:$13,0))*1000</f>
        <v>44932.697</v>
      </c>
      <c r="AD127" s="90">
        <f t="array" ref="AD127">INDEX('AEO 2022 52'!195:195,MATCH(AD$4,'AEO 2022 52'!$13:$13,0))*1000</f>
        <v>44887.829</v>
      </c>
      <c r="AE127" s="90">
        <f t="array" ref="AE127">INDEX('AEO 2022 52'!195:195,MATCH(AE$4,'AEO 2022 52'!$13:$13,0))*1000</f>
        <v>44846.684</v>
      </c>
      <c r="AF127" s="90">
        <f t="array" ref="AF127">INDEX('AEO 2022 52'!195:195,MATCH(AF$4,'AEO 2022 52'!$13:$13,0))*1000</f>
        <v>44807.85</v>
      </c>
      <c r="AG127" s="90">
        <f t="array" ref="AG127">INDEX('AEO 2022 52'!195:195,MATCH(AG$4,'AEO 2022 52'!$13:$13,0))*1000</f>
        <v>44750.187</v>
      </c>
    </row>
    <row r="128" ht="14.25" customHeight="1">
      <c r="A128" s="1"/>
      <c r="B128" s="3" t="s">
        <v>1966</v>
      </c>
      <c r="C128" s="90">
        <f t="array" ref="C128">INDEX('AEO 2021 52'!188:188,MATCH(C$4,'AEO 2021 52'!$14:$14,0))*1000</f>
        <v>46553.417</v>
      </c>
      <c r="D128" s="90">
        <f t="array" ref="D128">INDEX('AEO 2022 52'!196:196,MATCH(D$4,'AEO 2022 52'!$13:$13,0))*1000</f>
        <v>42412.937</v>
      </c>
      <c r="E128" s="90">
        <f t="array" ref="E128">INDEX('AEO 2022 52'!196:196,MATCH(E$4,'AEO 2022 52'!$13:$13,0))*1000</f>
        <v>41492.645</v>
      </c>
      <c r="F128" s="90">
        <f t="array" ref="F128">INDEX('AEO 2022 52'!196:196,MATCH(F$4,'AEO 2022 52'!$13:$13,0))*1000</f>
        <v>40784.077</v>
      </c>
      <c r="G128" s="90">
        <f t="array" ref="G128">INDEX('AEO 2022 52'!196:196,MATCH(G$4,'AEO 2022 52'!$13:$13,0))*1000</f>
        <v>40222.225</v>
      </c>
      <c r="H128" s="90">
        <f t="array" ref="H128">INDEX('AEO 2022 52'!196:196,MATCH(H$4,'AEO 2022 52'!$13:$13,0))*1000</f>
        <v>39889.469</v>
      </c>
      <c r="I128" s="90">
        <f t="array" ref="I128">INDEX('AEO 2022 52'!196:196,MATCH(I$4,'AEO 2022 52'!$13:$13,0))*1000</f>
        <v>39601.448</v>
      </c>
      <c r="J128" s="90">
        <f t="array" ref="J128">INDEX('AEO 2022 52'!196:196,MATCH(J$4,'AEO 2022 52'!$13:$13,0))*1000</f>
        <v>39353.207</v>
      </c>
      <c r="K128" s="90">
        <f t="array" ref="K128">INDEX('AEO 2022 52'!196:196,MATCH(K$4,'AEO 2022 52'!$13:$13,0))*1000</f>
        <v>39157.829</v>
      </c>
      <c r="L128" s="90">
        <f t="array" ref="L128">INDEX('AEO 2022 52'!196:196,MATCH(L$4,'AEO 2022 52'!$13:$13,0))*1000</f>
        <v>38984.943</v>
      </c>
      <c r="M128" s="90">
        <f t="array" ref="M128">INDEX('AEO 2022 52'!196:196,MATCH(M$4,'AEO 2022 52'!$13:$13,0))*1000</f>
        <v>38841.133</v>
      </c>
      <c r="N128" s="90">
        <f t="array" ref="N128">INDEX('AEO 2022 52'!196:196,MATCH(N$4,'AEO 2022 52'!$13:$13,0))*1000</f>
        <v>38721.813</v>
      </c>
      <c r="O128" s="90">
        <f t="array" ref="O128">INDEX('AEO 2022 52'!196:196,MATCH(O$4,'AEO 2022 52'!$13:$13,0))*1000</f>
        <v>38609.165</v>
      </c>
      <c r="P128" s="90">
        <f t="array" ref="P128">INDEX('AEO 2022 52'!196:196,MATCH(P$4,'AEO 2022 52'!$13:$13,0))*1000</f>
        <v>38503.25</v>
      </c>
      <c r="Q128" s="90">
        <f t="array" ref="Q128">INDEX('AEO 2022 52'!196:196,MATCH(Q$4,'AEO 2022 52'!$13:$13,0))*1000</f>
        <v>38383.316</v>
      </c>
      <c r="R128" s="90">
        <f t="array" ref="R128">INDEX('AEO 2022 52'!196:196,MATCH(R$4,'AEO 2022 52'!$13:$13,0))*1000</f>
        <v>38270.527</v>
      </c>
      <c r="S128" s="90">
        <f t="array" ref="S128">INDEX('AEO 2022 52'!196:196,MATCH(S$4,'AEO 2022 52'!$13:$13,0))*1000</f>
        <v>38171.776</v>
      </c>
      <c r="T128" s="90">
        <f t="array" ref="T128">INDEX('AEO 2022 52'!196:196,MATCH(T$4,'AEO 2022 52'!$13:$13,0))*1000</f>
        <v>38081.085</v>
      </c>
      <c r="U128" s="90">
        <f t="array" ref="U128">INDEX('AEO 2022 52'!196:196,MATCH(U$4,'AEO 2022 52'!$13:$13,0))*1000</f>
        <v>37996.162</v>
      </c>
      <c r="V128" s="90">
        <f t="array" ref="V128">INDEX('AEO 2022 52'!196:196,MATCH(V$4,'AEO 2022 52'!$13:$13,0))*1000</f>
        <v>37915.52</v>
      </c>
      <c r="W128" s="90">
        <f t="array" ref="W128">INDEX('AEO 2022 52'!196:196,MATCH(W$4,'AEO 2022 52'!$13:$13,0))*1000</f>
        <v>37840.809</v>
      </c>
      <c r="X128" s="90">
        <f t="array" ref="X128">INDEX('AEO 2022 52'!196:196,MATCH(X$4,'AEO 2022 52'!$13:$13,0))*1000</f>
        <v>37769.592</v>
      </c>
      <c r="Y128" s="90">
        <f t="array" ref="Y128">INDEX('AEO 2022 52'!196:196,MATCH(Y$4,'AEO 2022 52'!$13:$13,0))*1000</f>
        <v>37702.45</v>
      </c>
      <c r="Z128" s="90">
        <f t="array" ref="Z128">INDEX('AEO 2022 52'!196:196,MATCH(Z$4,'AEO 2022 52'!$13:$13,0))*1000</f>
        <v>37639.542</v>
      </c>
      <c r="AA128" s="90">
        <f t="array" ref="AA128">INDEX('AEO 2022 52'!196:196,MATCH(AA$4,'AEO 2022 52'!$13:$13,0))*1000</f>
        <v>37581.436</v>
      </c>
      <c r="AB128" s="90">
        <f t="array" ref="AB128">INDEX('AEO 2022 52'!196:196,MATCH(AB$4,'AEO 2022 52'!$13:$13,0))*1000</f>
        <v>37527.203</v>
      </c>
      <c r="AC128" s="90">
        <f t="array" ref="AC128">INDEX('AEO 2022 52'!196:196,MATCH(AC$4,'AEO 2022 52'!$13:$13,0))*1000</f>
        <v>37476.883</v>
      </c>
      <c r="AD128" s="90">
        <f t="array" ref="AD128">INDEX('AEO 2022 52'!196:196,MATCH(AD$4,'AEO 2022 52'!$13:$13,0))*1000</f>
        <v>37429.268</v>
      </c>
      <c r="AE128" s="90">
        <f t="array" ref="AE128">INDEX('AEO 2022 52'!196:196,MATCH(AE$4,'AEO 2022 52'!$13:$13,0))*1000</f>
        <v>37384.502</v>
      </c>
      <c r="AF128" s="90">
        <f t="array" ref="AF128">INDEX('AEO 2022 52'!196:196,MATCH(AF$4,'AEO 2022 52'!$13:$13,0))*1000</f>
        <v>37342.777</v>
      </c>
      <c r="AG128" s="90">
        <f t="array" ref="AG128">INDEX('AEO 2022 52'!196:196,MATCH(AG$4,'AEO 2022 52'!$13:$13,0))*1000</f>
        <v>37281.979</v>
      </c>
    </row>
    <row r="129" ht="14.25" customHeight="1">
      <c r="A129" s="1"/>
      <c r="B129" s="3" t="s">
        <v>1969</v>
      </c>
      <c r="C129" s="90">
        <f t="array" ref="C129">INDEX('AEO 2021 52'!189:189,MATCH(C$4,'AEO 2021 52'!$14:$14,0))*1000</f>
        <v>46540.623</v>
      </c>
      <c r="D129" s="90">
        <f t="array" ref="D129">INDEX('AEO 2022 52'!197:197,MATCH(D$4,'AEO 2022 52'!$13:$13,0))*1000</f>
        <v>43723.049</v>
      </c>
      <c r="E129" s="90">
        <f t="array" ref="E129">INDEX('AEO 2022 52'!197:197,MATCH(E$4,'AEO 2022 52'!$13:$13,0))*1000</f>
        <v>42587.334</v>
      </c>
      <c r="F129" s="90">
        <f t="array" ref="F129">INDEX('AEO 2022 52'!197:197,MATCH(F$4,'AEO 2022 52'!$13:$13,0))*1000</f>
        <v>41651.493</v>
      </c>
      <c r="G129" s="90">
        <f t="array" ref="G129">INDEX('AEO 2022 52'!197:197,MATCH(G$4,'AEO 2022 52'!$13:$13,0))*1000</f>
        <v>40852.23</v>
      </c>
      <c r="H129" s="90">
        <f t="array" ref="H129">INDEX('AEO 2022 52'!197:197,MATCH(H$4,'AEO 2022 52'!$13:$13,0))*1000</f>
        <v>40416.111</v>
      </c>
      <c r="I129" s="90">
        <f t="array" ref="I129">INDEX('AEO 2022 52'!197:197,MATCH(I$4,'AEO 2022 52'!$13:$13,0))*1000</f>
        <v>40087.948</v>
      </c>
      <c r="J129" s="90">
        <f t="array" ref="J129">INDEX('AEO 2022 52'!197:197,MATCH(J$4,'AEO 2022 52'!$13:$13,0))*1000</f>
        <v>39829.914</v>
      </c>
      <c r="K129" s="90">
        <f t="array" ref="K129">INDEX('AEO 2022 52'!197:197,MATCH(K$4,'AEO 2022 52'!$13:$13,0))*1000</f>
        <v>39633.698</v>
      </c>
      <c r="L129" s="90">
        <f t="array" ref="L129">INDEX('AEO 2022 52'!197:197,MATCH(L$4,'AEO 2022 52'!$13:$13,0))*1000</f>
        <v>39444.988</v>
      </c>
      <c r="M129" s="90">
        <f t="array" ref="M129">INDEX('AEO 2022 52'!197:197,MATCH(M$4,'AEO 2022 52'!$13:$13,0))*1000</f>
        <v>39298.988</v>
      </c>
      <c r="N129" s="90">
        <f t="array" ref="N129">INDEX('AEO 2022 52'!197:197,MATCH(N$4,'AEO 2022 52'!$13:$13,0))*1000</f>
        <v>39190.693</v>
      </c>
      <c r="O129" s="90">
        <f t="array" ref="O129">INDEX('AEO 2022 52'!197:197,MATCH(O$4,'AEO 2022 52'!$13:$13,0))*1000</f>
        <v>39073.246</v>
      </c>
      <c r="P129" s="90">
        <f t="array" ref="P129">INDEX('AEO 2022 52'!197:197,MATCH(P$4,'AEO 2022 52'!$13:$13,0))*1000</f>
        <v>38959.721</v>
      </c>
      <c r="Q129" s="90">
        <f t="array" ref="Q129">INDEX('AEO 2022 52'!197:197,MATCH(Q$4,'AEO 2022 52'!$13:$13,0))*1000</f>
        <v>38831.562</v>
      </c>
      <c r="R129" s="90">
        <f t="array" ref="R129">INDEX('AEO 2022 52'!197:197,MATCH(R$4,'AEO 2022 52'!$13:$13,0))*1000</f>
        <v>38710.117</v>
      </c>
      <c r="S129" s="90">
        <f t="array" ref="S129">INDEX('AEO 2022 52'!197:197,MATCH(S$4,'AEO 2022 52'!$13:$13,0))*1000</f>
        <v>38610.233</v>
      </c>
      <c r="T129" s="90">
        <f t="array" ref="T129">INDEX('AEO 2022 52'!197:197,MATCH(T$4,'AEO 2022 52'!$13:$13,0))*1000</f>
        <v>38517.902</v>
      </c>
      <c r="U129" s="90">
        <f t="array" ref="U129">INDEX('AEO 2022 52'!197:197,MATCH(U$4,'AEO 2022 52'!$13:$13,0))*1000</f>
        <v>38431.431</v>
      </c>
      <c r="V129" s="90">
        <f t="array" ref="V129">INDEX('AEO 2022 52'!197:197,MATCH(V$4,'AEO 2022 52'!$13:$13,0))*1000</f>
        <v>38349.293</v>
      </c>
      <c r="W129" s="90">
        <f t="array" ref="W129">INDEX('AEO 2022 52'!197:197,MATCH(W$4,'AEO 2022 52'!$13:$13,0))*1000</f>
        <v>38276.806</v>
      </c>
      <c r="X129" s="90">
        <f t="array" ref="X129">INDEX('AEO 2022 52'!197:197,MATCH(X$4,'AEO 2022 52'!$13:$13,0))*1000</f>
        <v>38207.577</v>
      </c>
      <c r="Y129" s="90">
        <f t="array" ref="Y129">INDEX('AEO 2022 52'!197:197,MATCH(Y$4,'AEO 2022 52'!$13:$13,0))*1000</f>
        <v>38142.311</v>
      </c>
      <c r="Z129" s="90">
        <f t="array" ref="Z129">INDEX('AEO 2022 52'!197:197,MATCH(Z$4,'AEO 2022 52'!$13:$13,0))*1000</f>
        <v>38081.024</v>
      </c>
      <c r="AA129" s="90">
        <f t="array" ref="AA129">INDEX('AEO 2022 52'!197:197,MATCH(AA$4,'AEO 2022 52'!$13:$13,0))*1000</f>
        <v>38026.44</v>
      </c>
      <c r="AB129" s="90">
        <f t="array" ref="AB129">INDEX('AEO 2022 52'!197:197,MATCH(AB$4,'AEO 2022 52'!$13:$13,0))*1000</f>
        <v>37975.46</v>
      </c>
      <c r="AC129" s="90">
        <f t="array" ref="AC129">INDEX('AEO 2022 52'!197:197,MATCH(AC$4,'AEO 2022 52'!$13:$13,0))*1000</f>
        <v>37928.257</v>
      </c>
      <c r="AD129" s="90">
        <f t="array" ref="AD129">INDEX('AEO 2022 52'!197:197,MATCH(AD$4,'AEO 2022 52'!$13:$13,0))*1000</f>
        <v>37883.587</v>
      </c>
      <c r="AE129" s="90">
        <f t="array" ref="AE129">INDEX('AEO 2022 52'!197:197,MATCH(AE$4,'AEO 2022 52'!$13:$13,0))*1000</f>
        <v>37841.679</v>
      </c>
      <c r="AF129" s="90">
        <f t="array" ref="AF129">INDEX('AEO 2022 52'!197:197,MATCH(AF$4,'AEO 2022 52'!$13:$13,0))*1000</f>
        <v>37802.559</v>
      </c>
      <c r="AG129" s="90">
        <f t="array" ref="AG129">INDEX('AEO 2022 52'!197:197,MATCH(AG$4,'AEO 2022 52'!$13:$13,0))*1000</f>
        <v>37744.282</v>
      </c>
    </row>
    <row r="130" ht="14.25" customHeight="1">
      <c r="A130" s="1"/>
      <c r="B130" s="3" t="s">
        <v>1972</v>
      </c>
      <c r="C130" s="90">
        <f t="array" ref="C130">INDEX('AEO 2021 52'!190:190,MATCH(C$4,'AEO 2021 52'!$14:$14,0))*1000</f>
        <v>57054.974</v>
      </c>
      <c r="D130" s="90">
        <f t="array" ref="D130">INDEX('AEO 2022 52'!198:198,MATCH(D$4,'AEO 2022 52'!$13:$13,0))*1000</f>
        <v>53067.242</v>
      </c>
      <c r="E130" s="90">
        <f t="array" ref="E130">INDEX('AEO 2022 52'!198:198,MATCH(E$4,'AEO 2022 52'!$13:$13,0))*1000</f>
        <v>51595.73</v>
      </c>
      <c r="F130" s="90">
        <f t="array" ref="F130">INDEX('AEO 2022 52'!198:198,MATCH(F$4,'AEO 2022 52'!$13:$13,0))*1000</f>
        <v>50352.032</v>
      </c>
      <c r="G130" s="90">
        <f t="array" ref="G130">INDEX('AEO 2022 52'!198:198,MATCH(G$4,'AEO 2022 52'!$13:$13,0))*1000</f>
        <v>49243.626</v>
      </c>
      <c r="H130" s="90">
        <f t="array" ref="H130">INDEX('AEO 2022 52'!198:198,MATCH(H$4,'AEO 2022 52'!$13:$13,0))*1000</f>
        <v>48688.118</v>
      </c>
      <c r="I130" s="90">
        <f t="array" ref="I130">INDEX('AEO 2022 52'!198:198,MATCH(I$4,'AEO 2022 52'!$13:$13,0))*1000</f>
        <v>48253.159</v>
      </c>
      <c r="J130" s="90">
        <f t="array" ref="J130">INDEX('AEO 2022 52'!198:198,MATCH(J$4,'AEO 2022 52'!$13:$13,0))*1000</f>
        <v>47913.284</v>
      </c>
      <c r="K130" s="90">
        <f t="array" ref="K130">INDEX('AEO 2022 52'!198:198,MATCH(K$4,'AEO 2022 52'!$13:$13,0))*1000</f>
        <v>47661.243</v>
      </c>
      <c r="L130" s="90">
        <f t="array" ref="L130">INDEX('AEO 2022 52'!198:198,MATCH(L$4,'AEO 2022 52'!$13:$13,0))*1000</f>
        <v>47399.719</v>
      </c>
      <c r="M130" s="90">
        <f t="array" ref="M130">INDEX('AEO 2022 52'!198:198,MATCH(M$4,'AEO 2022 52'!$13:$13,0))*1000</f>
        <v>47206.051</v>
      </c>
      <c r="N130" s="90">
        <f t="array" ref="N130">INDEX('AEO 2022 52'!198:198,MATCH(N$4,'AEO 2022 52'!$13:$13,0))*1000</f>
        <v>47074.474</v>
      </c>
      <c r="O130" s="90">
        <f t="array" ref="O130">INDEX('AEO 2022 52'!198:198,MATCH(O$4,'AEO 2022 52'!$13:$13,0))*1000</f>
        <v>46913.982</v>
      </c>
      <c r="P130" s="90">
        <f t="array" ref="P130">INDEX('AEO 2022 52'!198:198,MATCH(P$4,'AEO 2022 52'!$13:$13,0))*1000</f>
        <v>46755.386</v>
      </c>
      <c r="Q130" s="90">
        <f t="array" ref="Q130">INDEX('AEO 2022 52'!198:198,MATCH(Q$4,'AEO 2022 52'!$13:$13,0))*1000</f>
        <v>46584.328</v>
      </c>
      <c r="R130" s="90">
        <f t="array" ref="R130">INDEX('AEO 2022 52'!198:198,MATCH(R$4,'AEO 2022 52'!$13:$13,0))*1000</f>
        <v>46421.894</v>
      </c>
      <c r="S130" s="90">
        <f t="array" ref="S130">INDEX('AEO 2022 52'!198:198,MATCH(S$4,'AEO 2022 52'!$13:$13,0))*1000</f>
        <v>46294.06</v>
      </c>
      <c r="T130" s="90">
        <f t="array" ref="T130">INDEX('AEO 2022 52'!198:198,MATCH(T$4,'AEO 2022 52'!$13:$13,0))*1000</f>
        <v>46174.942</v>
      </c>
      <c r="U130" s="90">
        <f t="array" ref="U130">INDEX('AEO 2022 52'!198:198,MATCH(U$4,'AEO 2022 52'!$13:$13,0))*1000</f>
        <v>46062.653</v>
      </c>
      <c r="V130" s="90">
        <f t="array" ref="V130">INDEX('AEO 2022 52'!198:198,MATCH(V$4,'AEO 2022 52'!$13:$13,0))*1000</f>
        <v>45955.147</v>
      </c>
      <c r="W130" s="90">
        <f t="array" ref="W130">INDEX('AEO 2022 52'!198:198,MATCH(W$4,'AEO 2022 52'!$13:$13,0))*1000</f>
        <v>45864.254</v>
      </c>
      <c r="X130" s="90">
        <f t="array" ref="X130">INDEX('AEO 2022 52'!198:198,MATCH(X$4,'AEO 2022 52'!$13:$13,0))*1000</f>
        <v>45776.772</v>
      </c>
      <c r="Y130" s="90">
        <f t="array" ref="Y130">INDEX('AEO 2022 52'!198:198,MATCH(Y$4,'AEO 2022 52'!$13:$13,0))*1000</f>
        <v>45694.088</v>
      </c>
      <c r="Z130" s="90">
        <f t="array" ref="Z130">INDEX('AEO 2022 52'!198:198,MATCH(Z$4,'AEO 2022 52'!$13:$13,0))*1000</f>
        <v>45615.715</v>
      </c>
      <c r="AA130" s="90">
        <f t="array" ref="AA130">INDEX('AEO 2022 52'!198:198,MATCH(AA$4,'AEO 2022 52'!$13:$13,0))*1000</f>
        <v>45547.852</v>
      </c>
      <c r="AB130" s="90">
        <f t="array" ref="AB130">INDEX('AEO 2022 52'!198:198,MATCH(AB$4,'AEO 2022 52'!$13:$13,0))*1000</f>
        <v>45484.241</v>
      </c>
      <c r="AC130" s="90">
        <f t="array" ref="AC130">INDEX('AEO 2022 52'!198:198,MATCH(AC$4,'AEO 2022 52'!$13:$13,0))*1000</f>
        <v>45424.999</v>
      </c>
      <c r="AD130" s="90">
        <f t="array" ref="AD130">INDEX('AEO 2022 52'!198:198,MATCH(AD$4,'AEO 2022 52'!$13:$13,0))*1000</f>
        <v>45368.568</v>
      </c>
      <c r="AE130" s="90">
        <f t="array" ref="AE130">INDEX('AEO 2022 52'!198:198,MATCH(AE$4,'AEO 2022 52'!$13:$13,0))*1000</f>
        <v>45315.697</v>
      </c>
      <c r="AF130" s="90">
        <f t="array" ref="AF130">INDEX('AEO 2022 52'!198:198,MATCH(AF$4,'AEO 2022 52'!$13:$13,0))*1000</f>
        <v>45265.8</v>
      </c>
      <c r="AG130" s="90">
        <f t="array" ref="AG130">INDEX('AEO 2022 52'!198:198,MATCH(AG$4,'AEO 2022 52'!$13:$13,0))*1000</f>
        <v>45197.17</v>
      </c>
    </row>
    <row r="131" ht="14.25" customHeight="1">
      <c r="A131" s="1"/>
      <c r="B131" s="3" t="s">
        <v>1975</v>
      </c>
      <c r="C131" s="90">
        <f t="array" ref="C131">INDEX('AEO 2021 52'!191:191,MATCH(C$4,'AEO 2021 52'!$14:$14,0))*1000</f>
        <v>123636.642</v>
      </c>
      <c r="D131" s="90">
        <f t="array" ref="D131">INDEX('AEO 2022 52'!199:199,MATCH(D$4,'AEO 2022 52'!$13:$13,0))*1000</f>
        <v>112672.066</v>
      </c>
      <c r="E131" s="90">
        <f t="array" ref="E131">INDEX('AEO 2022 52'!199:199,MATCH(E$4,'AEO 2022 52'!$13:$13,0))*1000</f>
        <v>111346.024</v>
      </c>
      <c r="F131" s="90">
        <f t="array" ref="F131">INDEX('AEO 2022 52'!199:199,MATCH(F$4,'AEO 2022 52'!$13:$13,0))*1000</f>
        <v>110209.915</v>
      </c>
      <c r="G131" s="90">
        <f t="array" ref="G131">INDEX('AEO 2022 52'!199:199,MATCH(G$4,'AEO 2022 52'!$13:$13,0))*1000</f>
        <v>109196.312</v>
      </c>
      <c r="H131" s="90">
        <f t="array" ref="H131">INDEX('AEO 2022 52'!199:199,MATCH(H$4,'AEO 2022 52'!$13:$13,0))*1000</f>
        <v>108745.43</v>
      </c>
      <c r="I131" s="90">
        <f t="array" ref="I131">INDEX('AEO 2022 52'!199:199,MATCH(I$4,'AEO 2022 52'!$13:$13,0))*1000</f>
        <v>108421.15</v>
      </c>
      <c r="J131" s="90">
        <f t="array" ref="J131">INDEX('AEO 2022 52'!199:199,MATCH(J$4,'AEO 2022 52'!$13:$13,0))*1000</f>
        <v>108133.141</v>
      </c>
      <c r="K131" s="90">
        <f t="array" ref="K131">INDEX('AEO 2022 52'!199:199,MATCH(K$4,'AEO 2022 52'!$13:$13,0))*1000</f>
        <v>107924.095</v>
      </c>
      <c r="L131" s="90">
        <f t="array" ref="L131">INDEX('AEO 2022 52'!199:199,MATCH(L$4,'AEO 2022 52'!$13:$13,0))*1000</f>
        <v>107701.309</v>
      </c>
      <c r="M131" s="90">
        <f t="array" ref="M131">INDEX('AEO 2022 52'!199:199,MATCH(M$4,'AEO 2022 52'!$13:$13,0))*1000</f>
        <v>107542.389</v>
      </c>
      <c r="N131" s="90">
        <f t="array" ref="N131">INDEX('AEO 2022 52'!199:199,MATCH(N$4,'AEO 2022 52'!$13:$13,0))*1000</f>
        <v>107435.814</v>
      </c>
      <c r="O131" s="90">
        <f t="array" ref="O131">INDEX('AEO 2022 52'!199:199,MATCH(O$4,'AEO 2022 52'!$13:$13,0))*1000</f>
        <v>107295.013</v>
      </c>
      <c r="P131" s="90">
        <f t="array" ref="P131">INDEX('AEO 2022 52'!199:199,MATCH(P$4,'AEO 2022 52'!$13:$13,0))*1000</f>
        <v>107156.509</v>
      </c>
      <c r="Q131" s="90">
        <f t="array" ref="Q131">INDEX('AEO 2022 52'!199:199,MATCH(Q$4,'AEO 2022 52'!$13:$13,0))*1000</f>
        <v>107003.136</v>
      </c>
      <c r="R131" s="90">
        <f t="array" ref="R131">INDEX('AEO 2022 52'!199:199,MATCH(R$4,'AEO 2022 52'!$13:$13,0))*1000</f>
        <v>106857.773</v>
      </c>
      <c r="S131" s="90">
        <f t="array" ref="S131">INDEX('AEO 2022 52'!199:199,MATCH(S$4,'AEO 2022 52'!$13:$13,0))*1000</f>
        <v>106746.307</v>
      </c>
      <c r="T131" s="90">
        <f t="array" ref="T131">INDEX('AEO 2022 52'!199:199,MATCH(T$4,'AEO 2022 52'!$13:$13,0))*1000</f>
        <v>106642.792</v>
      </c>
      <c r="U131" s="90">
        <f t="array" ref="U131">INDEX('AEO 2022 52'!199:199,MATCH(U$4,'AEO 2022 52'!$13:$13,0))*1000</f>
        <v>106545.128</v>
      </c>
      <c r="V131" s="90">
        <f t="array" ref="V131">INDEX('AEO 2022 52'!199:199,MATCH(V$4,'AEO 2022 52'!$13:$13,0))*1000</f>
        <v>106451.515</v>
      </c>
      <c r="W131" s="90">
        <f t="array" ref="W131">INDEX('AEO 2022 52'!199:199,MATCH(W$4,'AEO 2022 52'!$13:$13,0))*1000</f>
        <v>106374.023</v>
      </c>
      <c r="X131" s="90">
        <f t="array" ref="X131">INDEX('AEO 2022 52'!199:199,MATCH(X$4,'AEO 2022 52'!$13:$13,0))*1000</f>
        <v>106299.248</v>
      </c>
      <c r="Y131" s="90">
        <f t="array" ref="Y131">INDEX('AEO 2022 52'!199:199,MATCH(Y$4,'AEO 2022 52'!$13:$13,0))*1000</f>
        <v>106228.737</v>
      </c>
      <c r="Z131" s="90">
        <f t="array" ref="Z131">INDEX('AEO 2022 52'!199:199,MATCH(Z$4,'AEO 2022 52'!$13:$13,0))*1000</f>
        <v>106161.125</v>
      </c>
      <c r="AA131" s="90">
        <f t="array" ref="AA131">INDEX('AEO 2022 52'!199:199,MATCH(AA$4,'AEO 2022 52'!$13:$13,0))*1000</f>
        <v>106103.722</v>
      </c>
      <c r="AB131" s="90">
        <f t="array" ref="AB131">INDEX('AEO 2022 52'!199:199,MATCH(AB$4,'AEO 2022 52'!$13:$13,0))*1000</f>
        <v>106050.247</v>
      </c>
      <c r="AC131" s="90">
        <f t="array" ref="AC131">INDEX('AEO 2022 52'!199:199,MATCH(AC$4,'AEO 2022 52'!$13:$13,0))*1000</f>
        <v>106000.954</v>
      </c>
      <c r="AD131" s="90">
        <f t="array" ref="AD131">INDEX('AEO 2022 52'!199:199,MATCH(AD$4,'AEO 2022 52'!$13:$13,0))*1000</f>
        <v>105954.277</v>
      </c>
      <c r="AE131" s="90">
        <f t="array" ref="AE131">INDEX('AEO 2022 52'!199:199,MATCH(AE$4,'AEO 2022 52'!$13:$13,0))*1000</f>
        <v>105910.713</v>
      </c>
      <c r="AF131" s="90">
        <f t="array" ref="AF131">INDEX('AEO 2022 52'!199:199,MATCH(AF$4,'AEO 2022 52'!$13:$13,0))*1000</f>
        <v>105869.774</v>
      </c>
      <c r="AG131" s="90">
        <f t="array" ref="AG131">INDEX('AEO 2022 52'!199:199,MATCH(AG$4,'AEO 2022 52'!$13:$13,0))*1000</f>
        <v>105809.776</v>
      </c>
    </row>
    <row r="132" ht="14.25" customHeight="1">
      <c r="A132" s="1"/>
      <c r="B132" s="3" t="s">
        <v>1978</v>
      </c>
      <c r="C132" s="90">
        <f t="array" ref="C132">INDEX('AEO 2021 52'!192:192,MATCH(C$4,'AEO 2021 52'!$14:$14,0))*1000</f>
        <v>46846.188</v>
      </c>
      <c r="D132" s="90">
        <f t="array" ref="D132">INDEX('AEO 2022 52'!200:200,MATCH(D$4,'AEO 2022 52'!$13:$13,0))*1000</f>
        <v>44426.044</v>
      </c>
      <c r="E132" s="90">
        <f t="array" ref="E132">INDEX('AEO 2022 52'!200:200,MATCH(E$4,'AEO 2022 52'!$13:$13,0))*1000</f>
        <v>43210.003</v>
      </c>
      <c r="F132" s="90">
        <f t="array" ref="F132">INDEX('AEO 2022 52'!200:200,MATCH(F$4,'AEO 2022 52'!$13:$13,0))*1000</f>
        <v>42207.405</v>
      </c>
      <c r="G132" s="90">
        <f t="array" ref="G132">INDEX('AEO 2022 52'!200:200,MATCH(G$4,'AEO 2022 52'!$13:$13,0))*1000</f>
        <v>41369.919</v>
      </c>
      <c r="H132" s="90">
        <f t="array" ref="H132">INDEX('AEO 2022 52'!200:200,MATCH(H$4,'AEO 2022 52'!$13:$13,0))*1000</f>
        <v>40868.916</v>
      </c>
      <c r="I132" s="90">
        <f t="array" ref="I132">INDEX('AEO 2022 52'!200:200,MATCH(I$4,'AEO 2022 52'!$13:$13,0))*1000</f>
        <v>40480.27</v>
      </c>
      <c r="J132" s="90">
        <f t="array" ref="J132">INDEX('AEO 2022 52'!200:200,MATCH(J$4,'AEO 2022 52'!$13:$13,0))*1000</f>
        <v>40189.026</v>
      </c>
      <c r="K132" s="90">
        <f t="array" ref="K132">INDEX('AEO 2022 52'!200:200,MATCH(K$4,'AEO 2022 52'!$13:$13,0))*1000</f>
        <v>39971.497</v>
      </c>
      <c r="L132" s="90">
        <f t="array" ref="L132">INDEX('AEO 2022 52'!200:200,MATCH(L$4,'AEO 2022 52'!$13:$13,0))*1000</f>
        <v>39753.632</v>
      </c>
      <c r="M132" s="90">
        <f t="array" ref="M132">INDEX('AEO 2022 52'!200:200,MATCH(M$4,'AEO 2022 52'!$13:$13,0))*1000</f>
        <v>39588.104</v>
      </c>
      <c r="N132" s="90">
        <f t="array" ref="N132">INDEX('AEO 2022 52'!200:200,MATCH(N$4,'AEO 2022 52'!$13:$13,0))*1000</f>
        <v>39469.841</v>
      </c>
      <c r="O132" s="90">
        <f t="array" ref="O132">INDEX('AEO 2022 52'!200:200,MATCH(O$4,'AEO 2022 52'!$13:$13,0))*1000</f>
        <v>39335.217</v>
      </c>
      <c r="P132" s="90">
        <f t="array" ref="P132">INDEX('AEO 2022 52'!200:200,MATCH(P$4,'AEO 2022 52'!$13:$13,0))*1000</f>
        <v>39203.487</v>
      </c>
      <c r="Q132" s="90">
        <f t="array" ref="Q132">INDEX('AEO 2022 52'!200:200,MATCH(Q$4,'AEO 2022 52'!$13:$13,0))*1000</f>
        <v>39058.346</v>
      </c>
      <c r="R132" s="90">
        <f t="array" ref="R132">INDEX('AEO 2022 52'!200:200,MATCH(R$4,'AEO 2022 52'!$13:$13,0))*1000</f>
        <v>38920.963</v>
      </c>
      <c r="S132" s="90">
        <f t="array" ref="S132">INDEX('AEO 2022 52'!200:200,MATCH(S$4,'AEO 2022 52'!$13:$13,0))*1000</f>
        <v>38809.803</v>
      </c>
      <c r="T132" s="90">
        <f t="array" ref="T132">INDEX('AEO 2022 52'!200:200,MATCH(T$4,'AEO 2022 52'!$13:$13,0))*1000</f>
        <v>38706.692</v>
      </c>
      <c r="U132" s="90">
        <f t="array" ref="U132">INDEX('AEO 2022 52'!200:200,MATCH(U$4,'AEO 2022 52'!$13:$13,0))*1000</f>
        <v>38609.886</v>
      </c>
      <c r="V132" s="90">
        <f t="array" ref="V132">INDEX('AEO 2022 52'!200:200,MATCH(V$4,'AEO 2022 52'!$13:$13,0))*1000</f>
        <v>38517.7</v>
      </c>
      <c r="W132" s="90">
        <f t="array" ref="W132">INDEX('AEO 2022 52'!200:200,MATCH(W$4,'AEO 2022 52'!$13:$13,0))*1000</f>
        <v>38437.424</v>
      </c>
      <c r="X132" s="90">
        <f t="array" ref="X132">INDEX('AEO 2022 52'!200:200,MATCH(X$4,'AEO 2022 52'!$13:$13,0))*1000</f>
        <v>38360.683</v>
      </c>
      <c r="Y132" s="90">
        <f t="array" ref="Y132">INDEX('AEO 2022 52'!200:200,MATCH(Y$4,'AEO 2022 52'!$13:$13,0))*1000</f>
        <v>38288.166</v>
      </c>
      <c r="Z132" s="90">
        <f t="array" ref="Z132">INDEX('AEO 2022 52'!200:200,MATCH(Z$4,'AEO 2022 52'!$13:$13,0))*1000</f>
        <v>38220.013</v>
      </c>
      <c r="AA132" s="90">
        <f t="array" ref="AA132">INDEX('AEO 2022 52'!200:200,MATCH(AA$4,'AEO 2022 52'!$13:$13,0))*1000</f>
        <v>38159.58</v>
      </c>
      <c r="AB132" s="90">
        <f t="array" ref="AB132">INDEX('AEO 2022 52'!200:200,MATCH(AB$4,'AEO 2022 52'!$13:$13,0))*1000</f>
        <v>38104.874</v>
      </c>
      <c r="AC132" s="90">
        <f t="array" ref="AC132">INDEX('AEO 2022 52'!200:200,MATCH(AC$4,'AEO 2022 52'!$13:$13,0))*1000</f>
        <v>38054.024</v>
      </c>
      <c r="AD132" s="90">
        <f t="array" ref="AD132">INDEX('AEO 2022 52'!200:200,MATCH(AD$4,'AEO 2022 52'!$13:$13,0))*1000</f>
        <v>38006.279</v>
      </c>
      <c r="AE132" s="90">
        <f t="array" ref="AE132">INDEX('AEO 2022 52'!200:200,MATCH(AE$4,'AEO 2022 52'!$13:$13,0))*1000</f>
        <v>37959.797</v>
      </c>
      <c r="AF132" s="90">
        <f t="array" ref="AF132">INDEX('AEO 2022 52'!200:200,MATCH(AF$4,'AEO 2022 52'!$13:$13,0))*1000</f>
        <v>37916.992</v>
      </c>
      <c r="AG132" s="90">
        <f t="array" ref="AG132">INDEX('AEO 2022 52'!200:200,MATCH(AG$4,'AEO 2022 52'!$13:$13,0))*1000</f>
        <v>37854.675</v>
      </c>
    </row>
    <row r="133" ht="14.25" customHeight="1">
      <c r="A133" s="1"/>
      <c r="B133" s="3" t="s">
        <v>1981</v>
      </c>
      <c r="C133" s="90">
        <f t="array" ref="C133">INDEX('AEO 2021 52'!193:193,MATCH(C$4,'AEO 2021 52'!$14:$14,0))*1000</f>
        <v>58304.768</v>
      </c>
      <c r="D133" s="90">
        <f t="array" ref="D133">INDEX('AEO 2022 52'!201:201,MATCH(D$4,'AEO 2022 52'!$13:$13,0))*1000</f>
        <v>59174.335</v>
      </c>
      <c r="E133" s="90">
        <f t="array" ref="E133">INDEX('AEO 2022 52'!201:201,MATCH(E$4,'AEO 2022 52'!$13:$13,0))*1000</f>
        <v>57654.343</v>
      </c>
      <c r="F133" s="90">
        <f t="array" ref="F133">INDEX('AEO 2022 52'!201:201,MATCH(F$4,'AEO 2022 52'!$13:$13,0))*1000</f>
        <v>56394.592</v>
      </c>
      <c r="G133" s="90">
        <f t="array" ref="G133">INDEX('AEO 2022 52'!201:201,MATCH(G$4,'AEO 2022 52'!$13:$13,0))*1000</f>
        <v>55301.594</v>
      </c>
      <c r="H133" s="90">
        <f t="array" ref="H133">INDEX('AEO 2022 52'!201:201,MATCH(H$4,'AEO 2022 52'!$13:$13,0))*1000</f>
        <v>54702.187</v>
      </c>
      <c r="I133" s="90">
        <f t="array" ref="I133">INDEX('AEO 2022 52'!201:201,MATCH(I$4,'AEO 2022 52'!$13:$13,0))*1000</f>
        <v>54233.768</v>
      </c>
      <c r="J133" s="90">
        <f t="array" ref="J133">INDEX('AEO 2022 52'!201:201,MATCH(J$4,'AEO 2022 52'!$13:$13,0))*1000</f>
        <v>53862.408</v>
      </c>
      <c r="K133" s="90">
        <f t="array" ref="K133">INDEX('AEO 2022 52'!201:201,MATCH(K$4,'AEO 2022 52'!$13:$13,0))*1000</f>
        <v>53581.757</v>
      </c>
      <c r="L133" s="90">
        <f t="array" ref="L133">INDEX('AEO 2022 52'!201:201,MATCH(L$4,'AEO 2022 52'!$13:$13,0))*1000</f>
        <v>53302.998</v>
      </c>
      <c r="M133" s="90">
        <f t="array" ref="M133">INDEX('AEO 2022 52'!201:201,MATCH(M$4,'AEO 2022 52'!$13:$13,0))*1000</f>
        <v>53087.605</v>
      </c>
      <c r="N133" s="90">
        <f t="array" ref="N133">INDEX('AEO 2022 52'!201:201,MATCH(N$4,'AEO 2022 52'!$13:$13,0))*1000</f>
        <v>52928.947</v>
      </c>
      <c r="O133" s="90">
        <f t="array" ref="O133">INDEX('AEO 2022 52'!201:201,MATCH(O$4,'AEO 2022 52'!$13:$13,0))*1000</f>
        <v>52752.357</v>
      </c>
      <c r="P133" s="90">
        <f t="array" ref="P133">INDEX('AEO 2022 52'!201:201,MATCH(P$4,'AEO 2022 52'!$13:$13,0))*1000</f>
        <v>52580.09</v>
      </c>
      <c r="Q133" s="90">
        <f t="array" ref="Q133">INDEX('AEO 2022 52'!201:201,MATCH(Q$4,'AEO 2022 52'!$13:$13,0))*1000</f>
        <v>52396.587</v>
      </c>
      <c r="R133" s="90">
        <f t="array" ref="R133">INDEX('AEO 2022 52'!201:201,MATCH(R$4,'AEO 2022 52'!$13:$13,0))*1000</f>
        <v>52223.862</v>
      </c>
      <c r="S133" s="90">
        <f t="array" ref="S133">INDEX('AEO 2022 52'!201:201,MATCH(S$4,'AEO 2022 52'!$13:$13,0))*1000</f>
        <v>52082.672</v>
      </c>
      <c r="T133" s="90">
        <f t="array" ref="T133">INDEX('AEO 2022 52'!201:201,MATCH(T$4,'AEO 2022 52'!$13:$13,0))*1000</f>
        <v>51952.057</v>
      </c>
      <c r="U133" s="90">
        <f t="array" ref="U133">INDEX('AEO 2022 52'!201:201,MATCH(U$4,'AEO 2022 52'!$13:$13,0))*1000</f>
        <v>51828.053</v>
      </c>
      <c r="V133" s="90">
        <f t="array" ref="V133">INDEX('AEO 2022 52'!201:201,MATCH(V$4,'AEO 2022 52'!$13:$13,0))*1000</f>
        <v>51709.087</v>
      </c>
      <c r="W133" s="90">
        <f t="array" ref="W133">INDEX('AEO 2022 52'!201:201,MATCH(W$4,'AEO 2022 52'!$13:$13,0))*1000</f>
        <v>51604.809</v>
      </c>
      <c r="X133" s="90">
        <f t="array" ref="X133">INDEX('AEO 2022 52'!201:201,MATCH(X$4,'AEO 2022 52'!$13:$13,0))*1000</f>
        <v>51504.436</v>
      </c>
      <c r="Y133" s="90">
        <f t="array" ref="Y133">INDEX('AEO 2022 52'!201:201,MATCH(Y$4,'AEO 2022 52'!$13:$13,0))*1000</f>
        <v>51409.592</v>
      </c>
      <c r="Z133" s="90">
        <f t="array" ref="Z133">INDEX('AEO 2022 52'!201:201,MATCH(Z$4,'AEO 2022 52'!$13:$13,0))*1000</f>
        <v>51319.931</v>
      </c>
      <c r="AA133" s="90">
        <f t="array" ref="AA133">INDEX('AEO 2022 52'!201:201,MATCH(AA$4,'AEO 2022 52'!$13:$13,0))*1000</f>
        <v>51240.162</v>
      </c>
      <c r="AB133" s="90">
        <f t="array" ref="AB133">INDEX('AEO 2022 52'!201:201,MATCH(AB$4,'AEO 2022 52'!$13:$13,0))*1000</f>
        <v>51165.001</v>
      </c>
      <c r="AC133" s="90">
        <f t="array" ref="AC133">INDEX('AEO 2022 52'!201:201,MATCH(AC$4,'AEO 2022 52'!$13:$13,0))*1000</f>
        <v>51094.753</v>
      </c>
      <c r="AD133" s="90">
        <f t="array" ref="AD133">INDEX('AEO 2022 52'!201:201,MATCH(AD$4,'AEO 2022 52'!$13:$13,0))*1000</f>
        <v>51030.186</v>
      </c>
      <c r="AE133" s="90">
        <f t="array" ref="AE133">INDEX('AEO 2022 52'!201:201,MATCH(AE$4,'AEO 2022 52'!$13:$13,0))*1000</f>
        <v>50967.407</v>
      </c>
      <c r="AF133" s="90">
        <f t="array" ref="AF133">INDEX('AEO 2022 52'!201:201,MATCH(AF$4,'AEO 2022 52'!$13:$13,0))*1000</f>
        <v>50909.863</v>
      </c>
      <c r="AG133" s="90">
        <f t="array" ref="AG133">INDEX('AEO 2022 52'!201:201,MATCH(AG$4,'AEO 2022 52'!$13:$13,0))*1000</f>
        <v>50832.886</v>
      </c>
    </row>
    <row r="134" ht="14.25" customHeight="1">
      <c r="A134" s="1"/>
      <c r="B134" s="3" t="s">
        <v>623</v>
      </c>
      <c r="C134" s="90">
        <f t="array" ref="C134">INDEX('AEO 2021 52'!194:194,MATCH(C$4,'AEO 2021 52'!$14:$14,0))*1000</f>
        <v>53237.732</v>
      </c>
      <c r="D134" s="90">
        <f t="array" ref="D134">INDEX('AEO 2022 52'!202:202,MATCH(D$4,'AEO 2022 52'!$13:$13,0))*1000</f>
        <v>46863.556</v>
      </c>
      <c r="E134" s="90">
        <f t="array" ref="E134">INDEX('AEO 2022 52'!202:202,MATCH(E$4,'AEO 2022 52'!$13:$13,0))*1000</f>
        <v>45713.097</v>
      </c>
      <c r="F134" s="90">
        <f t="array" ref="F134">INDEX('AEO 2022 52'!202:202,MATCH(F$4,'AEO 2022 52'!$13:$13,0))*1000</f>
        <v>44896.465</v>
      </c>
      <c r="G134" s="90">
        <f t="array" ref="G134">INDEX('AEO 2022 52'!202:202,MATCH(G$4,'AEO 2022 52'!$13:$13,0))*1000</f>
        <v>44248.558</v>
      </c>
      <c r="H134" s="90">
        <f t="array" ref="H134">INDEX('AEO 2022 52'!202:202,MATCH(H$4,'AEO 2022 52'!$13:$13,0))*1000</f>
        <v>43758.244</v>
      </c>
      <c r="I134" s="90">
        <f t="array" ref="I134">INDEX('AEO 2022 52'!202:202,MATCH(I$4,'AEO 2022 52'!$13:$13,0))*1000</f>
        <v>43392.982</v>
      </c>
      <c r="J134" s="90">
        <f t="array" ref="J134">INDEX('AEO 2022 52'!202:202,MATCH(J$4,'AEO 2022 52'!$13:$13,0))*1000</f>
        <v>43111.446</v>
      </c>
      <c r="K134" s="90">
        <f t="array" ref="K134">INDEX('AEO 2022 52'!202:202,MATCH(K$4,'AEO 2022 52'!$13:$13,0))*1000</f>
        <v>42891.918</v>
      </c>
      <c r="L134" s="90">
        <f t="array" ref="L134">INDEX('AEO 2022 52'!202:202,MATCH(L$4,'AEO 2022 52'!$13:$13,0))*1000</f>
        <v>42711.182</v>
      </c>
      <c r="M134" s="90">
        <f t="array" ref="M134">INDEX('AEO 2022 52'!202:202,MATCH(M$4,'AEO 2022 52'!$13:$13,0))*1000</f>
        <v>42561.646</v>
      </c>
      <c r="N134" s="90">
        <f t="array" ref="N134">INDEX('AEO 2022 52'!202:202,MATCH(N$4,'AEO 2022 52'!$13:$13,0))*1000</f>
        <v>42436.424</v>
      </c>
      <c r="O134" s="90">
        <f t="array" ref="O134">INDEX('AEO 2022 52'!202:202,MATCH(O$4,'AEO 2022 52'!$13:$13,0))*1000</f>
        <v>42327.435</v>
      </c>
      <c r="P134" s="90">
        <f t="array" ref="P134">INDEX('AEO 2022 52'!202:202,MATCH(P$4,'AEO 2022 52'!$13:$13,0))*1000</f>
        <v>42228.752</v>
      </c>
      <c r="Q134" s="90">
        <f t="array" ref="Q134">INDEX('AEO 2022 52'!202:202,MATCH(Q$4,'AEO 2022 52'!$13:$13,0))*1000</f>
        <v>42073.62</v>
      </c>
      <c r="R134" s="90">
        <f t="array" ref="R134">INDEX('AEO 2022 52'!202:202,MATCH(R$4,'AEO 2022 52'!$13:$13,0))*1000</f>
        <v>41913.868</v>
      </c>
      <c r="S134" s="90">
        <f t="array" ref="S134">INDEX('AEO 2022 52'!202:202,MATCH(S$4,'AEO 2022 52'!$13:$13,0))*1000</f>
        <v>41765.93</v>
      </c>
      <c r="T134" s="90">
        <f t="array" ref="T134">INDEX('AEO 2022 52'!202:202,MATCH(T$4,'AEO 2022 52'!$13:$13,0))*1000</f>
        <v>41626.987</v>
      </c>
      <c r="U134" s="90">
        <f t="array" ref="U134">INDEX('AEO 2022 52'!202:202,MATCH(U$4,'AEO 2022 52'!$13:$13,0))*1000</f>
        <v>41496.59</v>
      </c>
      <c r="V134" s="90">
        <f t="array" ref="V134">INDEX('AEO 2022 52'!202:202,MATCH(V$4,'AEO 2022 52'!$13:$13,0))*1000</f>
        <v>41372.002</v>
      </c>
      <c r="W134" s="90">
        <f t="array" ref="W134">INDEX('AEO 2022 52'!202:202,MATCH(W$4,'AEO 2022 52'!$13:$13,0))*1000</f>
        <v>41256.248</v>
      </c>
      <c r="X134" s="90">
        <f t="array" ref="X134">INDEX('AEO 2022 52'!202:202,MATCH(X$4,'AEO 2022 52'!$13:$13,0))*1000</f>
        <v>41143.185</v>
      </c>
      <c r="Y134" s="90">
        <f t="array" ref="Y134">INDEX('AEO 2022 52'!202:202,MATCH(Y$4,'AEO 2022 52'!$13:$13,0))*1000</f>
        <v>41036.343</v>
      </c>
      <c r="Z134" s="90">
        <f t="array" ref="Z134">INDEX('AEO 2022 52'!202:202,MATCH(Z$4,'AEO 2022 52'!$13:$13,0))*1000</f>
        <v>40933.983</v>
      </c>
      <c r="AA134" s="90">
        <f t="array" ref="AA134">INDEX('AEO 2022 52'!202:202,MATCH(AA$4,'AEO 2022 52'!$13:$13,0))*1000</f>
        <v>40837.048</v>
      </c>
      <c r="AB134" s="90">
        <f t="array" ref="AB134">INDEX('AEO 2022 52'!202:202,MATCH(AB$4,'AEO 2022 52'!$13:$13,0))*1000</f>
        <v>40745.178</v>
      </c>
      <c r="AC134" s="90">
        <f t="array" ref="AC134">INDEX('AEO 2022 52'!202:202,MATCH(AC$4,'AEO 2022 52'!$13:$13,0))*1000</f>
        <v>40658.482</v>
      </c>
      <c r="AD134" s="90">
        <f t="array" ref="AD134">INDEX('AEO 2022 52'!202:202,MATCH(AD$4,'AEO 2022 52'!$13:$13,0))*1000</f>
        <v>40575.146</v>
      </c>
      <c r="AE134" s="90">
        <f t="array" ref="AE134">INDEX('AEO 2022 52'!202:202,MATCH(AE$4,'AEO 2022 52'!$13:$13,0))*1000</f>
        <v>40496.525</v>
      </c>
      <c r="AF134" s="90">
        <f t="array" ref="AF134">INDEX('AEO 2022 52'!202:202,MATCH(AF$4,'AEO 2022 52'!$13:$13,0))*1000</f>
        <v>40421.391</v>
      </c>
      <c r="AG134" s="90">
        <f t="array" ref="AG134">INDEX('AEO 2022 52'!202:202,MATCH(AG$4,'AEO 2022 52'!$13:$13,0))*1000</f>
        <v>40342.777</v>
      </c>
    </row>
    <row r="135" ht="14.25" customHeight="1">
      <c r="A135" s="1"/>
      <c r="B135" s="3" t="s">
        <v>626</v>
      </c>
      <c r="C135" s="93">
        <f t="array" ref="C135">INDEX('AEO 2021 52'!195:195,MATCH(C$4,'AEO 2021 52'!$14:$14,0))*1000</f>
        <v>0</v>
      </c>
      <c r="D135" s="93">
        <f t="array" ref="D135">INDEX('AEO 2022 52'!203:203,MATCH(D$4,'AEO 2022 52'!$13:$13,0))*1000</f>
        <v>0</v>
      </c>
      <c r="E135" s="93">
        <f t="array" ref="E135">INDEX('AEO 2022 52'!203:203,MATCH(E$4,'AEO 2022 52'!$13:$13,0))*1000</f>
        <v>0</v>
      </c>
      <c r="F135" s="93">
        <f t="array" ref="F135">INDEX('AEO 2022 52'!203:203,MATCH(F$4,'AEO 2022 52'!$13:$13,0))*1000</f>
        <v>0</v>
      </c>
      <c r="G135" s="93">
        <f t="array" ref="G135">INDEX('AEO 2022 52'!203:203,MATCH(G$4,'AEO 2022 52'!$13:$13,0))*1000</f>
        <v>0</v>
      </c>
      <c r="H135" s="93">
        <f t="array" ref="H135">INDEX('AEO 2022 52'!203:203,MATCH(H$4,'AEO 2022 52'!$13:$13,0))*1000</f>
        <v>0</v>
      </c>
      <c r="I135" s="93">
        <f t="array" ref="I135">INDEX('AEO 2022 52'!203:203,MATCH(I$4,'AEO 2022 52'!$13:$13,0))*1000</f>
        <v>0</v>
      </c>
      <c r="J135" s="93">
        <f t="array" ref="J135">INDEX('AEO 2022 52'!203:203,MATCH(J$4,'AEO 2022 52'!$13:$13,0))*1000</f>
        <v>0</v>
      </c>
      <c r="K135" s="93">
        <f t="array" ref="K135">INDEX('AEO 2022 52'!203:203,MATCH(K$4,'AEO 2022 52'!$13:$13,0))*1000</f>
        <v>0</v>
      </c>
      <c r="L135" s="93">
        <f t="array" ref="L135">INDEX('AEO 2022 52'!203:203,MATCH(L$4,'AEO 2022 52'!$13:$13,0))*1000</f>
        <v>0</v>
      </c>
      <c r="M135" s="93">
        <f t="array" ref="M135">INDEX('AEO 2022 52'!203:203,MATCH(M$4,'AEO 2022 52'!$13:$13,0))*1000</f>
        <v>0</v>
      </c>
      <c r="N135" s="93">
        <f t="array" ref="N135">INDEX('AEO 2022 52'!203:203,MATCH(N$4,'AEO 2022 52'!$13:$13,0))*1000</f>
        <v>0</v>
      </c>
      <c r="O135" s="93">
        <f t="array" ref="O135">INDEX('AEO 2022 52'!203:203,MATCH(O$4,'AEO 2022 52'!$13:$13,0))*1000</f>
        <v>0</v>
      </c>
      <c r="P135" s="93">
        <f t="array" ref="P135">INDEX('AEO 2022 52'!203:203,MATCH(P$4,'AEO 2022 52'!$13:$13,0))*1000</f>
        <v>0</v>
      </c>
      <c r="Q135" s="93">
        <f t="array" ref="Q135">INDEX('AEO 2022 52'!203:203,MATCH(Q$4,'AEO 2022 52'!$13:$13,0))*1000</f>
        <v>0</v>
      </c>
      <c r="R135" s="93">
        <f t="array" ref="R135">INDEX('AEO 2022 52'!203:203,MATCH(R$4,'AEO 2022 52'!$13:$13,0))*1000</f>
        <v>0</v>
      </c>
      <c r="S135" s="93">
        <f t="array" ref="S135">INDEX('AEO 2022 52'!203:203,MATCH(S$4,'AEO 2022 52'!$13:$13,0))*1000</f>
        <v>0</v>
      </c>
      <c r="T135" s="93">
        <f t="array" ref="T135">INDEX('AEO 2022 52'!203:203,MATCH(T$4,'AEO 2022 52'!$13:$13,0))*1000</f>
        <v>0</v>
      </c>
      <c r="U135" s="93">
        <f t="array" ref="U135">INDEX('AEO 2022 52'!203:203,MATCH(U$4,'AEO 2022 52'!$13:$13,0))*1000</f>
        <v>0</v>
      </c>
      <c r="V135" s="93">
        <f t="array" ref="V135">INDEX('AEO 2022 52'!203:203,MATCH(V$4,'AEO 2022 52'!$13:$13,0))*1000</f>
        <v>0</v>
      </c>
      <c r="W135" s="93">
        <f t="array" ref="W135">INDEX('AEO 2022 52'!203:203,MATCH(W$4,'AEO 2022 52'!$13:$13,0))*1000</f>
        <v>0</v>
      </c>
      <c r="X135" s="93">
        <f t="array" ref="X135">INDEX('AEO 2022 52'!203:203,MATCH(X$4,'AEO 2022 52'!$13:$13,0))*1000</f>
        <v>0</v>
      </c>
      <c r="Y135" s="93">
        <f t="array" ref="Y135">INDEX('AEO 2022 52'!203:203,MATCH(Y$4,'AEO 2022 52'!$13:$13,0))*1000</f>
        <v>0</v>
      </c>
      <c r="Z135" s="93">
        <f t="array" ref="Z135">INDEX('AEO 2022 52'!203:203,MATCH(Z$4,'AEO 2022 52'!$13:$13,0))*1000</f>
        <v>0</v>
      </c>
      <c r="AA135" s="93">
        <f t="array" ref="AA135">INDEX('AEO 2022 52'!203:203,MATCH(AA$4,'AEO 2022 52'!$13:$13,0))*1000</f>
        <v>0</v>
      </c>
      <c r="AB135" s="93">
        <f t="array" ref="AB135">INDEX('AEO 2022 52'!203:203,MATCH(AB$4,'AEO 2022 52'!$13:$13,0))*1000</f>
        <v>0</v>
      </c>
      <c r="AC135" s="93">
        <f t="array" ref="AC135">INDEX('AEO 2022 52'!203:203,MATCH(AC$4,'AEO 2022 52'!$13:$13,0))*1000</f>
        <v>0</v>
      </c>
      <c r="AD135" s="93">
        <f t="array" ref="AD135">INDEX('AEO 2022 52'!203:203,MATCH(AD$4,'AEO 2022 52'!$13:$13,0))*1000</f>
        <v>0</v>
      </c>
      <c r="AE135" s="93">
        <f t="array" ref="AE135">INDEX('AEO 2022 52'!203:203,MATCH(AE$4,'AEO 2022 52'!$13:$13,0))*1000</f>
        <v>0</v>
      </c>
      <c r="AF135" s="93">
        <f t="array" ref="AF135">INDEX('AEO 2022 52'!203:203,MATCH(AF$4,'AEO 2022 52'!$13:$13,0))*1000</f>
        <v>0</v>
      </c>
      <c r="AG135" s="93">
        <f t="array" ref="AG135">INDEX('AEO 2022 52'!203:203,MATCH(AG$4,'AEO 2022 52'!$13:$13,0))*1000</f>
        <v>0</v>
      </c>
    </row>
    <row r="136" ht="14.25" customHeight="1">
      <c r="A136" s="1"/>
      <c r="B136" s="3" t="s">
        <v>629</v>
      </c>
      <c r="C136" s="94">
        <f>D136</f>
        <v>42584.953</v>
      </c>
      <c r="D136" s="90">
        <f t="array" ref="D136">INDEX('AEO 2022 52'!204:204,MATCH(D$4,'AEO 2022 52'!$13:$13,0))*1000</f>
        <v>42584.953</v>
      </c>
      <c r="E136" s="90">
        <f t="array" ref="E136">INDEX('AEO 2022 52'!204:204,MATCH(E$4,'AEO 2022 52'!$13:$13,0))*1000</f>
        <v>41636.192</v>
      </c>
      <c r="F136" s="90">
        <f t="array" ref="F136">INDEX('AEO 2022 52'!204:204,MATCH(F$4,'AEO 2022 52'!$13:$13,0))*1000</f>
        <v>40993.687</v>
      </c>
      <c r="G136" s="90">
        <f t="array" ref="G136">INDEX('AEO 2022 52'!204:204,MATCH(G$4,'AEO 2022 52'!$13:$13,0))*1000</f>
        <v>40550.468</v>
      </c>
      <c r="H136" s="90">
        <f t="array" ref="H136">INDEX('AEO 2022 52'!204:204,MATCH(H$4,'AEO 2022 52'!$13:$13,0))*1000</f>
        <v>40221.962</v>
      </c>
      <c r="I136" s="90">
        <f t="array" ref="I136">INDEX('AEO 2022 52'!204:204,MATCH(I$4,'AEO 2022 52'!$13:$13,0))*1000</f>
        <v>40048.5</v>
      </c>
      <c r="J136" s="90">
        <f t="array" ref="J136">INDEX('AEO 2022 52'!204:204,MATCH(J$4,'AEO 2022 52'!$13:$13,0))*1000</f>
        <v>39915.897</v>
      </c>
      <c r="K136" s="90">
        <f t="array" ref="K136">INDEX('AEO 2022 52'!204:204,MATCH(K$4,'AEO 2022 52'!$13:$13,0))*1000</f>
        <v>39812.519</v>
      </c>
      <c r="L136" s="90">
        <f t="array" ref="L136">INDEX('AEO 2022 52'!204:204,MATCH(L$4,'AEO 2022 52'!$13:$13,0))*1000</f>
        <v>39738.304</v>
      </c>
      <c r="M136" s="90">
        <f t="array" ref="M136">INDEX('AEO 2022 52'!204:204,MATCH(M$4,'AEO 2022 52'!$13:$13,0))*1000</f>
        <v>39677.12</v>
      </c>
      <c r="N136" s="90">
        <f t="array" ref="N136">INDEX('AEO 2022 52'!204:204,MATCH(N$4,'AEO 2022 52'!$13:$13,0))*1000</f>
        <v>39624.393</v>
      </c>
      <c r="O136" s="90">
        <f t="array" ref="O136">INDEX('AEO 2022 52'!204:204,MATCH(O$4,'AEO 2022 52'!$13:$13,0))*1000</f>
        <v>39575.108</v>
      </c>
      <c r="P136" s="90">
        <f t="array" ref="P136">INDEX('AEO 2022 52'!204:204,MATCH(P$4,'AEO 2022 52'!$13:$13,0))*1000</f>
        <v>39526.524</v>
      </c>
      <c r="Q136" s="90">
        <f t="array" ref="Q136">INDEX('AEO 2022 52'!204:204,MATCH(Q$4,'AEO 2022 52'!$13:$13,0))*1000</f>
        <v>39414.684</v>
      </c>
      <c r="R136" s="90">
        <f t="array" ref="R136">INDEX('AEO 2022 52'!204:204,MATCH(R$4,'AEO 2022 52'!$13:$13,0))*1000</f>
        <v>39300.423</v>
      </c>
      <c r="S136" s="90">
        <f t="array" ref="S136">INDEX('AEO 2022 52'!204:204,MATCH(S$4,'AEO 2022 52'!$13:$13,0))*1000</f>
        <v>39196.739</v>
      </c>
      <c r="T136" s="90">
        <f t="array" ref="T136">INDEX('AEO 2022 52'!204:204,MATCH(T$4,'AEO 2022 52'!$13:$13,0))*1000</f>
        <v>39103.146</v>
      </c>
      <c r="U136" s="90">
        <f t="array" ref="U136">INDEX('AEO 2022 52'!204:204,MATCH(U$4,'AEO 2022 52'!$13:$13,0))*1000</f>
        <v>39009.19</v>
      </c>
      <c r="V136" s="90">
        <f t="array" ref="V136">INDEX('AEO 2022 52'!204:204,MATCH(V$4,'AEO 2022 52'!$13:$13,0))*1000</f>
        <v>38919.426</v>
      </c>
      <c r="W136" s="90">
        <f t="array" ref="W136">INDEX('AEO 2022 52'!204:204,MATCH(W$4,'AEO 2022 52'!$13:$13,0))*1000</f>
        <v>38834.171</v>
      </c>
      <c r="X136" s="90">
        <f t="array" ref="X136">INDEX('AEO 2022 52'!204:204,MATCH(X$4,'AEO 2022 52'!$13:$13,0))*1000</f>
        <v>38752.144</v>
      </c>
      <c r="Y136" s="90">
        <f t="array" ref="Y136">INDEX('AEO 2022 52'!204:204,MATCH(Y$4,'AEO 2022 52'!$13:$13,0))*1000</f>
        <v>38674.156</v>
      </c>
      <c r="Z136" s="90">
        <f t="array" ref="Z136">INDEX('AEO 2022 52'!204:204,MATCH(Z$4,'AEO 2022 52'!$13:$13,0))*1000</f>
        <v>38600.391</v>
      </c>
      <c r="AA136" s="90">
        <f t="array" ref="AA136">INDEX('AEO 2022 52'!204:204,MATCH(AA$4,'AEO 2022 52'!$13:$13,0))*1000</f>
        <v>38530.457</v>
      </c>
      <c r="AB136" s="90">
        <f t="array" ref="AB136">INDEX('AEO 2022 52'!204:204,MATCH(AB$4,'AEO 2022 52'!$13:$13,0))*1000</f>
        <v>38464.268</v>
      </c>
      <c r="AC136" s="90">
        <f t="array" ref="AC136">INDEX('AEO 2022 52'!204:204,MATCH(AC$4,'AEO 2022 52'!$13:$13,0))*1000</f>
        <v>38401.917</v>
      </c>
      <c r="AD136" s="90">
        <f t="array" ref="AD136">INDEX('AEO 2022 52'!204:204,MATCH(AD$4,'AEO 2022 52'!$13:$13,0))*1000</f>
        <v>38342.442</v>
      </c>
      <c r="AE136" s="90">
        <f t="array" ref="AE136">INDEX('AEO 2022 52'!204:204,MATCH(AE$4,'AEO 2022 52'!$13:$13,0))*1000</f>
        <v>38285.5</v>
      </c>
      <c r="AF136" s="90">
        <f t="array" ref="AF136">INDEX('AEO 2022 52'!204:204,MATCH(AF$4,'AEO 2022 52'!$13:$13,0))*1000</f>
        <v>38231.647</v>
      </c>
      <c r="AG136" s="90">
        <f t="array" ref="AG136">INDEX('AEO 2022 52'!204:204,MATCH(AG$4,'AEO 2022 52'!$13:$13,0))*1000</f>
        <v>38173.191</v>
      </c>
    </row>
    <row r="137" ht="14.25" customHeight="1">
      <c r="A137" s="1"/>
      <c r="B137" s="3" t="s">
        <v>632</v>
      </c>
      <c r="C137" s="93">
        <f t="array" ref="C137">INDEX('AEO 2021 52'!197:197,MATCH(C$4,'AEO 2021 52'!$14:$14,0))*1000</f>
        <v>0</v>
      </c>
      <c r="D137" s="93">
        <f t="array" ref="D137">INDEX('AEO 2022 52'!205:205,MATCH(D$4,'AEO 2022 52'!$13:$13,0))*1000</f>
        <v>0</v>
      </c>
      <c r="E137" s="93">
        <f t="array" ref="E137">INDEX('AEO 2022 52'!205:205,MATCH(E$4,'AEO 2022 52'!$13:$13,0))*1000</f>
        <v>0</v>
      </c>
      <c r="F137" s="93">
        <f t="array" ref="F137">INDEX('AEO 2022 52'!205:205,MATCH(F$4,'AEO 2022 52'!$13:$13,0))*1000</f>
        <v>0</v>
      </c>
      <c r="G137" s="93">
        <f t="array" ref="G137">INDEX('AEO 2022 52'!205:205,MATCH(G$4,'AEO 2022 52'!$13:$13,0))*1000</f>
        <v>0</v>
      </c>
      <c r="H137" s="93">
        <f t="array" ref="H137">INDEX('AEO 2022 52'!205:205,MATCH(H$4,'AEO 2022 52'!$13:$13,0))*1000</f>
        <v>0</v>
      </c>
      <c r="I137" s="93">
        <f t="array" ref="I137">INDEX('AEO 2022 52'!205:205,MATCH(I$4,'AEO 2022 52'!$13:$13,0))*1000</f>
        <v>0</v>
      </c>
      <c r="J137" s="93">
        <f t="array" ref="J137">INDEX('AEO 2022 52'!205:205,MATCH(J$4,'AEO 2022 52'!$13:$13,0))*1000</f>
        <v>0</v>
      </c>
      <c r="K137" s="93">
        <f t="array" ref="K137">INDEX('AEO 2022 52'!205:205,MATCH(K$4,'AEO 2022 52'!$13:$13,0))*1000</f>
        <v>0</v>
      </c>
      <c r="L137" s="93">
        <f t="array" ref="L137">INDEX('AEO 2022 52'!205:205,MATCH(L$4,'AEO 2022 52'!$13:$13,0))*1000</f>
        <v>0</v>
      </c>
      <c r="M137" s="93">
        <f t="array" ref="M137">INDEX('AEO 2022 52'!205:205,MATCH(M$4,'AEO 2022 52'!$13:$13,0))*1000</f>
        <v>0</v>
      </c>
      <c r="N137" s="93">
        <f t="array" ref="N137">INDEX('AEO 2022 52'!205:205,MATCH(N$4,'AEO 2022 52'!$13:$13,0))*1000</f>
        <v>0</v>
      </c>
      <c r="O137" s="93">
        <f t="array" ref="O137">INDEX('AEO 2022 52'!205:205,MATCH(O$4,'AEO 2022 52'!$13:$13,0))*1000</f>
        <v>0</v>
      </c>
      <c r="P137" s="93">
        <f t="array" ref="P137">INDEX('AEO 2022 52'!205:205,MATCH(P$4,'AEO 2022 52'!$13:$13,0))*1000</f>
        <v>0</v>
      </c>
      <c r="Q137" s="93">
        <f t="array" ref="Q137">INDEX('AEO 2022 52'!205:205,MATCH(Q$4,'AEO 2022 52'!$13:$13,0))*1000</f>
        <v>0</v>
      </c>
      <c r="R137" s="93">
        <f t="array" ref="R137">INDEX('AEO 2022 52'!205:205,MATCH(R$4,'AEO 2022 52'!$13:$13,0))*1000</f>
        <v>0</v>
      </c>
      <c r="S137" s="93">
        <f t="array" ref="S137">INDEX('AEO 2022 52'!205:205,MATCH(S$4,'AEO 2022 52'!$13:$13,0))*1000</f>
        <v>0</v>
      </c>
      <c r="T137" s="93">
        <f t="array" ref="T137">INDEX('AEO 2022 52'!205:205,MATCH(T$4,'AEO 2022 52'!$13:$13,0))*1000</f>
        <v>0</v>
      </c>
      <c r="U137" s="93">
        <f t="array" ref="U137">INDEX('AEO 2022 52'!205:205,MATCH(U$4,'AEO 2022 52'!$13:$13,0))*1000</f>
        <v>0</v>
      </c>
      <c r="V137" s="93">
        <f t="array" ref="V137">INDEX('AEO 2022 52'!205:205,MATCH(V$4,'AEO 2022 52'!$13:$13,0))*1000</f>
        <v>0</v>
      </c>
      <c r="W137" s="93">
        <f t="array" ref="W137">INDEX('AEO 2022 52'!205:205,MATCH(W$4,'AEO 2022 52'!$13:$13,0))*1000</f>
        <v>0</v>
      </c>
      <c r="X137" s="93">
        <f t="array" ref="X137">INDEX('AEO 2022 52'!205:205,MATCH(X$4,'AEO 2022 52'!$13:$13,0))*1000</f>
        <v>0</v>
      </c>
      <c r="Y137" s="93">
        <f t="array" ref="Y137">INDEX('AEO 2022 52'!205:205,MATCH(Y$4,'AEO 2022 52'!$13:$13,0))*1000</f>
        <v>0</v>
      </c>
      <c r="Z137" s="93">
        <f t="array" ref="Z137">INDEX('AEO 2022 52'!205:205,MATCH(Z$4,'AEO 2022 52'!$13:$13,0))*1000</f>
        <v>0</v>
      </c>
      <c r="AA137" s="93">
        <f t="array" ref="AA137">INDEX('AEO 2022 52'!205:205,MATCH(AA$4,'AEO 2022 52'!$13:$13,0))*1000</f>
        <v>0</v>
      </c>
      <c r="AB137" s="93">
        <f t="array" ref="AB137">INDEX('AEO 2022 52'!205:205,MATCH(AB$4,'AEO 2022 52'!$13:$13,0))*1000</f>
        <v>0</v>
      </c>
      <c r="AC137" s="93">
        <f t="array" ref="AC137">INDEX('AEO 2022 52'!205:205,MATCH(AC$4,'AEO 2022 52'!$13:$13,0))*1000</f>
        <v>0</v>
      </c>
      <c r="AD137" s="93">
        <f t="array" ref="AD137">INDEX('AEO 2022 52'!205:205,MATCH(AD$4,'AEO 2022 52'!$13:$13,0))*1000</f>
        <v>0</v>
      </c>
      <c r="AE137" s="93">
        <f t="array" ref="AE137">INDEX('AEO 2022 52'!205:205,MATCH(AE$4,'AEO 2022 52'!$13:$13,0))*1000</f>
        <v>0</v>
      </c>
      <c r="AF137" s="93">
        <f t="array" ref="AF137">INDEX('AEO 2022 52'!205:205,MATCH(AF$4,'AEO 2022 52'!$13:$13,0))*1000</f>
        <v>0</v>
      </c>
      <c r="AG137" s="93">
        <f t="array" ref="AG137">INDEX('AEO 2022 52'!205:205,MATCH(AG$4,'AEO 2022 52'!$13:$13,0))*1000</f>
        <v>0</v>
      </c>
    </row>
    <row r="138" ht="14.25" customHeight="1">
      <c r="A138" s="1"/>
      <c r="B138" s="3" t="s">
        <v>635</v>
      </c>
      <c r="C138" s="90">
        <f t="array" ref="C138">INDEX('AEO 2021 52'!198:198,MATCH(C$4,'AEO 2021 52'!$14:$14,0))*1000</f>
        <v>56923.527</v>
      </c>
      <c r="D138" s="90">
        <f t="array" ref="D138">INDEX('AEO 2022 52'!206:206,MATCH(D$4,'AEO 2022 52'!$13:$13,0))*1000</f>
        <v>61412.575</v>
      </c>
      <c r="E138" s="90">
        <f t="array" ref="E138">INDEX('AEO 2022 52'!206:206,MATCH(E$4,'AEO 2022 52'!$13:$13,0))*1000</f>
        <v>60076.225</v>
      </c>
      <c r="F138" s="90">
        <f t="array" ref="F138">INDEX('AEO 2022 52'!206:206,MATCH(F$4,'AEO 2022 52'!$13:$13,0))*1000</f>
        <v>59073.28</v>
      </c>
      <c r="G138" s="90">
        <f t="array" ref="G138">INDEX('AEO 2022 52'!206:206,MATCH(G$4,'AEO 2022 52'!$13:$13,0))*1000</f>
        <v>58271.637</v>
      </c>
      <c r="H138" s="90">
        <f t="array" ref="H138">INDEX('AEO 2022 52'!206:206,MATCH(H$4,'AEO 2022 52'!$13:$13,0))*1000</f>
        <v>57675.869</v>
      </c>
      <c r="I138" s="90">
        <f t="array" ref="I138">INDEX('AEO 2022 52'!206:206,MATCH(I$4,'AEO 2022 52'!$13:$13,0))*1000</f>
        <v>57227.272</v>
      </c>
      <c r="J138" s="90">
        <f t="array" ref="J138">INDEX('AEO 2022 52'!206:206,MATCH(J$4,'AEO 2022 52'!$13:$13,0))*1000</f>
        <v>56878.91</v>
      </c>
      <c r="K138" s="90">
        <f t="array" ref="K138">INDEX('AEO 2022 52'!206:206,MATCH(K$4,'AEO 2022 52'!$13:$13,0))*1000</f>
        <v>56605.209</v>
      </c>
      <c r="L138" s="90">
        <f t="array" ref="L138">INDEX('AEO 2022 52'!206:206,MATCH(L$4,'AEO 2022 52'!$13:$13,0))*1000</f>
        <v>56376.347</v>
      </c>
      <c r="M138" s="90">
        <f t="array" ref="M138">INDEX('AEO 2022 52'!206:206,MATCH(M$4,'AEO 2022 52'!$13:$13,0))*1000</f>
        <v>56183.788</v>
      </c>
      <c r="N138" s="90">
        <f t="array" ref="N138">INDEX('AEO 2022 52'!206:206,MATCH(N$4,'AEO 2022 52'!$13:$13,0))*1000</f>
        <v>56019.684</v>
      </c>
      <c r="O138" s="90">
        <f t="array" ref="O138">INDEX('AEO 2022 52'!206:206,MATCH(O$4,'AEO 2022 52'!$13:$13,0))*1000</f>
        <v>55876.476</v>
      </c>
      <c r="P138" s="90">
        <f t="array" ref="P138">INDEX('AEO 2022 52'!206:206,MATCH(P$4,'AEO 2022 52'!$13:$13,0))*1000</f>
        <v>55742.786</v>
      </c>
      <c r="Q138" s="90">
        <f t="array" ref="Q138">INDEX('AEO 2022 52'!206:206,MATCH(Q$4,'AEO 2022 52'!$13:$13,0))*1000</f>
        <v>55552.574</v>
      </c>
      <c r="R138" s="90">
        <f t="array" ref="R138">INDEX('AEO 2022 52'!206:206,MATCH(R$4,'AEO 2022 52'!$13:$13,0))*1000</f>
        <v>55365.208</v>
      </c>
      <c r="S138" s="90">
        <f t="array" ref="S138">INDEX('AEO 2022 52'!206:206,MATCH(S$4,'AEO 2022 52'!$13:$13,0))*1000</f>
        <v>55193.42</v>
      </c>
      <c r="T138" s="90">
        <f t="array" ref="T138">INDEX('AEO 2022 52'!206:206,MATCH(T$4,'AEO 2022 52'!$13:$13,0))*1000</f>
        <v>55033.188</v>
      </c>
      <c r="U138" s="90">
        <f t="array" ref="U138">INDEX('AEO 2022 52'!206:206,MATCH(U$4,'AEO 2022 52'!$13:$13,0))*1000</f>
        <v>54882.015</v>
      </c>
      <c r="V138" s="90">
        <f t="array" ref="V138">INDEX('AEO 2022 52'!206:206,MATCH(V$4,'AEO 2022 52'!$13:$13,0))*1000</f>
        <v>54737.16</v>
      </c>
      <c r="W138" s="90">
        <f t="array" ref="W138">INDEX('AEO 2022 52'!206:206,MATCH(W$4,'AEO 2022 52'!$13:$13,0))*1000</f>
        <v>54599.079</v>
      </c>
      <c r="X138" s="90">
        <f t="array" ref="X138">INDEX('AEO 2022 52'!206:206,MATCH(X$4,'AEO 2022 52'!$13:$13,0))*1000</f>
        <v>54465.801</v>
      </c>
      <c r="Y138" s="90">
        <f t="array" ref="Y138">INDEX('AEO 2022 52'!206:206,MATCH(Y$4,'AEO 2022 52'!$13:$13,0))*1000</f>
        <v>54338.913</v>
      </c>
      <c r="Z138" s="90">
        <f t="array" ref="Z138">INDEX('AEO 2022 52'!206:206,MATCH(Z$4,'AEO 2022 52'!$13:$13,0))*1000</f>
        <v>54218.296</v>
      </c>
      <c r="AA138" s="90">
        <f t="array" ref="AA138">INDEX('AEO 2022 52'!206:206,MATCH(AA$4,'AEO 2022 52'!$13:$13,0))*1000</f>
        <v>54103.394</v>
      </c>
      <c r="AB138" s="90">
        <f t="array" ref="AB138">INDEX('AEO 2022 52'!206:206,MATCH(AB$4,'AEO 2022 52'!$13:$13,0))*1000</f>
        <v>53994.217</v>
      </c>
      <c r="AC138" s="90">
        <f t="array" ref="AC138">INDEX('AEO 2022 52'!206:206,MATCH(AC$4,'AEO 2022 52'!$13:$13,0))*1000</f>
        <v>53891.205</v>
      </c>
      <c r="AD138" s="90">
        <f t="array" ref="AD138">INDEX('AEO 2022 52'!206:206,MATCH(AD$4,'AEO 2022 52'!$13:$13,0))*1000</f>
        <v>53792.309</v>
      </c>
      <c r="AE138" s="90">
        <f t="array" ref="AE138">INDEX('AEO 2022 52'!206:206,MATCH(AE$4,'AEO 2022 52'!$13:$13,0))*1000</f>
        <v>53698.223</v>
      </c>
      <c r="AF138" s="90">
        <f t="array" ref="AF138">INDEX('AEO 2022 52'!206:206,MATCH(AF$4,'AEO 2022 52'!$13:$13,0))*1000</f>
        <v>53608.608</v>
      </c>
      <c r="AG138" s="90">
        <f t="array" ref="AG138">INDEX('AEO 2022 52'!206:206,MATCH(AG$4,'AEO 2022 52'!$13:$13,0))*1000</f>
        <v>53515.808</v>
      </c>
    </row>
    <row r="139" ht="14.25" customHeight="1">
      <c r="A139" s="1"/>
      <c r="B139" s="3" t="s">
        <v>638</v>
      </c>
      <c r="C139" s="90">
        <f t="array" ref="C139">INDEX('AEO 2021 52'!199:199,MATCH(C$4,'AEO 2021 52'!$14:$14,0))*1000</f>
        <v>89246.941</v>
      </c>
      <c r="D139" s="90">
        <f t="array" ref="D139">INDEX('AEO 2022 52'!207:207,MATCH(D$4,'AEO 2022 52'!$13:$13,0))*1000</f>
        <v>86827.614</v>
      </c>
      <c r="E139" s="90">
        <f t="array" ref="E139">INDEX('AEO 2022 52'!207:207,MATCH(E$4,'AEO 2022 52'!$13:$13,0))*1000</f>
        <v>85072.189</v>
      </c>
      <c r="F139" s="90">
        <f t="array" ref="F139">INDEX('AEO 2022 52'!207:207,MATCH(F$4,'AEO 2022 52'!$13:$13,0))*1000</f>
        <v>83758.408</v>
      </c>
      <c r="G139" s="90">
        <f t="array" ref="G139">INDEX('AEO 2022 52'!207:207,MATCH(G$4,'AEO 2022 52'!$13:$13,0))*1000</f>
        <v>82714.6</v>
      </c>
      <c r="H139" s="90">
        <f t="array" ref="H139">INDEX('AEO 2022 52'!207:207,MATCH(H$4,'AEO 2022 52'!$13:$13,0))*1000</f>
        <v>81896.225</v>
      </c>
      <c r="I139" s="90">
        <f t="array" ref="I139">INDEX('AEO 2022 52'!207:207,MATCH(I$4,'AEO 2022 52'!$13:$13,0))*1000</f>
        <v>81287.018</v>
      </c>
      <c r="J139" s="90">
        <f t="array" ref="J139">INDEX('AEO 2022 52'!207:207,MATCH(J$4,'AEO 2022 52'!$13:$13,0))*1000</f>
        <v>80815.781</v>
      </c>
      <c r="K139" s="90">
        <f t="array" ref="K139">INDEX('AEO 2022 52'!207:207,MATCH(K$4,'AEO 2022 52'!$13:$13,0))*1000</f>
        <v>80438.972</v>
      </c>
      <c r="L139" s="90">
        <f t="array" ref="L139">INDEX('AEO 2022 52'!207:207,MATCH(L$4,'AEO 2022 52'!$13:$13,0))*1000</f>
        <v>80118.629</v>
      </c>
      <c r="M139" s="90">
        <f t="array" ref="M139">INDEX('AEO 2022 52'!207:207,MATCH(M$4,'AEO 2022 52'!$13:$13,0))*1000</f>
        <v>79839.989</v>
      </c>
      <c r="N139" s="90">
        <f t="array" ref="N139">INDEX('AEO 2022 52'!207:207,MATCH(N$4,'AEO 2022 52'!$13:$13,0))*1000</f>
        <v>79594.788</v>
      </c>
      <c r="O139" s="90">
        <f t="array" ref="O139">INDEX('AEO 2022 52'!207:207,MATCH(O$4,'AEO 2022 52'!$13:$13,0))*1000</f>
        <v>79380.325</v>
      </c>
      <c r="P139" s="90">
        <f t="array" ref="P139">INDEX('AEO 2022 52'!207:207,MATCH(P$4,'AEO 2022 52'!$13:$13,0))*1000</f>
        <v>79177.773</v>
      </c>
      <c r="Q139" s="90">
        <f t="array" ref="Q139">INDEX('AEO 2022 52'!207:207,MATCH(Q$4,'AEO 2022 52'!$13:$13,0))*1000</f>
        <v>78923.851</v>
      </c>
      <c r="R139" s="90">
        <f t="array" ref="R139">INDEX('AEO 2022 52'!207:207,MATCH(R$4,'AEO 2022 52'!$13:$13,0))*1000</f>
        <v>78678.787</v>
      </c>
      <c r="S139" s="90">
        <f t="array" ref="S139">INDEX('AEO 2022 52'!207:207,MATCH(S$4,'AEO 2022 52'!$13:$13,0))*1000</f>
        <v>78452.003</v>
      </c>
      <c r="T139" s="90">
        <f t="array" ref="T139">INDEX('AEO 2022 52'!207:207,MATCH(T$4,'AEO 2022 52'!$13:$13,0))*1000</f>
        <v>78244.148</v>
      </c>
      <c r="U139" s="90">
        <f t="array" ref="U139">INDEX('AEO 2022 52'!207:207,MATCH(U$4,'AEO 2022 52'!$13:$13,0))*1000</f>
        <v>78044.708</v>
      </c>
      <c r="V139" s="90">
        <f t="array" ref="V139">INDEX('AEO 2022 52'!207:207,MATCH(V$4,'AEO 2022 52'!$13:$13,0))*1000</f>
        <v>77853.928</v>
      </c>
      <c r="W139" s="90">
        <f t="array" ref="W139">INDEX('AEO 2022 52'!207:207,MATCH(W$4,'AEO 2022 52'!$13:$13,0))*1000</f>
        <v>77670.09</v>
      </c>
      <c r="X139" s="90">
        <f t="array" ref="X139">INDEX('AEO 2022 52'!207:207,MATCH(X$4,'AEO 2022 52'!$13:$13,0))*1000</f>
        <v>77493.042</v>
      </c>
      <c r="Y139" s="90">
        <f t="array" ref="Y139">INDEX('AEO 2022 52'!207:207,MATCH(Y$4,'AEO 2022 52'!$13:$13,0))*1000</f>
        <v>77324.303</v>
      </c>
      <c r="Z139" s="90">
        <f t="array" ref="Z139">INDEX('AEO 2022 52'!207:207,MATCH(Z$4,'AEO 2022 52'!$13:$13,0))*1000</f>
        <v>77164.879</v>
      </c>
      <c r="AA139" s="90">
        <f t="array" ref="AA139">INDEX('AEO 2022 52'!207:207,MATCH(AA$4,'AEO 2022 52'!$13:$13,0))*1000</f>
        <v>77012.466</v>
      </c>
      <c r="AB139" s="90">
        <f t="array" ref="AB139">INDEX('AEO 2022 52'!207:207,MATCH(AB$4,'AEO 2022 52'!$13:$13,0))*1000</f>
        <v>76867.622</v>
      </c>
      <c r="AC139" s="90">
        <f t="array" ref="AC139">INDEX('AEO 2022 52'!207:207,MATCH(AC$4,'AEO 2022 52'!$13:$13,0))*1000</f>
        <v>76730.08</v>
      </c>
      <c r="AD139" s="90">
        <f t="array" ref="AD139">INDEX('AEO 2022 52'!207:207,MATCH(AD$4,'AEO 2022 52'!$13:$13,0))*1000</f>
        <v>76600.479</v>
      </c>
      <c r="AE139" s="90">
        <f t="array" ref="AE139">INDEX('AEO 2022 52'!207:207,MATCH(AE$4,'AEO 2022 52'!$13:$13,0))*1000</f>
        <v>76474.571</v>
      </c>
      <c r="AF139" s="90">
        <f t="array" ref="AF139">INDEX('AEO 2022 52'!207:207,MATCH(AF$4,'AEO 2022 52'!$13:$13,0))*1000</f>
        <v>76356.85</v>
      </c>
      <c r="AG139" s="90">
        <f t="array" ref="AG139">INDEX('AEO 2022 52'!207:207,MATCH(AG$4,'AEO 2022 52'!$13:$13,0))*1000</f>
        <v>76235.71</v>
      </c>
    </row>
    <row r="140" ht="14.25" customHeight="1">
      <c r="A140" s="1"/>
      <c r="B140" s="3" t="s">
        <v>1996</v>
      </c>
      <c r="C140" s="90">
        <f t="array" ref="C140">INDEX('AEO 2021 52'!200:200,MATCH(C$4,'AEO 2021 52'!$14:$14,0))*1000</f>
        <v>51780.602</v>
      </c>
      <c r="D140" s="90">
        <f t="array" ref="D140">INDEX('AEO 2022 52'!208:208,MATCH(D$4,'AEO 2022 52'!$13:$13,0))*1000</f>
        <v>46066.399</v>
      </c>
      <c r="E140" s="90">
        <f t="array" ref="E140">INDEX('AEO 2022 52'!208:208,MATCH(E$4,'AEO 2022 52'!$13:$13,0))*1000</f>
        <v>44824.924</v>
      </c>
      <c r="F140" s="90">
        <f t="array" ref="F140">INDEX('AEO 2022 52'!208:208,MATCH(F$4,'AEO 2022 52'!$13:$13,0))*1000</f>
        <v>43810.15</v>
      </c>
      <c r="G140" s="90">
        <f t="array" ref="G140">INDEX('AEO 2022 52'!208:208,MATCH(G$4,'AEO 2022 52'!$13:$13,0))*1000</f>
        <v>42938.156</v>
      </c>
      <c r="H140" s="90">
        <f t="array" ref="H140">INDEX('AEO 2022 52'!208:208,MATCH(H$4,'AEO 2022 52'!$13:$13,0))*1000</f>
        <v>42475.235</v>
      </c>
      <c r="I140" s="90">
        <f t="array" ref="I140">INDEX('AEO 2022 52'!208:208,MATCH(I$4,'AEO 2022 52'!$13:$13,0))*1000</f>
        <v>42151.329</v>
      </c>
      <c r="J140" s="90">
        <f t="array" ref="J140">INDEX('AEO 2022 52'!208:208,MATCH(J$4,'AEO 2022 52'!$13:$13,0))*1000</f>
        <v>41895.435</v>
      </c>
      <c r="K140" s="90">
        <f t="array" ref="K140">INDEX('AEO 2022 52'!208:208,MATCH(K$4,'AEO 2022 52'!$13:$13,0))*1000</f>
        <v>41715.488</v>
      </c>
      <c r="L140" s="90">
        <f t="array" ref="L140">INDEX('AEO 2022 52'!208:208,MATCH(L$4,'AEO 2022 52'!$13:$13,0))*1000</f>
        <v>41534.702</v>
      </c>
      <c r="M140" s="90">
        <f t="array" ref="M140">INDEX('AEO 2022 52'!208:208,MATCH(M$4,'AEO 2022 52'!$13:$13,0))*1000</f>
        <v>41405.884</v>
      </c>
      <c r="N140" s="90">
        <f t="array" ref="N140">INDEX('AEO 2022 52'!208:208,MATCH(N$4,'AEO 2022 52'!$13:$13,0))*1000</f>
        <v>41324.444</v>
      </c>
      <c r="O140" s="90">
        <f t="array" ref="O140">INDEX('AEO 2022 52'!208:208,MATCH(O$4,'AEO 2022 52'!$13:$13,0))*1000</f>
        <v>41226.501</v>
      </c>
      <c r="P140" s="90">
        <f t="array" ref="P140">INDEX('AEO 2022 52'!208:208,MATCH(P$4,'AEO 2022 52'!$13:$13,0))*1000</f>
        <v>41131.908</v>
      </c>
      <c r="Q140" s="90">
        <f t="array" ref="Q140">INDEX('AEO 2022 52'!208:208,MATCH(Q$4,'AEO 2022 52'!$13:$13,0))*1000</f>
        <v>40977.444</v>
      </c>
      <c r="R140" s="90">
        <f t="array" ref="R140">INDEX('AEO 2022 52'!208:208,MATCH(R$4,'AEO 2022 52'!$13:$13,0))*1000</f>
        <v>40820.24</v>
      </c>
      <c r="S140" s="90">
        <f t="array" ref="S140">INDEX('AEO 2022 52'!208:208,MATCH(S$4,'AEO 2022 52'!$13:$13,0))*1000</f>
        <v>40689.728</v>
      </c>
      <c r="T140" s="90">
        <f t="array" ref="T140">INDEX('AEO 2022 52'!208:208,MATCH(T$4,'AEO 2022 52'!$13:$13,0))*1000</f>
        <v>40567.554</v>
      </c>
      <c r="U140" s="90">
        <f t="array" ref="U140">INDEX('AEO 2022 52'!208:208,MATCH(U$4,'AEO 2022 52'!$13:$13,0))*1000</f>
        <v>40451.096</v>
      </c>
      <c r="V140" s="90">
        <f t="array" ref="V140">INDEX('AEO 2022 52'!208:208,MATCH(V$4,'AEO 2022 52'!$13:$13,0))*1000</f>
        <v>40339.386</v>
      </c>
      <c r="W140" s="90">
        <f t="array" ref="W140">INDEX('AEO 2022 52'!208:208,MATCH(W$4,'AEO 2022 52'!$13:$13,0))*1000</f>
        <v>40240.44</v>
      </c>
      <c r="X140" s="90">
        <f t="array" ref="X140">INDEX('AEO 2022 52'!208:208,MATCH(X$4,'AEO 2022 52'!$13:$13,0))*1000</f>
        <v>40144.634</v>
      </c>
      <c r="Y140" s="90">
        <f t="array" ref="Y140">INDEX('AEO 2022 52'!208:208,MATCH(Y$4,'AEO 2022 52'!$13:$13,0))*1000</f>
        <v>40053.375</v>
      </c>
      <c r="Z140" s="90">
        <f t="array" ref="Z140">INDEX('AEO 2022 52'!208:208,MATCH(Z$4,'AEO 2022 52'!$13:$13,0))*1000</f>
        <v>39966.316</v>
      </c>
      <c r="AA140" s="90">
        <f t="array" ref="AA140">INDEX('AEO 2022 52'!208:208,MATCH(AA$4,'AEO 2022 52'!$13:$13,0))*1000</f>
        <v>39887.505</v>
      </c>
      <c r="AB140" s="90">
        <f t="array" ref="AB140">INDEX('AEO 2022 52'!208:208,MATCH(AB$4,'AEO 2022 52'!$13:$13,0))*1000</f>
        <v>39812.706</v>
      </c>
      <c r="AC140" s="90">
        <f t="array" ref="AC140">INDEX('AEO 2022 52'!208:208,MATCH(AC$4,'AEO 2022 52'!$13:$13,0))*1000</f>
        <v>39742.111</v>
      </c>
      <c r="AD140" s="90">
        <f t="array" ref="AD140">INDEX('AEO 2022 52'!208:208,MATCH(AD$4,'AEO 2022 52'!$13:$13,0))*1000</f>
        <v>39674.339</v>
      </c>
      <c r="AE140" s="90">
        <f t="array" ref="AE140">INDEX('AEO 2022 52'!208:208,MATCH(AE$4,'AEO 2022 52'!$13:$13,0))*1000</f>
        <v>39609.81</v>
      </c>
      <c r="AF140" s="90">
        <f t="array" ref="AF140">INDEX('AEO 2022 52'!208:208,MATCH(AF$4,'AEO 2022 52'!$13:$13,0))*1000</f>
        <v>39548.321</v>
      </c>
      <c r="AG140" s="90">
        <f t="array" ref="AG140">INDEX('AEO 2022 52'!208:208,MATCH(AG$4,'AEO 2022 52'!$13:$13,0))*1000</f>
        <v>39482.594</v>
      </c>
    </row>
    <row r="141" ht="14.25" customHeight="1">
      <c r="A141" s="1"/>
      <c r="B141" s="3" t="s">
        <v>1999</v>
      </c>
      <c r="C141" s="90">
        <f t="array" ref="C141">INDEX('AEO 2021 52'!201:201,MATCH(C$4,'AEO 2021 52'!$14:$14,0))*1000</f>
        <v>68232.513</v>
      </c>
      <c r="D141" s="90">
        <f t="array" ref="D141">INDEX('AEO 2022 52'!209:209,MATCH(D$4,'AEO 2022 52'!$13:$13,0))*1000</f>
        <v>63963.467</v>
      </c>
      <c r="E141" s="90">
        <f t="array" ref="E141">INDEX('AEO 2022 52'!209:209,MATCH(E$4,'AEO 2022 52'!$13:$13,0))*1000</f>
        <v>62318.653</v>
      </c>
      <c r="F141" s="90">
        <f t="array" ref="F141">INDEX('AEO 2022 52'!209:209,MATCH(F$4,'AEO 2022 52'!$13:$13,0))*1000</f>
        <v>60990.807</v>
      </c>
      <c r="G141" s="90">
        <f t="array" ref="G141">INDEX('AEO 2022 52'!209:209,MATCH(G$4,'AEO 2022 52'!$13:$13,0))*1000</f>
        <v>59831.802</v>
      </c>
      <c r="H141" s="90">
        <f t="array" ref="H141">INDEX('AEO 2022 52'!209:209,MATCH(H$4,'AEO 2022 52'!$13:$13,0))*1000</f>
        <v>59182.629</v>
      </c>
      <c r="I141" s="90">
        <f t="array" ref="I141">INDEX('AEO 2022 52'!209:209,MATCH(I$4,'AEO 2022 52'!$13:$13,0))*1000</f>
        <v>58707.096</v>
      </c>
      <c r="J141" s="90">
        <f t="array" ref="J141">INDEX('AEO 2022 52'!209:209,MATCH(J$4,'AEO 2022 52'!$13:$13,0))*1000</f>
        <v>58323.635</v>
      </c>
      <c r="K141" s="90">
        <f t="array" ref="K141">INDEX('AEO 2022 52'!209:209,MATCH(K$4,'AEO 2022 52'!$13:$13,0))*1000</f>
        <v>58041.172</v>
      </c>
      <c r="L141" s="90">
        <f t="array" ref="L141">INDEX('AEO 2022 52'!209:209,MATCH(L$4,'AEO 2022 52'!$13:$13,0))*1000</f>
        <v>57765.785</v>
      </c>
      <c r="M141" s="90">
        <f t="array" ref="M141">INDEX('AEO 2022 52'!209:209,MATCH(M$4,'AEO 2022 52'!$13:$13,0))*1000</f>
        <v>57557.964</v>
      </c>
      <c r="N141" s="90">
        <f t="array" ref="N141">INDEX('AEO 2022 52'!209:209,MATCH(N$4,'AEO 2022 52'!$13:$13,0))*1000</f>
        <v>57410.522</v>
      </c>
      <c r="O141" s="90">
        <f t="array" ref="O141">INDEX('AEO 2022 52'!209:209,MATCH(O$4,'AEO 2022 52'!$13:$13,0))*1000</f>
        <v>57247.402</v>
      </c>
      <c r="P141" s="90">
        <f t="array" ref="P141">INDEX('AEO 2022 52'!209:209,MATCH(P$4,'AEO 2022 52'!$13:$13,0))*1000</f>
        <v>57089.153</v>
      </c>
      <c r="Q141" s="90">
        <f t="array" ref="Q141">INDEX('AEO 2022 52'!209:209,MATCH(Q$4,'AEO 2022 52'!$13:$13,0))*1000</f>
        <v>56874.916</v>
      </c>
      <c r="R141" s="90">
        <f t="array" ref="R141">INDEX('AEO 2022 52'!209:209,MATCH(R$4,'AEO 2022 52'!$13:$13,0))*1000</f>
        <v>56663.345</v>
      </c>
      <c r="S141" s="90">
        <f t="array" ref="S141">INDEX('AEO 2022 52'!209:209,MATCH(S$4,'AEO 2022 52'!$13:$13,0))*1000</f>
        <v>56480.957</v>
      </c>
      <c r="T141" s="90">
        <f t="array" ref="T141">INDEX('AEO 2022 52'!209:209,MATCH(T$4,'AEO 2022 52'!$13:$13,0))*1000</f>
        <v>56309.986</v>
      </c>
      <c r="U141" s="90">
        <f t="array" ref="U141">INDEX('AEO 2022 52'!209:209,MATCH(U$4,'AEO 2022 52'!$13:$13,0))*1000</f>
        <v>56148.815</v>
      </c>
      <c r="V141" s="90">
        <f t="array" ref="V141">INDEX('AEO 2022 52'!209:209,MATCH(V$4,'AEO 2022 52'!$13:$13,0))*1000</f>
        <v>55994.24</v>
      </c>
      <c r="W141" s="90">
        <f t="array" ref="W141">INDEX('AEO 2022 52'!209:209,MATCH(W$4,'AEO 2022 52'!$13:$13,0))*1000</f>
        <v>55857.185</v>
      </c>
      <c r="X141" s="90">
        <f t="array" ref="X141">INDEX('AEO 2022 52'!209:209,MATCH(X$4,'AEO 2022 52'!$13:$13,0))*1000</f>
        <v>55723.721</v>
      </c>
      <c r="Y141" s="90">
        <f t="array" ref="Y141">INDEX('AEO 2022 52'!209:209,MATCH(Y$4,'AEO 2022 52'!$13:$13,0))*1000</f>
        <v>55596.874</v>
      </c>
      <c r="Z141" s="90">
        <f t="array" ref="Z141">INDEX('AEO 2022 52'!209:209,MATCH(Z$4,'AEO 2022 52'!$13:$13,0))*1000</f>
        <v>55475.288</v>
      </c>
      <c r="AA141" s="90">
        <f t="array" ref="AA141">INDEX('AEO 2022 52'!209:209,MATCH(AA$4,'AEO 2022 52'!$13:$13,0))*1000</f>
        <v>55364.254</v>
      </c>
      <c r="AB141" s="90">
        <f t="array" ref="AB141">INDEX('AEO 2022 52'!209:209,MATCH(AB$4,'AEO 2022 52'!$13:$13,0))*1000</f>
        <v>55258.591</v>
      </c>
      <c r="AC141" s="90">
        <f t="array" ref="AC141">INDEX('AEO 2022 52'!209:209,MATCH(AC$4,'AEO 2022 52'!$13:$13,0))*1000</f>
        <v>55158.581</v>
      </c>
      <c r="AD141" s="90">
        <f t="array" ref="AD141">INDEX('AEO 2022 52'!209:209,MATCH(AD$4,'AEO 2022 52'!$13:$13,0))*1000</f>
        <v>55062.218</v>
      </c>
      <c r="AE141" s="90">
        <f t="array" ref="AE141">INDEX('AEO 2022 52'!209:209,MATCH(AE$4,'AEO 2022 52'!$13:$13,0))*1000</f>
        <v>54971.31</v>
      </c>
      <c r="AF141" s="90">
        <f t="array" ref="AF141">INDEX('AEO 2022 52'!209:209,MATCH(AF$4,'AEO 2022 52'!$13:$13,0))*1000</f>
        <v>54884.159</v>
      </c>
      <c r="AG141" s="90">
        <f t="array" ref="AG141">INDEX('AEO 2022 52'!209:209,MATCH(AG$4,'AEO 2022 52'!$13:$13,0))*1000</f>
        <v>54793.941</v>
      </c>
    </row>
    <row r="142" ht="14.25" customHeight="1">
      <c r="A142" s="1"/>
    </row>
    <row r="143" ht="14.25" customHeight="1">
      <c r="A143" s="1"/>
    </row>
    <row r="144" ht="14.25" customHeight="1">
      <c r="A144" s="95"/>
      <c r="B144" s="95" t="s">
        <v>3897</v>
      </c>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c r="AD144" s="96"/>
      <c r="AE144" s="96"/>
      <c r="AF144" s="96"/>
      <c r="AG144" s="96"/>
      <c r="AH144" s="96"/>
      <c r="AI144" s="96"/>
    </row>
    <row r="145" ht="14.25" customHeight="1">
      <c r="A145" s="1"/>
      <c r="C145" s="1">
        <f t="shared" ref="C145:AG145" si="47">C4</f>
        <v>2020</v>
      </c>
      <c r="D145" s="1">
        <f t="shared" si="47"/>
        <v>2021</v>
      </c>
      <c r="E145" s="1">
        <f t="shared" si="47"/>
        <v>2022</v>
      </c>
      <c r="F145" s="1">
        <f t="shared" si="47"/>
        <v>2023</v>
      </c>
      <c r="G145" s="1">
        <f t="shared" si="47"/>
        <v>2024</v>
      </c>
      <c r="H145" s="1">
        <f t="shared" si="47"/>
        <v>2025</v>
      </c>
      <c r="I145" s="1">
        <f t="shared" si="47"/>
        <v>2026</v>
      </c>
      <c r="J145" s="1">
        <f t="shared" si="47"/>
        <v>2027</v>
      </c>
      <c r="K145" s="1">
        <f t="shared" si="47"/>
        <v>2028</v>
      </c>
      <c r="L145" s="1">
        <f t="shared" si="47"/>
        <v>2029</v>
      </c>
      <c r="M145" s="1">
        <f t="shared" si="47"/>
        <v>2030</v>
      </c>
      <c r="N145" s="1">
        <f t="shared" si="47"/>
        <v>2031</v>
      </c>
      <c r="O145" s="1">
        <f t="shared" si="47"/>
        <v>2032</v>
      </c>
      <c r="P145" s="1">
        <f t="shared" si="47"/>
        <v>2033</v>
      </c>
      <c r="Q145" s="1">
        <f t="shared" si="47"/>
        <v>2034</v>
      </c>
      <c r="R145" s="1">
        <f t="shared" si="47"/>
        <v>2035</v>
      </c>
      <c r="S145" s="1">
        <f t="shared" si="47"/>
        <v>2036</v>
      </c>
      <c r="T145" s="1">
        <f t="shared" si="47"/>
        <v>2037</v>
      </c>
      <c r="U145" s="1">
        <f t="shared" si="47"/>
        <v>2038</v>
      </c>
      <c r="V145" s="1">
        <f t="shared" si="47"/>
        <v>2039</v>
      </c>
      <c r="W145" s="1">
        <f t="shared" si="47"/>
        <v>2040</v>
      </c>
      <c r="X145" s="1">
        <f t="shared" si="47"/>
        <v>2041</v>
      </c>
      <c r="Y145" s="1">
        <f t="shared" si="47"/>
        <v>2042</v>
      </c>
      <c r="Z145" s="1">
        <f t="shared" si="47"/>
        <v>2043</v>
      </c>
      <c r="AA145" s="1">
        <f t="shared" si="47"/>
        <v>2044</v>
      </c>
      <c r="AB145" s="1">
        <f t="shared" si="47"/>
        <v>2045</v>
      </c>
      <c r="AC145" s="1">
        <f t="shared" si="47"/>
        <v>2046</v>
      </c>
      <c r="AD145" s="1">
        <f t="shared" si="47"/>
        <v>2047</v>
      </c>
      <c r="AE145" s="1">
        <f t="shared" si="47"/>
        <v>2048</v>
      </c>
      <c r="AF145" s="1">
        <f t="shared" si="47"/>
        <v>2049</v>
      </c>
      <c r="AG145" s="1">
        <f t="shared" si="47"/>
        <v>2050</v>
      </c>
    </row>
    <row r="146" ht="14.25" customHeight="1">
      <c r="A146" s="1"/>
      <c r="B146" s="3" t="s">
        <v>3878</v>
      </c>
      <c r="C146" s="97">
        <f>SUMPRODUCT(C34:C49,C92:C107)*cpi_2020to2012</f>
        <v>32534.58637</v>
      </c>
      <c r="D146" s="97">
        <f>SUMPRODUCT(D34:D49,D92:D107)*cpi_2021to2012</f>
        <v>31441.58749</v>
      </c>
      <c r="E146" s="97">
        <f>SUMPRODUCT(E34:E49,E92:E107)*cpi_2021to2012</f>
        <v>31701.5693</v>
      </c>
      <c r="F146" s="97">
        <f>SUMPRODUCT(F34:F49,F92:F107)*cpi_2021to2012</f>
        <v>31888.40709</v>
      </c>
      <c r="G146" s="97">
        <f>SUMPRODUCT(G34:G49,G92:G107)*cpi_2021to2012</f>
        <v>32105.48254</v>
      </c>
      <c r="H146" s="97">
        <f>SUMPRODUCT(H34:H49,H92:H107)*cpi_2021to2012</f>
        <v>32326.88141</v>
      </c>
      <c r="I146" s="97">
        <f>SUMPRODUCT(I34:I49,I92:I107)*cpi_2021to2012</f>
        <v>32483.31644</v>
      </c>
      <c r="J146" s="97">
        <f>SUMPRODUCT(J34:J49,J92:J107)*cpi_2021to2012</f>
        <v>32586.96673</v>
      </c>
      <c r="K146" s="97">
        <f>SUMPRODUCT(K34:K49,K92:K107)*cpi_2021to2012</f>
        <v>32700.74261</v>
      </c>
      <c r="L146" s="97">
        <f>SUMPRODUCT(L34:L49,L92:L107)*cpi_2021to2012</f>
        <v>32801.00343</v>
      </c>
      <c r="M146" s="97">
        <f>SUMPRODUCT(M34:M49,M92:M107)*cpi_2021to2012</f>
        <v>32873.43924</v>
      </c>
      <c r="N146" s="97">
        <f>SUMPRODUCT(N34:N49,N92:N107)*cpi_2021to2012</f>
        <v>32973.00878</v>
      </c>
      <c r="O146" s="97">
        <f>SUMPRODUCT(O34:O49,O92:O107)*cpi_2021to2012</f>
        <v>33030.72799</v>
      </c>
      <c r="P146" s="97">
        <f>SUMPRODUCT(P34:P49,P92:P107)*cpi_2021to2012</f>
        <v>33106.83517</v>
      </c>
      <c r="Q146" s="97">
        <f>SUMPRODUCT(Q34:Q49,Q92:Q107)*cpi_2021to2012</f>
        <v>33163.86067</v>
      </c>
      <c r="R146" s="97">
        <f>SUMPRODUCT(R34:R49,R92:R107)*cpi_2021to2012</f>
        <v>33219.04748</v>
      </c>
      <c r="S146" s="97">
        <f>SUMPRODUCT(S34:S49,S92:S107)*cpi_2021to2012</f>
        <v>33253.08774</v>
      </c>
      <c r="T146" s="97">
        <f>SUMPRODUCT(T34:T49,T92:T107)*cpi_2021to2012</f>
        <v>33273.82464</v>
      </c>
      <c r="U146" s="97">
        <f>SUMPRODUCT(U34:U49,U92:U107)*cpi_2021to2012</f>
        <v>33288.89913</v>
      </c>
      <c r="V146" s="97">
        <f>SUMPRODUCT(V34:V49,V92:V107)*cpi_2021to2012</f>
        <v>33308.18259</v>
      </c>
      <c r="W146" s="97">
        <f>SUMPRODUCT(W34:W49,W92:W107)*cpi_2021to2012</f>
        <v>33316.70763</v>
      </c>
      <c r="X146" s="97">
        <f>SUMPRODUCT(X34:X49,X92:X107)*cpi_2021to2012</f>
        <v>33336.80051</v>
      </c>
      <c r="Y146" s="97">
        <f>SUMPRODUCT(Y34:Y49,Y92:Y107)*cpi_2021to2012</f>
        <v>33363.81994</v>
      </c>
      <c r="Z146" s="97">
        <f>SUMPRODUCT(Z34:Z49,Z92:Z107)*cpi_2021to2012</f>
        <v>33383.17391</v>
      </c>
      <c r="AA146" s="97">
        <f>SUMPRODUCT(AA34:AA49,AA92:AA107)*cpi_2021to2012</f>
        <v>33407.492</v>
      </c>
      <c r="AB146" s="97">
        <f>SUMPRODUCT(AB34:AB49,AB92:AB107)*cpi_2021to2012</f>
        <v>33445.79358</v>
      </c>
      <c r="AC146" s="97">
        <f>SUMPRODUCT(AC34:AC49,AC92:AC107)*cpi_2021to2012</f>
        <v>33458.34453</v>
      </c>
      <c r="AD146" s="97">
        <f>SUMPRODUCT(AD34:AD49,AD92:AD107)*cpi_2021to2012</f>
        <v>33476.6241</v>
      </c>
      <c r="AE146" s="97">
        <f>SUMPRODUCT(AE34:AE49,AE92:AE107)*cpi_2021to2012</f>
        <v>33514.37706</v>
      </c>
      <c r="AF146" s="97">
        <f>SUMPRODUCT(AF34:AF49,AF92:AF107)*cpi_2021to2012</f>
        <v>33525.81355</v>
      </c>
      <c r="AG146" s="97">
        <f>SUMPRODUCT(AG34:AG49,AG92:AG107)*cpi_2021to2012</f>
        <v>33544.26905</v>
      </c>
    </row>
    <row r="147" ht="14.25" customHeight="1">
      <c r="A147" s="1"/>
      <c r="B147" s="3" t="s">
        <v>3880</v>
      </c>
      <c r="C147" s="97">
        <f>SUMPRODUCT(C53:C68,C126:C141)*cpi_2020to2012</f>
        <v>51764.07349</v>
      </c>
      <c r="D147" s="97">
        <f>SUMPRODUCT(D53:D68,D126:D141)*cpi_2021to2012</f>
        <v>47026.21111</v>
      </c>
      <c r="E147" s="97">
        <f>SUMPRODUCT(E53:E68,E126:E141)*cpi_2021to2012</f>
        <v>46320.73288</v>
      </c>
      <c r="F147" s="97">
        <f>SUMPRODUCT(F53:F68,F126:F141)*cpi_2021to2012</f>
        <v>45499.60016</v>
      </c>
      <c r="G147" s="97">
        <f>SUMPRODUCT(G53:G68,G126:G141)*cpi_2021to2012</f>
        <v>44843.74955</v>
      </c>
      <c r="H147" s="97">
        <f>SUMPRODUCT(H53:H68,H126:H141)*cpi_2021to2012</f>
        <v>44564.98105</v>
      </c>
      <c r="I147" s="97">
        <f>SUMPRODUCT(I53:I68,I126:I141)*cpi_2021to2012</f>
        <v>44289.74117</v>
      </c>
      <c r="J147" s="97">
        <f>SUMPRODUCT(J53:J68,J126:J141)*cpi_2021to2012</f>
        <v>44030.76638</v>
      </c>
      <c r="K147" s="97">
        <f>SUMPRODUCT(K53:K68,K126:K141)*cpi_2021to2012</f>
        <v>43857.58304</v>
      </c>
      <c r="L147" s="97">
        <f>SUMPRODUCT(L53:L68,L126:L141)*cpi_2021to2012</f>
        <v>43679.78867</v>
      </c>
      <c r="M147" s="97">
        <f>SUMPRODUCT(M53:M68,M126:M141)*cpi_2021to2012</f>
        <v>43506.40348</v>
      </c>
      <c r="N147" s="97">
        <f>SUMPRODUCT(N53:N68,N126:N141)*cpi_2021to2012</f>
        <v>43424.82978</v>
      </c>
      <c r="O147" s="97">
        <f>SUMPRODUCT(O53:O68,O126:O141)*cpi_2021to2012</f>
        <v>43268.98611</v>
      </c>
      <c r="P147" s="97">
        <f>SUMPRODUCT(P53:P68,P126:P141)*cpi_2021to2012</f>
        <v>43144.67095</v>
      </c>
      <c r="Q147" s="97">
        <f>SUMPRODUCT(Q53:Q68,Q126:Q141)*cpi_2021to2012</f>
        <v>43035.55429</v>
      </c>
      <c r="R147" s="97">
        <f>SUMPRODUCT(R53:R68,R126:R141)*cpi_2021to2012</f>
        <v>42948.00102</v>
      </c>
      <c r="S147" s="97">
        <f>SUMPRODUCT(S53:S68,S126:S141)*cpi_2021to2012</f>
        <v>42845.28348</v>
      </c>
      <c r="T147" s="97">
        <f>SUMPRODUCT(T53:T68,T126:T141)*cpi_2021to2012</f>
        <v>42721.39238</v>
      </c>
      <c r="U147" s="97">
        <f>SUMPRODUCT(U53:U68,U126:U141)*cpi_2021to2012</f>
        <v>42595.58683</v>
      </c>
      <c r="V147" s="97">
        <f>SUMPRODUCT(V53:V68,V126:V141)*cpi_2021to2012</f>
        <v>42479.55657</v>
      </c>
      <c r="W147" s="97">
        <f>SUMPRODUCT(W53:W68,W126:W141)*cpi_2021to2012</f>
        <v>42361.24065</v>
      </c>
      <c r="X147" s="97">
        <f>SUMPRODUCT(X53:X68,X126:X141)*cpi_2021to2012</f>
        <v>42267.79945</v>
      </c>
      <c r="Y147" s="97">
        <f>SUMPRODUCT(Y53:Y68,Y126:Y141)*cpi_2021to2012</f>
        <v>42191.06488</v>
      </c>
      <c r="Z147" s="97">
        <f>SUMPRODUCT(Z53:Z68,Z126:Z141)*cpi_2021to2012</f>
        <v>42108.94476</v>
      </c>
      <c r="AA147" s="97">
        <f>SUMPRODUCT(AA53:AA68,AA126:AA141)*cpi_2021to2012</f>
        <v>42043.07189</v>
      </c>
      <c r="AB147" s="97">
        <f>SUMPRODUCT(AB53:AB68,AB126:AB141)*cpi_2021to2012</f>
        <v>42005.1957</v>
      </c>
      <c r="AC147" s="97">
        <f>SUMPRODUCT(AC53:AC68,AC126:AC141)*cpi_2021to2012</f>
        <v>41926.11847</v>
      </c>
      <c r="AD147" s="97">
        <f>SUMPRODUCT(AD53:AD68,AD126:AD141)*cpi_2021to2012</f>
        <v>41859.96984</v>
      </c>
      <c r="AE147" s="97">
        <f>SUMPRODUCT(AE53:AE68,AE126:AE141)*cpi_2021to2012</f>
        <v>41829.13798</v>
      </c>
      <c r="AF147" s="97">
        <f>SUMPRODUCT(AF53:AF68,AF126:AF141)*cpi_2021to2012</f>
        <v>41756.27337</v>
      </c>
      <c r="AG147" s="97">
        <f>SUMPRODUCT(AG53:AG68,AG126:AG141)*cpi_2021to2012</f>
        <v>41699.25216</v>
      </c>
      <c r="AI147" s="97"/>
    </row>
    <row r="148" ht="14.25" customHeight="1">
      <c r="A148" s="1"/>
      <c r="B148" s="3" t="s">
        <v>3879</v>
      </c>
      <c r="C148" s="97">
        <f>SUMPRODUCT(C72:C87,C109:C124)*cpi_2020to2012</f>
        <v>36693.63141</v>
      </c>
      <c r="D148" s="97">
        <f>SUMPRODUCT(D72:D87,D109:D124)*cpi_2021to2012</f>
        <v>35865.96923</v>
      </c>
      <c r="E148" s="97">
        <f>SUMPRODUCT(E72:E87,E109:E124)*cpi_2021to2012</f>
        <v>36227.55045</v>
      </c>
      <c r="F148" s="97">
        <f>SUMPRODUCT(F72:F87,F109:F124)*cpi_2021to2012</f>
        <v>36442.85759</v>
      </c>
      <c r="G148" s="97">
        <f>SUMPRODUCT(G72:G87,G109:G124)*cpi_2021to2012</f>
        <v>36693.42882</v>
      </c>
      <c r="H148" s="97">
        <f>SUMPRODUCT(H72:H87,H109:H124)*cpi_2021to2012</f>
        <v>36953.11123</v>
      </c>
      <c r="I148" s="97">
        <f>SUMPRODUCT(I72:I87,I109:I124)*cpi_2021to2012</f>
        <v>37117.77133</v>
      </c>
      <c r="J148" s="97">
        <f>SUMPRODUCT(J72:J87,J109:J124)*cpi_2021to2012</f>
        <v>37221.91359</v>
      </c>
      <c r="K148" s="97">
        <f>SUMPRODUCT(K72:K87,K109:K124)*cpi_2021to2012</f>
        <v>37341.00812</v>
      </c>
      <c r="L148" s="97">
        <f>SUMPRODUCT(L72:L87,L109:L124)*cpi_2021to2012</f>
        <v>37446.07297</v>
      </c>
      <c r="M148" s="97">
        <f>SUMPRODUCT(M72:M87,M109:M124)*cpi_2021to2012</f>
        <v>37512.2056</v>
      </c>
      <c r="N148" s="97">
        <f>SUMPRODUCT(N72:N87,N109:N124)*cpi_2021to2012</f>
        <v>37616.66263</v>
      </c>
      <c r="O148" s="97">
        <f>SUMPRODUCT(O72:O87,O109:O124)*cpi_2021to2012</f>
        <v>37662.42496</v>
      </c>
      <c r="P148" s="97">
        <f>SUMPRODUCT(P72:P87,P109:P124)*cpi_2021to2012</f>
        <v>37735.60054</v>
      </c>
      <c r="Q148" s="97">
        <f>SUMPRODUCT(Q72:Q87,Q109:Q124)*cpi_2021to2012</f>
        <v>37802.65116</v>
      </c>
      <c r="R148" s="97">
        <f>SUMPRODUCT(R72:R87,R109:R124)*cpi_2021to2012</f>
        <v>37876.64108</v>
      </c>
      <c r="S148" s="97">
        <f>SUMPRODUCT(S72:S87,S109:S124)*cpi_2021to2012</f>
        <v>37921.10414</v>
      </c>
      <c r="T148" s="97">
        <f>SUMPRODUCT(T72:T87,T109:T124)*cpi_2021to2012</f>
        <v>37942.26672</v>
      </c>
      <c r="U148" s="97">
        <f>SUMPRODUCT(U72:U87,U109:U124)*cpi_2021to2012</f>
        <v>37955.12296</v>
      </c>
      <c r="V148" s="97">
        <f>SUMPRODUCT(V72:V87,V109:V124)*cpi_2021to2012</f>
        <v>37973.5937</v>
      </c>
      <c r="W148" s="97">
        <f>SUMPRODUCT(W72:W87,W109:W124)*cpi_2021to2012</f>
        <v>37975.67566</v>
      </c>
      <c r="X148" s="97">
        <f>SUMPRODUCT(X72:X87,X109:X124)*cpi_2021to2012</f>
        <v>37996.48811</v>
      </c>
      <c r="Y148" s="97">
        <f>SUMPRODUCT(Y72:Y87,Y109:Y124)*cpi_2021to2012</f>
        <v>38026.79351</v>
      </c>
      <c r="Z148" s="97">
        <f>SUMPRODUCT(Z72:Z87,Z109:Z124)*cpi_2021to2012</f>
        <v>38048.26783</v>
      </c>
      <c r="AA148" s="97">
        <f>SUMPRODUCT(AA72:AA87,AA109:AA124)*cpi_2021to2012</f>
        <v>38077.82487</v>
      </c>
      <c r="AB148" s="97">
        <f>SUMPRODUCT(AB72:AB87,AB109:AB124)*cpi_2021to2012</f>
        <v>38127.65305</v>
      </c>
      <c r="AC148" s="97">
        <f>SUMPRODUCT(AC72:AC87,AC109:AC124)*cpi_2021to2012</f>
        <v>38139.78128</v>
      </c>
      <c r="AD148" s="97">
        <f>SUMPRODUCT(AD72:AD87,AD109:AD124)*cpi_2021to2012</f>
        <v>38160.80891</v>
      </c>
      <c r="AE148" s="97">
        <f>SUMPRODUCT(AE72:AE87,AE109:AE124)*cpi_2021to2012</f>
        <v>38207.946</v>
      </c>
      <c r="AF148" s="97">
        <f>SUMPRODUCT(AF72:AF87,AF109:AF124)*cpi_2021to2012</f>
        <v>38218.05151</v>
      </c>
      <c r="AG148" s="97">
        <f>SUMPRODUCT(AG72:AG87,AG109:AG124)*cpi_2021to2012</f>
        <v>38241.13394</v>
      </c>
    </row>
    <row r="149" ht="14.25" customHeight="1">
      <c r="A149" s="1"/>
    </row>
    <row r="150" ht="14.25" customHeight="1">
      <c r="A150" s="95"/>
      <c r="B150" s="95" t="s">
        <v>3898</v>
      </c>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c r="AA150" s="96"/>
      <c r="AB150" s="96"/>
      <c r="AC150" s="96"/>
      <c r="AD150" s="96"/>
      <c r="AE150" s="96"/>
      <c r="AF150" s="96"/>
      <c r="AG150" s="96"/>
      <c r="AH150" s="96"/>
      <c r="AI150" s="96"/>
    </row>
    <row r="151" ht="14.25" customHeight="1">
      <c r="A151" s="1"/>
      <c r="C151" s="1">
        <f t="shared" ref="C151:AG151" si="48">C145</f>
        <v>2020</v>
      </c>
      <c r="D151" s="1">
        <f t="shared" si="48"/>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ht="14.25" customHeight="1">
      <c r="A152" s="1"/>
      <c r="B152" s="3" t="s">
        <v>3878</v>
      </c>
      <c r="C152" s="97">
        <f t="array" ref="C152">INDEX('NREL Calcs'!$C$29:$AG$31,MATCH('LDV Cost Calcs'!$B152,'NREL Calcs'!$B$29:$B$31,0),MATCH('LDV Cost Calcs'!C$151,'NREL Calcs'!$C$28:$AG$28,0))*C146</f>
        <v>32342.63636</v>
      </c>
      <c r="D152" s="97">
        <f t="array" ref="D152">INDEX('NREL Calcs'!$C$29:$AG$31,MATCH('LDV Cost Calcs'!$B152,'NREL Calcs'!$B$29:$B$31,0),MATCH('LDV Cost Calcs'!D$151,'NREL Calcs'!$C$28:$AG$28,0))*D146</f>
        <v>31217.36272</v>
      </c>
      <c r="E152" s="97">
        <f t="array" ref="E152">INDEX('NREL Calcs'!$C$29:$AG$31,MATCH('LDV Cost Calcs'!$B152,'NREL Calcs'!$B$29:$B$31,0),MATCH('LDV Cost Calcs'!E$151,'NREL Calcs'!$C$28:$AG$28,0))*E146</f>
        <v>31436.44695</v>
      </c>
      <c r="F152" s="97">
        <f t="array" ref="F152">INDEX('NREL Calcs'!$C$29:$AG$31,MATCH('LDV Cost Calcs'!$B152,'NREL Calcs'!$B$29:$B$31,0),MATCH('LDV Cost Calcs'!F$151,'NREL Calcs'!$C$28:$AG$28,0))*F146</f>
        <v>31582.44858</v>
      </c>
      <c r="G152" s="97">
        <f t="array" ref="G152">INDEX('NREL Calcs'!$C$29:$AG$31,MATCH('LDV Cost Calcs'!$B152,'NREL Calcs'!$B$29:$B$31,0),MATCH('LDV Cost Calcs'!G$151,'NREL Calcs'!$C$28:$AG$28,0))*G146</f>
        <v>31757.90028</v>
      </c>
      <c r="H152" s="97">
        <f t="array" ref="H152">INDEX('NREL Calcs'!$C$29:$AG$31,MATCH('LDV Cost Calcs'!$B152,'NREL Calcs'!$B$29:$B$31,0),MATCH('LDV Cost Calcs'!H$151,'NREL Calcs'!$C$28:$AG$28,0))*H146</f>
        <v>31937.08858</v>
      </c>
      <c r="I152" s="97">
        <f t="array" ref="I152">INDEX('NREL Calcs'!$C$29:$AG$31,MATCH('LDV Cost Calcs'!$B152,'NREL Calcs'!$B$29:$B$31,0),MATCH('LDV Cost Calcs'!I$151,'NREL Calcs'!$C$28:$AG$28,0))*I146</f>
        <v>32051.63103</v>
      </c>
      <c r="J152" s="97">
        <f t="array" ref="J152">INDEX('NREL Calcs'!$C$29:$AG$31,MATCH('LDV Cost Calcs'!$B152,'NREL Calcs'!$B$29:$B$31,0),MATCH('LDV Cost Calcs'!J$151,'NREL Calcs'!$C$28:$AG$28,0))*J146</f>
        <v>32113.76988</v>
      </c>
      <c r="K152" s="97">
        <f t="array" ref="K152">INDEX('NREL Calcs'!$C$29:$AG$31,MATCH('LDV Cost Calcs'!$B152,'NREL Calcs'!$B$29:$B$31,0),MATCH('LDV Cost Calcs'!K$151,'NREL Calcs'!$C$28:$AG$28,0))*K146</f>
        <v>32185.61952</v>
      </c>
      <c r="L152" s="97">
        <f t="array" ref="L152">INDEX('NREL Calcs'!$C$29:$AG$31,MATCH('LDV Cost Calcs'!$B152,'NREL Calcs'!$B$29:$B$31,0),MATCH('LDV Cost Calcs'!L$151,'NREL Calcs'!$C$28:$AG$28,0))*L146</f>
        <v>32243.90339</v>
      </c>
      <c r="M152" s="97">
        <f t="array" ref="M152">INDEX('NREL Calcs'!$C$29:$AG$31,MATCH('LDV Cost Calcs'!$B152,'NREL Calcs'!$B$29:$B$31,0),MATCH('LDV Cost Calcs'!M$151,'NREL Calcs'!$C$28:$AG$28,0))*M146</f>
        <v>32274.62215</v>
      </c>
      <c r="N152" s="97">
        <f t="array" ref="N152">INDEX('NREL Calcs'!$C$29:$AG$31,MATCH('LDV Cost Calcs'!$B152,'NREL Calcs'!$B$29:$B$31,0),MATCH('LDV Cost Calcs'!N$151,'NREL Calcs'!$C$28:$AG$28,0))*N146</f>
        <v>32331.76853</v>
      </c>
      <c r="O152" s="97">
        <f t="array" ref="O152">INDEX('NREL Calcs'!$C$29:$AG$31,MATCH('LDV Cost Calcs'!$B152,'NREL Calcs'!$B$29:$B$31,0),MATCH('LDV Cost Calcs'!O$151,'NREL Calcs'!$C$28:$AG$28,0))*O146</f>
        <v>32347.68474</v>
      </c>
      <c r="P152" s="97">
        <f t="array" ref="P152">INDEX('NREL Calcs'!$C$29:$AG$31,MATCH('LDV Cost Calcs'!$B152,'NREL Calcs'!$B$29:$B$31,0),MATCH('LDV Cost Calcs'!P$151,'NREL Calcs'!$C$28:$AG$28,0))*P146</f>
        <v>32381.44385</v>
      </c>
      <c r="Q152" s="97">
        <f t="array" ref="Q152">INDEX('NREL Calcs'!$C$29:$AG$31,MATCH('LDV Cost Calcs'!$B152,'NREL Calcs'!$B$29:$B$31,0),MATCH('LDV Cost Calcs'!Q$151,'NREL Calcs'!$C$28:$AG$28,0))*Q146</f>
        <v>32396.37542</v>
      </c>
      <c r="R152" s="97">
        <f t="array" ref="R152">INDEX('NREL Calcs'!$C$29:$AG$31,MATCH('LDV Cost Calcs'!$B152,'NREL Calcs'!$B$29:$B$31,0),MATCH('LDV Cost Calcs'!R$151,'NREL Calcs'!$C$28:$AG$28,0))*R146</f>
        <v>32409.37264</v>
      </c>
      <c r="S152" s="97">
        <f t="array" ref="S152">INDEX('NREL Calcs'!$C$29:$AG$31,MATCH('LDV Cost Calcs'!$B152,'NREL Calcs'!$B$29:$B$31,0),MATCH('LDV Cost Calcs'!S$151,'NREL Calcs'!$C$28:$AG$28,0))*S146</f>
        <v>32401.62885</v>
      </c>
      <c r="T152" s="97">
        <f t="array" ref="T152">INDEX('NREL Calcs'!$C$29:$AG$31,MATCH('LDV Cost Calcs'!$B152,'NREL Calcs'!$B$29:$B$31,0),MATCH('LDV Cost Calcs'!T$151,'NREL Calcs'!$C$28:$AG$28,0))*T146</f>
        <v>32380.85487</v>
      </c>
      <c r="U152" s="97">
        <f t="array" ref="U152">INDEX('NREL Calcs'!$C$29:$AG$31,MATCH('LDV Cost Calcs'!$B152,'NREL Calcs'!$B$29:$B$31,0),MATCH('LDV Cost Calcs'!U$151,'NREL Calcs'!$C$28:$AG$28,0))*U146</f>
        <v>32354.52634</v>
      </c>
      <c r="V152" s="97">
        <f t="array" ref="V152">INDEX('NREL Calcs'!$C$29:$AG$31,MATCH('LDV Cost Calcs'!$B152,'NREL Calcs'!$B$29:$B$31,0),MATCH('LDV Cost Calcs'!V$151,'NREL Calcs'!$C$28:$AG$28,0))*V146</f>
        <v>32332.24632</v>
      </c>
      <c r="W152" s="97">
        <f t="array" ref="W152">INDEX('NREL Calcs'!$C$29:$AG$31,MATCH('LDV Cost Calcs'!$B152,'NREL Calcs'!$B$29:$B$31,0),MATCH('LDV Cost Calcs'!W$151,'NREL Calcs'!$C$28:$AG$28,0))*W146</f>
        <v>32299.48886</v>
      </c>
      <c r="X152" s="97">
        <f t="array" ref="X152">INDEX('NREL Calcs'!$C$29:$AG$31,MATCH('LDV Cost Calcs'!$B152,'NREL Calcs'!$B$29:$B$31,0),MATCH('LDV Cost Calcs'!X$151,'NREL Calcs'!$C$28:$AG$28,0))*X146</f>
        <v>32277.91081</v>
      </c>
      <c r="Y152" s="97">
        <f t="array" ref="Y152">INDEX('NREL Calcs'!$C$29:$AG$31,MATCH('LDV Cost Calcs'!$B152,'NREL Calcs'!$B$29:$B$31,0),MATCH('LDV Cost Calcs'!Y$151,'NREL Calcs'!$C$28:$AG$28,0))*Y146</f>
        <v>32262.98126</v>
      </c>
      <c r="Z152" s="97">
        <f t="array" ref="Z152">INDEX('NREL Calcs'!$C$29:$AG$31,MATCH('LDV Cost Calcs'!$B152,'NREL Calcs'!$B$29:$B$31,0),MATCH('LDV Cost Calcs'!Z$151,'NREL Calcs'!$C$28:$AG$28,0))*Z146</f>
        <v>32240.58208</v>
      </c>
      <c r="AA152" s="97">
        <f t="array" ref="AA152">INDEX('NREL Calcs'!$C$29:$AG$31,MATCH('LDV Cost Calcs'!$B152,'NREL Calcs'!$B$29:$B$31,0),MATCH('LDV Cost Calcs'!AA$151,'NREL Calcs'!$C$28:$AG$28,0))*AA146</f>
        <v>32222.92331</v>
      </c>
      <c r="AB152" s="97">
        <f t="array" ref="AB152">INDEX('NREL Calcs'!$C$29:$AG$31,MATCH('LDV Cost Calcs'!$B152,'NREL Calcs'!$B$29:$B$31,0),MATCH('LDV Cost Calcs'!AB$151,'NREL Calcs'!$C$28:$AG$28,0))*AB146</f>
        <v>32218.67509</v>
      </c>
      <c r="AC152" s="97">
        <f t="array" ref="AC152">INDEX('NREL Calcs'!$C$29:$AG$31,MATCH('LDV Cost Calcs'!$B152,'NREL Calcs'!$B$29:$B$31,0),MATCH('LDV Cost Calcs'!AC$151,'NREL Calcs'!$C$28:$AG$28,0))*AC146</f>
        <v>32189.55839</v>
      </c>
      <c r="AD152" s="97">
        <f t="array" ref="AD152">INDEX('NREL Calcs'!$C$29:$AG$31,MATCH('LDV Cost Calcs'!$B152,'NREL Calcs'!$B$29:$B$31,0),MATCH('LDV Cost Calcs'!AD$151,'NREL Calcs'!$C$28:$AG$28,0))*AD146</f>
        <v>32165.91511</v>
      </c>
      <c r="AE152" s="97">
        <f t="array" ref="AE152">INDEX('NREL Calcs'!$C$29:$AG$31,MATCH('LDV Cost Calcs'!$B152,'NREL Calcs'!$B$29:$B$31,0),MATCH('LDV Cost Calcs'!AE$151,'NREL Calcs'!$C$28:$AG$28,0))*AE146</f>
        <v>32160.91376</v>
      </c>
      <c r="AF152" s="97">
        <f t="array" ref="AF152">INDEX('NREL Calcs'!$C$29:$AG$31,MATCH('LDV Cost Calcs'!$B152,'NREL Calcs'!$B$29:$B$31,0),MATCH('LDV Cost Calcs'!AF$151,'NREL Calcs'!$C$28:$AG$28,0))*AF146</f>
        <v>32130.59814</v>
      </c>
      <c r="AG152" s="97">
        <f t="array" ref="AG152">INDEX('NREL Calcs'!$C$29:$AG$31,MATCH('LDV Cost Calcs'!$B152,'NREL Calcs'!$B$29:$B$31,0),MATCH('LDV Cost Calcs'!AG$151,'NREL Calcs'!$C$28:$AG$28,0))*AG146</f>
        <v>32106.97262</v>
      </c>
    </row>
    <row r="153" ht="14.25" customHeight="1">
      <c r="A153" s="1"/>
      <c r="B153" s="3" t="s">
        <v>3880</v>
      </c>
      <c r="C153" s="97">
        <f t="array" ref="C153">INDEX('NREL Calcs'!$C$29:$AG$31,MATCH('LDV Cost Calcs'!$B153,'NREL Calcs'!$B$29:$B$31,0),MATCH('LDV Cost Calcs'!C$151,'NREL Calcs'!$C$28:$AG$28,0))*C147</f>
        <v>49825.12792</v>
      </c>
      <c r="D153" s="97">
        <f t="array" ref="D153">INDEX('NREL Calcs'!$C$29:$AG$31,MATCH('LDV Cost Calcs'!$B153,'NREL Calcs'!$B$29:$B$31,0),MATCH('LDV Cost Calcs'!D$151,'NREL Calcs'!$C$28:$AG$28,0))*D147</f>
        <v>44974.65094</v>
      </c>
      <c r="E153" s="97">
        <f t="array" ref="E153">INDEX('NREL Calcs'!$C$29:$AG$31,MATCH('LDV Cost Calcs'!$B153,'NREL Calcs'!$B$29:$B$31,0),MATCH('LDV Cost Calcs'!E$151,'NREL Calcs'!$C$28:$AG$28,0))*E147</f>
        <v>44014.21917</v>
      </c>
      <c r="F153" s="97">
        <f t="array" ref="F153">INDEX('NREL Calcs'!$C$29:$AG$31,MATCH('LDV Cost Calcs'!$B153,'NREL Calcs'!$B$29:$B$31,0),MATCH('LDV Cost Calcs'!F$151,'NREL Calcs'!$C$28:$AG$28,0))*F147</f>
        <v>42953.30879</v>
      </c>
      <c r="G153" s="97">
        <f t="array" ref="G153">INDEX('NREL Calcs'!$C$29:$AG$31,MATCH('LDV Cost Calcs'!$B153,'NREL Calcs'!$B$29:$B$31,0),MATCH('LDV Cost Calcs'!G$151,'NREL Calcs'!$C$28:$AG$28,0))*G147</f>
        <v>42057.54167</v>
      </c>
      <c r="H153" s="97">
        <f t="array" ref="H153">INDEX('NREL Calcs'!$C$29:$AG$31,MATCH('LDV Cost Calcs'!$B153,'NREL Calcs'!$B$29:$B$31,0),MATCH('LDV Cost Calcs'!H$151,'NREL Calcs'!$C$28:$AG$28,0))*H147</f>
        <v>41521.19322</v>
      </c>
      <c r="I153" s="97">
        <f t="array" ref="I153">INDEX('NREL Calcs'!$C$29:$AG$31,MATCH('LDV Cost Calcs'!$B153,'NREL Calcs'!$B$29:$B$31,0),MATCH('LDV Cost Calcs'!I$151,'NREL Calcs'!$C$28:$AG$28,0))*I147</f>
        <v>40991.54978</v>
      </c>
      <c r="J153" s="97">
        <f t="array" ref="J153">INDEX('NREL Calcs'!$C$29:$AG$31,MATCH('LDV Cost Calcs'!$B153,'NREL Calcs'!$B$29:$B$31,0),MATCH('LDV Cost Calcs'!J$151,'NREL Calcs'!$C$28:$AG$28,0))*J147</f>
        <v>40480.25553</v>
      </c>
      <c r="K153" s="97">
        <f t="array" ref="K153">INDEX('NREL Calcs'!$C$29:$AG$31,MATCH('LDV Cost Calcs'!$B153,'NREL Calcs'!$B$29:$B$31,0),MATCH('LDV Cost Calcs'!K$151,'NREL Calcs'!$C$28:$AG$28,0))*K147</f>
        <v>40050.50053</v>
      </c>
      <c r="L153" s="97">
        <f t="array" ref="L153">INDEX('NREL Calcs'!$C$29:$AG$31,MATCH('LDV Cost Calcs'!$B153,'NREL Calcs'!$B$29:$B$31,0),MATCH('LDV Cost Calcs'!L$151,'NREL Calcs'!$C$28:$AG$28,0))*L147</f>
        <v>39618.69978</v>
      </c>
      <c r="M153" s="97">
        <f t="array" ref="M153">INDEX('NREL Calcs'!$C$29:$AG$31,MATCH('LDV Cost Calcs'!$B153,'NREL Calcs'!$B$29:$B$31,0),MATCH('LDV Cost Calcs'!M$151,'NREL Calcs'!$C$28:$AG$28,0))*M147</f>
        <v>39193.06453</v>
      </c>
      <c r="N153" s="97">
        <f t="array" ref="N153">INDEX('NREL Calcs'!$C$29:$AG$31,MATCH('LDV Cost Calcs'!$B153,'NREL Calcs'!$B$29:$B$31,0),MATCH('LDV Cost Calcs'!N$151,'NREL Calcs'!$C$28:$AG$28,0))*N147</f>
        <v>38851.71107</v>
      </c>
      <c r="O153" s="97">
        <f t="array" ref="O153">INDEX('NREL Calcs'!$C$29:$AG$31,MATCH('LDV Cost Calcs'!$B153,'NREL Calcs'!$B$29:$B$31,0),MATCH('LDV Cost Calcs'!O$151,'NREL Calcs'!$C$28:$AG$28,0))*O147</f>
        <v>38445.3736</v>
      </c>
      <c r="P153" s="97">
        <f t="array" ref="P153">INDEX('NREL Calcs'!$C$29:$AG$31,MATCH('LDV Cost Calcs'!$B153,'NREL Calcs'!$B$29:$B$31,0),MATCH('LDV Cost Calcs'!P$151,'NREL Calcs'!$C$28:$AG$28,0))*P147</f>
        <v>38068.77802</v>
      </c>
      <c r="Q153" s="97">
        <f t="array" ref="Q153">INDEX('NREL Calcs'!$C$29:$AG$31,MATCH('LDV Cost Calcs'!$B153,'NREL Calcs'!$B$29:$B$31,0),MATCH('LDV Cost Calcs'!Q$151,'NREL Calcs'!$C$28:$AG$28,0))*Q147</f>
        <v>37707.03279</v>
      </c>
      <c r="R153" s="97">
        <f t="array" ref="R153">INDEX('NREL Calcs'!$C$29:$AG$31,MATCH('LDV Cost Calcs'!$B153,'NREL Calcs'!$B$29:$B$31,0),MATCH('LDV Cost Calcs'!R$151,'NREL Calcs'!$C$28:$AG$28,0))*R147</f>
        <v>37365.39421</v>
      </c>
      <c r="S153" s="97">
        <f t="array" ref="S153">INDEX('NREL Calcs'!$C$29:$AG$31,MATCH('LDV Cost Calcs'!$B153,'NREL Calcs'!$B$29:$B$31,0),MATCH('LDV Cost Calcs'!S$151,'NREL Calcs'!$C$28:$AG$28,0))*S147</f>
        <v>37011.73619</v>
      </c>
      <c r="T153" s="97">
        <f t="array" ref="T153">INDEX('NREL Calcs'!$C$29:$AG$31,MATCH('LDV Cost Calcs'!$B153,'NREL Calcs'!$B$29:$B$31,0),MATCH('LDV Cost Calcs'!T$151,'NREL Calcs'!$C$28:$AG$28,0))*T147</f>
        <v>36641.1853</v>
      </c>
      <c r="U153" s="97">
        <f t="array" ref="U153">INDEX('NREL Calcs'!$C$29:$AG$31,MATCH('LDV Cost Calcs'!$B153,'NREL Calcs'!$B$29:$B$31,0),MATCH('LDV Cost Calcs'!U$151,'NREL Calcs'!$C$28:$AG$28,0))*U147</f>
        <v>36270.53269</v>
      </c>
      <c r="V153" s="97">
        <f t="array" ref="V153">INDEX('NREL Calcs'!$C$29:$AG$31,MATCH('LDV Cost Calcs'!$B153,'NREL Calcs'!$B$29:$B$31,0),MATCH('LDV Cost Calcs'!V$151,'NREL Calcs'!$C$28:$AG$28,0))*V147</f>
        <v>35909.6956</v>
      </c>
      <c r="W153" s="97">
        <f t="array" ref="W153">INDEX('NREL Calcs'!$C$29:$AG$31,MATCH('LDV Cost Calcs'!$B153,'NREL Calcs'!$B$29:$B$31,0),MATCH('LDV Cost Calcs'!W$151,'NREL Calcs'!$C$28:$AG$28,0))*W147</f>
        <v>35548.37192</v>
      </c>
      <c r="X153" s="97">
        <f t="array" ref="X153">INDEX('NREL Calcs'!$C$29:$AG$31,MATCH('LDV Cost Calcs'!$B153,'NREL Calcs'!$B$29:$B$31,0),MATCH('LDV Cost Calcs'!X$151,'NREL Calcs'!$C$28:$AG$28,0))*X147</f>
        <v>35209.22865</v>
      </c>
      <c r="Y153" s="97">
        <f t="array" ref="Y153">INDEX('NREL Calcs'!$C$29:$AG$31,MATCH('LDV Cost Calcs'!$B153,'NREL Calcs'!$B$29:$B$31,0),MATCH('LDV Cost Calcs'!Y$151,'NREL Calcs'!$C$28:$AG$28,0))*Y147</f>
        <v>34885.05179</v>
      </c>
      <c r="Z153" s="97">
        <f t="array" ref="Z153">INDEX('NREL Calcs'!$C$29:$AG$31,MATCH('LDV Cost Calcs'!$B153,'NREL Calcs'!$B$29:$B$31,0),MATCH('LDV Cost Calcs'!Z$151,'NREL Calcs'!$C$28:$AG$28,0))*Z147</f>
        <v>34557.40187</v>
      </c>
      <c r="AA153" s="97">
        <f t="array" ref="AA153">INDEX('NREL Calcs'!$C$29:$AG$31,MATCH('LDV Cost Calcs'!$B153,'NREL Calcs'!$B$29:$B$31,0),MATCH('LDV Cost Calcs'!AA$151,'NREL Calcs'!$C$28:$AG$28,0))*AA147</f>
        <v>34243.99842</v>
      </c>
      <c r="AB153" s="97">
        <f t="array" ref="AB153">INDEX('NREL Calcs'!$C$29:$AG$31,MATCH('LDV Cost Calcs'!$B153,'NREL Calcs'!$B$29:$B$31,0),MATCH('LDV Cost Calcs'!AB$151,'NREL Calcs'!$C$28:$AG$28,0))*AB147</f>
        <v>33954.03818</v>
      </c>
      <c r="AC153" s="97">
        <f t="array" ref="AC153">INDEX('NREL Calcs'!$C$29:$AG$31,MATCH('LDV Cost Calcs'!$B153,'NREL Calcs'!$B$29:$B$31,0),MATCH('LDV Cost Calcs'!AC$151,'NREL Calcs'!$C$28:$AG$28,0))*AC147</f>
        <v>33631.49537</v>
      </c>
      <c r="AD153" s="97">
        <f t="array" ref="AD153">INDEX('NREL Calcs'!$C$29:$AG$31,MATCH('LDV Cost Calcs'!$B153,'NREL Calcs'!$B$29:$B$31,0),MATCH('LDV Cost Calcs'!AD$151,'NREL Calcs'!$C$28:$AG$28,0))*AD147</f>
        <v>33320.2192</v>
      </c>
      <c r="AE153" s="97">
        <f t="array" ref="AE153">INDEX('NREL Calcs'!$C$29:$AG$31,MATCH('LDV Cost Calcs'!$B153,'NREL Calcs'!$B$29:$B$31,0),MATCH('LDV Cost Calcs'!AE$151,'NREL Calcs'!$C$28:$AG$28,0))*AE147</f>
        <v>33037.65314</v>
      </c>
      <c r="AF153" s="97">
        <f t="array" ref="AF153">INDEX('NREL Calcs'!$C$29:$AG$31,MATCH('LDV Cost Calcs'!$B153,'NREL Calcs'!$B$29:$B$31,0),MATCH('LDV Cost Calcs'!AF$151,'NREL Calcs'!$C$28:$AG$28,0))*AF147</f>
        <v>32722.52826</v>
      </c>
      <c r="AG153" s="97">
        <f t="array" ref="AG153">INDEX('NREL Calcs'!$C$29:$AG$31,MATCH('LDV Cost Calcs'!$B153,'NREL Calcs'!$B$29:$B$31,0),MATCH('LDV Cost Calcs'!AG$151,'NREL Calcs'!$C$28:$AG$28,0))*AG147</f>
        <v>32420.62035</v>
      </c>
    </row>
    <row r="154" ht="14.25" customHeight="1">
      <c r="A154" s="1"/>
      <c r="B154" s="3" t="s">
        <v>3879</v>
      </c>
      <c r="C154" s="97">
        <f t="array" ref="C154">INDEX('NREL Calcs'!$C$29:$AG$31,MATCH('LDV Cost Calcs'!$B154,'NREL Calcs'!$B$29:$B$31,0),MATCH('LDV Cost Calcs'!C$151,'NREL Calcs'!$C$28:$AG$28,0))*C148</f>
        <v>35443.54614</v>
      </c>
      <c r="D154" s="97">
        <f t="array" ref="D154">INDEX('NREL Calcs'!$C$29:$AG$31,MATCH('LDV Cost Calcs'!$B154,'NREL Calcs'!$B$29:$B$31,0),MATCH('LDV Cost Calcs'!D$151,'NREL Calcs'!$C$28:$AG$28,0))*D148</f>
        <v>34572.73032</v>
      </c>
      <c r="E154" s="97">
        <f t="array" ref="E154">INDEX('NREL Calcs'!$C$29:$AG$31,MATCH('LDV Cost Calcs'!$B154,'NREL Calcs'!$B$29:$B$31,0),MATCH('LDV Cost Calcs'!E$151,'NREL Calcs'!$C$28:$AG$28,0))*E148</f>
        <v>34849.20391</v>
      </c>
      <c r="F154" s="97">
        <f t="array" ref="F154">INDEX('NREL Calcs'!$C$29:$AG$31,MATCH('LDV Cost Calcs'!$B154,'NREL Calcs'!$B$29:$B$31,0),MATCH('LDV Cost Calcs'!F$151,'NREL Calcs'!$C$28:$AG$28,0))*F148</f>
        <v>34983.82106</v>
      </c>
      <c r="G154" s="97">
        <f t="array" ref="G154">INDEX('NREL Calcs'!$C$29:$AG$31,MATCH('LDV Cost Calcs'!$B154,'NREL Calcs'!$B$29:$B$31,0),MATCH('LDV Cost Calcs'!G$151,'NREL Calcs'!$C$28:$AG$28,0))*G148</f>
        <v>35151.36365</v>
      </c>
      <c r="H154" s="97">
        <f t="array" ref="H154">INDEX('NREL Calcs'!$C$29:$AG$31,MATCH('LDV Cost Calcs'!$B154,'NREL Calcs'!$B$29:$B$31,0),MATCH('LDV Cost Calcs'!H$151,'NREL Calcs'!$C$28:$AG$28,0))*H148</f>
        <v>35326.61943</v>
      </c>
      <c r="I154" s="97">
        <f t="array" ref="I154">INDEX('NREL Calcs'!$C$29:$AG$31,MATCH('LDV Cost Calcs'!$B154,'NREL Calcs'!$B$29:$B$31,0),MATCH('LDV Cost Calcs'!I$151,'NREL Calcs'!$C$28:$AG$28,0))*I148</f>
        <v>35410.19114</v>
      </c>
      <c r="J154" s="97">
        <f t="array" ref="J154">INDEX('NREL Calcs'!$C$29:$AG$31,MATCH('LDV Cost Calcs'!$B154,'NREL Calcs'!$B$29:$B$31,0),MATCH('LDV Cost Calcs'!J$151,'NREL Calcs'!$C$28:$AG$28,0))*J148</f>
        <v>35435.49434</v>
      </c>
      <c r="K154" s="97">
        <f t="array" ref="K154">INDEX('NREL Calcs'!$C$29:$AG$31,MATCH('LDV Cost Calcs'!$B154,'NREL Calcs'!$B$29:$B$31,0),MATCH('LDV Cost Calcs'!K$151,'NREL Calcs'!$C$28:$AG$28,0))*K148</f>
        <v>35474.58811</v>
      </c>
      <c r="L154" s="97">
        <f t="array" ref="L154">INDEX('NREL Calcs'!$C$29:$AG$31,MATCH('LDV Cost Calcs'!$B154,'NREL Calcs'!$B$29:$B$31,0),MATCH('LDV Cost Calcs'!L$151,'NREL Calcs'!$C$28:$AG$28,0))*L148</f>
        <v>35499.90751</v>
      </c>
      <c r="M154" s="97">
        <f t="array" ref="M154">INDEX('NREL Calcs'!$C$29:$AG$31,MATCH('LDV Cost Calcs'!$B154,'NREL Calcs'!$B$29:$B$31,0),MATCH('LDV Cost Calcs'!M$151,'NREL Calcs'!$C$28:$AG$28,0))*M148</f>
        <v>35487.9775</v>
      </c>
      <c r="N154" s="97">
        <f t="array" ref="N154">INDEX('NREL Calcs'!$C$29:$AG$31,MATCH('LDV Cost Calcs'!$B154,'NREL Calcs'!$B$29:$B$31,0),MATCH('LDV Cost Calcs'!N$151,'NREL Calcs'!$C$28:$AG$28,0))*N148</f>
        <v>35511.96449</v>
      </c>
      <c r="O154" s="97">
        <f t="array" ref="O154">INDEX('NREL Calcs'!$C$29:$AG$31,MATCH('LDV Cost Calcs'!$B154,'NREL Calcs'!$B$29:$B$31,0),MATCH('LDV Cost Calcs'!O$151,'NREL Calcs'!$C$28:$AG$28,0))*O148</f>
        <v>35480.24197</v>
      </c>
      <c r="P154" s="97">
        <f t="array" ref="P154">INDEX('NREL Calcs'!$C$29:$AG$31,MATCH('LDV Cost Calcs'!$B154,'NREL Calcs'!$B$29:$B$31,0),MATCH('LDV Cost Calcs'!P$151,'NREL Calcs'!$C$28:$AG$28,0))*P148</f>
        <v>35474.10775</v>
      </c>
      <c r="Q154" s="97">
        <f t="array" ref="Q154">INDEX('NREL Calcs'!$C$29:$AG$31,MATCH('LDV Cost Calcs'!$B154,'NREL Calcs'!$B$29:$B$31,0),MATCH('LDV Cost Calcs'!Q$151,'NREL Calcs'!$C$28:$AG$28,0))*Q148</f>
        <v>35461.93667</v>
      </c>
      <c r="R154" s="97">
        <f t="array" ref="R154">INDEX('NREL Calcs'!$C$29:$AG$31,MATCH('LDV Cost Calcs'!$B154,'NREL Calcs'!$B$29:$B$31,0),MATCH('LDV Cost Calcs'!R$151,'NREL Calcs'!$C$28:$AG$28,0))*R148</f>
        <v>35455.99464</v>
      </c>
      <c r="S154" s="97">
        <f t="array" ref="S154">INDEX('NREL Calcs'!$C$29:$AG$31,MATCH('LDV Cost Calcs'!$B154,'NREL Calcs'!$B$29:$B$31,0),MATCH('LDV Cost Calcs'!S$151,'NREL Calcs'!$C$28:$AG$28,0))*S148</f>
        <v>35422.17713</v>
      </c>
      <c r="T154" s="97">
        <f t="array" ref="T154">INDEX('NREL Calcs'!$C$29:$AG$31,MATCH('LDV Cost Calcs'!$B154,'NREL Calcs'!$B$29:$B$31,0),MATCH('LDV Cost Calcs'!T$151,'NREL Calcs'!$C$28:$AG$28,0))*T148</f>
        <v>35366.46404</v>
      </c>
      <c r="U154" s="97">
        <f t="array" ref="U154">INDEX('NREL Calcs'!$C$29:$AG$31,MATCH('LDV Cost Calcs'!$B154,'NREL Calcs'!$B$29:$B$31,0),MATCH('LDV Cost Calcs'!U$151,'NREL Calcs'!$C$28:$AG$28,0))*U148</f>
        <v>35302.94083</v>
      </c>
      <c r="V154" s="97">
        <f t="array" ref="V154">INDEX('NREL Calcs'!$C$29:$AG$31,MATCH('LDV Cost Calcs'!$B154,'NREL Calcs'!$B$29:$B$31,0),MATCH('LDV Cost Calcs'!V$151,'NREL Calcs'!$C$28:$AG$28,0))*V148</f>
        <v>35244.57748</v>
      </c>
      <c r="W154" s="97">
        <f t="array" ref="W154">INDEX('NREL Calcs'!$C$29:$AG$31,MATCH('LDV Cost Calcs'!$B154,'NREL Calcs'!$B$29:$B$31,0),MATCH('LDV Cost Calcs'!W$151,'NREL Calcs'!$C$28:$AG$28,0))*W148</f>
        <v>35170.96225</v>
      </c>
      <c r="X154" s="97">
        <f t="array" ref="X154">INDEX('NREL Calcs'!$C$29:$AG$31,MATCH('LDV Cost Calcs'!$B154,'NREL Calcs'!$B$29:$B$31,0),MATCH('LDV Cost Calcs'!X$151,'NREL Calcs'!$C$28:$AG$28,0))*X148</f>
        <v>35114.64862</v>
      </c>
      <c r="Y154" s="97">
        <f t="array" ref="Y154">INDEX('NREL Calcs'!$C$29:$AG$31,MATCH('LDV Cost Calcs'!$B154,'NREL Calcs'!$B$29:$B$31,0),MATCH('LDV Cost Calcs'!Y$151,'NREL Calcs'!$C$28:$AG$28,0))*Y148</f>
        <v>35067.00626</v>
      </c>
      <c r="Z154" s="97">
        <f t="array" ref="Z154">INDEX('NREL Calcs'!$C$29:$AG$31,MATCH('LDV Cost Calcs'!$B154,'NREL Calcs'!$B$29:$B$31,0),MATCH('LDV Cost Calcs'!Z$151,'NREL Calcs'!$C$28:$AG$28,0))*Z148</f>
        <v>35011.11717</v>
      </c>
      <c r="AA154" s="97">
        <f t="array" ref="AA154">INDEX('NREL Calcs'!$C$29:$AG$31,MATCH('LDV Cost Calcs'!$B154,'NREL Calcs'!$B$29:$B$31,0),MATCH('LDV Cost Calcs'!AA$151,'NREL Calcs'!$C$28:$AG$28,0))*AA148</f>
        <v>34962.56408</v>
      </c>
      <c r="AB154" s="97">
        <f t="array" ref="AB154">INDEX('NREL Calcs'!$C$29:$AG$31,MATCH('LDV Cost Calcs'!$B154,'NREL Calcs'!$B$29:$B$31,0),MATCH('LDV Cost Calcs'!AB$151,'NREL Calcs'!$C$28:$AG$28,0))*AB148</f>
        <v>34932.46577</v>
      </c>
      <c r="AC154" s="97">
        <f t="array" ref="AC154">INDEX('NREL Calcs'!$C$29:$AG$31,MATCH('LDV Cost Calcs'!$B154,'NREL Calcs'!$B$29:$B$31,0),MATCH('LDV Cost Calcs'!AC$151,'NREL Calcs'!$C$28:$AG$28,0))*AC148</f>
        <v>34867.7036</v>
      </c>
      <c r="AD154" s="97">
        <f t="array" ref="AD154">INDEX('NREL Calcs'!$C$29:$AG$31,MATCH('LDV Cost Calcs'!$B154,'NREL Calcs'!$B$29:$B$31,0),MATCH('LDV Cost Calcs'!AD$151,'NREL Calcs'!$C$28:$AG$28,0))*AD148</f>
        <v>34811.01137</v>
      </c>
      <c r="AE154" s="97">
        <f t="array" ref="AE154">INDEX('NREL Calcs'!$C$29:$AG$31,MATCH('LDV Cost Calcs'!$B154,'NREL Calcs'!$B$29:$B$31,0),MATCH('LDV Cost Calcs'!AE$151,'NREL Calcs'!$C$28:$AG$28,0))*AE148</f>
        <v>34778.00109</v>
      </c>
      <c r="AF154" s="97">
        <f t="array" ref="AF154">INDEX('NREL Calcs'!$C$29:$AG$31,MATCH('LDV Cost Calcs'!$B154,'NREL Calcs'!$B$29:$B$31,0),MATCH('LDV Cost Calcs'!AF$151,'NREL Calcs'!$C$28:$AG$28,0))*AF148</f>
        <v>34711.16969</v>
      </c>
      <c r="AG154" s="97">
        <f t="array" ref="AG154">INDEX('NREL Calcs'!$C$29:$AG$31,MATCH('LDV Cost Calcs'!$B154,'NREL Calcs'!$B$29:$B$31,0),MATCH('LDV Cost Calcs'!AG$151,'NREL Calcs'!$C$28:$AG$28,0))*AG148</f>
        <v>34656.05842</v>
      </c>
    </row>
    <row r="155" ht="14.25" customHeight="1">
      <c r="A155" s="1"/>
    </row>
    <row r="156" ht="14.25" customHeight="1">
      <c r="A156" s="1"/>
    </row>
    <row r="157" ht="14.25" customHeight="1">
      <c r="A157" s="1"/>
      <c r="C157" s="1"/>
      <c r="E157" s="97"/>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printOptions/>
  <pageMargins bottom="0.75" footer="0.0" header="0.0" left="0.7" right="0.7" top="0.75"/>
  <pageSetup paperSize="9"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0"/>
    <col customWidth="1" min="2" max="32" width="8.86"/>
  </cols>
  <sheetData>
    <row r="1" ht="14.25" customHeight="1">
      <c r="A1" s="2" t="s">
        <v>3899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row>
    <row r="2" ht="14.25" customHeight="1">
      <c r="B2" s="3">
        <v>2020.0</v>
      </c>
      <c r="C2" s="3">
        <v>2021.0</v>
      </c>
      <c r="D2" s="3">
        <v>2022.0</v>
      </c>
      <c r="E2" s="3">
        <v>2023.0</v>
      </c>
      <c r="F2" s="3">
        <v>2024.0</v>
      </c>
      <c r="G2" s="3">
        <v>2025.0</v>
      </c>
      <c r="H2" s="3">
        <v>2026.0</v>
      </c>
      <c r="I2" s="3">
        <v>2027.0</v>
      </c>
      <c r="J2" s="3">
        <v>2028.0</v>
      </c>
      <c r="K2" s="3">
        <v>2029.0</v>
      </c>
      <c r="L2" s="3">
        <v>2030.0</v>
      </c>
      <c r="M2" s="3">
        <v>2031.0</v>
      </c>
      <c r="N2" s="3">
        <v>2032.0</v>
      </c>
      <c r="O2" s="3">
        <v>2033.0</v>
      </c>
      <c r="P2" s="3">
        <v>2034.0</v>
      </c>
      <c r="Q2" s="3">
        <v>2035.0</v>
      </c>
      <c r="R2" s="3">
        <v>2036.0</v>
      </c>
      <c r="S2" s="3">
        <v>2037.0</v>
      </c>
      <c r="T2" s="3">
        <v>2038.0</v>
      </c>
      <c r="U2" s="3">
        <v>2039.0</v>
      </c>
      <c r="V2" s="3">
        <v>2040.0</v>
      </c>
      <c r="W2" s="3">
        <v>2041.0</v>
      </c>
      <c r="X2" s="3">
        <v>2042.0</v>
      </c>
      <c r="Y2" s="3">
        <v>2043.0</v>
      </c>
      <c r="Z2" s="3">
        <v>2044.0</v>
      </c>
      <c r="AA2" s="3">
        <v>2045.0</v>
      </c>
      <c r="AB2" s="3">
        <v>2046.0</v>
      </c>
      <c r="AC2" s="3">
        <v>2047.0</v>
      </c>
      <c r="AD2" s="3">
        <v>2048.0</v>
      </c>
      <c r="AE2" s="3">
        <v>2049.0</v>
      </c>
      <c r="AF2" s="3">
        <v>2050.0</v>
      </c>
    </row>
    <row r="3" ht="14.25" customHeight="1">
      <c r="A3" s="3" t="str">
        <f>'AEO 2021 39'!A22</f>
        <v>100 Mile Electric Vehicle</v>
      </c>
      <c r="B3" s="3">
        <f t="array" ref="B3">INDEX('AEO 2021 39'!22:22,MATCH(B$2,'AEO 2021 39'!$14:$14,0))</f>
        <v>0.2087</v>
      </c>
      <c r="C3" s="98">
        <f t="array" ref="C3">INDEX('AEO 2022 39'!23:23,MATCH(C$2,'AEO 2022 39'!$13:$13,0))</f>
        <v>0.199943</v>
      </c>
      <c r="D3" s="98">
        <f t="array" ref="D3">INDEX('AEO 2022 39'!23:23,MATCH(D$2,'AEO 2022 39'!$13:$13,0))</f>
        <v>0.195351</v>
      </c>
      <c r="E3" s="98">
        <f t="array" ref="E3">INDEX('AEO 2022 39'!23:23,MATCH(E$2,'AEO 2022 39'!$13:$13,0))</f>
        <v>0.190271</v>
      </c>
      <c r="F3" s="98">
        <f t="array" ref="F3">INDEX('AEO 2022 39'!23:23,MATCH(F$2,'AEO 2022 39'!$13:$13,0))</f>
        <v>0.184468</v>
      </c>
      <c r="G3" s="98">
        <f t="array" ref="G3">INDEX('AEO 2022 39'!23:23,MATCH(G$2,'AEO 2022 39'!$13:$13,0))</f>
        <v>0.178018</v>
      </c>
      <c r="H3" s="98">
        <f t="array" ref="H3">INDEX('AEO 2022 39'!23:23,MATCH(H$2,'AEO 2022 39'!$13:$13,0))</f>
        <v>0.170773</v>
      </c>
      <c r="I3" s="98">
        <f t="array" ref="I3">INDEX('AEO 2022 39'!23:23,MATCH(I$2,'AEO 2022 39'!$13:$13,0))</f>
        <v>0.162686</v>
      </c>
      <c r="J3" s="98">
        <f t="array" ref="J3">INDEX('AEO 2022 39'!23:23,MATCH(J$2,'AEO 2022 39'!$13:$13,0))</f>
        <v>0.153621</v>
      </c>
      <c r="K3" s="98">
        <f t="array" ref="K3">INDEX('AEO 2022 39'!23:23,MATCH(K$2,'AEO 2022 39'!$13:$13,0))</f>
        <v>0.143627</v>
      </c>
      <c r="L3" s="98">
        <f t="array" ref="L3">INDEX('AEO 2022 39'!23:23,MATCH(L$2,'AEO 2022 39'!$13:$13,0))</f>
        <v>0.132889</v>
      </c>
      <c r="M3" s="98">
        <f t="array" ref="M3">INDEX('AEO 2022 39'!23:23,MATCH(M$2,'AEO 2022 39'!$13:$13,0))</f>
        <v>0.121687</v>
      </c>
      <c r="N3" s="98">
        <f t="array" ref="N3">INDEX('AEO 2022 39'!23:23,MATCH(N$2,'AEO 2022 39'!$13:$13,0))</f>
        <v>0.11032</v>
      </c>
      <c r="O3" s="98">
        <f t="array" ref="O3">INDEX('AEO 2022 39'!23:23,MATCH(O$2,'AEO 2022 39'!$13:$13,0))</f>
        <v>0.099067</v>
      </c>
      <c r="P3" s="98">
        <f t="array" ref="P3">INDEX('AEO 2022 39'!23:23,MATCH(P$2,'AEO 2022 39'!$13:$13,0))</f>
        <v>0.088154</v>
      </c>
      <c r="Q3" s="98">
        <f t="array" ref="Q3">INDEX('AEO 2022 39'!23:23,MATCH(Q$2,'AEO 2022 39'!$13:$13,0))</f>
        <v>0.077872</v>
      </c>
      <c r="R3" s="98">
        <f t="array" ref="R3">INDEX('AEO 2022 39'!23:23,MATCH(R$2,'AEO 2022 39'!$13:$13,0))</f>
        <v>0.068597</v>
      </c>
      <c r="S3" s="98">
        <f t="array" ref="S3">INDEX('AEO 2022 39'!23:23,MATCH(S$2,'AEO 2022 39'!$13:$13,0))</f>
        <v>0.060507</v>
      </c>
      <c r="T3" s="98">
        <f t="array" ref="T3">INDEX('AEO 2022 39'!23:23,MATCH(T$2,'AEO 2022 39'!$13:$13,0))</f>
        <v>0.054038</v>
      </c>
      <c r="U3" s="98">
        <f t="array" ref="U3">INDEX('AEO 2022 39'!23:23,MATCH(U$2,'AEO 2022 39'!$13:$13,0))</f>
        <v>0.048723</v>
      </c>
      <c r="V3" s="98">
        <f t="array" ref="V3">INDEX('AEO 2022 39'!23:23,MATCH(V$2,'AEO 2022 39'!$13:$13,0))</f>
        <v>0.044742</v>
      </c>
      <c r="W3" s="98">
        <f t="array" ref="W3">INDEX('AEO 2022 39'!23:23,MATCH(W$2,'AEO 2022 39'!$13:$13,0))</f>
        <v>0.041745</v>
      </c>
      <c r="X3" s="98">
        <f t="array" ref="X3">INDEX('AEO 2022 39'!23:23,MATCH(X$2,'AEO 2022 39'!$13:$13,0))</f>
        <v>0.039503</v>
      </c>
      <c r="Y3" s="98">
        <f t="array" ref="Y3">INDEX('AEO 2022 39'!23:23,MATCH(Y$2,'AEO 2022 39'!$13:$13,0))</f>
        <v>0.037831</v>
      </c>
      <c r="Z3" s="98">
        <f t="array" ref="Z3">INDEX('AEO 2022 39'!23:23,MATCH(Z$2,'AEO 2022 39'!$13:$13,0))</f>
        <v>0.03646</v>
      </c>
      <c r="AA3" s="98">
        <f t="array" ref="AA3">INDEX('AEO 2022 39'!23:23,MATCH(AA$2,'AEO 2022 39'!$13:$13,0))</f>
        <v>0.035392</v>
      </c>
      <c r="AB3" s="98">
        <f t="array" ref="AB3">INDEX('AEO 2022 39'!23:23,MATCH(AB$2,'AEO 2022 39'!$13:$13,0))</f>
        <v>0.034459</v>
      </c>
      <c r="AC3" s="98">
        <f t="array" ref="AC3">INDEX('AEO 2022 39'!23:23,MATCH(AC$2,'AEO 2022 39'!$13:$13,0))</f>
        <v>0.033608</v>
      </c>
      <c r="AD3" s="98">
        <f t="array" ref="AD3">INDEX('AEO 2022 39'!23:23,MATCH(AD$2,'AEO 2022 39'!$13:$13,0))</f>
        <v>0.032805</v>
      </c>
      <c r="AE3" s="98">
        <f t="array" ref="AE3">INDEX('AEO 2022 39'!23:23,MATCH(AE$2,'AEO 2022 39'!$13:$13,0))</f>
        <v>0.032108</v>
      </c>
      <c r="AF3" s="98">
        <f t="array" ref="AF3">INDEX('AEO 2022 39'!23:23,MATCH(AF$2,'AEO 2022 39'!$13:$13,0))</f>
        <v>0.031429</v>
      </c>
    </row>
    <row r="4" ht="14.25" customHeight="1">
      <c r="A4" s="3" t="str">
        <f>'AEO 2021 39'!A23</f>
        <v>200 Mile Electric Vehicle</v>
      </c>
      <c r="B4" s="3">
        <f t="array" ref="B4">INDEX('AEO 2021 39'!23:23,MATCH(B$2,'AEO 2021 39'!$14:$14,0))</f>
        <v>0.179655</v>
      </c>
      <c r="C4" s="98">
        <f t="array" ref="C4">INDEX('AEO 2022 39'!24:24,MATCH(C$2,'AEO 2022 39'!$13:$13,0))</f>
        <v>0.138448</v>
      </c>
      <c r="D4" s="98">
        <f t="array" ref="D4">INDEX('AEO 2022 39'!24:24,MATCH(D$2,'AEO 2022 39'!$13:$13,0))</f>
        <v>0.161004</v>
      </c>
      <c r="E4" s="98">
        <f t="array" ref="E4">INDEX('AEO 2022 39'!24:24,MATCH(E$2,'AEO 2022 39'!$13:$13,0))</f>
        <v>0.183901</v>
      </c>
      <c r="F4" s="98">
        <f t="array" ref="F4">INDEX('AEO 2022 39'!24:24,MATCH(F$2,'AEO 2022 39'!$13:$13,0))</f>
        <v>0.206945</v>
      </c>
      <c r="G4" s="98">
        <f t="array" ref="G4">INDEX('AEO 2022 39'!24:24,MATCH(G$2,'AEO 2022 39'!$13:$13,0))</f>
        <v>0.227869</v>
      </c>
      <c r="H4" s="98">
        <f t="array" ref="H4">INDEX('AEO 2022 39'!24:24,MATCH(H$2,'AEO 2022 39'!$13:$13,0))</f>
        <v>0.247521</v>
      </c>
      <c r="I4" s="98">
        <f t="array" ref="I4">INDEX('AEO 2022 39'!24:24,MATCH(I$2,'AEO 2022 39'!$13:$13,0))</f>
        <v>0.265797</v>
      </c>
      <c r="J4" s="98">
        <f t="array" ref="J4">INDEX('AEO 2022 39'!24:24,MATCH(J$2,'AEO 2022 39'!$13:$13,0))</f>
        <v>0.283238</v>
      </c>
      <c r="K4" s="98">
        <f t="array" ref="K4">INDEX('AEO 2022 39'!24:24,MATCH(K$2,'AEO 2022 39'!$13:$13,0))</f>
        <v>0.30007</v>
      </c>
      <c r="L4" s="98">
        <f t="array" ref="L4">INDEX('AEO 2022 39'!24:24,MATCH(L$2,'AEO 2022 39'!$13:$13,0))</f>
        <v>0.316521</v>
      </c>
      <c r="M4" s="98">
        <f t="array" ref="M4">INDEX('AEO 2022 39'!24:24,MATCH(M$2,'AEO 2022 39'!$13:$13,0))</f>
        <v>0.332489</v>
      </c>
      <c r="N4" s="98">
        <f t="array" ref="N4">INDEX('AEO 2022 39'!24:24,MATCH(N$2,'AEO 2022 39'!$13:$13,0))</f>
        <v>0.350174</v>
      </c>
      <c r="O4" s="98">
        <f t="array" ref="O4">INDEX('AEO 2022 39'!24:24,MATCH(O$2,'AEO 2022 39'!$13:$13,0))</f>
        <v>0.368402</v>
      </c>
      <c r="P4" s="98">
        <f t="array" ref="P4">INDEX('AEO 2022 39'!24:24,MATCH(P$2,'AEO 2022 39'!$13:$13,0))</f>
        <v>0.386042</v>
      </c>
      <c r="Q4" s="98">
        <f t="array" ref="Q4">INDEX('AEO 2022 39'!24:24,MATCH(Q$2,'AEO 2022 39'!$13:$13,0))</f>
        <v>0.403518</v>
      </c>
      <c r="R4" s="98">
        <f t="array" ref="R4">INDEX('AEO 2022 39'!24:24,MATCH(R$2,'AEO 2022 39'!$13:$13,0))</f>
        <v>0.421097</v>
      </c>
      <c r="S4" s="98">
        <f t="array" ref="S4">INDEX('AEO 2022 39'!24:24,MATCH(S$2,'AEO 2022 39'!$13:$13,0))</f>
        <v>0.43925</v>
      </c>
      <c r="T4" s="98">
        <f t="array" ref="T4">INDEX('AEO 2022 39'!24:24,MATCH(T$2,'AEO 2022 39'!$13:$13,0))</f>
        <v>0.458607</v>
      </c>
      <c r="U4" s="98">
        <f t="array" ref="U4">INDEX('AEO 2022 39'!24:24,MATCH(U$2,'AEO 2022 39'!$13:$13,0))</f>
        <v>0.47881</v>
      </c>
      <c r="V4" s="98">
        <f t="array" ref="V4">INDEX('AEO 2022 39'!24:24,MATCH(V$2,'AEO 2022 39'!$13:$13,0))</f>
        <v>0.500458</v>
      </c>
      <c r="W4" s="98">
        <f t="array" ref="W4">INDEX('AEO 2022 39'!24:24,MATCH(W$2,'AEO 2022 39'!$13:$13,0))</f>
        <v>0.522758</v>
      </c>
      <c r="X4" s="98">
        <f t="array" ref="X4">INDEX('AEO 2022 39'!24:24,MATCH(X$2,'AEO 2022 39'!$13:$13,0))</f>
        <v>0.545863</v>
      </c>
      <c r="Y4" s="98">
        <f t="array" ref="Y4">INDEX('AEO 2022 39'!24:24,MATCH(Y$2,'AEO 2022 39'!$13:$13,0))</f>
        <v>0.569618</v>
      </c>
      <c r="Z4" s="98">
        <f t="array" ref="Z4">INDEX('AEO 2022 39'!24:24,MATCH(Z$2,'AEO 2022 39'!$13:$13,0))</f>
        <v>0.594093</v>
      </c>
      <c r="AA4" s="98">
        <f t="array" ref="AA4">INDEX('AEO 2022 39'!24:24,MATCH(AA$2,'AEO 2022 39'!$13:$13,0))</f>
        <v>0.617928</v>
      </c>
      <c r="AB4" s="98">
        <f t="array" ref="AB4">INDEX('AEO 2022 39'!24:24,MATCH(AB$2,'AEO 2022 39'!$13:$13,0))</f>
        <v>0.642643</v>
      </c>
      <c r="AC4" s="98">
        <f t="array" ref="AC4">INDEX('AEO 2022 39'!24:24,MATCH(AC$2,'AEO 2022 39'!$13:$13,0))</f>
        <v>0.667424</v>
      </c>
      <c r="AD4" s="98">
        <f t="array" ref="AD4">INDEX('AEO 2022 39'!24:24,MATCH(AD$2,'AEO 2022 39'!$13:$13,0))</f>
        <v>0.691754</v>
      </c>
      <c r="AE4" s="98">
        <f t="array" ref="AE4">INDEX('AEO 2022 39'!24:24,MATCH(AE$2,'AEO 2022 39'!$13:$13,0))</f>
        <v>0.716384</v>
      </c>
      <c r="AF4" s="98">
        <f t="array" ref="AF4">INDEX('AEO 2022 39'!24:24,MATCH(AF$2,'AEO 2022 39'!$13:$13,0))</f>
        <v>0.739657</v>
      </c>
    </row>
    <row r="5" ht="14.25" customHeight="1">
      <c r="A5" s="3" t="str">
        <f>'AEO 2021 39'!A24</f>
        <v>300 Mile Electric Vehicle</v>
      </c>
      <c r="B5" s="3">
        <f t="array" ref="B5">INDEX('AEO 2021 39'!24:24,MATCH(B$2,'AEO 2021 39'!$14:$14,0))</f>
        <v>0.393782</v>
      </c>
      <c r="C5" s="98">
        <f t="array" ref="C5">INDEX('AEO 2022 39'!25:25,MATCH(C$2,'AEO 2022 39'!$13:$13,0))</f>
        <v>0.713649</v>
      </c>
      <c r="D5" s="98">
        <f t="array" ref="D5">INDEX('AEO 2022 39'!25:25,MATCH(D$2,'AEO 2022 39'!$13:$13,0))</f>
        <v>0.857504</v>
      </c>
      <c r="E5" s="98">
        <f t="array" ref="E5">INDEX('AEO 2022 39'!25:25,MATCH(E$2,'AEO 2022 39'!$13:$13,0))</f>
        <v>1.012691</v>
      </c>
      <c r="F5" s="98">
        <f t="array" ref="F5">INDEX('AEO 2022 39'!25:25,MATCH(F$2,'AEO 2022 39'!$13:$13,0))</f>
        <v>1.170743</v>
      </c>
      <c r="G5" s="98">
        <f t="array" ref="G5">INDEX('AEO 2022 39'!25:25,MATCH(G$2,'AEO 2022 39'!$13:$13,0))</f>
        <v>1.317193</v>
      </c>
      <c r="H5" s="98">
        <f t="array" ref="H5">INDEX('AEO 2022 39'!25:25,MATCH(H$2,'AEO 2022 39'!$13:$13,0))</f>
        <v>1.454684</v>
      </c>
      <c r="I5" s="98">
        <f t="array" ref="I5">INDEX('AEO 2022 39'!25:25,MATCH(I$2,'AEO 2022 39'!$13:$13,0))</f>
        <v>1.583225</v>
      </c>
      <c r="J5" s="98">
        <f t="array" ref="J5">INDEX('AEO 2022 39'!25:25,MATCH(J$2,'AEO 2022 39'!$13:$13,0))</f>
        <v>1.705527</v>
      </c>
      <c r="K5" s="98">
        <f t="array" ref="K5">INDEX('AEO 2022 39'!25:25,MATCH(K$2,'AEO 2022 39'!$13:$13,0))</f>
        <v>1.823348</v>
      </c>
      <c r="L5" s="98">
        <f t="array" ref="L5">INDEX('AEO 2022 39'!25:25,MATCH(L$2,'AEO 2022 39'!$13:$13,0))</f>
        <v>1.942035</v>
      </c>
      <c r="M5" s="98">
        <f t="array" ref="M5">INDEX('AEO 2022 39'!25:25,MATCH(M$2,'AEO 2022 39'!$13:$13,0))</f>
        <v>2.058554</v>
      </c>
      <c r="N5" s="98">
        <f t="array" ref="N5">INDEX('AEO 2022 39'!25:25,MATCH(N$2,'AEO 2022 39'!$13:$13,0))</f>
        <v>2.183313</v>
      </c>
      <c r="O5" s="98">
        <f t="array" ref="O5">INDEX('AEO 2022 39'!25:25,MATCH(O$2,'AEO 2022 39'!$13:$13,0))</f>
        <v>2.312265</v>
      </c>
      <c r="P5" s="98">
        <f t="array" ref="P5">INDEX('AEO 2022 39'!25:25,MATCH(P$2,'AEO 2022 39'!$13:$13,0))</f>
        <v>2.43816</v>
      </c>
      <c r="Q5" s="98">
        <f t="array" ref="Q5">INDEX('AEO 2022 39'!25:25,MATCH(Q$2,'AEO 2022 39'!$13:$13,0))</f>
        <v>2.561338</v>
      </c>
      <c r="R5" s="98">
        <f t="array" ref="R5">INDEX('AEO 2022 39'!25:25,MATCH(R$2,'AEO 2022 39'!$13:$13,0))</f>
        <v>2.682885</v>
      </c>
      <c r="S5" s="98">
        <f t="array" ref="S5">INDEX('AEO 2022 39'!25:25,MATCH(S$2,'AEO 2022 39'!$13:$13,0))</f>
        <v>2.804743</v>
      </c>
      <c r="T5" s="98">
        <f t="array" ref="T5">INDEX('AEO 2022 39'!25:25,MATCH(T$2,'AEO 2022 39'!$13:$13,0))</f>
        <v>2.930233</v>
      </c>
      <c r="U5" s="98">
        <f t="array" ref="U5">INDEX('AEO 2022 39'!25:25,MATCH(U$2,'AEO 2022 39'!$13:$13,0))</f>
        <v>3.059396</v>
      </c>
      <c r="V5" s="98">
        <f t="array" ref="V5">INDEX('AEO 2022 39'!25:25,MATCH(V$2,'AEO 2022 39'!$13:$13,0))</f>
        <v>3.194922</v>
      </c>
      <c r="W5" s="98">
        <f t="array" ref="W5">INDEX('AEO 2022 39'!25:25,MATCH(W$2,'AEO 2022 39'!$13:$13,0))</f>
        <v>3.335172</v>
      </c>
      <c r="X5" s="98">
        <f t="array" ref="X5">INDEX('AEO 2022 39'!25:25,MATCH(X$2,'AEO 2022 39'!$13:$13,0))</f>
        <v>3.479164</v>
      </c>
      <c r="Y5" s="98">
        <f t="array" ref="Y5">INDEX('AEO 2022 39'!25:25,MATCH(Y$2,'AEO 2022 39'!$13:$13,0))</f>
        <v>3.631158</v>
      </c>
      <c r="Z5" s="98">
        <f t="array" ref="Z5">INDEX('AEO 2022 39'!25:25,MATCH(Z$2,'AEO 2022 39'!$13:$13,0))</f>
        <v>3.78779</v>
      </c>
      <c r="AA5" s="98">
        <f t="array" ref="AA5">INDEX('AEO 2022 39'!25:25,MATCH(AA$2,'AEO 2022 39'!$13:$13,0))</f>
        <v>3.948144</v>
      </c>
      <c r="AB5" s="98">
        <f t="array" ref="AB5">INDEX('AEO 2022 39'!25:25,MATCH(AB$2,'AEO 2022 39'!$13:$13,0))</f>
        <v>4.115881</v>
      </c>
      <c r="AC5" s="98">
        <f t="array" ref="AC5">INDEX('AEO 2022 39'!25:25,MATCH(AC$2,'AEO 2022 39'!$13:$13,0))</f>
        <v>4.288342</v>
      </c>
      <c r="AD5" s="98">
        <f t="array" ref="AD5">INDEX('AEO 2022 39'!25:25,MATCH(AD$2,'AEO 2022 39'!$13:$13,0))</f>
        <v>4.463539</v>
      </c>
      <c r="AE5" s="98">
        <f t="array" ref="AE5">INDEX('AEO 2022 39'!25:25,MATCH(AE$2,'AEO 2022 39'!$13:$13,0))</f>
        <v>4.645168</v>
      </c>
      <c r="AF5" s="98">
        <f t="array" ref="AF5">INDEX('AEO 2022 39'!25:25,MATCH(AF$2,'AEO 2022 39'!$13:$13,0))</f>
        <v>4.826374</v>
      </c>
    </row>
    <row r="6" ht="14.25" customHeight="1">
      <c r="A6" s="3" t="str">
        <f>'AEO 2021 39'!A25</f>
        <v>Plug-in 10 Gasoline Hybrid</v>
      </c>
      <c r="B6" s="3">
        <f t="array" ref="B6">INDEX('AEO 2021 39'!25:25,MATCH(B$2,'AEO 2021 39'!$14:$14,0))</f>
        <v>0.330181</v>
      </c>
      <c r="C6" s="98">
        <f t="array" ref="C6">INDEX('AEO 2022 39'!26:26,MATCH(C$2,'AEO 2022 39'!$13:$13,0))</f>
        <v>0.344132</v>
      </c>
      <c r="D6" s="98">
        <f t="array" ref="D6">INDEX('AEO 2022 39'!26:26,MATCH(D$2,'AEO 2022 39'!$13:$13,0))</f>
        <v>0.377889</v>
      </c>
      <c r="E6" s="98">
        <f t="array" ref="E6">INDEX('AEO 2022 39'!26:26,MATCH(E$2,'AEO 2022 39'!$13:$13,0))</f>
        <v>0.404561</v>
      </c>
      <c r="F6" s="98">
        <f t="array" ref="F6">INDEX('AEO 2022 39'!26:26,MATCH(F$2,'AEO 2022 39'!$13:$13,0))</f>
        <v>0.42788</v>
      </c>
      <c r="G6" s="98">
        <f t="array" ref="G6">INDEX('AEO 2022 39'!26:26,MATCH(G$2,'AEO 2022 39'!$13:$13,0))</f>
        <v>0.449027</v>
      </c>
      <c r="H6" s="98">
        <f t="array" ref="H6">INDEX('AEO 2022 39'!26:26,MATCH(H$2,'AEO 2022 39'!$13:$13,0))</f>
        <v>0.467594</v>
      </c>
      <c r="I6" s="98">
        <f t="array" ref="I6">INDEX('AEO 2022 39'!26:26,MATCH(I$2,'AEO 2022 39'!$13:$13,0))</f>
        <v>0.483881</v>
      </c>
      <c r="J6" s="98">
        <f t="array" ref="J6">INDEX('AEO 2022 39'!26:26,MATCH(J$2,'AEO 2022 39'!$13:$13,0))</f>
        <v>0.498271</v>
      </c>
      <c r="K6" s="98">
        <f t="array" ref="K6">INDEX('AEO 2022 39'!26:26,MATCH(K$2,'AEO 2022 39'!$13:$13,0))</f>
        <v>0.510883</v>
      </c>
      <c r="L6" s="98">
        <f t="array" ref="L6">INDEX('AEO 2022 39'!26:26,MATCH(L$2,'AEO 2022 39'!$13:$13,0))</f>
        <v>0.5226</v>
      </c>
      <c r="M6" s="98">
        <f t="array" ref="M6">INDEX('AEO 2022 39'!26:26,MATCH(M$2,'AEO 2022 39'!$13:$13,0))</f>
        <v>0.53357</v>
      </c>
      <c r="N6" s="98">
        <f t="array" ref="N6">INDEX('AEO 2022 39'!26:26,MATCH(N$2,'AEO 2022 39'!$13:$13,0))</f>
        <v>0.546168</v>
      </c>
      <c r="O6" s="98">
        <f t="array" ref="O6">INDEX('AEO 2022 39'!26:26,MATCH(O$2,'AEO 2022 39'!$13:$13,0))</f>
        <v>0.558906</v>
      </c>
      <c r="P6" s="98">
        <f t="array" ref="P6">INDEX('AEO 2022 39'!26:26,MATCH(P$2,'AEO 2022 39'!$13:$13,0))</f>
        <v>0.570972</v>
      </c>
      <c r="Q6" s="98">
        <f t="array" ref="Q6">INDEX('AEO 2022 39'!26:26,MATCH(Q$2,'AEO 2022 39'!$13:$13,0))</f>
        <v>0.5827</v>
      </c>
      <c r="R6" s="98">
        <f t="array" ref="R6">INDEX('AEO 2022 39'!26:26,MATCH(R$2,'AEO 2022 39'!$13:$13,0))</f>
        <v>0.594475</v>
      </c>
      <c r="S6" s="98">
        <f t="array" ref="S6">INDEX('AEO 2022 39'!26:26,MATCH(S$2,'AEO 2022 39'!$13:$13,0))</f>
        <v>0.607066</v>
      </c>
      <c r="T6" s="98">
        <f t="array" ref="T6">INDEX('AEO 2022 39'!26:26,MATCH(T$2,'AEO 2022 39'!$13:$13,0))</f>
        <v>0.621333</v>
      </c>
      <c r="U6" s="98">
        <f t="array" ref="U6">INDEX('AEO 2022 39'!26:26,MATCH(U$2,'AEO 2022 39'!$13:$13,0))</f>
        <v>0.637162</v>
      </c>
      <c r="V6" s="98">
        <f t="array" ref="V6">INDEX('AEO 2022 39'!26:26,MATCH(V$2,'AEO 2022 39'!$13:$13,0))</f>
        <v>0.655118</v>
      </c>
      <c r="W6" s="98">
        <f t="array" ref="W6">INDEX('AEO 2022 39'!26:26,MATCH(W$2,'AEO 2022 39'!$13:$13,0))</f>
        <v>0.674103</v>
      </c>
      <c r="X6" s="98">
        <f t="array" ref="X6">INDEX('AEO 2022 39'!26:26,MATCH(X$2,'AEO 2022 39'!$13:$13,0))</f>
        <v>0.69457</v>
      </c>
      <c r="Y6" s="98">
        <f t="array" ref="Y6">INDEX('AEO 2022 39'!26:26,MATCH(Y$2,'AEO 2022 39'!$13:$13,0))</f>
        <v>0.716246</v>
      </c>
      <c r="Z6" s="98">
        <f t="array" ref="Z6">INDEX('AEO 2022 39'!26:26,MATCH(Z$2,'AEO 2022 39'!$13:$13,0))</f>
        <v>0.73846</v>
      </c>
      <c r="AA6" s="98">
        <f t="array" ref="AA6">INDEX('AEO 2022 39'!26:26,MATCH(AA$2,'AEO 2022 39'!$13:$13,0))</f>
        <v>0.760482</v>
      </c>
      <c r="AB6" s="98">
        <f t="array" ref="AB6">INDEX('AEO 2022 39'!26:26,MATCH(AB$2,'AEO 2022 39'!$13:$13,0))</f>
        <v>0.783303</v>
      </c>
      <c r="AC6" s="98">
        <f t="array" ref="AC6">INDEX('AEO 2022 39'!26:26,MATCH(AC$2,'AEO 2022 39'!$13:$13,0))</f>
        <v>0.806189</v>
      </c>
      <c r="AD6" s="98">
        <f t="array" ref="AD6">INDEX('AEO 2022 39'!26:26,MATCH(AD$2,'AEO 2022 39'!$13:$13,0))</f>
        <v>0.828592</v>
      </c>
      <c r="AE6" s="98">
        <f t="array" ref="AE6">INDEX('AEO 2022 39'!26:26,MATCH(AE$2,'AEO 2022 39'!$13:$13,0))</f>
        <v>0.850942</v>
      </c>
      <c r="AF6" s="98">
        <f t="array" ref="AF6">INDEX('AEO 2022 39'!26:26,MATCH(AF$2,'AEO 2022 39'!$13:$13,0))</f>
        <v>0.872035</v>
      </c>
    </row>
    <row r="7" ht="14.25" customHeight="1">
      <c r="A7" s="3" t="str">
        <f>'AEO 2021 39'!A26</f>
        <v>Plug-in 40 Gasoline Hybrid</v>
      </c>
      <c r="B7" s="3">
        <f t="array" ref="B7">INDEX('AEO 2021 39'!26:26,MATCH(B$2,'AEO 2021 39'!$14:$14,0))</f>
        <v>0.176629</v>
      </c>
      <c r="C7" s="98">
        <f t="array" ref="C7">INDEX('AEO 2022 39'!27:27,MATCH(C$2,'AEO 2022 39'!$13:$13,0))</f>
        <v>0.206648</v>
      </c>
      <c r="D7" s="98">
        <f t="array" ref="D7">INDEX('AEO 2022 39'!27:27,MATCH(D$2,'AEO 2022 39'!$13:$13,0))</f>
        <v>0.203287</v>
      </c>
      <c r="E7" s="98">
        <f t="array" ref="E7">INDEX('AEO 2022 39'!27:27,MATCH(E$2,'AEO 2022 39'!$13:$13,0))</f>
        <v>0.199353</v>
      </c>
      <c r="F7" s="98">
        <f t="array" ref="F7">INDEX('AEO 2022 39'!27:27,MATCH(F$2,'AEO 2022 39'!$13:$13,0))</f>
        <v>0.194818</v>
      </c>
      <c r="G7" s="98">
        <f t="array" ref="G7">INDEX('AEO 2022 39'!27:27,MATCH(G$2,'AEO 2022 39'!$13:$13,0))</f>
        <v>0.189552</v>
      </c>
      <c r="H7" s="98">
        <f t="array" ref="H7">INDEX('AEO 2022 39'!27:27,MATCH(H$2,'AEO 2022 39'!$13:$13,0))</f>
        <v>0.183558</v>
      </c>
      <c r="I7" s="98">
        <f t="array" ref="I7">INDEX('AEO 2022 39'!27:27,MATCH(I$2,'AEO 2022 39'!$13:$13,0))</f>
        <v>0.176665</v>
      </c>
      <c r="J7" s="98">
        <f t="array" ref="J7">INDEX('AEO 2022 39'!27:27,MATCH(J$2,'AEO 2022 39'!$13:$13,0))</f>
        <v>0.168779</v>
      </c>
      <c r="K7" s="98">
        <f t="array" ref="K7">INDEX('AEO 2022 39'!27:27,MATCH(K$2,'AEO 2022 39'!$13:$13,0))</f>
        <v>0.159925</v>
      </c>
      <c r="L7" s="98">
        <f t="array" ref="L7">INDEX('AEO 2022 39'!27:27,MATCH(L$2,'AEO 2022 39'!$13:$13,0))</f>
        <v>0.150384</v>
      </c>
      <c r="M7" s="98">
        <f t="array" ref="M7">INDEX('AEO 2022 39'!27:27,MATCH(M$2,'AEO 2022 39'!$13:$13,0))</f>
        <v>0.140317</v>
      </c>
      <c r="N7" s="98">
        <f t="array" ref="N7">INDEX('AEO 2022 39'!27:27,MATCH(N$2,'AEO 2022 39'!$13:$13,0))</f>
        <v>0.129988</v>
      </c>
      <c r="O7" s="98">
        <f t="array" ref="O7">INDEX('AEO 2022 39'!27:27,MATCH(O$2,'AEO 2022 39'!$13:$13,0))</f>
        <v>0.119528</v>
      </c>
      <c r="P7" s="98">
        <f t="array" ref="P7">INDEX('AEO 2022 39'!27:27,MATCH(P$2,'AEO 2022 39'!$13:$13,0))</f>
        <v>0.109123</v>
      </c>
      <c r="Q7" s="98">
        <f t="array" ref="Q7">INDEX('AEO 2022 39'!27:27,MATCH(Q$2,'AEO 2022 39'!$13:$13,0))</f>
        <v>0.099152</v>
      </c>
      <c r="R7" s="98">
        <f t="array" ref="R7">INDEX('AEO 2022 39'!27:27,MATCH(R$2,'AEO 2022 39'!$13:$13,0))</f>
        <v>0.090005</v>
      </c>
      <c r="S7" s="98">
        <f t="array" ref="S7">INDEX('AEO 2022 39'!27:27,MATCH(S$2,'AEO 2022 39'!$13:$13,0))</f>
        <v>0.082035</v>
      </c>
      <c r="T7" s="98">
        <f t="array" ref="T7">INDEX('AEO 2022 39'!27:27,MATCH(T$2,'AEO 2022 39'!$13:$13,0))</f>
        <v>0.075528</v>
      </c>
      <c r="U7" s="98">
        <f t="array" ref="U7">INDEX('AEO 2022 39'!27:27,MATCH(U$2,'AEO 2022 39'!$13:$13,0))</f>
        <v>0.070558</v>
      </c>
      <c r="V7" s="98">
        <f t="array" ref="V7">INDEX('AEO 2022 39'!27:27,MATCH(V$2,'AEO 2022 39'!$13:$13,0))</f>
        <v>0.066864</v>
      </c>
      <c r="W7" s="98">
        <f t="array" ref="W7">INDEX('AEO 2022 39'!27:27,MATCH(W$2,'AEO 2022 39'!$13:$13,0))</f>
        <v>0.06406</v>
      </c>
      <c r="X7" s="98">
        <f t="array" ref="X7">INDEX('AEO 2022 39'!27:27,MATCH(X$2,'AEO 2022 39'!$13:$13,0))</f>
        <v>0.062485</v>
      </c>
      <c r="Y7" s="98">
        <f t="array" ref="Y7">INDEX('AEO 2022 39'!27:27,MATCH(Y$2,'AEO 2022 39'!$13:$13,0))</f>
        <v>0.062106</v>
      </c>
      <c r="Z7" s="98">
        <f t="array" ref="Z7">INDEX('AEO 2022 39'!27:27,MATCH(Z$2,'AEO 2022 39'!$13:$13,0))</f>
        <v>0.062162</v>
      </c>
      <c r="AA7" s="98">
        <f t="array" ref="AA7">INDEX('AEO 2022 39'!27:27,MATCH(AA$2,'AEO 2022 39'!$13:$13,0))</f>
        <v>0.06237</v>
      </c>
      <c r="AB7" s="98">
        <f t="array" ref="AB7">INDEX('AEO 2022 39'!27:27,MATCH(AB$2,'AEO 2022 39'!$13:$13,0))</f>
        <v>0.062767</v>
      </c>
      <c r="AC7" s="98">
        <f t="array" ref="AC7">INDEX('AEO 2022 39'!27:27,MATCH(AC$2,'AEO 2022 39'!$13:$13,0))</f>
        <v>0.063259</v>
      </c>
      <c r="AD7" s="98">
        <f t="array" ref="AD7">INDEX('AEO 2022 39'!27:27,MATCH(AD$2,'AEO 2022 39'!$13:$13,0))</f>
        <v>0.063785</v>
      </c>
      <c r="AE7" s="98">
        <f t="array" ref="AE7">INDEX('AEO 2022 39'!27:27,MATCH(AE$2,'AEO 2022 39'!$13:$13,0))</f>
        <v>0.064436</v>
      </c>
      <c r="AF7" s="98">
        <f t="array" ref="AF7">INDEX('AEO 2022 39'!27:27,MATCH(AF$2,'AEO 2022 39'!$13:$13,0))</f>
        <v>0.065052</v>
      </c>
    </row>
    <row r="8" ht="14.25" customHeight="1"/>
    <row r="9" ht="14.25" customHeight="1">
      <c r="A9" s="2" t="s">
        <v>3900</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ht="14.25" customHeight="1">
      <c r="B10" s="3">
        <v>2020.0</v>
      </c>
      <c r="C10" s="3">
        <v>2021.0</v>
      </c>
      <c r="D10" s="3">
        <v>2022.0</v>
      </c>
      <c r="E10" s="3">
        <v>2023.0</v>
      </c>
      <c r="F10" s="3">
        <v>2024.0</v>
      </c>
      <c r="G10" s="3">
        <v>2025.0</v>
      </c>
      <c r="H10" s="3">
        <v>2026.0</v>
      </c>
      <c r="I10" s="3">
        <v>2027.0</v>
      </c>
      <c r="J10" s="3">
        <v>2028.0</v>
      </c>
      <c r="K10" s="3">
        <v>2029.0</v>
      </c>
      <c r="L10" s="3">
        <v>2030.0</v>
      </c>
      <c r="M10" s="3">
        <v>2031.0</v>
      </c>
      <c r="N10" s="3">
        <v>2032.0</v>
      </c>
      <c r="O10" s="3">
        <v>2033.0</v>
      </c>
      <c r="P10" s="3">
        <v>2034.0</v>
      </c>
      <c r="Q10" s="3">
        <v>2035.0</v>
      </c>
      <c r="R10" s="3">
        <v>2036.0</v>
      </c>
      <c r="S10" s="3">
        <v>2037.0</v>
      </c>
      <c r="T10" s="3">
        <v>2038.0</v>
      </c>
      <c r="U10" s="3">
        <v>2039.0</v>
      </c>
      <c r="V10" s="3">
        <v>2040.0</v>
      </c>
      <c r="W10" s="3">
        <v>2041.0</v>
      </c>
      <c r="X10" s="3">
        <v>2042.0</v>
      </c>
      <c r="Y10" s="3">
        <v>2043.0</v>
      </c>
      <c r="Z10" s="3">
        <v>2044.0</v>
      </c>
      <c r="AA10" s="3">
        <v>2045.0</v>
      </c>
      <c r="AB10" s="3">
        <v>2046.0</v>
      </c>
      <c r="AC10" s="3">
        <v>2047.0</v>
      </c>
      <c r="AD10" s="3">
        <v>2048.0</v>
      </c>
      <c r="AE10" s="3">
        <v>2049.0</v>
      </c>
      <c r="AF10" s="3">
        <v>2050.0</v>
      </c>
    </row>
    <row r="11" ht="14.25" customHeight="1">
      <c r="A11" s="3" t="str">
        <f>'AEO 2021 39'!A45</f>
        <v>200 Mile Electric Vehicle</v>
      </c>
      <c r="B11" s="3">
        <f t="array" ref="B11">INDEX('AEO 2021 39'!45:45,MATCH(B$2,'AEO 2021 39'!$14:$14,0))</f>
        <v>0.035414</v>
      </c>
      <c r="C11" s="98">
        <f t="array" ref="C11">INDEX('AEO 2022 39'!49:49,MATCH(C$2,'AEO 2022 39'!$13:$13,0))</f>
        <v>0.053227</v>
      </c>
      <c r="D11" s="98">
        <f t="array" ref="D11">INDEX('AEO 2022 39'!49:49,MATCH(D$2,'AEO 2022 39'!$13:$13,0))</f>
        <v>0.090627</v>
      </c>
      <c r="E11" s="98">
        <f t="array" ref="E11">INDEX('AEO 2022 39'!49:49,MATCH(E$2,'AEO 2022 39'!$13:$13,0))</f>
        <v>0.135324</v>
      </c>
      <c r="F11" s="98">
        <f t="array" ref="F11">INDEX('AEO 2022 39'!49:49,MATCH(F$2,'AEO 2022 39'!$13:$13,0))</f>
        <v>0.186051</v>
      </c>
      <c r="G11" s="98">
        <f t="array" ref="G11">INDEX('AEO 2022 39'!49:49,MATCH(G$2,'AEO 2022 39'!$13:$13,0))</f>
        <v>0.238224</v>
      </c>
      <c r="H11" s="98">
        <f t="array" ref="H11">INDEX('AEO 2022 39'!49:49,MATCH(H$2,'AEO 2022 39'!$13:$13,0))</f>
        <v>0.291126</v>
      </c>
      <c r="I11" s="98">
        <f t="array" ref="I11">INDEX('AEO 2022 39'!49:49,MATCH(I$2,'AEO 2022 39'!$13:$13,0))</f>
        <v>0.344298</v>
      </c>
      <c r="J11" s="98">
        <f t="array" ref="J11">INDEX('AEO 2022 39'!49:49,MATCH(J$2,'AEO 2022 39'!$13:$13,0))</f>
        <v>0.398335</v>
      </c>
      <c r="K11" s="98">
        <f t="array" ref="K11">INDEX('AEO 2022 39'!49:49,MATCH(K$2,'AEO 2022 39'!$13:$13,0))</f>
        <v>0.453539</v>
      </c>
      <c r="L11" s="98">
        <f t="array" ref="L11">INDEX('AEO 2022 39'!49:49,MATCH(L$2,'AEO 2022 39'!$13:$13,0))</f>
        <v>0.509992</v>
      </c>
      <c r="M11" s="98">
        <f t="array" ref="M11">INDEX('AEO 2022 39'!49:49,MATCH(M$2,'AEO 2022 39'!$13:$13,0))</f>
        <v>0.56553</v>
      </c>
      <c r="N11" s="98">
        <f t="array" ref="N11">INDEX('AEO 2022 39'!49:49,MATCH(N$2,'AEO 2022 39'!$13:$13,0))</f>
        <v>0.621742</v>
      </c>
      <c r="O11" s="98">
        <f t="array" ref="O11">INDEX('AEO 2022 39'!49:49,MATCH(O$2,'AEO 2022 39'!$13:$13,0))</f>
        <v>0.677587</v>
      </c>
      <c r="P11" s="98">
        <f t="array" ref="P11">INDEX('AEO 2022 39'!49:49,MATCH(P$2,'AEO 2022 39'!$13:$13,0))</f>
        <v>0.730596</v>
      </c>
      <c r="Q11" s="98">
        <f t="array" ref="Q11">INDEX('AEO 2022 39'!49:49,MATCH(Q$2,'AEO 2022 39'!$13:$13,0))</f>
        <v>0.780695</v>
      </c>
      <c r="R11" s="98">
        <f t="array" ref="R11">INDEX('AEO 2022 39'!49:49,MATCH(R$2,'AEO 2022 39'!$13:$13,0))</f>
        <v>0.82851</v>
      </c>
      <c r="S11" s="98">
        <f t="array" ref="S11">INDEX('AEO 2022 39'!49:49,MATCH(S$2,'AEO 2022 39'!$13:$13,0))</f>
        <v>0.874522</v>
      </c>
      <c r="T11" s="98">
        <f t="array" ref="T11">INDEX('AEO 2022 39'!49:49,MATCH(T$2,'AEO 2022 39'!$13:$13,0))</f>
        <v>0.919232</v>
      </c>
      <c r="U11" s="98">
        <f t="array" ref="U11">INDEX('AEO 2022 39'!49:49,MATCH(U$2,'AEO 2022 39'!$13:$13,0))</f>
        <v>0.962508</v>
      </c>
      <c r="V11" s="98">
        <f t="array" ref="V11">INDEX('AEO 2022 39'!49:49,MATCH(V$2,'AEO 2022 39'!$13:$13,0))</f>
        <v>1.003623</v>
      </c>
      <c r="W11" s="98">
        <f t="array" ref="W11">INDEX('AEO 2022 39'!49:49,MATCH(W$2,'AEO 2022 39'!$13:$13,0))</f>
        <v>1.041539</v>
      </c>
      <c r="X11" s="98">
        <f t="array" ref="X11">INDEX('AEO 2022 39'!49:49,MATCH(X$2,'AEO 2022 39'!$13:$13,0))</f>
        <v>1.076015</v>
      </c>
      <c r="Y11" s="98">
        <f t="array" ref="Y11">INDEX('AEO 2022 39'!49:49,MATCH(Y$2,'AEO 2022 39'!$13:$13,0))</f>
        <v>1.107239</v>
      </c>
      <c r="Z11" s="98">
        <f t="array" ref="Z11">INDEX('AEO 2022 39'!49:49,MATCH(Z$2,'AEO 2022 39'!$13:$13,0))</f>
        <v>1.135447</v>
      </c>
      <c r="AA11" s="98">
        <f t="array" ref="AA11">INDEX('AEO 2022 39'!49:49,MATCH(AA$2,'AEO 2022 39'!$13:$13,0))</f>
        <v>1.159999</v>
      </c>
      <c r="AB11" s="98">
        <f t="array" ref="AB11">INDEX('AEO 2022 39'!49:49,MATCH(AB$2,'AEO 2022 39'!$13:$13,0))</f>
        <v>1.183124</v>
      </c>
      <c r="AC11" s="98">
        <f t="array" ref="AC11">INDEX('AEO 2022 39'!49:49,MATCH(AC$2,'AEO 2022 39'!$13:$13,0))</f>
        <v>1.204286</v>
      </c>
      <c r="AD11" s="98">
        <f t="array" ref="AD11">INDEX('AEO 2022 39'!49:49,MATCH(AD$2,'AEO 2022 39'!$13:$13,0))</f>
        <v>1.223218</v>
      </c>
      <c r="AE11" s="98">
        <f t="array" ref="AE11">INDEX('AEO 2022 39'!49:49,MATCH(AE$2,'AEO 2022 39'!$13:$13,0))</f>
        <v>1.241528</v>
      </c>
      <c r="AF11" s="98">
        <f t="array" ref="AF11">INDEX('AEO 2022 39'!49:49,MATCH(AF$2,'AEO 2022 39'!$13:$13,0))</f>
        <v>1.258467</v>
      </c>
    </row>
    <row r="12" ht="14.25" customHeight="1">
      <c r="A12" s="3" t="str">
        <f>'AEO 2021 39'!A46</f>
        <v>300 Mile Electric Vehicle</v>
      </c>
      <c r="B12" s="3">
        <f t="array" ref="B12">INDEX('AEO 2021 39'!46:46,MATCH(B$2,'AEO 2021 39'!$14:$14,0))</f>
        <v>0.06068</v>
      </c>
      <c r="C12" s="98">
        <f t="array" ref="C12">INDEX('AEO 2022 39'!50:50,MATCH(C$2,'AEO 2022 39'!$13:$13,0))</f>
        <v>0.167295</v>
      </c>
      <c r="D12" s="98">
        <f t="array" ref="D12">INDEX('AEO 2022 39'!50:50,MATCH(D$2,'AEO 2022 39'!$13:$13,0))</f>
        <v>0.295107</v>
      </c>
      <c r="E12" s="98">
        <f t="array" ref="E12">INDEX('AEO 2022 39'!50:50,MATCH(E$2,'AEO 2022 39'!$13:$13,0))</f>
        <v>0.449412</v>
      </c>
      <c r="F12" s="98">
        <f t="array" ref="F12">INDEX('AEO 2022 39'!50:50,MATCH(F$2,'AEO 2022 39'!$13:$13,0))</f>
        <v>0.631127</v>
      </c>
      <c r="G12" s="98">
        <f t="array" ref="G12">INDEX('AEO 2022 39'!50:50,MATCH(G$2,'AEO 2022 39'!$13:$13,0))</f>
        <v>0.824878</v>
      </c>
      <c r="H12" s="98">
        <f t="array" ref="H12">INDEX('AEO 2022 39'!50:50,MATCH(H$2,'AEO 2022 39'!$13:$13,0))</f>
        <v>1.027093</v>
      </c>
      <c r="I12" s="98">
        <f t="array" ref="I12">INDEX('AEO 2022 39'!50:50,MATCH(I$2,'AEO 2022 39'!$13:$13,0))</f>
        <v>1.235772</v>
      </c>
      <c r="J12" s="98">
        <f t="array" ref="J12">INDEX('AEO 2022 39'!50:50,MATCH(J$2,'AEO 2022 39'!$13:$13,0))</f>
        <v>1.452772</v>
      </c>
      <c r="K12" s="98">
        <f t="array" ref="K12">INDEX('AEO 2022 39'!50:50,MATCH(K$2,'AEO 2022 39'!$13:$13,0))</f>
        <v>1.680433</v>
      </c>
      <c r="L12" s="98">
        <f t="array" ref="L12">INDEX('AEO 2022 39'!50:50,MATCH(L$2,'AEO 2022 39'!$13:$13,0))</f>
        <v>1.917561</v>
      </c>
      <c r="M12" s="98">
        <f t="array" ref="M12">INDEX('AEO 2022 39'!50:50,MATCH(M$2,'AEO 2022 39'!$13:$13,0))</f>
        <v>2.163275</v>
      </c>
      <c r="N12" s="98">
        <f t="array" ref="N12">INDEX('AEO 2022 39'!50:50,MATCH(N$2,'AEO 2022 39'!$13:$13,0))</f>
        <v>2.429523</v>
      </c>
      <c r="O12" s="98">
        <f t="array" ref="O12">INDEX('AEO 2022 39'!50:50,MATCH(O$2,'AEO 2022 39'!$13:$13,0))</f>
        <v>2.711752</v>
      </c>
      <c r="P12" s="98">
        <f t="array" ref="P12">INDEX('AEO 2022 39'!50:50,MATCH(P$2,'AEO 2022 39'!$13:$13,0))</f>
        <v>3.001131</v>
      </c>
      <c r="Q12" s="98">
        <f t="array" ref="Q12">INDEX('AEO 2022 39'!50:50,MATCH(Q$2,'AEO 2022 39'!$13:$13,0))</f>
        <v>3.296353</v>
      </c>
      <c r="R12" s="98">
        <f t="array" ref="R12">INDEX('AEO 2022 39'!50:50,MATCH(R$2,'AEO 2022 39'!$13:$13,0))</f>
        <v>3.59804</v>
      </c>
      <c r="S12" s="98">
        <f t="array" ref="S12">INDEX('AEO 2022 39'!50:50,MATCH(S$2,'AEO 2022 39'!$13:$13,0))</f>
        <v>3.908312</v>
      </c>
      <c r="T12" s="98">
        <f t="array" ref="T12">INDEX('AEO 2022 39'!50:50,MATCH(T$2,'AEO 2022 39'!$13:$13,0))</f>
        <v>4.230608</v>
      </c>
      <c r="U12" s="98">
        <f t="array" ref="U12">INDEX('AEO 2022 39'!50:50,MATCH(U$2,'AEO 2022 39'!$13:$13,0))</f>
        <v>4.563818</v>
      </c>
      <c r="V12" s="98">
        <f t="array" ref="V12">INDEX('AEO 2022 39'!50:50,MATCH(V$2,'AEO 2022 39'!$13:$13,0))</f>
        <v>4.910329</v>
      </c>
      <c r="W12" s="98">
        <f t="array" ref="W12">INDEX('AEO 2022 39'!50:50,MATCH(W$2,'AEO 2022 39'!$13:$13,0))</f>
        <v>5.264772</v>
      </c>
      <c r="X12" s="98">
        <f t="array" ref="X12">INDEX('AEO 2022 39'!50:50,MATCH(X$2,'AEO 2022 39'!$13:$13,0))</f>
        <v>5.625875</v>
      </c>
      <c r="Y12" s="98">
        <f t="array" ref="Y12">INDEX('AEO 2022 39'!50:50,MATCH(Y$2,'AEO 2022 39'!$13:$13,0))</f>
        <v>5.995015</v>
      </c>
      <c r="Z12" s="98">
        <f t="array" ref="Z12">INDEX('AEO 2022 39'!50:50,MATCH(Z$2,'AEO 2022 39'!$13:$13,0))</f>
        <v>6.368785</v>
      </c>
      <c r="AA12" s="98">
        <f t="array" ref="AA12">INDEX('AEO 2022 39'!50:50,MATCH(AA$2,'AEO 2022 39'!$13:$13,0))</f>
        <v>6.743355</v>
      </c>
      <c r="AB12" s="98">
        <f t="array" ref="AB12">INDEX('AEO 2022 39'!50:50,MATCH(AB$2,'AEO 2022 39'!$13:$13,0))</f>
        <v>7.127838</v>
      </c>
      <c r="AC12" s="98">
        <f t="array" ref="AC12">INDEX('AEO 2022 39'!50:50,MATCH(AC$2,'AEO 2022 39'!$13:$13,0))</f>
        <v>7.518615</v>
      </c>
      <c r="AD12" s="98">
        <f t="array" ref="AD12">INDEX('AEO 2022 39'!50:50,MATCH(AD$2,'AEO 2022 39'!$13:$13,0))</f>
        <v>7.912834</v>
      </c>
      <c r="AE12" s="98">
        <f t="array" ref="AE12">INDEX('AEO 2022 39'!50:50,MATCH(AE$2,'AEO 2022 39'!$13:$13,0))</f>
        <v>8.316863</v>
      </c>
      <c r="AF12" s="98">
        <f t="array" ref="AF12">INDEX('AEO 2022 39'!50:50,MATCH(AF$2,'AEO 2022 39'!$13:$13,0))</f>
        <v>8.722051</v>
      </c>
    </row>
    <row r="13" ht="14.25" customHeight="1">
      <c r="A13" s="3" t="str">
        <f>'AEO 2021 39'!A47</f>
        <v>Plug-in 10 Gasoline Hybrid</v>
      </c>
      <c r="B13" s="3">
        <f t="array" ref="B13">INDEX('AEO 2021 39'!47:47,MATCH(B$2,'AEO 2021 39'!$14:$14,0))</f>
        <v>0.056167</v>
      </c>
      <c r="C13" s="98">
        <f t="array" ref="C13">INDEX('AEO 2022 39'!51:51,MATCH(C$2,'AEO 2022 39'!$13:$13,0))</f>
        <v>0.143902</v>
      </c>
      <c r="D13" s="98">
        <f t="array" ref="D13">INDEX('AEO 2022 39'!51:51,MATCH(D$2,'AEO 2022 39'!$13:$13,0))</f>
        <v>0.195798</v>
      </c>
      <c r="E13" s="98">
        <f t="array" ref="E13">INDEX('AEO 2022 39'!51:51,MATCH(E$2,'AEO 2022 39'!$13:$13,0))</f>
        <v>0.247687</v>
      </c>
      <c r="F13" s="98">
        <f t="array" ref="F13">INDEX('AEO 2022 39'!51:51,MATCH(F$2,'AEO 2022 39'!$13:$13,0))</f>
        <v>0.298508</v>
      </c>
      <c r="G13" s="98">
        <f t="array" ref="G13">INDEX('AEO 2022 39'!51:51,MATCH(G$2,'AEO 2022 39'!$13:$13,0))</f>
        <v>0.34723</v>
      </c>
      <c r="H13" s="98">
        <f t="array" ref="H13">INDEX('AEO 2022 39'!51:51,MATCH(H$2,'AEO 2022 39'!$13:$13,0))</f>
        <v>0.394479</v>
      </c>
      <c r="I13" s="98">
        <f t="array" ref="I13">INDEX('AEO 2022 39'!51:51,MATCH(I$2,'AEO 2022 39'!$13:$13,0))</f>
        <v>0.440233</v>
      </c>
      <c r="J13" s="98">
        <f t="array" ref="J13">INDEX('AEO 2022 39'!51:51,MATCH(J$2,'AEO 2022 39'!$13:$13,0))</f>
        <v>0.485245</v>
      </c>
      <c r="K13" s="98">
        <f t="array" ref="K13">INDEX('AEO 2022 39'!51:51,MATCH(K$2,'AEO 2022 39'!$13:$13,0))</f>
        <v>0.529735</v>
      </c>
      <c r="L13" s="98">
        <f t="array" ref="L13">INDEX('AEO 2022 39'!51:51,MATCH(L$2,'AEO 2022 39'!$13:$13,0))</f>
        <v>0.57407</v>
      </c>
      <c r="M13" s="98">
        <f t="array" ref="M13">INDEX('AEO 2022 39'!51:51,MATCH(M$2,'AEO 2022 39'!$13:$13,0))</f>
        <v>0.618444</v>
      </c>
      <c r="N13" s="98">
        <f t="array" ref="N13">INDEX('AEO 2022 39'!51:51,MATCH(N$2,'AEO 2022 39'!$13:$13,0))</f>
        <v>0.66399</v>
      </c>
      <c r="O13" s="98">
        <f t="array" ref="O13">INDEX('AEO 2022 39'!51:51,MATCH(O$2,'AEO 2022 39'!$13:$13,0))</f>
        <v>0.709885</v>
      </c>
      <c r="P13" s="98">
        <f t="array" ref="P13">INDEX('AEO 2022 39'!51:51,MATCH(P$2,'AEO 2022 39'!$13:$13,0))</f>
        <v>0.754808</v>
      </c>
      <c r="Q13" s="98">
        <f t="array" ref="Q13">INDEX('AEO 2022 39'!51:51,MATCH(Q$2,'AEO 2022 39'!$13:$13,0))</f>
        <v>0.798239</v>
      </c>
      <c r="R13" s="98">
        <f t="array" ref="R13">INDEX('AEO 2022 39'!51:51,MATCH(R$2,'AEO 2022 39'!$13:$13,0))</f>
        <v>0.840581</v>
      </c>
      <c r="S13" s="98">
        <f t="array" ref="S13">INDEX('AEO 2022 39'!51:51,MATCH(S$2,'AEO 2022 39'!$13:$13,0))</f>
        <v>0.882364</v>
      </c>
      <c r="T13" s="98">
        <f t="array" ref="T13">INDEX('AEO 2022 39'!51:51,MATCH(T$2,'AEO 2022 39'!$13:$13,0))</f>
        <v>0.924053</v>
      </c>
      <c r="U13" s="98">
        <f t="array" ref="U13">INDEX('AEO 2022 39'!51:51,MATCH(U$2,'AEO 2022 39'!$13:$13,0))</f>
        <v>0.965819</v>
      </c>
      <c r="V13" s="98">
        <f t="array" ref="V13">INDEX('AEO 2022 39'!51:51,MATCH(V$2,'AEO 2022 39'!$13:$13,0))</f>
        <v>1.00773</v>
      </c>
      <c r="W13" s="98">
        <f t="array" ref="W13">INDEX('AEO 2022 39'!51:51,MATCH(W$2,'AEO 2022 39'!$13:$13,0))</f>
        <v>1.049168</v>
      </c>
      <c r="X13" s="98">
        <f t="array" ref="X13">INDEX('AEO 2022 39'!51:51,MATCH(X$2,'AEO 2022 39'!$13:$13,0))</f>
        <v>1.089766</v>
      </c>
      <c r="Y13" s="98">
        <f t="array" ref="Y13">INDEX('AEO 2022 39'!51:51,MATCH(Y$2,'AEO 2022 39'!$13:$13,0))</f>
        <v>1.130085</v>
      </c>
      <c r="Z13" s="98">
        <f t="array" ref="Z13">INDEX('AEO 2022 39'!51:51,MATCH(Z$2,'AEO 2022 39'!$13:$13,0))</f>
        <v>1.169813</v>
      </c>
      <c r="AA13" s="98">
        <f t="array" ref="AA13">INDEX('AEO 2022 39'!51:51,MATCH(AA$2,'AEO 2022 39'!$13:$13,0))</f>
        <v>1.208391</v>
      </c>
      <c r="AB13" s="98">
        <f t="array" ref="AB13">INDEX('AEO 2022 39'!51:51,MATCH(AB$2,'AEO 2022 39'!$13:$13,0))</f>
        <v>1.247405</v>
      </c>
      <c r="AC13" s="98">
        <f t="array" ref="AC13">INDEX('AEO 2022 39'!51:51,MATCH(AC$2,'AEO 2022 39'!$13:$13,0))</f>
        <v>1.28642</v>
      </c>
      <c r="AD13" s="98">
        <f t="array" ref="AD13">INDEX('AEO 2022 39'!51:51,MATCH(AD$2,'AEO 2022 39'!$13:$13,0))</f>
        <v>1.325087</v>
      </c>
      <c r="AE13" s="98">
        <f t="array" ref="AE13">INDEX('AEO 2022 39'!51:51,MATCH(AE$2,'AEO 2022 39'!$13:$13,0))</f>
        <v>1.36414</v>
      </c>
      <c r="AF13" s="98">
        <f t="array" ref="AF13">INDEX('AEO 2022 39'!51:51,MATCH(AF$2,'AEO 2022 39'!$13:$13,0))</f>
        <v>1.402875</v>
      </c>
    </row>
    <row r="14" ht="14.25" customHeight="1">
      <c r="A14" s="3" t="str">
        <f>'AEO 2021 39'!A48</f>
        <v>Plug-in 40 Gasoline Hybrid</v>
      </c>
      <c r="B14" s="3">
        <f t="array" ref="B14">INDEX('AEO 2021 39'!48:48,MATCH(B$2,'AEO 2021 39'!$14:$14,0))</f>
        <v>0.045998</v>
      </c>
      <c r="C14" s="98">
        <f t="array" ref="C14">INDEX('AEO 2022 39'!52:52,MATCH(C$2,'AEO 2022 39'!$13:$13,0))</f>
        <v>0.036219</v>
      </c>
      <c r="D14" s="98">
        <f t="array" ref="D14">INDEX('AEO 2022 39'!52:52,MATCH(D$2,'AEO 2022 39'!$13:$13,0))</f>
        <v>0.19077</v>
      </c>
      <c r="E14" s="98">
        <f t="array" ref="E14">INDEX('AEO 2022 39'!52:52,MATCH(E$2,'AEO 2022 39'!$13:$13,0))</f>
        <v>0.381158</v>
      </c>
      <c r="F14" s="98">
        <f t="array" ref="F14">INDEX('AEO 2022 39'!52:52,MATCH(F$2,'AEO 2022 39'!$13:$13,0))</f>
        <v>0.575213</v>
      </c>
      <c r="G14" s="98">
        <f t="array" ref="G14">INDEX('AEO 2022 39'!52:52,MATCH(G$2,'AEO 2022 39'!$13:$13,0))</f>
        <v>0.764607</v>
      </c>
      <c r="H14" s="98">
        <f t="array" ref="H14">INDEX('AEO 2022 39'!52:52,MATCH(H$2,'AEO 2022 39'!$13:$13,0))</f>
        <v>0.949799</v>
      </c>
      <c r="I14" s="98">
        <f t="array" ref="I14">INDEX('AEO 2022 39'!52:52,MATCH(I$2,'AEO 2022 39'!$13:$13,0))</f>
        <v>1.130417</v>
      </c>
      <c r="J14" s="98">
        <f t="array" ref="J14">INDEX('AEO 2022 39'!52:52,MATCH(J$2,'AEO 2022 39'!$13:$13,0))</f>
        <v>1.309398</v>
      </c>
      <c r="K14" s="98">
        <f t="array" ref="K14">INDEX('AEO 2022 39'!52:52,MATCH(K$2,'AEO 2022 39'!$13:$13,0))</f>
        <v>1.487557</v>
      </c>
      <c r="L14" s="98">
        <f t="array" ref="L14">INDEX('AEO 2022 39'!52:52,MATCH(L$2,'AEO 2022 39'!$13:$13,0))</f>
        <v>1.66607</v>
      </c>
      <c r="M14" s="98">
        <f t="array" ref="M14">INDEX('AEO 2022 39'!52:52,MATCH(M$2,'AEO 2022 39'!$13:$13,0))</f>
        <v>1.846158</v>
      </c>
      <c r="N14" s="98">
        <f t="array" ref="N14">INDEX('AEO 2022 39'!52:52,MATCH(N$2,'AEO 2022 39'!$13:$13,0))</f>
        <v>2.031474</v>
      </c>
      <c r="O14" s="98">
        <f t="array" ref="O14">INDEX('AEO 2022 39'!52:52,MATCH(O$2,'AEO 2022 39'!$13:$13,0))</f>
        <v>2.220206</v>
      </c>
      <c r="P14" s="98">
        <f t="array" ref="P14">INDEX('AEO 2022 39'!52:52,MATCH(P$2,'AEO 2022 39'!$13:$13,0))</f>
        <v>2.40653</v>
      </c>
      <c r="Q14" s="98">
        <f t="array" ref="Q14">INDEX('AEO 2022 39'!52:52,MATCH(Q$2,'AEO 2022 39'!$13:$13,0))</f>
        <v>2.589157</v>
      </c>
      <c r="R14" s="98">
        <f t="array" ref="R14">INDEX('AEO 2022 39'!52:52,MATCH(R$2,'AEO 2022 39'!$13:$13,0))</f>
        <v>2.768518</v>
      </c>
      <c r="S14" s="98">
        <f t="array" ref="S14">INDEX('AEO 2022 39'!52:52,MATCH(S$2,'AEO 2022 39'!$13:$13,0))</f>
        <v>2.944943</v>
      </c>
      <c r="T14" s="98">
        <f t="array" ref="T14">INDEX('AEO 2022 39'!52:52,MATCH(T$2,'AEO 2022 39'!$13:$13,0))</f>
        <v>3.120159</v>
      </c>
      <c r="U14" s="98">
        <f t="array" ref="U14">INDEX('AEO 2022 39'!52:52,MATCH(U$2,'AEO 2022 39'!$13:$13,0))</f>
        <v>3.294022</v>
      </c>
      <c r="V14" s="98">
        <f t="array" ref="V14">INDEX('AEO 2022 39'!52:52,MATCH(V$2,'AEO 2022 39'!$13:$13,0))</f>
        <v>3.465402</v>
      </c>
      <c r="W14" s="98">
        <f t="array" ref="W14">INDEX('AEO 2022 39'!52:52,MATCH(W$2,'AEO 2022 39'!$13:$13,0))</f>
        <v>3.632114</v>
      </c>
      <c r="X14" s="98">
        <f t="array" ref="X14">INDEX('AEO 2022 39'!52:52,MATCH(X$2,'AEO 2022 39'!$13:$13,0))</f>
        <v>3.793156</v>
      </c>
      <c r="Y14" s="98">
        <f t="array" ref="Y14">INDEX('AEO 2022 39'!52:52,MATCH(Y$2,'AEO 2022 39'!$13:$13,0))</f>
        <v>3.948987</v>
      </c>
      <c r="Z14" s="98">
        <f t="array" ref="Z14">INDEX('AEO 2022 39'!52:52,MATCH(Z$2,'AEO 2022 39'!$13:$13,0))</f>
        <v>4.099643</v>
      </c>
      <c r="AA14" s="98">
        <f t="array" ref="AA14">INDEX('AEO 2022 39'!52:52,MATCH(AA$2,'AEO 2022 39'!$13:$13,0))</f>
        <v>4.244376</v>
      </c>
      <c r="AB14" s="98">
        <f t="array" ref="AB14">INDEX('AEO 2022 39'!52:52,MATCH(AB$2,'AEO 2022 39'!$13:$13,0))</f>
        <v>4.385987</v>
      </c>
      <c r="AC14" s="98">
        <f t="array" ref="AC14">INDEX('AEO 2022 39'!52:52,MATCH(AC$2,'AEO 2022 39'!$13:$13,0))</f>
        <v>4.525712</v>
      </c>
      <c r="AD14" s="98">
        <f t="array" ref="AD14">INDEX('AEO 2022 39'!52:52,MATCH(AD$2,'AEO 2022 39'!$13:$13,0))</f>
        <v>4.663103</v>
      </c>
      <c r="AE14" s="98">
        <f t="array" ref="AE14">INDEX('AEO 2022 39'!52:52,MATCH(AE$2,'AEO 2022 39'!$13:$13,0))</f>
        <v>4.800848</v>
      </c>
      <c r="AF14" s="98">
        <f t="array" ref="AF14">INDEX('AEO 2022 39'!52:52,MATCH(AF$2,'AEO 2022 39'!$13:$13,0))</f>
        <v>4.936853</v>
      </c>
    </row>
    <row r="15" ht="14.25" customHeight="1">
      <c r="A15" s="3" t="str">
        <f>'AEO 2021 39'!A49</f>
        <v>Electric-Diesel Hybrid</v>
      </c>
      <c r="B15" s="3">
        <f t="array" ref="B15">INDEX('AEO 2021 39'!49:49,MATCH(B$2,'AEO 2021 39'!$14:$14,0))</f>
        <v>0</v>
      </c>
      <c r="C15" s="98">
        <f t="array" ref="C15">INDEX('AEO 2022 39'!53:53,MATCH(C$2,'AEO 2022 39'!$13:$13,0))</f>
        <v>0</v>
      </c>
      <c r="D15" s="98">
        <f t="array" ref="D15">INDEX('AEO 2022 39'!53:53,MATCH(D$2,'AEO 2022 39'!$13:$13,0))</f>
        <v>0</v>
      </c>
      <c r="E15" s="98">
        <f t="array" ref="E15">INDEX('AEO 2022 39'!53:53,MATCH(E$2,'AEO 2022 39'!$13:$13,0))</f>
        <v>0</v>
      </c>
      <c r="F15" s="98">
        <f t="array" ref="F15">INDEX('AEO 2022 39'!53:53,MATCH(F$2,'AEO 2022 39'!$13:$13,0))</f>
        <v>0</v>
      </c>
      <c r="G15" s="98">
        <f t="array" ref="G15">INDEX('AEO 2022 39'!53:53,MATCH(G$2,'AEO 2022 39'!$13:$13,0))</f>
        <v>0</v>
      </c>
      <c r="H15" s="98">
        <f t="array" ref="H15">INDEX('AEO 2022 39'!53:53,MATCH(H$2,'AEO 2022 39'!$13:$13,0))</f>
        <v>0</v>
      </c>
      <c r="I15" s="98">
        <f t="array" ref="I15">INDEX('AEO 2022 39'!53:53,MATCH(I$2,'AEO 2022 39'!$13:$13,0))</f>
        <v>0</v>
      </c>
      <c r="J15" s="98">
        <f t="array" ref="J15">INDEX('AEO 2022 39'!53:53,MATCH(J$2,'AEO 2022 39'!$13:$13,0))</f>
        <v>0</v>
      </c>
      <c r="K15" s="98">
        <f t="array" ref="K15">INDEX('AEO 2022 39'!53:53,MATCH(K$2,'AEO 2022 39'!$13:$13,0))</f>
        <v>0</v>
      </c>
      <c r="L15" s="98">
        <f t="array" ref="L15">INDEX('AEO 2022 39'!53:53,MATCH(L$2,'AEO 2022 39'!$13:$13,0))</f>
        <v>0</v>
      </c>
      <c r="M15" s="98">
        <f t="array" ref="M15">INDEX('AEO 2022 39'!53:53,MATCH(M$2,'AEO 2022 39'!$13:$13,0))</f>
        <v>0</v>
      </c>
      <c r="N15" s="98">
        <f t="array" ref="N15">INDEX('AEO 2022 39'!53:53,MATCH(N$2,'AEO 2022 39'!$13:$13,0))</f>
        <v>0</v>
      </c>
      <c r="O15" s="98">
        <f t="array" ref="O15">INDEX('AEO 2022 39'!53:53,MATCH(O$2,'AEO 2022 39'!$13:$13,0))</f>
        <v>0</v>
      </c>
      <c r="P15" s="98">
        <f t="array" ref="P15">INDEX('AEO 2022 39'!53:53,MATCH(P$2,'AEO 2022 39'!$13:$13,0))</f>
        <v>0</v>
      </c>
      <c r="Q15" s="98">
        <f t="array" ref="Q15">INDEX('AEO 2022 39'!53:53,MATCH(Q$2,'AEO 2022 39'!$13:$13,0))</f>
        <v>0</v>
      </c>
      <c r="R15" s="98">
        <f t="array" ref="R15">INDEX('AEO 2022 39'!53:53,MATCH(R$2,'AEO 2022 39'!$13:$13,0))</f>
        <v>0</v>
      </c>
      <c r="S15" s="98">
        <f t="array" ref="S15">INDEX('AEO 2022 39'!53:53,MATCH(S$2,'AEO 2022 39'!$13:$13,0))</f>
        <v>0</v>
      </c>
      <c r="T15" s="98">
        <f t="array" ref="T15">INDEX('AEO 2022 39'!53:53,MATCH(T$2,'AEO 2022 39'!$13:$13,0))</f>
        <v>0</v>
      </c>
      <c r="U15" s="98">
        <f t="array" ref="U15">INDEX('AEO 2022 39'!53:53,MATCH(U$2,'AEO 2022 39'!$13:$13,0))</f>
        <v>0</v>
      </c>
      <c r="V15" s="98">
        <f t="array" ref="V15">INDEX('AEO 2022 39'!53:53,MATCH(V$2,'AEO 2022 39'!$13:$13,0))</f>
        <v>0</v>
      </c>
      <c r="W15" s="98">
        <f t="array" ref="W15">INDEX('AEO 2022 39'!53:53,MATCH(W$2,'AEO 2022 39'!$13:$13,0))</f>
        <v>0</v>
      </c>
      <c r="X15" s="98">
        <f t="array" ref="X15">INDEX('AEO 2022 39'!53:53,MATCH(X$2,'AEO 2022 39'!$13:$13,0))</f>
        <v>0</v>
      </c>
      <c r="Y15" s="98">
        <f t="array" ref="Y15">INDEX('AEO 2022 39'!53:53,MATCH(Y$2,'AEO 2022 39'!$13:$13,0))</f>
        <v>0</v>
      </c>
      <c r="Z15" s="98">
        <f t="array" ref="Z15">INDEX('AEO 2022 39'!53:53,MATCH(Z$2,'AEO 2022 39'!$13:$13,0))</f>
        <v>0</v>
      </c>
      <c r="AA15" s="98">
        <f t="array" ref="AA15">INDEX('AEO 2022 39'!53:53,MATCH(AA$2,'AEO 2022 39'!$13:$13,0))</f>
        <v>0</v>
      </c>
      <c r="AB15" s="98">
        <f t="array" ref="AB15">INDEX('AEO 2022 39'!53:53,MATCH(AB$2,'AEO 2022 39'!$13:$13,0))</f>
        <v>0</v>
      </c>
      <c r="AC15" s="98">
        <f t="array" ref="AC15">INDEX('AEO 2022 39'!53:53,MATCH(AC$2,'AEO 2022 39'!$13:$13,0))</f>
        <v>0</v>
      </c>
      <c r="AD15" s="98">
        <f t="array" ref="AD15">INDEX('AEO 2022 39'!53:53,MATCH(AD$2,'AEO 2022 39'!$13:$13,0))</f>
        <v>0</v>
      </c>
      <c r="AE15" s="98">
        <f t="array" ref="AE15">INDEX('AEO 2022 39'!53:53,MATCH(AE$2,'AEO 2022 39'!$13:$13,0))</f>
        <v>0</v>
      </c>
      <c r="AF15" s="98">
        <f t="array" ref="AF15">INDEX('AEO 2022 39'!53:53,MATCH(AF$2,'AEO 2022 39'!$13:$13,0))</f>
        <v>0</v>
      </c>
    </row>
    <row r="16" ht="14.25" customHeight="1"/>
    <row r="17" ht="14.25" customHeight="1">
      <c r="A17" s="2" t="s">
        <v>3901</v>
      </c>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row>
    <row r="18" ht="14.25" customHeight="1">
      <c r="A18" s="3" t="s">
        <v>3902</v>
      </c>
      <c r="B18" s="3">
        <f t="shared" ref="B18:AF18" si="1">B2</f>
        <v>2020</v>
      </c>
      <c r="C18" s="3">
        <f t="shared" si="1"/>
        <v>2021</v>
      </c>
      <c r="D18" s="3">
        <f t="shared" si="1"/>
        <v>2022</v>
      </c>
      <c r="E18" s="3">
        <f t="shared" si="1"/>
        <v>2023</v>
      </c>
      <c r="F18" s="3">
        <f t="shared" si="1"/>
        <v>2024</v>
      </c>
      <c r="G18" s="3">
        <f t="shared" si="1"/>
        <v>2025</v>
      </c>
      <c r="H18" s="3">
        <f t="shared" si="1"/>
        <v>2026</v>
      </c>
      <c r="I18" s="3">
        <f t="shared" si="1"/>
        <v>2027</v>
      </c>
      <c r="J18" s="3">
        <f t="shared" si="1"/>
        <v>2028</v>
      </c>
      <c r="K18" s="3">
        <f t="shared" si="1"/>
        <v>2029</v>
      </c>
      <c r="L18" s="3">
        <f t="shared" si="1"/>
        <v>2030</v>
      </c>
      <c r="M18" s="3">
        <f t="shared" si="1"/>
        <v>2031</v>
      </c>
      <c r="N18" s="3">
        <f t="shared" si="1"/>
        <v>2032</v>
      </c>
      <c r="O18" s="3">
        <f t="shared" si="1"/>
        <v>2033</v>
      </c>
      <c r="P18" s="3">
        <f t="shared" si="1"/>
        <v>2034</v>
      </c>
      <c r="Q18" s="3">
        <f t="shared" si="1"/>
        <v>2035</v>
      </c>
      <c r="R18" s="3">
        <f t="shared" si="1"/>
        <v>2036</v>
      </c>
      <c r="S18" s="3">
        <f t="shared" si="1"/>
        <v>2037</v>
      </c>
      <c r="T18" s="3">
        <f t="shared" si="1"/>
        <v>2038</v>
      </c>
      <c r="U18" s="3">
        <f t="shared" si="1"/>
        <v>2039</v>
      </c>
      <c r="V18" s="3">
        <f t="shared" si="1"/>
        <v>2040</v>
      </c>
      <c r="W18" s="3">
        <f t="shared" si="1"/>
        <v>2041</v>
      </c>
      <c r="X18" s="3">
        <f t="shared" si="1"/>
        <v>2042</v>
      </c>
      <c r="Y18" s="3">
        <f t="shared" si="1"/>
        <v>2043</v>
      </c>
      <c r="Z18" s="3">
        <f t="shared" si="1"/>
        <v>2044</v>
      </c>
      <c r="AA18" s="3">
        <f t="shared" si="1"/>
        <v>2045</v>
      </c>
      <c r="AB18" s="3">
        <f t="shared" si="1"/>
        <v>2046</v>
      </c>
      <c r="AC18" s="3">
        <f t="shared" si="1"/>
        <v>2047</v>
      </c>
      <c r="AD18" s="3">
        <f t="shared" si="1"/>
        <v>2048</v>
      </c>
      <c r="AE18" s="3">
        <f t="shared" si="1"/>
        <v>2049</v>
      </c>
      <c r="AF18" s="3">
        <f t="shared" si="1"/>
        <v>2050</v>
      </c>
    </row>
    <row r="19" ht="14.25" customHeight="1">
      <c r="A19" s="3" t="str">
        <f t="shared" ref="A19:A21" si="3">A3</f>
        <v>100 Mile Electric Vehicle</v>
      </c>
      <c r="B19" s="3">
        <f t="shared" ref="B19:AF19" si="2">(SUM(B3,B11)/SUM(B$3:B$5,B$11:B$13))</f>
        <v>0.2612526996</v>
      </c>
      <c r="C19" s="3">
        <f t="shared" si="2"/>
        <v>0.1787338047</v>
      </c>
      <c r="D19" s="3">
        <f t="shared" si="2"/>
        <v>0.1592845235</v>
      </c>
      <c r="E19" s="3">
        <f t="shared" si="2"/>
        <v>0.1467116</v>
      </c>
      <c r="F19" s="3">
        <f t="shared" si="2"/>
        <v>0.1383647728</v>
      </c>
      <c r="G19" s="3">
        <f t="shared" si="2"/>
        <v>0.1328398564</v>
      </c>
      <c r="H19" s="3">
        <f t="shared" si="2"/>
        <v>0.1288178296</v>
      </c>
      <c r="I19" s="3">
        <f t="shared" si="2"/>
        <v>0.1257397363</v>
      </c>
      <c r="J19" s="3">
        <f t="shared" si="2"/>
        <v>0.1232391803</v>
      </c>
      <c r="K19" s="3">
        <f t="shared" si="2"/>
        <v>0.1211105324</v>
      </c>
      <c r="L19" s="3">
        <f t="shared" si="2"/>
        <v>0.119205061</v>
      </c>
      <c r="M19" s="3">
        <f t="shared" si="2"/>
        <v>0.1172729459</v>
      </c>
      <c r="N19" s="3">
        <f t="shared" si="2"/>
        <v>0.1151210666</v>
      </c>
      <c r="O19" s="3">
        <f t="shared" si="2"/>
        <v>0.1129028553</v>
      </c>
      <c r="P19" s="3">
        <f t="shared" si="2"/>
        <v>0.1106584757</v>
      </c>
      <c r="Q19" s="3">
        <f t="shared" si="2"/>
        <v>0.1084321007</v>
      </c>
      <c r="R19" s="3">
        <f t="shared" si="2"/>
        <v>0.1062959509</v>
      </c>
      <c r="S19" s="3">
        <f t="shared" si="2"/>
        <v>0.104243086</v>
      </c>
      <c r="T19" s="3">
        <f t="shared" si="2"/>
        <v>0.1022689313</v>
      </c>
      <c r="U19" s="3">
        <f t="shared" si="2"/>
        <v>0.1003297525</v>
      </c>
      <c r="V19" s="3">
        <f t="shared" si="2"/>
        <v>0.0983290445</v>
      </c>
      <c r="W19" s="3">
        <f t="shared" si="2"/>
        <v>0.09624781678</v>
      </c>
      <c r="X19" s="3">
        <f t="shared" si="2"/>
        <v>0.09408742407</v>
      </c>
      <c r="Y19" s="3">
        <f t="shared" si="2"/>
        <v>0.09181901678</v>
      </c>
      <c r="Z19" s="3">
        <f t="shared" si="2"/>
        <v>0.0895105614</v>
      </c>
      <c r="AA19" s="3">
        <f t="shared" si="2"/>
        <v>0.0871707709</v>
      </c>
      <c r="AB19" s="3">
        <f t="shared" si="2"/>
        <v>0.08484100799</v>
      </c>
      <c r="AC19" s="3">
        <f t="shared" si="2"/>
        <v>0.08253344708</v>
      </c>
      <c r="AD19" s="3">
        <f t="shared" si="2"/>
        <v>0.08026097375</v>
      </c>
      <c r="AE19" s="3">
        <f t="shared" si="2"/>
        <v>0.07805964027</v>
      </c>
      <c r="AF19" s="3">
        <f t="shared" si="2"/>
        <v>0.07596179061</v>
      </c>
    </row>
    <row r="20" ht="14.25" customHeight="1">
      <c r="A20" s="3" t="str">
        <f t="shared" si="3"/>
        <v>200 Mile Electric Vehicle</v>
      </c>
      <c r="B20" s="3">
        <f t="shared" ref="B20:AF20" si="4">(SUM(B4,B12)/SUM(B$3:B$5,B$11:B$13))</f>
        <v>0.2572083844</v>
      </c>
      <c r="C20" s="3">
        <f t="shared" si="4"/>
        <v>0.2158494674</v>
      </c>
      <c r="D20" s="3">
        <f t="shared" si="4"/>
        <v>0.2540454976</v>
      </c>
      <c r="E20" s="3">
        <f t="shared" si="4"/>
        <v>0.2853679066</v>
      </c>
      <c r="F20" s="3">
        <f t="shared" si="4"/>
        <v>0.3129654401</v>
      </c>
      <c r="G20" s="3">
        <f t="shared" si="4"/>
        <v>0.33597465</v>
      </c>
      <c r="H20" s="3">
        <f t="shared" si="4"/>
        <v>0.3554738353</v>
      </c>
      <c r="I20" s="3">
        <f t="shared" si="4"/>
        <v>0.3724119304</v>
      </c>
      <c r="J20" s="3">
        <f t="shared" si="4"/>
        <v>0.3876114209</v>
      </c>
      <c r="K20" s="3">
        <f t="shared" si="4"/>
        <v>0.4016634785</v>
      </c>
      <c r="L20" s="3">
        <f t="shared" si="4"/>
        <v>0.414250664</v>
      </c>
      <c r="M20" s="3">
        <f t="shared" si="4"/>
        <v>0.4258998198</v>
      </c>
      <c r="N20" s="3">
        <f t="shared" si="4"/>
        <v>0.4371237456</v>
      </c>
      <c r="O20" s="3">
        <f t="shared" si="4"/>
        <v>0.4477646178</v>
      </c>
      <c r="P20" s="3">
        <f t="shared" si="4"/>
        <v>0.4577946884</v>
      </c>
      <c r="Q20" s="3">
        <f t="shared" si="4"/>
        <v>0.4672725424</v>
      </c>
      <c r="R20" s="3">
        <f t="shared" si="4"/>
        <v>0.4762174293</v>
      </c>
      <c r="S20" s="3">
        <f t="shared" si="4"/>
        <v>0.4846943565</v>
      </c>
      <c r="T20" s="3">
        <f t="shared" si="4"/>
        <v>0.4927317259</v>
      </c>
      <c r="U20" s="3">
        <f t="shared" si="4"/>
        <v>0.500306675</v>
      </c>
      <c r="V20" s="3">
        <f t="shared" si="4"/>
        <v>0.5074926345</v>
      </c>
      <c r="W20" s="3">
        <f t="shared" si="4"/>
        <v>0.5142115337</v>
      </c>
      <c r="X20" s="3">
        <f t="shared" si="4"/>
        <v>0.5205500319</v>
      </c>
      <c r="Y20" s="3">
        <f t="shared" si="4"/>
        <v>0.5263941484</v>
      </c>
      <c r="Z20" s="3">
        <f t="shared" si="4"/>
        <v>0.5318264323</v>
      </c>
      <c r="AA20" s="3">
        <f t="shared" si="4"/>
        <v>0.5368023633</v>
      </c>
      <c r="AB20" s="3">
        <f t="shared" si="4"/>
        <v>0.5414459964</v>
      </c>
      <c r="AC20" s="3">
        <f t="shared" si="4"/>
        <v>0.5457834165</v>
      </c>
      <c r="AD20" s="3">
        <f t="shared" si="4"/>
        <v>0.5498407366</v>
      </c>
      <c r="AE20" s="3">
        <f t="shared" si="4"/>
        <v>0.5536369978</v>
      </c>
      <c r="AF20" s="3">
        <f t="shared" si="4"/>
        <v>0.5571986284</v>
      </c>
    </row>
    <row r="21" ht="14.25" customHeight="1">
      <c r="A21" s="3" t="str">
        <f t="shared" si="3"/>
        <v>300 Mile Electric Vehicle</v>
      </c>
      <c r="B21" s="3">
        <f t="shared" ref="B21:AF21" si="5">(SUM(B5,B13)/SUM(B$3:B$5,B$11:B$13))</f>
        <v>0.481538916</v>
      </c>
      <c r="C21" s="3">
        <f t="shared" si="5"/>
        <v>0.6054167279</v>
      </c>
      <c r="D21" s="3">
        <f t="shared" si="5"/>
        <v>0.5866699789</v>
      </c>
      <c r="E21" s="3">
        <f t="shared" si="5"/>
        <v>0.5679204933</v>
      </c>
      <c r="F21" s="3">
        <f t="shared" si="5"/>
        <v>0.5486697871</v>
      </c>
      <c r="G21" s="3">
        <f t="shared" si="5"/>
        <v>0.5311854936</v>
      </c>
      <c r="H21" s="3">
        <f t="shared" si="5"/>
        <v>0.5157083351</v>
      </c>
      <c r="I21" s="3">
        <f t="shared" si="5"/>
        <v>0.5018483333</v>
      </c>
      <c r="J21" s="3">
        <f t="shared" si="5"/>
        <v>0.4891493988</v>
      </c>
      <c r="K21" s="3">
        <f t="shared" si="5"/>
        <v>0.4772259891</v>
      </c>
      <c r="L21" s="3">
        <f t="shared" si="5"/>
        <v>0.466544275</v>
      </c>
      <c r="M21" s="3">
        <f t="shared" si="5"/>
        <v>0.4568272344</v>
      </c>
      <c r="N21" s="3">
        <f t="shared" si="5"/>
        <v>0.4477551878</v>
      </c>
      <c r="O21" s="3">
        <f t="shared" si="5"/>
        <v>0.4393325268</v>
      </c>
      <c r="P21" s="3">
        <f t="shared" si="5"/>
        <v>0.4315468359</v>
      </c>
      <c r="Q21" s="3">
        <f t="shared" si="5"/>
        <v>0.4242953569</v>
      </c>
      <c r="R21" s="3">
        <f t="shared" si="5"/>
        <v>0.4174866198</v>
      </c>
      <c r="S21" s="3">
        <f t="shared" si="5"/>
        <v>0.4110625575</v>
      </c>
      <c r="T21" s="3">
        <f t="shared" si="5"/>
        <v>0.4049993427</v>
      </c>
      <c r="U21" s="3">
        <f t="shared" si="5"/>
        <v>0.3993635725</v>
      </c>
      <c r="V21" s="3">
        <f t="shared" si="5"/>
        <v>0.394178321</v>
      </c>
      <c r="W21" s="3">
        <f t="shared" si="5"/>
        <v>0.3895406496</v>
      </c>
      <c r="X21" s="3">
        <f t="shared" si="5"/>
        <v>0.3853625441</v>
      </c>
      <c r="Y21" s="3">
        <f t="shared" si="5"/>
        <v>0.3817868348</v>
      </c>
      <c r="Z21" s="3">
        <f t="shared" si="5"/>
        <v>0.3786630063</v>
      </c>
      <c r="AA21" s="3">
        <f t="shared" si="5"/>
        <v>0.3760268658</v>
      </c>
      <c r="AB21" s="3">
        <f t="shared" si="5"/>
        <v>0.3737129956</v>
      </c>
      <c r="AC21" s="3">
        <f t="shared" si="5"/>
        <v>0.3716831364</v>
      </c>
      <c r="AD21" s="3">
        <f t="shared" si="5"/>
        <v>0.3698982896</v>
      </c>
      <c r="AE21" s="3">
        <f t="shared" si="5"/>
        <v>0.368303362</v>
      </c>
      <c r="AF21" s="3">
        <f t="shared" si="5"/>
        <v>0.366839581</v>
      </c>
    </row>
    <row r="22" ht="14.25" customHeight="1"/>
    <row r="23" ht="14.25" customHeight="1">
      <c r="A23" s="3" t="s">
        <v>3903</v>
      </c>
    </row>
    <row r="24" ht="14.25" customHeight="1">
      <c r="A24" s="3" t="str">
        <f t="shared" ref="A24:A25" si="7">A6</f>
        <v>Plug-in 10 Gasoline Hybrid</v>
      </c>
      <c r="B24" s="3">
        <f t="shared" ref="B24:AF24" si="6">SUM(B6,B14)/SUM(B$6:B$7,B$14:B$15)</f>
        <v>0.6804876196</v>
      </c>
      <c r="C24" s="3">
        <f t="shared" si="6"/>
        <v>0.6479585144</v>
      </c>
      <c r="D24" s="3">
        <f t="shared" si="6"/>
        <v>0.7366564501</v>
      </c>
      <c r="E24" s="3">
        <f t="shared" si="6"/>
        <v>0.7976259603</v>
      </c>
      <c r="F24" s="3">
        <f t="shared" si="6"/>
        <v>0.8373685524</v>
      </c>
      <c r="G24" s="3">
        <f t="shared" si="6"/>
        <v>0.8649131334</v>
      </c>
      <c r="H24" s="3">
        <f t="shared" si="6"/>
        <v>0.8853443984</v>
      </c>
      <c r="I24" s="3">
        <f t="shared" si="6"/>
        <v>0.9013575378</v>
      </c>
      <c r="J24" s="3">
        <f t="shared" si="6"/>
        <v>0.9146048872</v>
      </c>
      <c r="K24" s="3">
        <f t="shared" si="6"/>
        <v>0.925904562</v>
      </c>
      <c r="L24" s="3">
        <f t="shared" si="6"/>
        <v>0.9357073415</v>
      </c>
      <c r="M24" s="3">
        <f t="shared" si="6"/>
        <v>0.9443196451</v>
      </c>
      <c r="N24" s="3">
        <f t="shared" si="6"/>
        <v>0.9519919635</v>
      </c>
      <c r="O24" s="3">
        <f t="shared" si="6"/>
        <v>0.9587641101</v>
      </c>
      <c r="P24" s="3">
        <f t="shared" si="6"/>
        <v>0.964646499</v>
      </c>
      <c r="Q24" s="3">
        <f t="shared" si="6"/>
        <v>0.9696876407</v>
      </c>
      <c r="R24" s="3">
        <f t="shared" si="6"/>
        <v>0.973934245</v>
      </c>
      <c r="S24" s="3">
        <f t="shared" si="6"/>
        <v>0.977425975</v>
      </c>
      <c r="T24" s="3">
        <f t="shared" si="6"/>
        <v>0.9802128362</v>
      </c>
      <c r="U24" s="3">
        <f t="shared" si="6"/>
        <v>0.9823681787</v>
      </c>
      <c r="V24" s="3">
        <f t="shared" si="6"/>
        <v>0.9840320353</v>
      </c>
      <c r="W24" s="3">
        <f t="shared" si="6"/>
        <v>0.9853418902</v>
      </c>
      <c r="X24" s="3">
        <f t="shared" si="6"/>
        <v>0.9862676698</v>
      </c>
      <c r="Y24" s="3">
        <f t="shared" si="6"/>
        <v>0.9868623765</v>
      </c>
      <c r="Z24" s="3">
        <f t="shared" si="6"/>
        <v>0.9873145636</v>
      </c>
      <c r="AA24" s="3">
        <f t="shared" si="6"/>
        <v>0.9876914952</v>
      </c>
      <c r="AB24" s="3">
        <f t="shared" si="6"/>
        <v>0.9880033799</v>
      </c>
      <c r="AC24" s="3">
        <f t="shared" si="6"/>
        <v>0.9882748612</v>
      </c>
      <c r="AD24" s="3">
        <f t="shared" si="6"/>
        <v>0.9885185439</v>
      </c>
      <c r="AE24" s="3">
        <f t="shared" si="6"/>
        <v>0.9887275276</v>
      </c>
      <c r="AF24" s="3">
        <f t="shared" si="6"/>
        <v>0.988925321</v>
      </c>
    </row>
    <row r="25" ht="14.25" customHeight="1">
      <c r="A25" s="3" t="str">
        <f t="shared" si="7"/>
        <v>Plug-in 40 Gasoline Hybrid</v>
      </c>
      <c r="B25" s="3">
        <f t="shared" ref="B25:AF25" si="8">SUM(B7,B15)/SUM(B$6:B$7,B$14:B$15)</f>
        <v>0.3195123804</v>
      </c>
      <c r="C25" s="3">
        <f t="shared" si="8"/>
        <v>0.3520414856</v>
      </c>
      <c r="D25" s="3">
        <f t="shared" si="8"/>
        <v>0.2633435499</v>
      </c>
      <c r="E25" s="3">
        <f t="shared" si="8"/>
        <v>0.2023740397</v>
      </c>
      <c r="F25" s="3">
        <f t="shared" si="8"/>
        <v>0.1626314476</v>
      </c>
      <c r="G25" s="3">
        <f t="shared" si="8"/>
        <v>0.1350868666</v>
      </c>
      <c r="H25" s="3">
        <f t="shared" si="8"/>
        <v>0.1146556016</v>
      </c>
      <c r="I25" s="3">
        <f t="shared" si="8"/>
        <v>0.09864246218</v>
      </c>
      <c r="J25" s="3">
        <f t="shared" si="8"/>
        <v>0.08539511285</v>
      </c>
      <c r="K25" s="3">
        <f t="shared" si="8"/>
        <v>0.07409543798</v>
      </c>
      <c r="L25" s="3">
        <f t="shared" si="8"/>
        <v>0.06429265849</v>
      </c>
      <c r="M25" s="3">
        <f t="shared" si="8"/>
        <v>0.05568035491</v>
      </c>
      <c r="N25" s="3">
        <f t="shared" si="8"/>
        <v>0.04800803655</v>
      </c>
      <c r="O25" s="3">
        <f t="shared" si="8"/>
        <v>0.04123588993</v>
      </c>
      <c r="P25" s="3">
        <f t="shared" si="8"/>
        <v>0.03535350099</v>
      </c>
      <c r="Q25" s="3">
        <f t="shared" si="8"/>
        <v>0.03031235928</v>
      </c>
      <c r="R25" s="3">
        <f t="shared" si="8"/>
        <v>0.02606575503</v>
      </c>
      <c r="S25" s="3">
        <f t="shared" si="8"/>
        <v>0.02257402497</v>
      </c>
      <c r="T25" s="3">
        <f t="shared" si="8"/>
        <v>0.01978716381</v>
      </c>
      <c r="U25" s="3">
        <f t="shared" si="8"/>
        <v>0.01763182134</v>
      </c>
      <c r="V25" s="3">
        <f t="shared" si="8"/>
        <v>0.01596796472</v>
      </c>
      <c r="W25" s="3">
        <f t="shared" si="8"/>
        <v>0.01465810977</v>
      </c>
      <c r="X25" s="3">
        <f t="shared" si="8"/>
        <v>0.01373233022</v>
      </c>
      <c r="Y25" s="3">
        <f t="shared" si="8"/>
        <v>0.01313762351</v>
      </c>
      <c r="Z25" s="3">
        <f t="shared" si="8"/>
        <v>0.0126854364</v>
      </c>
      <c r="AA25" s="3">
        <f t="shared" si="8"/>
        <v>0.01230850477</v>
      </c>
      <c r="AB25" s="3">
        <f t="shared" si="8"/>
        <v>0.01199662007</v>
      </c>
      <c r="AC25" s="3">
        <f t="shared" si="8"/>
        <v>0.01172513883</v>
      </c>
      <c r="AD25" s="3">
        <f t="shared" si="8"/>
        <v>0.01148145615</v>
      </c>
      <c r="AE25" s="3">
        <f t="shared" si="8"/>
        <v>0.01127247243</v>
      </c>
      <c r="AF25" s="3">
        <f t="shared" si="8"/>
        <v>0.01107467901</v>
      </c>
    </row>
    <row r="26" ht="14.25" customHeight="1"/>
    <row r="27" ht="14.25" customHeight="1">
      <c r="A27" s="2" t="s">
        <v>3904</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ht="14.25" customHeight="1">
      <c r="B28" s="3">
        <f t="shared" ref="B28:AF28" si="9">B2</f>
        <v>2020</v>
      </c>
      <c r="C28" s="3">
        <f t="shared" si="9"/>
        <v>2021</v>
      </c>
      <c r="D28" s="3">
        <f t="shared" si="9"/>
        <v>2022</v>
      </c>
      <c r="E28" s="3">
        <f t="shared" si="9"/>
        <v>2023</v>
      </c>
      <c r="F28" s="3">
        <f t="shared" si="9"/>
        <v>2024</v>
      </c>
      <c r="G28" s="3">
        <f t="shared" si="9"/>
        <v>2025</v>
      </c>
      <c r="H28" s="3">
        <f t="shared" si="9"/>
        <v>2026</v>
      </c>
      <c r="I28" s="3">
        <f t="shared" si="9"/>
        <v>2027</v>
      </c>
      <c r="J28" s="3">
        <f t="shared" si="9"/>
        <v>2028</v>
      </c>
      <c r="K28" s="3">
        <f t="shared" si="9"/>
        <v>2029</v>
      </c>
      <c r="L28" s="3">
        <f t="shared" si="9"/>
        <v>2030</v>
      </c>
      <c r="M28" s="3">
        <f t="shared" si="9"/>
        <v>2031</v>
      </c>
      <c r="N28" s="3">
        <f t="shared" si="9"/>
        <v>2032</v>
      </c>
      <c r="O28" s="3">
        <f t="shared" si="9"/>
        <v>2033</v>
      </c>
      <c r="P28" s="3">
        <f t="shared" si="9"/>
        <v>2034</v>
      </c>
      <c r="Q28" s="3">
        <f t="shared" si="9"/>
        <v>2035</v>
      </c>
      <c r="R28" s="3">
        <f t="shared" si="9"/>
        <v>2036</v>
      </c>
      <c r="S28" s="3">
        <f t="shared" si="9"/>
        <v>2037</v>
      </c>
      <c r="T28" s="3">
        <f t="shared" si="9"/>
        <v>2038</v>
      </c>
      <c r="U28" s="3">
        <f t="shared" si="9"/>
        <v>2039</v>
      </c>
      <c r="V28" s="3">
        <f t="shared" si="9"/>
        <v>2040</v>
      </c>
      <c r="W28" s="3">
        <f t="shared" si="9"/>
        <v>2041</v>
      </c>
      <c r="X28" s="3">
        <f t="shared" si="9"/>
        <v>2042</v>
      </c>
      <c r="Y28" s="3">
        <f t="shared" si="9"/>
        <v>2043</v>
      </c>
      <c r="Z28" s="3">
        <f t="shared" si="9"/>
        <v>2044</v>
      </c>
      <c r="AA28" s="3">
        <f t="shared" si="9"/>
        <v>2045</v>
      </c>
      <c r="AB28" s="3">
        <f t="shared" si="9"/>
        <v>2046</v>
      </c>
      <c r="AC28" s="3">
        <f t="shared" si="9"/>
        <v>2047</v>
      </c>
      <c r="AD28" s="3">
        <f t="shared" si="9"/>
        <v>2048</v>
      </c>
      <c r="AE28" s="3">
        <f t="shared" si="9"/>
        <v>2049</v>
      </c>
      <c r="AF28" s="3">
        <f t="shared" si="9"/>
        <v>2050</v>
      </c>
    </row>
    <row r="29" ht="14.25" customHeight="1">
      <c r="A29" s="3" t="str">
        <f>'AEO 2021 42'!A72</f>
        <v>Minicompact</v>
      </c>
      <c r="B29" s="3">
        <f t="array" ref="B29">(INDEX('AEO 2021 42'!72:72,MATCH(B$28,'AEO 2021 42'!$14:$14,0))/100)*(SUM(B$3:B$5)/SUM(B$3:B$5,B$11:B$13))</f>
        <v>0.003190814408</v>
      </c>
      <c r="C29" s="3">
        <f t="array" ref="C29">(INDEX('AEO 2022 42'!77:77,MATCH(C$28,'AEO 2022 42'!$13:$13,0))/100)*(SUM(C$3:C$5)/SUM(C$3:C$5,C$11:C$13))</f>
        <v>0.003128466948</v>
      </c>
      <c r="D29" s="3">
        <f t="array" ref="D29">(INDEX('AEO 2022 42'!77:77,MATCH(D$28,'AEO 2022 42'!$13:$13,0))/100)*(SUM(D$3:D$5)/SUM(D$3:D$5,D$11:D$13))</f>
        <v>0.002753034384</v>
      </c>
      <c r="E29" s="3">
        <f t="array" ref="E29">(INDEX('AEO 2022 42'!77:77,MATCH(E$28,'AEO 2022 42'!$13:$13,0))/100)*(SUM(E$3:E$5)/SUM(E$3:E$5,E$11:E$13))</f>
        <v>0.002397145295</v>
      </c>
      <c r="F29" s="3">
        <f t="array" ref="F29">(INDEX('AEO 2022 42'!77:77,MATCH(F$28,'AEO 2022 42'!$13:$13,0))/100)*(SUM(F$3:F$5)/SUM(F$3:F$5,F$11:F$13))</f>
        <v>0.002282743261</v>
      </c>
      <c r="G29" s="3">
        <f t="array" ref="G29">(INDEX('AEO 2022 42'!77:77,MATCH(G$28,'AEO 2022 42'!$13:$13,0))/100)*(SUM(G$3:G$5)/SUM(G$3:G$5,G$11:G$13))</f>
        <v>0.002182766772</v>
      </c>
      <c r="H29" s="3">
        <f t="array" ref="H29">(INDEX('AEO 2022 42'!77:77,MATCH(H$28,'AEO 2022 42'!$13:$13,0))/100)*(SUM(H$3:H$5)/SUM(H$3:H$5,H$11:H$13))</f>
        <v>0.00211272831</v>
      </c>
      <c r="I29" s="3">
        <f t="array" ref="I29">(INDEX('AEO 2022 42'!77:77,MATCH(I$28,'AEO 2022 42'!$13:$13,0))/100)*(SUM(I$3:I$5)/SUM(I$3:I$5,I$11:I$13))</f>
        <v>0.002047820355</v>
      </c>
      <c r="J29" s="3">
        <f t="array" ref="J29">(INDEX('AEO 2022 42'!77:77,MATCH(J$28,'AEO 2022 42'!$13:$13,0))/100)*(SUM(J$3:J$5)/SUM(J$3:J$5,J$11:J$13))</f>
        <v>0.001972798982</v>
      </c>
      <c r="K29" s="3">
        <f t="array" ref="K29">(INDEX('AEO 2022 42'!77:77,MATCH(K$28,'AEO 2022 42'!$13:$13,0))/100)*(SUM(K$3:K$5)/SUM(K$3:K$5,K$11:K$13))</f>
        <v>0.001905940039</v>
      </c>
      <c r="L29" s="3">
        <f t="array" ref="L29">(INDEX('AEO 2022 42'!77:77,MATCH(L$28,'AEO 2022 42'!$13:$13,0))/100)*(SUM(L$3:L$5)/SUM(L$3:L$5,L$11:L$13))</f>
        <v>0.001860957972</v>
      </c>
      <c r="M29" s="3">
        <f t="array" ref="M29">(INDEX('AEO 2022 42'!77:77,MATCH(M$28,'AEO 2022 42'!$13:$13,0))/100)*(SUM(M$3:M$5)/SUM(M$3:M$5,M$11:M$13))</f>
        <v>0.001794768858</v>
      </c>
      <c r="N29" s="3">
        <f t="array" ref="N29">(INDEX('AEO 2022 42'!77:77,MATCH(N$28,'AEO 2022 42'!$13:$13,0))/100)*(SUM(N$3:N$5)/SUM(N$3:N$5,N$11:N$13))</f>
        <v>0.001814372299</v>
      </c>
      <c r="O29" s="3">
        <f t="array" ref="O29">(INDEX('AEO 2022 42'!77:77,MATCH(O$28,'AEO 2022 42'!$13:$13,0))/100)*(SUM(O$3:O$5)/SUM(O$3:O$5,O$11:O$13))</f>
        <v>0.001717626673</v>
      </c>
      <c r="P29" s="3">
        <f t="array" ref="P29">(INDEX('AEO 2022 42'!77:77,MATCH(P$28,'AEO 2022 42'!$13:$13,0))/100)*(SUM(P$3:P$5)/SUM(P$3:P$5,P$11:P$13))</f>
        <v>0.001677477215</v>
      </c>
      <c r="Q29" s="3">
        <f t="array" ref="Q29">(INDEX('AEO 2022 42'!77:77,MATCH(Q$28,'AEO 2022 42'!$13:$13,0))/100)*(SUM(Q$3:Q$5)/SUM(Q$3:Q$5,Q$11:Q$13))</f>
        <v>0.00164791961</v>
      </c>
      <c r="R29" s="3">
        <f t="array" ref="R29">(INDEX('AEO 2022 42'!77:77,MATCH(R$28,'AEO 2022 42'!$13:$13,0))/100)*(SUM(R$3:R$5)/SUM(R$3:R$5,R$11:R$13))</f>
        <v>0.001612157809</v>
      </c>
      <c r="S29" s="3">
        <f t="array" ref="S29">(INDEX('AEO 2022 42'!77:77,MATCH(S$28,'AEO 2022 42'!$13:$13,0))/100)*(SUM(S$3:S$5)/SUM(S$3:S$5,S$11:S$13))</f>
        <v>0.001587230208</v>
      </c>
      <c r="T29" s="3">
        <f t="array" ref="T29">(INDEX('AEO 2022 42'!77:77,MATCH(T$28,'AEO 2022 42'!$13:$13,0))/100)*(SUM(T$3:T$5)/SUM(T$3:T$5,T$11:T$13))</f>
        <v>0.001567460653</v>
      </c>
      <c r="U29" s="3">
        <f t="array" ref="U29">(INDEX('AEO 2022 42'!77:77,MATCH(U$28,'AEO 2022 42'!$13:$13,0))/100)*(SUM(U$3:U$5)/SUM(U$3:U$5,U$11:U$13))</f>
        <v>0.001536339559</v>
      </c>
      <c r="V29" s="3">
        <f t="array" ref="V29">(INDEX('AEO 2022 42'!77:77,MATCH(V$28,'AEO 2022 42'!$13:$13,0))/100)*(SUM(V$3:V$5)/SUM(V$3:V$5,V$11:V$13))</f>
        <v>0.001536968634</v>
      </c>
      <c r="W29" s="3">
        <f t="array" ref="W29">(INDEX('AEO 2022 42'!77:77,MATCH(W$28,'AEO 2022 42'!$13:$13,0))/100)*(SUM(W$3:W$5)/SUM(W$3:W$5,W$11:W$13))</f>
        <v>0.001513410071</v>
      </c>
      <c r="X29" s="3">
        <f t="array" ref="X29">(INDEX('AEO 2022 42'!77:77,MATCH(X$28,'AEO 2022 42'!$13:$13,0))/100)*(SUM(X$3:X$5)/SUM(X$3:X$5,X$11:X$13))</f>
        <v>0.001502536081</v>
      </c>
      <c r="Y29" s="3">
        <f t="array" ref="Y29">(INDEX('AEO 2022 42'!77:77,MATCH(Y$28,'AEO 2022 42'!$13:$13,0))/100)*(SUM(Y$3:Y$5)/SUM(Y$3:Y$5,Y$11:Y$13))</f>
        <v>0.001495802084</v>
      </c>
      <c r="Z29" s="3">
        <f t="array" ref="Z29">(INDEX('AEO 2022 42'!77:77,MATCH(Z$28,'AEO 2022 42'!$13:$13,0))/100)*(SUM(Z$3:Z$5)/SUM(Z$3:Z$5,Z$11:Z$13))</f>
        <v>0.001482109012</v>
      </c>
      <c r="AA29" s="3">
        <f t="array" ref="AA29">(INDEX('AEO 2022 42'!77:77,MATCH(AA$28,'AEO 2022 42'!$13:$13,0))/100)*(SUM(AA$3:AA$5)/SUM(AA$3:AA$5,AA$11:AA$13))</f>
        <v>0.001474247941</v>
      </c>
      <c r="AB29" s="3">
        <f t="array" ref="AB29">(INDEX('AEO 2022 42'!77:77,MATCH(AB$28,'AEO 2022 42'!$13:$13,0))/100)*(SUM(AB$3:AB$5)/SUM(AB$3:AB$5,AB$11:AB$13))</f>
        <v>0.001473401385</v>
      </c>
      <c r="AC29" s="3">
        <f t="array" ref="AC29">(INDEX('AEO 2022 42'!77:77,MATCH(AC$28,'AEO 2022 42'!$13:$13,0))/100)*(SUM(AC$3:AC$5)/SUM(AC$3:AC$5,AC$11:AC$13))</f>
        <v>0.00146626842</v>
      </c>
      <c r="AD29" s="3">
        <f t="array" ref="AD29">(INDEX('AEO 2022 42'!77:77,MATCH(AD$28,'AEO 2022 42'!$13:$13,0))/100)*(SUM(AD$3:AD$5)/SUM(AD$3:AD$5,AD$11:AD$13))</f>
        <v>0.001462495019</v>
      </c>
      <c r="AE29" s="3">
        <f t="array" ref="AE29">(INDEX('AEO 2022 42'!77:77,MATCH(AE$28,'AEO 2022 42'!$13:$13,0))/100)*(SUM(AE$3:AE$5)/SUM(AE$3:AE$5,AE$11:AE$13))</f>
        <v>0.001462727205</v>
      </c>
      <c r="AF29" s="3">
        <f t="array" ref="AF29">(INDEX('AEO 2022 42'!77:77,MATCH(AF$28,'AEO 2022 42'!$13:$13,0))/100)*(SUM(AF$3:AF$5)/SUM(AF$3:AF$5,AF$11:AF$13))</f>
        <v>0.001448479338</v>
      </c>
    </row>
    <row r="30" ht="14.25" customHeight="1">
      <c r="A30" s="3" t="str">
        <f>'AEO 2021 42'!A73</f>
        <v>Subcompact</v>
      </c>
      <c r="B30" s="3">
        <f t="array" ref="B30">(INDEX('AEO 2021 42'!73:73,MATCH(B$28,'AEO 2021 42'!$14:$14,0))/100)*(SUM(B$3:B$5)/SUM(B$3:B$5,B$11:B$13))</f>
        <v>0.03149834996</v>
      </c>
      <c r="C30" s="3">
        <f t="array" ref="C30">(INDEX('AEO 2022 42'!78:78,MATCH(C$28,'AEO 2022 42'!$13:$13,0))/100)*(SUM(C$3:C$5)/SUM(C$3:C$5,C$11:C$13))</f>
        <v>0.04425187293</v>
      </c>
      <c r="D30" s="3">
        <f t="array" ref="D30">(INDEX('AEO 2022 42'!78:78,MATCH(D$28,'AEO 2022 42'!$13:$13,0))/100)*(SUM(D$3:D$5)/SUM(D$3:D$5,D$11:D$13))</f>
        <v>0.03837064448</v>
      </c>
      <c r="E30" s="3">
        <f t="array" ref="E30">(INDEX('AEO 2022 42'!78:78,MATCH(E$28,'AEO 2022 42'!$13:$13,0))/100)*(SUM(E$3:E$5)/SUM(E$3:E$5,E$11:E$13))</f>
        <v>0.03263946075</v>
      </c>
      <c r="F30" s="3">
        <f t="array" ref="F30">(INDEX('AEO 2022 42'!78:78,MATCH(F$28,'AEO 2022 42'!$13:$13,0))/100)*(SUM(F$3:F$5)/SUM(F$3:F$5,F$11:F$13))</f>
        <v>0.03028558088</v>
      </c>
      <c r="G30" s="3">
        <f t="array" ref="G30">(INDEX('AEO 2022 42'!78:78,MATCH(G$28,'AEO 2022 42'!$13:$13,0))/100)*(SUM(G$3:G$5)/SUM(G$3:G$5,G$11:G$13))</f>
        <v>0.02852223736</v>
      </c>
      <c r="H30" s="3">
        <f t="array" ref="H30">(INDEX('AEO 2022 42'!78:78,MATCH(H$28,'AEO 2022 42'!$13:$13,0))/100)*(SUM(H$3:H$5)/SUM(H$3:H$5,H$11:H$13))</f>
        <v>0.02718369675</v>
      </c>
      <c r="I30" s="3">
        <f t="array" ref="I30">(INDEX('AEO 2022 42'!78:78,MATCH(I$28,'AEO 2022 42'!$13:$13,0))/100)*(SUM(I$3:I$5)/SUM(I$3:I$5,I$11:I$13))</f>
        <v>0.0258858465</v>
      </c>
      <c r="J30" s="3">
        <f t="array" ref="J30">(INDEX('AEO 2022 42'!78:78,MATCH(J$28,'AEO 2022 42'!$13:$13,0))/100)*(SUM(J$3:J$5)/SUM(J$3:J$5,J$11:J$13))</f>
        <v>0.02476062407</v>
      </c>
      <c r="K30" s="3">
        <f t="array" ref="K30">(INDEX('AEO 2022 42'!78:78,MATCH(K$28,'AEO 2022 42'!$13:$13,0))/100)*(SUM(K$3:K$5)/SUM(K$3:K$5,K$11:K$13))</f>
        <v>0.02368971523</v>
      </c>
      <c r="L30" s="3">
        <f t="array" ref="L30">(INDEX('AEO 2022 42'!78:78,MATCH(L$28,'AEO 2022 42'!$13:$13,0))/100)*(SUM(L$3:L$5)/SUM(L$3:L$5,L$11:L$13))</f>
        <v>0.02293954825</v>
      </c>
      <c r="M30" s="3">
        <f t="array" ref="M30">(INDEX('AEO 2022 42'!78:78,MATCH(M$28,'AEO 2022 42'!$13:$13,0))/100)*(SUM(M$3:M$5)/SUM(M$3:M$5,M$11:M$13))</f>
        <v>0.02197745731</v>
      </c>
      <c r="N30" s="3">
        <f t="array" ref="N30">(INDEX('AEO 2022 42'!78:78,MATCH(N$28,'AEO 2022 42'!$13:$13,0))/100)*(SUM(N$3:N$5)/SUM(N$3:N$5,N$11:N$13))</f>
        <v>0.02169462176</v>
      </c>
      <c r="O30" s="3">
        <f t="array" ref="O30">(INDEX('AEO 2022 42'!78:78,MATCH(O$28,'AEO 2022 42'!$13:$13,0))/100)*(SUM(O$3:O$5)/SUM(O$3:O$5,O$11:O$13))</f>
        <v>0.02065131105</v>
      </c>
      <c r="P30" s="3">
        <f t="array" ref="P30">(INDEX('AEO 2022 42'!78:78,MATCH(P$28,'AEO 2022 42'!$13:$13,0))/100)*(SUM(P$3:P$5)/SUM(P$3:P$5,P$11:P$13))</f>
        <v>0.02005193534</v>
      </c>
      <c r="Q30" s="3">
        <f t="array" ref="Q30">(INDEX('AEO 2022 42'!78:78,MATCH(Q$28,'AEO 2022 42'!$13:$13,0))/100)*(SUM(Q$3:Q$5)/SUM(Q$3:Q$5,Q$11:Q$13))</f>
        <v>0.01953766994</v>
      </c>
      <c r="R30" s="3">
        <f t="array" ref="R30">(INDEX('AEO 2022 42'!78:78,MATCH(R$28,'AEO 2022 42'!$13:$13,0))/100)*(SUM(R$3:R$5)/SUM(R$3:R$5,R$11:R$13))</f>
        <v>0.01904878876</v>
      </c>
      <c r="S30" s="3">
        <f t="array" ref="S30">(INDEX('AEO 2022 42'!78:78,MATCH(S$28,'AEO 2022 42'!$13:$13,0))/100)*(SUM(S$3:S$5)/SUM(S$3:S$5,S$11:S$13))</f>
        <v>0.01865992035</v>
      </c>
      <c r="T30" s="3">
        <f t="array" ref="T30">(INDEX('AEO 2022 42'!78:78,MATCH(T$28,'AEO 2022 42'!$13:$13,0))/100)*(SUM(T$3:T$5)/SUM(T$3:T$5,T$11:T$13))</f>
        <v>0.01833104057</v>
      </c>
      <c r="U30" s="3">
        <f t="array" ref="U30">(INDEX('AEO 2022 42'!78:78,MATCH(U$28,'AEO 2022 42'!$13:$13,0))/100)*(SUM(U$3:U$5)/SUM(U$3:U$5,U$11:U$13))</f>
        <v>0.01789740228</v>
      </c>
      <c r="V30" s="3">
        <f t="array" ref="V30">(INDEX('AEO 2022 42'!78:78,MATCH(V$28,'AEO 2022 42'!$13:$13,0))/100)*(SUM(V$3:V$5)/SUM(V$3:V$5,V$11:V$13))</f>
        <v>0.01780224509</v>
      </c>
      <c r="W30" s="3">
        <f t="array" ref="W30">(INDEX('AEO 2022 42'!78:78,MATCH(W$28,'AEO 2022 42'!$13:$13,0))/100)*(SUM(W$3:W$5)/SUM(W$3:W$5,W$11:W$13))</f>
        <v>0.01747477454</v>
      </c>
      <c r="X30" s="3">
        <f t="array" ref="X30">(INDEX('AEO 2022 42'!78:78,MATCH(X$28,'AEO 2022 42'!$13:$13,0))/100)*(SUM(X$3:X$5)/SUM(X$3:X$5,X$11:X$13))</f>
        <v>0.01728142754</v>
      </c>
      <c r="Y30" s="3">
        <f t="array" ref="Y30">(INDEX('AEO 2022 42'!78:78,MATCH(Y$28,'AEO 2022 42'!$13:$13,0))/100)*(SUM(Y$3:Y$5)/SUM(Y$3:Y$5,Y$11:Y$13))</f>
        <v>0.01714064949</v>
      </c>
      <c r="Z30" s="3">
        <f t="array" ref="Z30">(INDEX('AEO 2022 42'!78:78,MATCH(Z$28,'AEO 2022 42'!$13:$13,0))/100)*(SUM(Z$3:Z$5)/SUM(Z$3:Z$5,Z$11:Z$13))</f>
        <v>0.01693615221</v>
      </c>
      <c r="AA30" s="3">
        <f t="array" ref="AA30">(INDEX('AEO 2022 42'!78:78,MATCH(AA$28,'AEO 2022 42'!$13:$13,0))/100)*(SUM(AA$3:AA$5)/SUM(AA$3:AA$5,AA$11:AA$13))</f>
        <v>0.0167918697</v>
      </c>
      <c r="AB30" s="3">
        <f t="array" ref="AB30">(INDEX('AEO 2022 42'!78:78,MATCH(AB$28,'AEO 2022 42'!$13:$13,0))/100)*(SUM(AB$3:AB$5)/SUM(AB$3:AB$5,AB$11:AB$13))</f>
        <v>0.01672046665</v>
      </c>
      <c r="AC30" s="3">
        <f t="array" ref="AC30">(INDEX('AEO 2022 42'!78:78,MATCH(AC$28,'AEO 2022 42'!$13:$13,0))/100)*(SUM(AC$3:AC$5)/SUM(AC$3:AC$5,AC$11:AC$13))</f>
        <v>0.01660137435</v>
      </c>
      <c r="AD30" s="3">
        <f t="array" ref="AD30">(INDEX('AEO 2022 42'!78:78,MATCH(AD$28,'AEO 2022 42'!$13:$13,0))/100)*(SUM(AD$3:AD$5)/SUM(AD$3:AD$5,AD$11:AD$13))</f>
        <v>0.01650512901</v>
      </c>
      <c r="AE30" s="3">
        <f t="array" ref="AE30">(INDEX('AEO 2022 42'!78:78,MATCH(AE$28,'AEO 2022 42'!$13:$13,0))/100)*(SUM(AE$3:AE$5)/SUM(AE$3:AE$5,AE$11:AE$13))</f>
        <v>0.01645893966</v>
      </c>
      <c r="AF30" s="3">
        <f t="array" ref="AF30">(INDEX('AEO 2022 42'!78:78,MATCH(AF$28,'AEO 2022 42'!$13:$13,0))/100)*(SUM(AF$3:AF$5)/SUM(AF$3:AF$5,AF$11:AF$13))</f>
        <v>0.01626078679</v>
      </c>
    </row>
    <row r="31" ht="14.25" customHeight="1">
      <c r="A31" s="3" t="str">
        <f>'AEO 2021 42'!A74</f>
        <v>Compact</v>
      </c>
      <c r="B31" s="3">
        <f t="array" ref="B31">(INDEX('AEO 2021 42'!74:74,MATCH(B$28,'AEO 2021 42'!$14:$14,0))/100)*(SUM(B$3:B$5)/SUM(B$3:B$5,B$11:B$13))</f>
        <v>0.1059348994</v>
      </c>
      <c r="C31" s="3">
        <f t="array" ref="C31">(INDEX('AEO 2022 42'!79:79,MATCH(C$28,'AEO 2022 42'!$13:$13,0))/100)*(SUM(C$3:C$5)/SUM(C$3:C$5,C$11:C$13))</f>
        <v>0.1036408583</v>
      </c>
      <c r="D31" s="3">
        <f t="array" ref="D31">(INDEX('AEO 2022 42'!79:79,MATCH(D$28,'AEO 2022 42'!$13:$13,0))/100)*(SUM(D$3:D$5)/SUM(D$3:D$5,D$11:D$13))</f>
        <v>0.08979952679</v>
      </c>
      <c r="E31" s="3">
        <f t="array" ref="E31">(INDEX('AEO 2022 42'!79:79,MATCH(E$28,'AEO 2022 42'!$13:$13,0))/100)*(SUM(E$3:E$5)/SUM(E$3:E$5,E$11:E$13))</f>
        <v>0.07932423969</v>
      </c>
      <c r="F31" s="3">
        <f t="array" ref="F31">(INDEX('AEO 2022 42'!79:79,MATCH(F$28,'AEO 2022 42'!$13:$13,0))/100)*(SUM(F$3:F$5)/SUM(F$3:F$5,F$11:F$13))</f>
        <v>0.07379741845</v>
      </c>
      <c r="G31" s="3">
        <f t="array" ref="G31">(INDEX('AEO 2022 42'!79:79,MATCH(G$28,'AEO 2022 42'!$13:$13,0))/100)*(SUM(G$3:G$5)/SUM(G$3:G$5,G$11:G$13))</f>
        <v>0.06919089942</v>
      </c>
      <c r="H31" s="3">
        <f t="array" ref="H31">(INDEX('AEO 2022 42'!79:79,MATCH(H$28,'AEO 2022 42'!$13:$13,0))/100)*(SUM(H$3:H$5)/SUM(H$3:H$5,H$11:H$13))</f>
        <v>0.06586634982</v>
      </c>
      <c r="I31" s="3">
        <f t="array" ref="I31">(INDEX('AEO 2022 42'!79:79,MATCH(I$28,'AEO 2022 42'!$13:$13,0))/100)*(SUM(I$3:I$5)/SUM(I$3:I$5,I$11:I$13))</f>
        <v>0.06288953259</v>
      </c>
      <c r="J31" s="3">
        <f t="array" ref="J31">(INDEX('AEO 2022 42'!79:79,MATCH(J$28,'AEO 2022 42'!$13:$13,0))/100)*(SUM(J$3:J$5)/SUM(J$3:J$5,J$11:J$13))</f>
        <v>0.06000339034</v>
      </c>
      <c r="K31" s="3">
        <f t="array" ref="K31">(INDEX('AEO 2022 42'!79:79,MATCH(K$28,'AEO 2022 42'!$13:$13,0))/100)*(SUM(K$3:K$5)/SUM(K$3:K$5,K$11:K$13))</f>
        <v>0.05747147436</v>
      </c>
      <c r="L31" s="3">
        <f t="array" ref="L31">(INDEX('AEO 2022 42'!79:79,MATCH(L$28,'AEO 2022 42'!$13:$13,0))/100)*(SUM(L$3:L$5)/SUM(L$3:L$5,L$11:L$13))</f>
        <v>0.055515239</v>
      </c>
      <c r="M31" s="3">
        <f t="array" ref="M31">(INDEX('AEO 2022 42'!79:79,MATCH(M$28,'AEO 2022 42'!$13:$13,0))/100)*(SUM(M$3:M$5)/SUM(M$3:M$5,M$11:M$13))</f>
        <v>0.05330751357</v>
      </c>
      <c r="N31" s="3">
        <f t="array" ref="N31">(INDEX('AEO 2022 42'!79:79,MATCH(N$28,'AEO 2022 42'!$13:$13,0))/100)*(SUM(N$3:N$5)/SUM(N$3:N$5,N$11:N$13))</f>
        <v>0.05249919642</v>
      </c>
      <c r="O31" s="3">
        <f t="array" ref="O31">(INDEX('AEO 2022 42'!79:79,MATCH(O$28,'AEO 2022 42'!$13:$13,0))/100)*(SUM(O$3:O$5)/SUM(O$3:O$5,O$11:O$13))</f>
        <v>0.05017459798</v>
      </c>
      <c r="P31" s="3">
        <f t="array" ref="P31">(INDEX('AEO 2022 42'!79:79,MATCH(P$28,'AEO 2022 42'!$13:$13,0))/100)*(SUM(P$3:P$5)/SUM(P$3:P$5,P$11:P$13))</f>
        <v>0.04873756092</v>
      </c>
      <c r="Q31" s="3">
        <f t="array" ref="Q31">(INDEX('AEO 2022 42'!79:79,MATCH(Q$28,'AEO 2022 42'!$13:$13,0))/100)*(SUM(Q$3:Q$5)/SUM(Q$3:Q$5,Q$11:Q$13))</f>
        <v>0.04753320848</v>
      </c>
      <c r="R31" s="3">
        <f t="array" ref="R31">(INDEX('AEO 2022 42'!79:79,MATCH(R$28,'AEO 2022 42'!$13:$13,0))/100)*(SUM(R$3:R$5)/SUM(R$3:R$5,R$11:R$13))</f>
        <v>0.04635178025</v>
      </c>
      <c r="S31" s="3">
        <f t="array" ref="S31">(INDEX('AEO 2022 42'!79:79,MATCH(S$28,'AEO 2022 42'!$13:$13,0))/100)*(SUM(S$3:S$5)/SUM(S$3:S$5,S$11:S$13))</f>
        <v>0.04539285865</v>
      </c>
      <c r="T31" s="3">
        <f t="array" ref="T31">(INDEX('AEO 2022 42'!79:79,MATCH(T$28,'AEO 2022 42'!$13:$13,0))/100)*(SUM(T$3:T$5)/SUM(T$3:T$5,T$11:T$13))</f>
        <v>0.04458170144</v>
      </c>
      <c r="U31" s="3">
        <f t="array" ref="U31">(INDEX('AEO 2022 42'!79:79,MATCH(U$28,'AEO 2022 42'!$13:$13,0))/100)*(SUM(U$3:U$5)/SUM(U$3:U$5,U$11:U$13))</f>
        <v>0.04363544496</v>
      </c>
      <c r="V31" s="3">
        <f t="array" ref="V31">(INDEX('AEO 2022 42'!79:79,MATCH(V$28,'AEO 2022 42'!$13:$13,0))/100)*(SUM(V$3:V$5)/SUM(V$3:V$5,V$11:V$13))</f>
        <v>0.04326926779</v>
      </c>
      <c r="W31" s="3">
        <f t="array" ref="W31">(INDEX('AEO 2022 42'!79:79,MATCH(W$28,'AEO 2022 42'!$13:$13,0))/100)*(SUM(W$3:W$5)/SUM(W$3:W$5,W$11:W$13))</f>
        <v>0.04254031938</v>
      </c>
      <c r="X31" s="3">
        <f t="array" ref="X31">(INDEX('AEO 2022 42'!79:79,MATCH(X$28,'AEO 2022 42'!$13:$13,0))/100)*(SUM(X$3:X$5)/SUM(X$3:X$5,X$11:X$13))</f>
        <v>0.04207180561</v>
      </c>
      <c r="Y31" s="3">
        <f t="array" ref="Y31">(INDEX('AEO 2022 42'!79:79,MATCH(Y$28,'AEO 2022 42'!$13:$13,0))/100)*(SUM(Y$3:Y$5)/SUM(Y$3:Y$5,Y$11:Y$13))</f>
        <v>0.04170862748</v>
      </c>
      <c r="Z31" s="3">
        <f t="array" ref="Z31">(INDEX('AEO 2022 42'!79:79,MATCH(Z$28,'AEO 2022 42'!$13:$13,0))/100)*(SUM(Z$3:Z$5)/SUM(Z$3:Z$5,Z$11:Z$13))</f>
        <v>0.04126956313</v>
      </c>
      <c r="AA31" s="3">
        <f t="array" ref="AA31">(INDEX('AEO 2022 42'!79:79,MATCH(AA$28,'AEO 2022 42'!$13:$13,0))/100)*(SUM(AA$3:AA$5)/SUM(AA$3:AA$5,AA$11:AA$13))</f>
        <v>0.04095458316</v>
      </c>
      <c r="AB31" s="3">
        <f t="array" ref="AB31">(INDEX('AEO 2022 42'!79:79,MATCH(AB$28,'AEO 2022 42'!$13:$13,0))/100)*(SUM(AB$3:AB$5)/SUM(AB$3:AB$5,AB$11:AB$13))</f>
        <v>0.0407766869</v>
      </c>
      <c r="AC31" s="3">
        <f t="array" ref="AC31">(INDEX('AEO 2022 42'!79:79,MATCH(AC$28,'AEO 2022 42'!$13:$13,0))/100)*(SUM(AC$3:AC$5)/SUM(AC$3:AC$5,AC$11:AC$13))</f>
        <v>0.0405168427</v>
      </c>
      <c r="AD31" s="3">
        <f t="array" ref="AD31">(INDEX('AEO 2022 42'!79:79,MATCH(AD$28,'AEO 2022 42'!$13:$13,0))/100)*(SUM(AD$3:AD$5)/SUM(AD$3:AD$5,AD$11:AD$13))</f>
        <v>0.04032446035</v>
      </c>
      <c r="AE31" s="3">
        <f t="array" ref="AE31">(INDEX('AEO 2022 42'!79:79,MATCH(AE$28,'AEO 2022 42'!$13:$13,0))/100)*(SUM(AE$3:AE$5)/SUM(AE$3:AE$5,AE$11:AE$13))</f>
        <v>0.04020590269</v>
      </c>
      <c r="AF31" s="3">
        <f t="array" ref="AF31">(INDEX('AEO 2022 42'!79:79,MATCH(AF$28,'AEO 2022 42'!$13:$13,0))/100)*(SUM(AF$3:AF$5)/SUM(AF$3:AF$5,AF$11:AF$13))</f>
        <v>0.03986654565</v>
      </c>
    </row>
    <row r="32" ht="14.25" customHeight="1">
      <c r="A32" s="3" t="str">
        <f>'AEO 2021 42'!A75</f>
        <v>Midsize</v>
      </c>
      <c r="B32" s="3">
        <f t="array" ref="B32">(INDEX('AEO 2021 42'!75:75,MATCH(B$28,'AEO 2021 42'!$14:$14,0))/100)*(SUM(B$3:B$5)/SUM(B$3:B$5,B$11:B$13))</f>
        <v>0.3395173416</v>
      </c>
      <c r="C32" s="3">
        <f t="array" ref="C32">(INDEX('AEO 2022 42'!80:80,MATCH(C$28,'AEO 2022 42'!$13:$13,0))/100)*(SUM(C$3:C$5)/SUM(C$3:C$5,C$11:C$13))</f>
        <v>0.2402904535</v>
      </c>
      <c r="D32" s="3">
        <f t="array" ref="D32">(INDEX('AEO 2022 42'!80:80,MATCH(D$28,'AEO 2022 42'!$13:$13,0))/100)*(SUM(D$3:D$5)/SUM(D$3:D$5,D$11:D$13))</f>
        <v>0.2251614667</v>
      </c>
      <c r="E32" s="3">
        <f t="array" ref="E32">(INDEX('AEO 2022 42'!80:80,MATCH(E$28,'AEO 2022 42'!$13:$13,0))/100)*(SUM(E$3:E$5)/SUM(E$3:E$5,E$11:E$13))</f>
        <v>0.213144309</v>
      </c>
      <c r="F32" s="3">
        <f t="array" ref="F32">(INDEX('AEO 2022 42'!80:80,MATCH(F$28,'AEO 2022 42'!$13:$13,0))/100)*(SUM(F$3:F$5)/SUM(F$3:F$5,F$11:F$13))</f>
        <v>0.1978607552</v>
      </c>
      <c r="G32" s="3">
        <f t="array" ref="G32">(INDEX('AEO 2022 42'!80:80,MATCH(G$28,'AEO 2022 42'!$13:$13,0))/100)*(SUM(G$3:G$5)/SUM(G$3:G$5,G$11:G$13))</f>
        <v>0.1846736005</v>
      </c>
      <c r="H32" s="3">
        <f t="array" ref="H32">(INDEX('AEO 2022 42'!80:80,MATCH(H$28,'AEO 2022 42'!$13:$13,0))/100)*(SUM(H$3:H$5)/SUM(H$3:H$5,H$11:H$13))</f>
        <v>0.174196817</v>
      </c>
      <c r="I32" s="3">
        <f t="array" ref="I32">(INDEX('AEO 2022 42'!80:80,MATCH(I$28,'AEO 2022 42'!$13:$13,0))/100)*(SUM(I$3:I$5)/SUM(I$3:I$5,I$11:I$13))</f>
        <v>0.1647390022</v>
      </c>
      <c r="J32" s="3">
        <f t="array" ref="J32">(INDEX('AEO 2022 42'!80:80,MATCH(J$28,'AEO 2022 42'!$13:$13,0))/100)*(SUM(J$3:J$5)/SUM(J$3:J$5,J$11:J$13))</f>
        <v>0.1574292784</v>
      </c>
      <c r="K32" s="3">
        <f t="array" ref="K32">(INDEX('AEO 2022 42'!80:80,MATCH(K$28,'AEO 2022 42'!$13:$13,0))/100)*(SUM(K$3:K$5)/SUM(K$3:K$5,K$11:K$13))</f>
        <v>0.150907999</v>
      </c>
      <c r="L32" s="3">
        <f t="array" ref="L32">(INDEX('AEO 2022 42'!80:80,MATCH(L$28,'AEO 2022 42'!$13:$13,0))/100)*(SUM(L$3:L$5)/SUM(L$3:L$5,L$11:L$13))</f>
        <v>0.144396289</v>
      </c>
      <c r="M32" s="3">
        <f t="array" ref="M32">(INDEX('AEO 2022 42'!80:80,MATCH(M$28,'AEO 2022 42'!$13:$13,0))/100)*(SUM(M$3:M$5)/SUM(M$3:M$5,M$11:M$13))</f>
        <v>0.1399149121</v>
      </c>
      <c r="N32" s="3">
        <f t="array" ref="N32">(INDEX('AEO 2022 42'!80:80,MATCH(N$28,'AEO 2022 42'!$13:$13,0))/100)*(SUM(N$3:N$5)/SUM(N$3:N$5,N$11:N$13))</f>
        <v>0.1330993717</v>
      </c>
      <c r="O32" s="3">
        <f t="array" ref="O32">(INDEX('AEO 2022 42'!80:80,MATCH(O$28,'AEO 2022 42'!$13:$13,0))/100)*(SUM(O$3:O$5)/SUM(O$3:O$5,O$11:O$13))</f>
        <v>0.1309172191</v>
      </c>
      <c r="P32" s="3">
        <f t="array" ref="P32">(INDEX('AEO 2022 42'!80:80,MATCH(P$28,'AEO 2022 42'!$13:$13,0))/100)*(SUM(P$3:P$5)/SUM(P$3:P$5,P$11:P$13))</f>
        <v>0.1273264431</v>
      </c>
      <c r="Q32" s="3">
        <f t="array" ref="Q32">(INDEX('AEO 2022 42'!80:80,MATCH(Q$28,'AEO 2022 42'!$13:$13,0))/100)*(SUM(Q$3:Q$5)/SUM(Q$3:Q$5,Q$11:Q$13))</f>
        <v>0.1239918995</v>
      </c>
      <c r="R32" s="3">
        <f t="array" ref="R32">(INDEX('AEO 2022 42'!80:80,MATCH(R$28,'AEO 2022 42'!$13:$13,0))/100)*(SUM(R$3:R$5)/SUM(R$3:R$5,R$11:R$13))</f>
        <v>0.121206516</v>
      </c>
      <c r="S32" s="3">
        <f t="array" ref="S32">(INDEX('AEO 2022 42'!80:80,MATCH(S$28,'AEO 2022 42'!$13:$13,0))/100)*(SUM(S$3:S$5)/SUM(S$3:S$5,S$11:S$13))</f>
        <v>0.1184390506</v>
      </c>
      <c r="T32" s="3">
        <f t="array" ref="T32">(INDEX('AEO 2022 42'!80:80,MATCH(T$28,'AEO 2022 42'!$13:$13,0))/100)*(SUM(T$3:T$5)/SUM(T$3:T$5,T$11:T$13))</f>
        <v>0.1158852035</v>
      </c>
      <c r="U32" s="3">
        <f t="array" ref="U32">(INDEX('AEO 2022 42'!80:80,MATCH(U$28,'AEO 2022 42'!$13:$13,0))/100)*(SUM(U$3:U$5)/SUM(U$3:U$5,U$11:U$13))</f>
        <v>0.1142260061</v>
      </c>
      <c r="V32" s="3">
        <f t="array" ref="V32">(INDEX('AEO 2022 42'!80:80,MATCH(V$28,'AEO 2022 42'!$13:$13,0))/100)*(SUM(V$3:V$5)/SUM(V$3:V$5,V$11:V$13))</f>
        <v>0.1115238728</v>
      </c>
      <c r="W32" s="3">
        <f t="array" ref="W32">(INDEX('AEO 2022 42'!80:80,MATCH(W$28,'AEO 2022 42'!$13:$13,0))/100)*(SUM(W$3:W$5)/SUM(W$3:W$5,W$11:W$13))</f>
        <v>0.1103713742</v>
      </c>
      <c r="X32" s="3">
        <f t="array" ref="X32">(INDEX('AEO 2022 42'!80:80,MATCH(X$28,'AEO 2022 42'!$13:$13,0))/100)*(SUM(X$3:X$5)/SUM(X$3:X$5,X$11:X$13))</f>
        <v>0.1089300811</v>
      </c>
      <c r="Y32" s="3">
        <f t="array" ref="Y32">(INDEX('AEO 2022 42'!80:80,MATCH(Y$28,'AEO 2022 42'!$13:$13,0))/100)*(SUM(Y$3:Y$5)/SUM(Y$3:Y$5,Y$11:Y$13))</f>
        <v>0.1077070084</v>
      </c>
      <c r="Z32" s="3">
        <f t="array" ref="Z32">(INDEX('AEO 2022 42'!80:80,MATCH(Z$28,'AEO 2022 42'!$13:$13,0))/100)*(SUM(Z$3:Z$5)/SUM(Z$3:Z$5,Z$11:Z$13))</f>
        <v>0.1070436737</v>
      </c>
      <c r="AA32" s="3">
        <f t="array" ref="AA32">(INDEX('AEO 2022 42'!80:80,MATCH(AA$28,'AEO 2022 42'!$13:$13,0))/100)*(SUM(AA$3:AA$5)/SUM(AA$3:AA$5,AA$11:AA$13))</f>
        <v>0.1063550569</v>
      </c>
      <c r="AB32" s="3">
        <f t="array" ref="AB32">(INDEX('AEO 2022 42'!80:80,MATCH(AB$28,'AEO 2022 42'!$13:$13,0))/100)*(SUM(AB$3:AB$5)/SUM(AB$3:AB$5,AB$11:AB$13))</f>
        <v>0.1055556038</v>
      </c>
      <c r="AC32" s="3">
        <f t="array" ref="AC32">(INDEX('AEO 2022 42'!80:80,MATCH(AC$28,'AEO 2022 42'!$13:$13,0))/100)*(SUM(AC$3:AC$5)/SUM(AC$3:AC$5,AC$11:AC$13))</f>
        <v>0.1051472092</v>
      </c>
      <c r="AD32" s="3">
        <f t="array" ref="AD32">(INDEX('AEO 2022 42'!80:80,MATCH(AD$28,'AEO 2022 42'!$13:$13,0))/100)*(SUM(AD$3:AD$5)/SUM(AD$3:AD$5,AD$11:AD$13))</f>
        <v>0.1047334282</v>
      </c>
      <c r="AE32" s="3">
        <f t="array" ref="AE32">(INDEX('AEO 2022 42'!80:80,MATCH(AE$28,'AEO 2022 42'!$13:$13,0))/100)*(SUM(AE$3:AE$5)/SUM(AE$3:AE$5,AE$11:AE$13))</f>
        <v>0.1041883843</v>
      </c>
      <c r="AF32" s="3">
        <f t="array" ref="AF32">(INDEX('AEO 2022 42'!80:80,MATCH(AF$28,'AEO 2022 42'!$13:$13,0))/100)*(SUM(AF$3:AF$5)/SUM(AF$3:AF$5,AF$11:AF$13))</f>
        <v>0.1042704211</v>
      </c>
    </row>
    <row r="33" ht="14.25" customHeight="1">
      <c r="A33" s="3" t="str">
        <f>'AEO 2021 42'!A76</f>
        <v>Large</v>
      </c>
      <c r="B33" s="3">
        <f t="array" ref="B33">(INDEX('AEO 2021 42'!76:76,MATCH(B$28,'AEO 2021 42'!$14:$14,0))/100)*(SUM(B$3:B$5)/SUM(B$3:B$5,B$11:B$13))</f>
        <v>0.1404527282</v>
      </c>
      <c r="C33" s="3">
        <f t="array" ref="C33">(INDEX('AEO 2022 42'!81:81,MATCH(C$28,'AEO 2022 42'!$13:$13,0))/100)*(SUM(C$3:C$5)/SUM(C$3:C$5,C$11:C$13))</f>
        <v>0.07196842075</v>
      </c>
      <c r="D33" s="3">
        <f t="array" ref="D33">(INDEX('AEO 2022 42'!81:81,MATCH(D$28,'AEO 2022 42'!$13:$13,0))/100)*(SUM(D$3:D$5)/SUM(D$3:D$5,D$11:D$13))</f>
        <v>0.06827347458</v>
      </c>
      <c r="E33" s="3">
        <f t="array" ref="E33">(INDEX('AEO 2022 42'!81:81,MATCH(E$28,'AEO 2022 42'!$13:$13,0))/100)*(SUM(E$3:E$5)/SUM(E$3:E$5,E$11:E$13))</f>
        <v>0.06763016061</v>
      </c>
      <c r="F33" s="3">
        <f t="array" ref="F33">(INDEX('AEO 2022 42'!81:81,MATCH(F$28,'AEO 2022 42'!$13:$13,0))/100)*(SUM(F$3:F$5)/SUM(F$3:F$5,F$11:F$13))</f>
        <v>0.06203546898</v>
      </c>
      <c r="G33" s="3">
        <f t="array" ref="G33">(INDEX('AEO 2022 42'!81:81,MATCH(G$28,'AEO 2022 42'!$13:$13,0))/100)*(SUM(G$3:G$5)/SUM(G$3:G$5,G$11:G$13))</f>
        <v>0.05750992561</v>
      </c>
      <c r="H33" s="3">
        <f t="array" ref="H33">(INDEX('AEO 2022 42'!81:81,MATCH(H$28,'AEO 2022 42'!$13:$13,0))/100)*(SUM(H$3:H$5)/SUM(H$3:H$5,H$11:H$13))</f>
        <v>0.05347564275</v>
      </c>
      <c r="I33" s="3">
        <f t="array" ref="I33">(INDEX('AEO 2022 42'!81:81,MATCH(I$28,'AEO 2022 42'!$13:$13,0))/100)*(SUM(I$3:I$5)/SUM(I$3:I$5,I$11:I$13))</f>
        <v>0.05018965762</v>
      </c>
      <c r="J33" s="3">
        <f t="array" ref="J33">(INDEX('AEO 2022 42'!81:81,MATCH(J$28,'AEO 2022 42'!$13:$13,0))/100)*(SUM(J$3:J$5)/SUM(J$3:J$5,J$11:J$13))</f>
        <v>0.0478312664</v>
      </c>
      <c r="K33" s="3">
        <f t="array" ref="K33">(INDEX('AEO 2022 42'!81:81,MATCH(K$28,'AEO 2022 42'!$13:$13,0))/100)*(SUM(K$3:K$5)/SUM(K$3:K$5,K$11:K$13))</f>
        <v>0.04566837137</v>
      </c>
      <c r="L33" s="3">
        <f t="array" ref="L33">(INDEX('AEO 2022 42'!81:81,MATCH(L$28,'AEO 2022 42'!$13:$13,0))/100)*(SUM(L$3:L$5)/SUM(L$3:L$5,L$11:L$13))</f>
        <v>0.04336082981</v>
      </c>
      <c r="M33" s="3">
        <f t="array" ref="M33">(INDEX('AEO 2022 42'!81:81,MATCH(M$28,'AEO 2022 42'!$13:$13,0))/100)*(SUM(M$3:M$5)/SUM(M$3:M$5,M$11:M$13))</f>
        <v>0.04201410245</v>
      </c>
      <c r="N33" s="3">
        <f t="array" ref="N33">(INDEX('AEO 2022 42'!81:81,MATCH(N$28,'AEO 2022 42'!$13:$13,0))/100)*(SUM(N$3:N$5)/SUM(N$3:N$5,N$11:N$13))</f>
        <v>0.03933843353</v>
      </c>
      <c r="O33" s="3">
        <f t="array" ref="O33">(INDEX('AEO 2022 42'!81:81,MATCH(O$28,'AEO 2022 42'!$13:$13,0))/100)*(SUM(O$3:O$5)/SUM(O$3:O$5,O$11:O$13))</f>
        <v>0.03897456551</v>
      </c>
      <c r="P33" s="3">
        <f t="array" ref="P33">(INDEX('AEO 2022 42'!81:81,MATCH(P$28,'AEO 2022 42'!$13:$13,0))/100)*(SUM(P$3:P$5)/SUM(P$3:P$5,P$11:P$13))</f>
        <v>0.03781521087</v>
      </c>
      <c r="Q33" s="3">
        <f t="array" ref="Q33">(INDEX('AEO 2022 42'!81:81,MATCH(Q$28,'AEO 2022 42'!$13:$13,0))/100)*(SUM(Q$3:Q$5)/SUM(Q$3:Q$5,Q$11:Q$13))</f>
        <v>0.03671054369</v>
      </c>
      <c r="R33" s="3">
        <f t="array" ref="R33">(INDEX('AEO 2022 42'!81:81,MATCH(R$28,'AEO 2022 42'!$13:$13,0))/100)*(SUM(R$3:R$5)/SUM(R$3:R$5,R$11:R$13))</f>
        <v>0.03582312861</v>
      </c>
      <c r="S33" s="3">
        <f t="array" ref="S33">(INDEX('AEO 2022 42'!81:81,MATCH(S$28,'AEO 2022 42'!$13:$13,0))/100)*(SUM(S$3:S$5)/SUM(S$3:S$5,S$11:S$13))</f>
        <v>0.03489725856</v>
      </c>
      <c r="T33" s="3">
        <f t="array" ref="T33">(INDEX('AEO 2022 42'!81:81,MATCH(T$28,'AEO 2022 42'!$13:$13,0))/100)*(SUM(T$3:T$5)/SUM(T$3:T$5,T$11:T$13))</f>
        <v>0.03402839155</v>
      </c>
      <c r="U33" s="3">
        <f t="array" ref="U33">(INDEX('AEO 2022 42'!81:81,MATCH(U$28,'AEO 2022 42'!$13:$13,0))/100)*(SUM(U$3:U$5)/SUM(U$3:U$5,U$11:U$13))</f>
        <v>0.03358781492</v>
      </c>
      <c r="V33" s="3">
        <f t="array" ref="V33">(INDEX('AEO 2022 42'!81:81,MATCH(V$28,'AEO 2022 42'!$13:$13,0))/100)*(SUM(V$3:V$5)/SUM(V$3:V$5,V$11:V$13))</f>
        <v>0.03252316513</v>
      </c>
      <c r="W33" s="3">
        <f t="array" ref="W33">(INDEX('AEO 2022 42'!81:81,MATCH(W$28,'AEO 2022 42'!$13:$13,0))/100)*(SUM(W$3:W$5)/SUM(W$3:W$5,W$11:W$13))</f>
        <v>0.0322051544</v>
      </c>
      <c r="X33" s="3">
        <f t="array" ref="X33">(INDEX('AEO 2022 42'!81:81,MATCH(X$28,'AEO 2022 42'!$13:$13,0))/100)*(SUM(X$3:X$5)/SUM(X$3:X$5,X$11:X$13))</f>
        <v>0.03171425595</v>
      </c>
      <c r="Y33" s="3">
        <f t="array" ref="Y33">(INDEX('AEO 2022 42'!81:81,MATCH(Y$28,'AEO 2022 42'!$13:$13,0))/100)*(SUM(Y$3:Y$5)/SUM(Y$3:Y$5,Y$11:Y$13))</f>
        <v>0.03127310875</v>
      </c>
      <c r="Z33" s="3">
        <f t="array" ref="Z33">(INDEX('AEO 2022 42'!81:81,MATCH(Z$28,'AEO 2022 42'!$13:$13,0))/100)*(SUM(Z$3:Z$5)/SUM(Z$3:Z$5,Z$11:Z$13))</f>
        <v>0.03109099066</v>
      </c>
      <c r="AA33" s="3">
        <f t="array" ref="AA33">(INDEX('AEO 2022 42'!81:81,MATCH(AA$28,'AEO 2022 42'!$13:$13,0))/100)*(SUM(AA$3:AA$5)/SUM(AA$3:AA$5,AA$11:AA$13))</f>
        <v>0.03087476901</v>
      </c>
      <c r="AB33" s="3">
        <f t="array" ref="AB33">(INDEX('AEO 2022 42'!81:81,MATCH(AB$28,'AEO 2022 42'!$13:$13,0))/100)*(SUM(AB$3:AB$5)/SUM(AB$3:AB$5,AB$11:AB$13))</f>
        <v>0.03056833963</v>
      </c>
      <c r="AC33" s="3">
        <f t="array" ref="AC33">(INDEX('AEO 2022 42'!81:81,MATCH(AC$28,'AEO 2022 42'!$13:$13,0))/100)*(SUM(AC$3:AC$5)/SUM(AC$3:AC$5,AC$11:AC$13))</f>
        <v>0.03044365093</v>
      </c>
      <c r="AD33" s="3">
        <f t="array" ref="AD33">(INDEX('AEO 2022 42'!81:81,MATCH(AD$28,'AEO 2022 42'!$13:$13,0))/100)*(SUM(AD$3:AD$5)/SUM(AD$3:AD$5,AD$11:AD$13))</f>
        <v>0.03029492708</v>
      </c>
      <c r="AE33" s="3">
        <f t="array" ref="AE33">(INDEX('AEO 2022 42'!81:81,MATCH(AE$28,'AEO 2022 42'!$13:$13,0))/100)*(SUM(AE$3:AE$5)/SUM(AE$3:AE$5,AE$11:AE$13))</f>
        <v>0.03008485917</v>
      </c>
      <c r="AF33" s="3">
        <f t="array" ref="AF33">(INDEX('AEO 2022 42'!81:81,MATCH(AF$28,'AEO 2022 42'!$13:$13,0))/100)*(SUM(AF$3:AF$5)/SUM(AF$3:AF$5,AF$11:AF$13))</f>
        <v>0.03022368774</v>
      </c>
    </row>
    <row r="34" ht="14.25" customHeight="1">
      <c r="A34" s="3" t="str">
        <f>'AEO 2021 42'!A77</f>
        <v>Two Seater</v>
      </c>
      <c r="B34" s="3">
        <f t="array" ref="B34">(INDEX('AEO 2021 42'!77:77,MATCH(B$28,'AEO 2021 42'!$14:$14,0))/100)*(SUM(B$3:B$5)/SUM(B$3:B$5,B$11:B$13))</f>
        <v>0.008390479679</v>
      </c>
      <c r="C34" s="3">
        <f t="array" ref="C34">(INDEX('AEO 2022 42'!82:82,MATCH(C$28,'AEO 2022 42'!$13:$13,0))/100)*(SUM(C$3:C$5)/SUM(C$3:C$5,C$11:C$13))</f>
        <v>0.007651440372</v>
      </c>
      <c r="D34" s="3">
        <f t="array" ref="D34">(INDEX('AEO 2022 42'!82:82,MATCH(D$28,'AEO 2022 42'!$13:$13,0))/100)*(SUM(D$3:D$5)/SUM(D$3:D$5,D$11:D$13))</f>
        <v>0.006888545757</v>
      </c>
      <c r="E34" s="3">
        <f t="array" ref="E34">(INDEX('AEO 2022 42'!82:82,MATCH(E$28,'AEO 2022 42'!$13:$13,0))/100)*(SUM(E$3:E$5)/SUM(E$3:E$5,E$11:E$13))</f>
        <v>0.006555785813</v>
      </c>
      <c r="F34" s="3">
        <f t="array" ref="F34">(INDEX('AEO 2022 42'!82:82,MATCH(F$28,'AEO 2022 42'!$13:$13,0))/100)*(SUM(F$3:F$5)/SUM(F$3:F$5,F$11:F$13))</f>
        <v>0.006124747871</v>
      </c>
      <c r="G34" s="3">
        <f t="array" ref="G34">(INDEX('AEO 2022 42'!82:82,MATCH(G$28,'AEO 2022 42'!$13:$13,0))/100)*(SUM(G$3:G$5)/SUM(G$3:G$5,G$11:G$13))</f>
        <v>0.005790690228</v>
      </c>
      <c r="H34" s="3">
        <f t="array" ref="H34">(INDEX('AEO 2022 42'!82:82,MATCH(H$28,'AEO 2022 42'!$13:$13,0))/100)*(SUM(H$3:H$5)/SUM(H$3:H$5,H$11:H$13))</f>
        <v>0.005468623597</v>
      </c>
      <c r="I34" s="3">
        <f t="array" ref="I34">(INDEX('AEO 2022 42'!82:82,MATCH(I$28,'AEO 2022 42'!$13:$13,0))/100)*(SUM(I$3:I$5)/SUM(I$3:I$5,I$11:I$13))</f>
        <v>0.005176471791</v>
      </c>
      <c r="J34" s="3">
        <f t="array" ref="J34">(INDEX('AEO 2022 42'!82:82,MATCH(J$28,'AEO 2022 42'!$13:$13,0))/100)*(SUM(J$3:J$5)/SUM(J$3:J$5,J$11:J$13))</f>
        <v>0.004958471508</v>
      </c>
      <c r="K34" s="3">
        <f t="array" ref="K34">(INDEX('AEO 2022 42'!82:82,MATCH(K$28,'AEO 2022 42'!$13:$13,0))/100)*(SUM(K$3:K$5)/SUM(K$3:K$5,K$11:K$13))</f>
        <v>0.004759479906</v>
      </c>
      <c r="L34" s="3">
        <f t="array" ref="L34">(INDEX('AEO 2022 42'!82:82,MATCH(L$28,'AEO 2022 42'!$13:$13,0))/100)*(SUM(L$3:L$5)/SUM(L$3:L$5,L$11:L$13))</f>
        <v>0.004576586237</v>
      </c>
      <c r="M34" s="3">
        <f t="array" ref="M34">(INDEX('AEO 2022 42'!82:82,MATCH(M$28,'AEO 2022 42'!$13:$13,0))/100)*(SUM(M$3:M$5)/SUM(M$3:M$5,M$11:M$13))</f>
        <v>0.004421044216</v>
      </c>
      <c r="N34" s="3">
        <f t="array" ref="N34">(INDEX('AEO 2022 42'!82:82,MATCH(N$28,'AEO 2022 42'!$13:$13,0))/100)*(SUM(N$3:N$5)/SUM(N$3:N$5,N$11:N$13))</f>
        <v>0.00426634946</v>
      </c>
      <c r="O34" s="3">
        <f t="array" ref="O34">(INDEX('AEO 2022 42'!82:82,MATCH(O$28,'AEO 2022 42'!$13:$13,0))/100)*(SUM(O$3:O$5)/SUM(O$3:O$5,O$11:O$13))</f>
        <v>0.004154452792</v>
      </c>
      <c r="P34" s="3">
        <f t="array" ref="P34">(INDEX('AEO 2022 42'!82:82,MATCH(P$28,'AEO 2022 42'!$13:$13,0))/100)*(SUM(P$3:P$5)/SUM(P$3:P$5,P$11:P$13))</f>
        <v>0.004037150121</v>
      </c>
      <c r="Q34" s="3">
        <f t="array" ref="Q34">(INDEX('AEO 2022 42'!82:82,MATCH(Q$28,'AEO 2022 42'!$13:$13,0))/100)*(SUM(Q$3:Q$5)/SUM(Q$3:Q$5,Q$11:Q$13))</f>
        <v>0.003935195169</v>
      </c>
      <c r="R34" s="3">
        <f t="array" ref="R34">(INDEX('AEO 2022 42'!82:82,MATCH(R$28,'AEO 2022 42'!$13:$13,0))/100)*(SUM(R$3:R$5)/SUM(R$3:R$5,R$11:R$13))</f>
        <v>0.003844925721</v>
      </c>
      <c r="S34" s="3">
        <f t="array" ref="S34">(INDEX('AEO 2022 42'!82:82,MATCH(S$28,'AEO 2022 42'!$13:$13,0))/100)*(SUM(S$3:S$5)/SUM(S$3:S$5,S$11:S$13))</f>
        <v>0.003762113873</v>
      </c>
      <c r="T34" s="3">
        <f t="array" ref="T34">(INDEX('AEO 2022 42'!82:82,MATCH(T$28,'AEO 2022 42'!$13:$13,0))/100)*(SUM(T$3:T$5)/SUM(T$3:T$5,T$11:T$13))</f>
        <v>0.003688164631</v>
      </c>
      <c r="U34" s="3">
        <f t="array" ref="U34">(INDEX('AEO 2022 42'!82:82,MATCH(U$28,'AEO 2022 42'!$13:$13,0))/100)*(SUM(U$3:U$5)/SUM(U$3:U$5,U$11:U$13))</f>
        <v>0.003628266461</v>
      </c>
      <c r="V34" s="3">
        <f t="array" ref="V34">(INDEX('AEO 2022 42'!82:82,MATCH(V$28,'AEO 2022 42'!$13:$13,0))/100)*(SUM(V$3:V$5)/SUM(V$3:V$5,V$11:V$13))</f>
        <v>0.003564515449</v>
      </c>
      <c r="W34" s="3">
        <f t="array" ref="W34">(INDEX('AEO 2022 42'!82:82,MATCH(W$28,'AEO 2022 42'!$13:$13,0))/100)*(SUM(W$3:W$5)/SUM(W$3:W$5,W$11:W$13))</f>
        <v>0.00351831106</v>
      </c>
      <c r="X34" s="3">
        <f t="array" ref="X34">(INDEX('AEO 2022 42'!82:82,MATCH(X$28,'AEO 2022 42'!$13:$13,0))/100)*(SUM(X$3:X$5)/SUM(X$3:X$5,X$11:X$13))</f>
        <v>0.003476863582</v>
      </c>
      <c r="Y34" s="3">
        <f t="array" ref="Y34">(INDEX('AEO 2022 42'!82:82,MATCH(Y$28,'AEO 2022 42'!$13:$13,0))/100)*(SUM(Y$3:Y$5)/SUM(Y$3:Y$5,Y$11:Y$13))</f>
        <v>0.003441929648</v>
      </c>
      <c r="Z34" s="3">
        <f t="array" ref="Z34">(INDEX('AEO 2022 42'!82:82,MATCH(Z$28,'AEO 2022 42'!$13:$13,0))/100)*(SUM(Z$3:Z$5)/SUM(Z$3:Z$5,Z$11:Z$13))</f>
        <v>0.003415822606</v>
      </c>
      <c r="AA34" s="3">
        <f t="array" ref="AA34">(INDEX('AEO 2022 42'!82:82,MATCH(AA$28,'AEO 2022 42'!$13:$13,0))/100)*(SUM(AA$3:AA$5)/SUM(AA$3:AA$5,AA$11:AA$13))</f>
        <v>0.003394233473</v>
      </c>
      <c r="AB34" s="3">
        <f t="array" ref="AB34">(INDEX('AEO 2022 42'!82:82,MATCH(AB$28,'AEO 2022 42'!$13:$13,0))/100)*(SUM(AB$3:AB$5)/SUM(AB$3:AB$5,AB$11:AB$13))</f>
        <v>0.003373745578</v>
      </c>
      <c r="AC34" s="3">
        <f t="array" ref="AC34">(INDEX('AEO 2022 42'!82:82,MATCH(AC$28,'AEO 2022 42'!$13:$13,0))/100)*(SUM(AC$3:AC$5)/SUM(AC$3:AC$5,AC$11:AC$13))</f>
        <v>0.003358037738</v>
      </c>
      <c r="AD34" s="3">
        <f t="array" ref="AD34">(INDEX('AEO 2022 42'!82:82,MATCH(AD$28,'AEO 2022 42'!$13:$13,0))/100)*(SUM(AD$3:AD$5)/SUM(AD$3:AD$5,AD$11:AD$13))</f>
        <v>0.003343777813</v>
      </c>
      <c r="AE34" s="3">
        <f t="array" ref="AE34">(INDEX('AEO 2022 42'!82:82,MATCH(AE$28,'AEO 2022 42'!$13:$13,0))/100)*(SUM(AE$3:AE$5)/SUM(AE$3:AE$5,AE$11:AE$13))</f>
        <v>0.003330929524</v>
      </c>
      <c r="AF34" s="3">
        <f t="array" ref="AF34">(INDEX('AEO 2022 42'!82:82,MATCH(AF$28,'AEO 2022 42'!$13:$13,0))/100)*(SUM(AF$3:AF$5)/SUM(AF$3:AF$5,AF$11:AF$13))</f>
        <v>0.003323689171</v>
      </c>
    </row>
    <row r="35" ht="14.25" customHeight="1">
      <c r="A35" s="3" t="str">
        <f>'AEO 2021 42'!A78</f>
        <v>Small Crossover Utility</v>
      </c>
      <c r="B35" s="3">
        <f t="array" ref="B35">(INDEX('AEO 2021 42'!78:78,MATCH(B$28,'AEO 2021 42'!$14:$14,0))/100)*(SUM(B$3:B$5)/SUM(B$3:B$5,B$11:B$13))</f>
        <v>0.1628008174</v>
      </c>
      <c r="C35" s="3">
        <f t="array" ref="C35">(INDEX('AEO 2022 42'!83:83,MATCH(C$28,'AEO 2022 42'!$13:$13,0))/100)*(SUM(C$3:C$5)/SUM(C$3:C$5,C$11:C$13))</f>
        <v>0.2318054852</v>
      </c>
      <c r="D35" s="3">
        <f t="array" ref="D35">(INDEX('AEO 2022 42'!83:83,MATCH(D$28,'AEO 2022 42'!$13:$13,0))/100)*(SUM(D$3:D$5)/SUM(D$3:D$5,D$11:D$13))</f>
        <v>0.2054794631</v>
      </c>
      <c r="E35" s="3">
        <f t="array" ref="E35">(INDEX('AEO 2022 42'!83:83,MATCH(E$28,'AEO 2022 42'!$13:$13,0))/100)*(SUM(E$3:E$5)/SUM(E$3:E$5,E$11:E$13))</f>
        <v>0.1845586469</v>
      </c>
      <c r="F35" s="3">
        <f t="array" ref="F35">(INDEX('AEO 2022 42'!83:83,MATCH(F$28,'AEO 2022 42'!$13:$13,0))/100)*(SUM(F$3:F$5)/SUM(F$3:F$5,F$11:F$13))</f>
        <v>0.1742054536</v>
      </c>
      <c r="G35" s="3">
        <f t="array" ref="G35">(INDEX('AEO 2022 42'!83:83,MATCH(G$28,'AEO 2022 42'!$13:$13,0))/100)*(SUM(G$3:G$5)/SUM(G$3:G$5,G$11:G$13))</f>
        <v>0.1668324825</v>
      </c>
      <c r="H35" s="3">
        <f t="array" ref="H35">(INDEX('AEO 2022 42'!83:83,MATCH(H$28,'AEO 2022 42'!$13:$13,0))/100)*(SUM(H$3:H$5)/SUM(H$3:H$5,H$11:H$13))</f>
        <v>0.1602248519</v>
      </c>
      <c r="I35" s="3">
        <f t="array" ref="I35">(INDEX('AEO 2022 42'!83:83,MATCH(I$28,'AEO 2022 42'!$13:$13,0))/100)*(SUM(I$3:I$5)/SUM(I$3:I$5,I$11:I$13))</f>
        <v>0.1553012136</v>
      </c>
      <c r="J35" s="3">
        <f t="array" ref="J35">(INDEX('AEO 2022 42'!83:83,MATCH(J$28,'AEO 2022 42'!$13:$13,0))/100)*(SUM(J$3:J$5)/SUM(J$3:J$5,J$11:J$13))</f>
        <v>0.149672842</v>
      </c>
      <c r="K35" s="3">
        <f t="array" ref="K35">(INDEX('AEO 2022 42'!83:83,MATCH(K$28,'AEO 2022 42'!$13:$13,0))/100)*(SUM(K$3:K$5)/SUM(K$3:K$5,K$11:K$13))</f>
        <v>0.1445651768</v>
      </c>
      <c r="L35" s="3">
        <f t="array" ref="L35">(INDEX('AEO 2022 42'!83:83,MATCH(L$28,'AEO 2022 42'!$13:$13,0))/100)*(SUM(L$3:L$5)/SUM(L$3:L$5,L$11:L$13))</f>
        <v>0.1409269106</v>
      </c>
      <c r="M35" s="3">
        <f t="array" ref="M35">(INDEX('AEO 2022 42'!83:83,MATCH(M$28,'AEO 2022 42'!$13:$13,0))/100)*(SUM(M$3:M$5)/SUM(M$3:M$5,M$11:M$13))</f>
        <v>0.136156039</v>
      </c>
      <c r="N35" s="3">
        <f t="array" ref="N35">(INDEX('AEO 2022 42'!83:83,MATCH(N$28,'AEO 2022 42'!$13:$13,0))/100)*(SUM(N$3:N$5)/SUM(N$3:N$5,N$11:N$13))</f>
        <v>0.1348998537</v>
      </c>
      <c r="O35" s="3">
        <f t="array" ref="O35">(INDEX('AEO 2022 42'!83:83,MATCH(O$28,'AEO 2022 42'!$13:$13,0))/100)*(SUM(O$3:O$5)/SUM(O$3:O$5,O$11:O$13))</f>
        <v>0.1296288274</v>
      </c>
      <c r="P35" s="3">
        <f t="array" ref="P35">(INDEX('AEO 2022 42'!83:83,MATCH(P$28,'AEO 2022 42'!$13:$13,0))/100)*(SUM(P$3:P$5)/SUM(P$3:P$5,P$11:P$13))</f>
        <v>0.1266129703</v>
      </c>
      <c r="Q35" s="3">
        <f t="array" ref="Q35">(INDEX('AEO 2022 42'!83:83,MATCH(Q$28,'AEO 2022 42'!$13:$13,0))/100)*(SUM(Q$3:Q$5)/SUM(Q$3:Q$5,Q$11:Q$13))</f>
        <v>0.1240669992</v>
      </c>
      <c r="R35" s="3">
        <f t="array" ref="R35">(INDEX('AEO 2022 42'!83:83,MATCH(R$28,'AEO 2022 42'!$13:$13,0))/100)*(SUM(R$3:R$5)/SUM(R$3:R$5,R$11:R$13))</f>
        <v>0.1215788632</v>
      </c>
      <c r="S35" s="3">
        <f t="array" ref="S35">(INDEX('AEO 2022 42'!83:83,MATCH(S$28,'AEO 2022 42'!$13:$13,0))/100)*(SUM(S$3:S$5)/SUM(S$3:S$5,S$11:S$13))</f>
        <v>0.1196388345</v>
      </c>
      <c r="T35" s="3">
        <f t="array" ref="T35">(INDEX('AEO 2022 42'!83:83,MATCH(T$28,'AEO 2022 42'!$13:$13,0))/100)*(SUM(T$3:T$5)/SUM(T$3:T$5,T$11:T$13))</f>
        <v>0.1180445408</v>
      </c>
      <c r="U35" s="3">
        <f t="array" ref="U35">(INDEX('AEO 2022 42'!83:83,MATCH(U$28,'AEO 2022 42'!$13:$13,0))/100)*(SUM(U$3:U$5)/SUM(U$3:U$5,U$11:U$13))</f>
        <v>0.1159457087</v>
      </c>
      <c r="V35" s="3">
        <f t="array" ref="V35">(INDEX('AEO 2022 42'!83:83,MATCH(V$28,'AEO 2022 42'!$13:$13,0))/100)*(SUM(V$3:V$5)/SUM(V$3:V$5,V$11:V$13))</f>
        <v>0.1155696984</v>
      </c>
      <c r="W35" s="3">
        <f t="array" ref="W35">(INDEX('AEO 2022 42'!83:83,MATCH(W$28,'AEO 2022 42'!$13:$13,0))/100)*(SUM(W$3:W$5)/SUM(W$3:W$5,W$11:W$13))</f>
        <v>0.1139890589</v>
      </c>
      <c r="X35" s="3">
        <f t="array" ref="X35">(INDEX('AEO 2022 42'!83:83,MATCH(X$28,'AEO 2022 42'!$13:$13,0))/100)*(SUM(X$3:X$5)/SUM(X$3:X$5,X$11:X$13))</f>
        <v>0.1131587784</v>
      </c>
      <c r="Y35" s="3">
        <f t="array" ref="Y35">(INDEX('AEO 2022 42'!83:83,MATCH(Y$28,'AEO 2022 42'!$13:$13,0))/100)*(SUM(Y$3:Y$5)/SUM(Y$3:Y$5,Y$11:Y$13))</f>
        <v>0.1125797655</v>
      </c>
      <c r="Z35" s="3">
        <f t="array" ref="Z35">(INDEX('AEO 2022 42'!83:83,MATCH(Z$28,'AEO 2022 42'!$13:$13,0))/100)*(SUM(Z$3:Z$5)/SUM(Z$3:Z$5,Z$11:Z$13))</f>
        <v>0.1117403053</v>
      </c>
      <c r="AA35" s="3">
        <f t="array" ref="AA35">(INDEX('AEO 2022 42'!83:83,MATCH(AA$28,'AEO 2022 42'!$13:$13,0))/100)*(SUM(AA$3:AA$5)/SUM(AA$3:AA$5,AA$11:AA$13))</f>
        <v>0.111249124</v>
      </c>
      <c r="AB35" s="3">
        <f t="array" ref="AB35">(INDEX('AEO 2022 42'!83:83,MATCH(AB$28,'AEO 2022 42'!$13:$13,0))/100)*(SUM(AB$3:AB$5)/SUM(AB$3:AB$5,AB$11:AB$13))</f>
        <v>0.1111142931</v>
      </c>
      <c r="AC35" s="3">
        <f t="array" ref="AC35">(INDEX('AEO 2022 42'!83:83,MATCH(AC$28,'AEO 2022 42'!$13:$13,0))/100)*(SUM(AC$3:AC$5)/SUM(AC$3:AC$5,AC$11:AC$13))</f>
        <v>0.110717016</v>
      </c>
      <c r="AD35" s="3">
        <f t="array" ref="AD35">(INDEX('AEO 2022 42'!83:83,MATCH(AD$28,'AEO 2022 42'!$13:$13,0))/100)*(SUM(AD$3:AD$5)/SUM(AD$3:AD$5,AD$11:AD$13))</f>
        <v>0.1104535834</v>
      </c>
      <c r="AE35" s="3">
        <f t="array" ref="AE35">(INDEX('AEO 2022 42'!83:83,MATCH(AE$28,'AEO 2022 42'!$13:$13,0))/100)*(SUM(AE$3:AE$5)/SUM(AE$3:AE$5,AE$11:AE$13))</f>
        <v>0.1104517862</v>
      </c>
      <c r="AF35" s="3">
        <f t="array" ref="AF35">(INDEX('AEO 2022 42'!83:83,MATCH(AF$28,'AEO 2022 42'!$13:$13,0))/100)*(SUM(AF$3:AF$5)/SUM(AF$3:AF$5,AF$11:AF$13))</f>
        <v>0.1097242819</v>
      </c>
    </row>
    <row r="36" ht="14.25" customHeight="1">
      <c r="A36" s="3" t="str">
        <f>'AEO 2021 42'!A79</f>
        <v>Large Crossover Utility</v>
      </c>
      <c r="B36" s="3">
        <f t="array" ref="B36">(INDEX('AEO 2021 42'!79:79,MATCH(B$28,'AEO 2021 42'!$14:$14,0))/100)*(SUM(B$3:B$5)/SUM(B$3:B$5,B$11:B$13))</f>
        <v>0.04526358047</v>
      </c>
      <c r="C36" s="3">
        <f t="array" ref="C36">(INDEX('AEO 2022 42'!84:84,MATCH(C$28,'AEO 2022 42'!$13:$13,0))/100)*(SUM(C$3:C$5)/SUM(C$3:C$5,C$11:C$13))</f>
        <v>0.03998590385</v>
      </c>
      <c r="D36" s="3">
        <f t="array" ref="D36">(INDEX('AEO 2022 42'!84:84,MATCH(D$28,'AEO 2022 42'!$13:$13,0))/100)*(SUM(D$3:D$5)/SUM(D$3:D$5,D$11:D$13))</f>
        <v>0.03937120087</v>
      </c>
      <c r="E36" s="3">
        <f t="array" ref="E36">(INDEX('AEO 2022 42'!84:84,MATCH(E$28,'AEO 2022 42'!$13:$13,0))/100)*(SUM(E$3:E$5)/SUM(E$3:E$5,E$11:E$13))</f>
        <v>0.03866421335</v>
      </c>
      <c r="F36" s="3">
        <f t="array" ref="F36">(INDEX('AEO 2022 42'!84:84,MATCH(F$28,'AEO 2022 42'!$13:$13,0))/100)*(SUM(F$3:F$5)/SUM(F$3:F$5,F$11:F$13))</f>
        <v>0.03677147176</v>
      </c>
      <c r="G36" s="3">
        <f t="array" ref="G36">(INDEX('AEO 2022 42'!84:84,MATCH(G$28,'AEO 2022 42'!$13:$13,0))/100)*(SUM(G$3:G$5)/SUM(G$3:G$5,G$11:G$13))</f>
        <v>0.03520258645</v>
      </c>
      <c r="H36" s="3">
        <f t="array" ref="H36">(INDEX('AEO 2022 42'!84:84,MATCH(H$28,'AEO 2022 42'!$13:$13,0))/100)*(SUM(H$3:H$5)/SUM(H$3:H$5,H$11:H$13))</f>
        <v>0.03382137108</v>
      </c>
      <c r="I36" s="3">
        <f t="array" ref="I36">(INDEX('AEO 2022 42'!84:84,MATCH(I$28,'AEO 2022 42'!$13:$13,0))/100)*(SUM(I$3:I$5)/SUM(I$3:I$5,I$11:I$13))</f>
        <v>0.03270468979</v>
      </c>
      <c r="J36" s="3">
        <f t="array" ref="J36">(INDEX('AEO 2022 42'!84:84,MATCH(J$28,'AEO 2022 42'!$13:$13,0))/100)*(SUM(J$3:J$5)/SUM(J$3:J$5,J$11:J$13))</f>
        <v>0.03171715123</v>
      </c>
      <c r="K36" s="3">
        <f t="array" ref="K36">(INDEX('AEO 2022 42'!84:84,MATCH(K$28,'AEO 2022 42'!$13:$13,0))/100)*(SUM(K$3:K$5)/SUM(K$3:K$5,K$11:K$13))</f>
        <v>0.03080849341</v>
      </c>
      <c r="L36" s="3">
        <f t="array" ref="L36">(INDEX('AEO 2022 42'!84:84,MATCH(L$28,'AEO 2022 42'!$13:$13,0))/100)*(SUM(L$3:L$5)/SUM(L$3:L$5,L$11:L$13))</f>
        <v>0.02985313612</v>
      </c>
      <c r="M36" s="3">
        <f t="array" ref="M36">(INDEX('AEO 2022 42'!84:84,MATCH(M$28,'AEO 2022 42'!$13:$13,0))/100)*(SUM(M$3:M$5)/SUM(M$3:M$5,M$11:M$13))</f>
        <v>0.02920921879</v>
      </c>
      <c r="N36" s="3">
        <f t="array" ref="N36">(INDEX('AEO 2022 42'!84:84,MATCH(N$28,'AEO 2022 42'!$13:$13,0))/100)*(SUM(N$3:N$5)/SUM(N$3:N$5,N$11:N$13))</f>
        <v>0.02814205955</v>
      </c>
      <c r="O36" s="3">
        <f t="array" ref="O36">(INDEX('AEO 2022 42'!84:84,MATCH(O$28,'AEO 2022 42'!$13:$13,0))/100)*(SUM(O$3:O$5)/SUM(O$3:O$5,O$11:O$13))</f>
        <v>0.02787373365</v>
      </c>
      <c r="P36" s="3">
        <f t="array" ref="P36">(INDEX('AEO 2022 42'!84:84,MATCH(P$28,'AEO 2022 42'!$13:$13,0))/100)*(SUM(P$3:P$5)/SUM(P$3:P$5,P$11:P$13))</f>
        <v>0.02736180861</v>
      </c>
      <c r="Q36" s="3">
        <f t="array" ref="Q36">(INDEX('AEO 2022 42'!84:84,MATCH(Q$28,'AEO 2022 42'!$13:$13,0))/100)*(SUM(Q$3:Q$5)/SUM(Q$3:Q$5,Q$11:Q$13))</f>
        <v>0.02685575892</v>
      </c>
      <c r="R36" s="3">
        <f t="array" ref="R36">(INDEX('AEO 2022 42'!84:84,MATCH(R$28,'AEO 2022 42'!$13:$13,0))/100)*(SUM(R$3:R$5)/SUM(R$3:R$5,R$11:R$13))</f>
        <v>0.0264446666</v>
      </c>
      <c r="S36" s="3">
        <f t="array" ref="S36">(INDEX('AEO 2022 42'!84:84,MATCH(S$28,'AEO 2022 42'!$13:$13,0))/100)*(SUM(S$3:S$5)/SUM(S$3:S$5,S$11:S$13))</f>
        <v>0.02602982975</v>
      </c>
      <c r="T36" s="3">
        <f t="array" ref="T36">(INDEX('AEO 2022 42'!84:84,MATCH(T$28,'AEO 2022 42'!$13:$13,0))/100)*(SUM(T$3:T$5)/SUM(T$3:T$5,T$11:T$13))</f>
        <v>0.02564300379</v>
      </c>
      <c r="U36" s="3">
        <f t="array" ref="U36">(INDEX('AEO 2022 42'!84:84,MATCH(U$28,'AEO 2022 42'!$13:$13,0))/100)*(SUM(U$3:U$5)/SUM(U$3:U$5,U$11:U$13))</f>
        <v>0.02542186213</v>
      </c>
      <c r="V36" s="3">
        <f t="array" ref="V36">(INDEX('AEO 2022 42'!84:84,MATCH(V$28,'AEO 2022 42'!$13:$13,0))/100)*(SUM(V$3:V$5)/SUM(V$3:V$5,V$11:V$13))</f>
        <v>0.02500656741</v>
      </c>
      <c r="W36" s="3">
        <f t="array" ref="W36">(INDEX('AEO 2022 42'!84:84,MATCH(W$28,'AEO 2022 42'!$13:$13,0))/100)*(SUM(W$3:W$5)/SUM(W$3:W$5,W$11:W$13))</f>
        <v>0.02486662083</v>
      </c>
      <c r="X36" s="3">
        <f t="array" ref="X36">(INDEX('AEO 2022 42'!84:84,MATCH(X$28,'AEO 2022 42'!$13:$13,0))/100)*(SUM(X$3:X$5)/SUM(X$3:X$5,X$11:X$13))</f>
        <v>0.0246836584</v>
      </c>
      <c r="Y36" s="3">
        <f t="array" ref="Y36">(INDEX('AEO 2022 42'!84:84,MATCH(Y$28,'AEO 2022 42'!$13:$13,0))/100)*(SUM(Y$3:Y$5)/SUM(Y$3:Y$5,Y$11:Y$13))</f>
        <v>0.02453171634</v>
      </c>
      <c r="Z36" s="3">
        <f t="array" ref="Z36">(INDEX('AEO 2022 42'!84:84,MATCH(Z$28,'AEO 2022 42'!$13:$13,0))/100)*(SUM(Z$3:Z$5)/SUM(Z$3:Z$5,Z$11:Z$13))</f>
        <v>0.02449549639</v>
      </c>
      <c r="AA36" s="3">
        <f t="array" ref="AA36">(INDEX('AEO 2022 42'!84:84,MATCH(AA$28,'AEO 2022 42'!$13:$13,0))/100)*(SUM(AA$3:AA$5)/SUM(AA$3:AA$5,AA$11:AA$13))</f>
        <v>0.02445582289</v>
      </c>
      <c r="AB36" s="3">
        <f t="array" ref="AB36">(INDEX('AEO 2022 42'!84:84,MATCH(AB$28,'AEO 2022 42'!$13:$13,0))/100)*(SUM(AB$3:AB$5)/SUM(AB$3:AB$5,AB$11:AB$13))</f>
        <v>0.02439190123</v>
      </c>
      <c r="AC36" s="3">
        <f t="array" ref="AC36">(INDEX('AEO 2022 42'!84:84,MATCH(AC$28,'AEO 2022 42'!$13:$13,0))/100)*(SUM(AC$3:AC$5)/SUM(AC$3:AC$5,AC$11:AC$13))</f>
        <v>0.02440345162</v>
      </c>
      <c r="AD36" s="3">
        <f t="array" ref="AD36">(INDEX('AEO 2022 42'!84:84,MATCH(AD$28,'AEO 2022 42'!$13:$13,0))/100)*(SUM(AD$3:AD$5)/SUM(AD$3:AD$5,AD$11:AD$13))</f>
        <v>0.0244062018</v>
      </c>
      <c r="AE36" s="3">
        <f t="array" ref="AE36">(INDEX('AEO 2022 42'!84:84,MATCH(AE$28,'AEO 2022 42'!$13:$13,0))/100)*(SUM(AE$3:AE$5)/SUM(AE$3:AE$5,AE$11:AE$13))</f>
        <v>0.02438742787</v>
      </c>
      <c r="AF36" s="3">
        <f t="array" ref="AF36">(INDEX('AEO 2022 42'!84:84,MATCH(AF$28,'AEO 2022 42'!$13:$13,0))/100)*(SUM(AF$3:AF$5)/SUM(AF$3:AF$5,AF$11:AF$13))</f>
        <v>0.02451575532</v>
      </c>
    </row>
    <row r="37" ht="14.25" customHeight="1">
      <c r="A37" s="3" t="str">
        <f>'AEO 2021 42'!A81</f>
        <v>Small Pickup</v>
      </c>
      <c r="B37" s="3">
        <f t="array" ref="B37">INDEX('AEO 2021 42'!81:81,MATCH(B$28,'AEO 2021 42'!$14:$14,0))/100*(SUM(B$11:B$13)/SUM(B$3:B$5,B$11:B$13))</f>
        <v>0.006860770851</v>
      </c>
      <c r="C37" s="3">
        <f t="array" ref="C37">INDEX('AEO 2022 42'!87:87,MATCH(C$28,'AEO 2022 42'!$13:$13,0))/100*(SUM(C$11:C$13)/SUM(C$3:C$5,C$11:C$13))</f>
        <v>0.009201413733</v>
      </c>
      <c r="D37" s="3">
        <f t="array" ref="D37">INDEX('AEO 2022 42'!87:87,MATCH(D$28,'AEO 2022 42'!$13:$13,0))/100*(SUM(D$11:D$13)/SUM(D$3:D$5,D$11:D$13))</f>
        <v>0.0120817814</v>
      </c>
      <c r="E37" s="3">
        <f t="array" ref="E37">INDEX('AEO 2022 42'!87:87,MATCH(E$28,'AEO 2022 42'!$13:$13,0))/100*(SUM(E$11:E$13)/SUM(E$3:E$5,E$11:E$13))</f>
        <v>0.01455583297</v>
      </c>
      <c r="F37" s="3">
        <f t="array" ref="F37">INDEX('AEO 2022 42'!87:87,MATCH(F$28,'AEO 2022 42'!$13:$13,0))/100*(SUM(F$11:F$13)/SUM(F$3:F$5,F$11:F$13))</f>
        <v>0.01611185221</v>
      </c>
      <c r="G37" s="3">
        <f t="array" ref="G37">INDEX('AEO 2022 42'!87:87,MATCH(G$28,'AEO 2022 42'!$13:$13,0))/100*(SUM(G$11:G$13)/SUM(G$3:G$5,G$11:G$13))</f>
        <v>0.01728715458</v>
      </c>
      <c r="H37" s="3">
        <f t="array" ref="H37">INDEX('AEO 2022 42'!87:87,MATCH(H$28,'AEO 2022 42'!$13:$13,0))/100*(SUM(H$11:H$13)/SUM(H$3:H$5,H$11:H$13))</f>
        <v>0.0181773657</v>
      </c>
      <c r="I37" s="3">
        <f t="array" ref="I37">INDEX('AEO 2022 42'!87:87,MATCH(I$28,'AEO 2022 42'!$13:$13,0))/100*(SUM(I$11:I$13)/SUM(I$3:I$5,I$11:I$13))</f>
        <v>0.01892223555</v>
      </c>
      <c r="J37" s="3">
        <f t="array" ref="J37">INDEX('AEO 2022 42'!87:87,MATCH(J$28,'AEO 2022 42'!$13:$13,0))/100*(SUM(J$11:J$13)/SUM(J$3:J$5,J$11:J$13))</f>
        <v>0.0196621547</v>
      </c>
      <c r="K37" s="3">
        <f t="array" ref="K37">INDEX('AEO 2022 42'!87:87,MATCH(K$28,'AEO 2022 42'!$13:$13,0))/100*(SUM(K$11:K$13)/SUM(K$3:K$5,K$11:K$13))</f>
        <v>0.02033608938</v>
      </c>
      <c r="L37" s="3">
        <f t="array" ref="L37">INDEX('AEO 2022 42'!87:87,MATCH(L$28,'AEO 2022 42'!$13:$13,0))/100*(SUM(L$11:L$13)/SUM(L$3:L$5,L$11:L$13))</f>
        <v>0.02078968116</v>
      </c>
      <c r="M37" s="3">
        <f t="array" ref="M37">INDEX('AEO 2022 42'!87:87,MATCH(M$28,'AEO 2022 42'!$13:$13,0))/100*(SUM(M$11:M$13)/SUM(M$3:M$5,M$11:M$13))</f>
        <v>0.02141537029</v>
      </c>
      <c r="N37" s="3">
        <f t="array" ref="N37">INDEX('AEO 2022 42'!87:87,MATCH(N$28,'AEO 2022 42'!$13:$13,0))/100*(SUM(N$11:N$13)/SUM(N$3:N$5,N$11:N$13))</f>
        <v>0.02154775477</v>
      </c>
      <c r="O37" s="3">
        <f t="array" ref="O37">INDEX('AEO 2022 42'!87:87,MATCH(O$28,'AEO 2022 42'!$13:$13,0))/100*(SUM(O$11:O$13)/SUM(O$3:O$5,O$11:O$13))</f>
        <v>0.02222816743</v>
      </c>
      <c r="P37" s="3">
        <f t="array" ref="P37">INDEX('AEO 2022 42'!87:87,MATCH(P$28,'AEO 2022 42'!$13:$13,0))/100*(SUM(P$11:P$13)/SUM(P$3:P$5,P$11:P$13))</f>
        <v>0.02265418842</v>
      </c>
      <c r="Q37" s="3">
        <f t="array" ref="Q37">INDEX('AEO 2022 42'!87:87,MATCH(Q$28,'AEO 2022 42'!$13:$13,0))/100*(SUM(Q$11:Q$13)/SUM(Q$3:Q$5,Q$11:Q$13))</f>
        <v>0.02297537142</v>
      </c>
      <c r="R37" s="3">
        <f t="array" ref="R37">INDEX('AEO 2022 42'!87:87,MATCH(R$28,'AEO 2022 42'!$13:$13,0))/100*(SUM(R$11:R$13)/SUM(R$3:R$5,R$11:R$13))</f>
        <v>0.02325984436</v>
      </c>
      <c r="S37" s="3">
        <f t="array" ref="S37">INDEX('AEO 2022 42'!87:87,MATCH(S$28,'AEO 2022 42'!$13:$13,0))/100*(SUM(S$11:S$13)/SUM(S$3:S$5,S$11:S$13))</f>
        <v>0.02348047206</v>
      </c>
      <c r="T37" s="3">
        <f t="array" ref="T37">INDEX('AEO 2022 42'!87:87,MATCH(T$28,'AEO 2022 42'!$13:$13,0))/100*(SUM(T$11:T$13)/SUM(T$3:T$5,T$11:T$13))</f>
        <v>0.02364668693</v>
      </c>
      <c r="U37" s="3">
        <f t="array" ref="U37">INDEX('AEO 2022 42'!87:87,MATCH(U$28,'AEO 2022 42'!$13:$13,0))/100*(SUM(U$11:U$13)/SUM(U$3:U$5,U$11:U$13))</f>
        <v>0.02393874419</v>
      </c>
      <c r="V37" s="3">
        <f t="array" ref="V37">INDEX('AEO 2022 42'!87:87,MATCH(V$28,'AEO 2022 42'!$13:$13,0))/100*(SUM(V$11:V$13)/SUM(V$3:V$5,V$11:V$13))</f>
        <v>0.02388081319</v>
      </c>
      <c r="W37" s="3">
        <f t="array" ref="W37">INDEX('AEO 2022 42'!87:87,MATCH(W$28,'AEO 2022 42'!$13:$13,0))/100*(SUM(W$11:W$13)/SUM(W$3:W$5,W$11:W$13))</f>
        <v>0.02411157724</v>
      </c>
      <c r="X37" s="3">
        <f t="array" ref="X37">INDEX('AEO 2022 42'!87:87,MATCH(X$28,'AEO 2022 42'!$13:$13,0))/100*(SUM(X$11:X$13)/SUM(X$3:X$5,X$11:X$13))</f>
        <v>0.02419473645</v>
      </c>
      <c r="Y37" s="3">
        <f t="array" ref="Y37">INDEX('AEO 2022 42'!87:87,MATCH(Y$28,'AEO 2022 42'!$13:$13,0))/100*(SUM(Y$11:Y$13)/SUM(Y$3:Y$5,Y$11:Y$13))</f>
        <v>0.02424593093</v>
      </c>
      <c r="Z37" s="3">
        <f t="array" ref="Z37">INDEX('AEO 2022 42'!87:87,MATCH(Z$28,'AEO 2022 42'!$13:$13,0))/100*(SUM(Z$11:Z$13)/SUM(Z$3:Z$5,Z$11:Z$13))</f>
        <v>0.02437264846</v>
      </c>
      <c r="AA37" s="3">
        <f t="array" ref="AA37">INDEX('AEO 2022 42'!87:87,MATCH(AA$28,'AEO 2022 42'!$13:$13,0))/100*(SUM(AA$11:AA$13)/SUM(AA$3:AA$5,AA$11:AA$13))</f>
        <v>0.02444576217</v>
      </c>
      <c r="AB37" s="3">
        <f t="array" ref="AB37">INDEX('AEO 2022 42'!87:87,MATCH(AB$28,'AEO 2022 42'!$13:$13,0))/100*(SUM(AB$11:AB$13)/SUM(AB$3:AB$5,AB$11:AB$13))</f>
        <v>0.02444435298</v>
      </c>
      <c r="AC37" s="3">
        <f t="array" ref="AC37">INDEX('AEO 2022 42'!87:87,MATCH(AC$28,'AEO 2022 42'!$13:$13,0))/100*(SUM(AC$11:AC$13)/SUM(AC$3:AC$5,AC$11:AC$13))</f>
        <v>0.02450835988</v>
      </c>
      <c r="AD37" s="3">
        <f t="array" ref="AD37">INDEX('AEO 2022 42'!87:87,MATCH(AD$28,'AEO 2022 42'!$13:$13,0))/100*(SUM(AD$11:AD$13)/SUM(AD$3:AD$5,AD$11:AD$13))</f>
        <v>0.02454596996</v>
      </c>
      <c r="AE37" s="3">
        <f t="array" ref="AE37">INDEX('AEO 2022 42'!87:87,MATCH(AE$28,'AEO 2022 42'!$13:$13,0))/100*(SUM(AE$11:AE$13)/SUM(AE$3:AE$5,AE$11:AE$13))</f>
        <v>0.02453311254</v>
      </c>
      <c r="AF37" s="3">
        <f t="array" ref="AF37">INDEX('AEO 2022 42'!87:87,MATCH(AF$28,'AEO 2022 42'!$13:$13,0))/100*(SUM(AF$11:AF$13)/SUM(AF$3:AF$5,AF$11:AF$13))</f>
        <v>0.02469466855</v>
      </c>
    </row>
    <row r="38" ht="14.25" customHeight="1">
      <c r="A38" s="3" t="str">
        <f>'AEO 2021 42'!A82</f>
        <v>Large Pickup</v>
      </c>
      <c r="B38" s="3">
        <f t="array" ref="B38">INDEX('AEO 2021 42'!82:82,MATCH(B$28,'AEO 2021 42'!$14:$14,0))/100*(SUM(B$11:B$13)/SUM(B$3:B$5,B$11:B$13))</f>
        <v>0.0315361315</v>
      </c>
      <c r="C38" s="3">
        <f t="array" ref="C38">INDEX('AEO 2022 42'!88:88,MATCH(C$28,'AEO 2022 42'!$13:$13,0))/100*(SUM(C$11:C$13)/SUM(C$3:C$5,C$11:C$13))</f>
        <v>0.06122100861</v>
      </c>
      <c r="D38" s="3">
        <f t="array" ref="D38">INDEX('AEO 2022 42'!88:88,MATCH(D$28,'AEO 2022 42'!$13:$13,0))/100*(SUM(D$11:D$13)/SUM(D$3:D$5,D$11:D$13))</f>
        <v>0.07846317573</v>
      </c>
      <c r="E38" s="3">
        <f t="array" ref="E38">INDEX('AEO 2022 42'!88:88,MATCH(E$28,'AEO 2022 42'!$13:$13,0))/100*(SUM(E$11:E$13)/SUM(E$3:E$5,E$11:E$13))</f>
        <v>0.09003361373</v>
      </c>
      <c r="F38" s="3">
        <f t="array" ref="F38">INDEX('AEO 2022 42'!88:88,MATCH(F$28,'AEO 2022 42'!$13:$13,0))/100*(SUM(F$11:F$13)/SUM(F$3:F$5,F$11:F$13))</f>
        <v>0.1005699743</v>
      </c>
      <c r="G38" s="3">
        <f t="array" ref="G38">INDEX('AEO 2022 42'!88:88,MATCH(G$28,'AEO 2022 42'!$13:$13,0))/100*(SUM(G$11:G$13)/SUM(G$3:G$5,G$11:G$13))</f>
        <v>0.1092227376</v>
      </c>
      <c r="H38" s="3">
        <f t="array" ref="H38">INDEX('AEO 2022 42'!88:88,MATCH(H$28,'AEO 2022 42'!$13:$13,0))/100*(SUM(H$11:H$13)/SUM(H$3:H$5,H$11:H$13))</f>
        <v>0.1164952143</v>
      </c>
      <c r="I38" s="3">
        <f t="array" ref="I38">INDEX('AEO 2022 42'!88:88,MATCH(I$28,'AEO 2022 42'!$13:$13,0))/100*(SUM(I$11:I$13)/SUM(I$3:I$5,I$11:I$13))</f>
        <v>0.1227640834</v>
      </c>
      <c r="J38" s="3">
        <f t="array" ref="J38">INDEX('AEO 2022 42'!88:88,MATCH(J$28,'AEO 2022 42'!$13:$13,0))/100*(SUM(J$11:J$13)/SUM(J$3:J$5,J$11:J$13))</f>
        <v>0.1281317921</v>
      </c>
      <c r="K38" s="3">
        <f t="array" ref="K38">INDEX('AEO 2022 42'!88:88,MATCH(K$28,'AEO 2022 42'!$13:$13,0))/100*(SUM(K$11:K$13)/SUM(K$3:K$5,K$11:K$13))</f>
        <v>0.1330493326</v>
      </c>
      <c r="L38" s="3">
        <f t="array" ref="L38">INDEX('AEO 2022 42'!88:88,MATCH(L$28,'AEO 2022 42'!$13:$13,0))/100*(SUM(L$11:L$13)/SUM(L$3:L$5,L$11:L$13))</f>
        <v>0.1374675352</v>
      </c>
      <c r="M38" s="3">
        <f t="array" ref="M38">INDEX('AEO 2022 42'!88:88,MATCH(M$28,'AEO 2022 42'!$13:$13,0))/100*(SUM(M$11:M$13)/SUM(M$3:M$5,M$11:M$13))</f>
        <v>0.1413560428</v>
      </c>
      <c r="N38" s="3">
        <f t="array" ref="N38">INDEX('AEO 2022 42'!88:88,MATCH(N$28,'AEO 2022 42'!$13:$13,0))/100*(SUM(N$11:N$13)/SUM(N$3:N$5,N$11:N$13))</f>
        <v>0.1451104218</v>
      </c>
      <c r="O38" s="3">
        <f t="array" ref="O38">INDEX('AEO 2022 42'!88:88,MATCH(O$28,'AEO 2022 42'!$13:$13,0))/100*(SUM(O$11:O$13)/SUM(O$3:O$5,O$11:O$13))</f>
        <v>0.1481483377</v>
      </c>
      <c r="P38" s="3">
        <f t="array" ref="P38">INDEX('AEO 2022 42'!88:88,MATCH(P$28,'AEO 2022 42'!$13:$13,0))/100*(SUM(P$11:P$13)/SUM(P$3:P$5,P$11:P$13))</f>
        <v>0.1510739733</v>
      </c>
      <c r="Q38" s="3">
        <f t="array" ref="Q38">INDEX('AEO 2022 42'!88:88,MATCH(Q$28,'AEO 2022 42'!$13:$13,0))/100*(SUM(Q$11:Q$13)/SUM(Q$3:Q$5,Q$11:Q$13))</f>
        <v>0.1536863401</v>
      </c>
      <c r="R38" s="3">
        <f t="array" ref="R38">INDEX('AEO 2022 42'!88:88,MATCH(R$28,'AEO 2022 42'!$13:$13,0))/100*(SUM(R$11:R$13)/SUM(R$3:R$5,R$11:R$13))</f>
        <v>0.1560789854</v>
      </c>
      <c r="S38" s="3">
        <f t="array" ref="S38">INDEX('AEO 2022 42'!88:88,MATCH(S$28,'AEO 2022 42'!$13:$13,0))/100*(SUM(S$11:S$13)/SUM(S$3:S$5,S$11:S$13))</f>
        <v>0.1581584785</v>
      </c>
      <c r="T38" s="3">
        <f t="array" ref="T38">INDEX('AEO 2022 42'!88:88,MATCH(T$28,'AEO 2022 42'!$13:$13,0))/100*(SUM(T$11:T$13)/SUM(T$3:T$5,T$11:T$13))</f>
        <v>0.1600760972</v>
      </c>
      <c r="U38" s="3">
        <f t="array" ref="U38">INDEX('AEO 2022 42'!88:88,MATCH(U$28,'AEO 2022 42'!$13:$13,0))/100*(SUM(U$11:U$13)/SUM(U$3:U$5,U$11:U$13))</f>
        <v>0.1616774619</v>
      </c>
      <c r="V38" s="3">
        <f t="array" ref="V38">INDEX('AEO 2022 42'!88:88,MATCH(V$28,'AEO 2022 42'!$13:$13,0))/100*(SUM(V$11:V$13)/SUM(V$3:V$5,V$11:V$13))</f>
        <v>0.1632707042</v>
      </c>
      <c r="W38" s="3">
        <f t="array" ref="W38">INDEX('AEO 2022 42'!88:88,MATCH(W$28,'AEO 2022 42'!$13:$13,0))/100*(SUM(W$11:W$13)/SUM(W$3:W$5,W$11:W$13))</f>
        <v>0.1645330695</v>
      </c>
      <c r="X38" s="3">
        <f t="array" ref="X38">INDEX('AEO 2022 42'!88:88,MATCH(X$28,'AEO 2022 42'!$13:$13,0))/100*(SUM(X$11:X$13)/SUM(X$3:X$5,X$11:X$13))</f>
        <v>0.1656266889</v>
      </c>
      <c r="Y38" s="3">
        <f t="array" ref="Y38">INDEX('AEO 2022 42'!88:88,MATCH(Y$28,'AEO 2022 42'!$13:$13,0))/100*(SUM(Y$11:Y$13)/SUM(Y$3:Y$5,Y$11:Y$13))</f>
        <v>0.1665829228</v>
      </c>
      <c r="Z38" s="3">
        <f t="array" ref="Z38">INDEX('AEO 2022 42'!88:88,MATCH(Z$28,'AEO 2022 42'!$13:$13,0))/100*(SUM(Z$11:Z$13)/SUM(Z$3:Z$5,Z$11:Z$13))</f>
        <v>0.1673262075</v>
      </c>
      <c r="AA38" s="3">
        <f t="array" ref="AA38">INDEX('AEO 2022 42'!88:88,MATCH(AA$28,'AEO 2022 42'!$13:$13,0))/100*(SUM(AA$11:AA$13)/SUM(AA$3:AA$5,AA$11:AA$13))</f>
        <v>0.1679296452</v>
      </c>
      <c r="AB38" s="3">
        <f t="array" ref="AB38">INDEX('AEO 2022 42'!88:88,MATCH(AB$28,'AEO 2022 42'!$13:$13,0))/100*(SUM(AB$11:AB$13)/SUM(AB$3:AB$5,AB$11:AB$13))</f>
        <v>0.1684893869</v>
      </c>
      <c r="AC38" s="3">
        <f t="array" ref="AC38">INDEX('AEO 2022 42'!88:88,MATCH(AC$28,'AEO 2022 42'!$13:$13,0))/100*(SUM(AC$11:AC$13)/SUM(AC$3:AC$5,AC$11:AC$13))</f>
        <v>0.1689517717</v>
      </c>
      <c r="AD38" s="3">
        <f t="array" ref="AD38">INDEX('AEO 2022 42'!88:88,MATCH(AD$28,'AEO 2022 42'!$13:$13,0))/100*(SUM(AD$11:AD$13)/SUM(AD$3:AD$5,AD$11:AD$13))</f>
        <v>0.1693512295</v>
      </c>
      <c r="AE38" s="3">
        <f t="array" ref="AE38">INDEX('AEO 2022 42'!88:88,MATCH(AE$28,'AEO 2022 42'!$13:$13,0))/100*(SUM(AE$11:AE$13)/SUM(AE$3:AE$5,AE$11:AE$13))</f>
        <v>0.1697301617</v>
      </c>
      <c r="AF38" s="3">
        <f t="array" ref="AF38">INDEX('AEO 2022 42'!88:88,MATCH(AF$28,'AEO 2022 42'!$13:$13,0))/100*(SUM(AF$11:AF$13)/SUM(AF$3:AF$5,AF$11:AF$13))</f>
        <v>0.1699625073</v>
      </c>
    </row>
    <row r="39" ht="14.25" customHeight="1">
      <c r="A39" s="3" t="str">
        <f>'AEO 2021 42'!A83</f>
        <v>Small Van</v>
      </c>
      <c r="B39" s="3">
        <f t="array" ref="B39">INDEX('AEO 2021 42'!83:83,MATCH(B$28,'AEO 2021 42'!$14:$14,0))/100*(SUM(B$11:B$13)/SUM(B$3:B$5,B$11:B$13))</f>
        <v>0.004782553667</v>
      </c>
      <c r="C39" s="3">
        <f t="array" ref="C39">INDEX('AEO 2022 42'!89:89,MATCH(C$28,'AEO 2022 42'!$13:$13,0))/100*(SUM(C$11:C$13)/SUM(C$3:C$5,C$11:C$13))</f>
        <v>0.003623981987</v>
      </c>
      <c r="D39" s="3">
        <f t="array" ref="D39">INDEX('AEO 2022 42'!89:89,MATCH(D$28,'AEO 2022 42'!$13:$13,0))/100*(SUM(D$11:D$13)/SUM(D$3:D$5,D$11:D$13))</f>
        <v>0.004469588479</v>
      </c>
      <c r="E39" s="3">
        <f t="array" ref="E39">INDEX('AEO 2022 42'!89:89,MATCH(E$28,'AEO 2022 42'!$13:$13,0))/100*(SUM(E$11:E$13)/SUM(E$3:E$5,E$11:E$13))</f>
        <v>0.004928216802</v>
      </c>
      <c r="F39" s="3">
        <f t="array" ref="F39">INDEX('AEO 2022 42'!89:89,MATCH(F$28,'AEO 2022 42'!$13:$13,0))/100*(SUM(F$11:F$13)/SUM(F$3:F$5,F$11:F$13))</f>
        <v>0.005463021764</v>
      </c>
      <c r="G39" s="3">
        <f t="array" ref="G39">INDEX('AEO 2022 42'!89:89,MATCH(G$28,'AEO 2022 42'!$13:$13,0))/100*(SUM(G$11:G$13)/SUM(G$3:G$5,G$11:G$13))</f>
        <v>0.00594964374</v>
      </c>
      <c r="H39" s="3">
        <f t="array" ref="H39">INDEX('AEO 2022 42'!89:89,MATCH(H$28,'AEO 2022 42'!$13:$13,0))/100*(SUM(H$11:H$13)/SUM(H$3:H$5,H$11:H$13))</f>
        <v>0.006351254208</v>
      </c>
      <c r="I39" s="3">
        <f t="array" ref="I39">INDEX('AEO 2022 42'!89:89,MATCH(I$28,'AEO 2022 42'!$13:$13,0))/100*(SUM(I$11:I$13)/SUM(I$3:I$5,I$11:I$13))</f>
        <v>0.006702502269</v>
      </c>
      <c r="J39" s="3">
        <f t="array" ref="J39">INDEX('AEO 2022 42'!89:89,MATCH(J$28,'AEO 2022 42'!$13:$13,0))/100*(SUM(J$11:J$13)/SUM(J$3:J$5,J$11:J$13))</f>
        <v>0.006970639306</v>
      </c>
      <c r="K39" s="3">
        <f t="array" ref="K39">INDEX('AEO 2022 42'!89:89,MATCH(K$28,'AEO 2022 42'!$13:$13,0))/100*(SUM(K$11:K$13)/SUM(K$3:K$5,K$11:K$13))</f>
        <v>0.007220516266</v>
      </c>
      <c r="L39" s="3">
        <f t="array" ref="L39">INDEX('AEO 2022 42'!89:89,MATCH(L$28,'AEO 2022 42'!$13:$13,0))/100*(SUM(L$11:L$13)/SUM(L$3:L$5,L$11:L$13))</f>
        <v>0.00748970911</v>
      </c>
      <c r="M39" s="3">
        <f t="array" ref="M39">INDEX('AEO 2022 42'!89:89,MATCH(M$28,'AEO 2022 42'!$13:$13,0))/100*(SUM(M$11:M$13)/SUM(M$3:M$5,M$11:M$13))</f>
        <v>0.007649319621</v>
      </c>
      <c r="N39" s="3">
        <f t="array" ref="N39">INDEX('AEO 2022 42'!89:89,MATCH(N$28,'AEO 2022 42'!$13:$13,0))/100*(SUM(N$11:N$13)/SUM(N$3:N$5,N$11:N$13))</f>
        <v>0.007939116965</v>
      </c>
      <c r="O39" s="3">
        <f t="array" ref="O39">INDEX('AEO 2022 42'!89:89,MATCH(O$28,'AEO 2022 42'!$13:$13,0))/100*(SUM(O$11:O$13)/SUM(O$3:O$5,O$11:O$13))</f>
        <v>0.00800589473</v>
      </c>
      <c r="P39" s="3">
        <f t="array" ref="P39">INDEX('AEO 2022 42'!89:89,MATCH(P$28,'AEO 2022 42'!$13:$13,0))/100*(SUM(P$11:P$13)/SUM(P$3:P$5,P$11:P$13))</f>
        <v>0.008166948028</v>
      </c>
      <c r="Q39" s="3">
        <f t="array" ref="Q39">INDEX('AEO 2022 42'!89:89,MATCH(Q$28,'AEO 2022 42'!$13:$13,0))/100*(SUM(Q$11:Q$13)/SUM(Q$3:Q$5,Q$11:Q$13))</f>
        <v>0.008295564037</v>
      </c>
      <c r="R39" s="3">
        <f t="array" ref="R39">INDEX('AEO 2022 42'!89:89,MATCH(R$28,'AEO 2022 42'!$13:$13,0))/100*(SUM(R$11:R$13)/SUM(R$3:R$5,R$11:R$13))</f>
        <v>0.008401487435</v>
      </c>
      <c r="S39" s="3">
        <f t="array" ref="S39">INDEX('AEO 2022 42'!89:89,MATCH(S$28,'AEO 2022 42'!$13:$13,0))/100*(SUM(S$11:S$13)/SUM(S$3:S$5,S$11:S$13))</f>
        <v>0.008502314784</v>
      </c>
      <c r="T39" s="3">
        <f t="array" ref="T39">INDEX('AEO 2022 42'!89:89,MATCH(T$28,'AEO 2022 42'!$13:$13,0))/100*(SUM(T$11:T$13)/SUM(T$3:T$5,T$11:T$13))</f>
        <v>0.008622218887</v>
      </c>
      <c r="U39" s="3">
        <f t="array" ref="U39">INDEX('AEO 2022 42'!89:89,MATCH(U$28,'AEO 2022 42'!$13:$13,0))/100*(SUM(U$11:U$13)/SUM(U$3:U$5,U$11:U$13))</f>
        <v>0.008666218865</v>
      </c>
      <c r="V39" s="3">
        <f t="array" ref="V39">INDEX('AEO 2022 42'!89:89,MATCH(V$28,'AEO 2022 42'!$13:$13,0))/100*(SUM(V$11:V$13)/SUM(V$3:V$5,V$11:V$13))</f>
        <v>0.008811173623</v>
      </c>
      <c r="W39" s="3">
        <f t="array" ref="W39">INDEX('AEO 2022 42'!89:89,MATCH(W$28,'AEO 2022 42'!$13:$13,0))/100*(SUM(W$11:W$13)/SUM(W$3:W$5,W$11:W$13))</f>
        <v>0.008835727492</v>
      </c>
      <c r="X39" s="3">
        <f t="array" ref="X39">INDEX('AEO 2022 42'!89:89,MATCH(X$28,'AEO 2022 42'!$13:$13,0))/100*(SUM(X$11:X$13)/SUM(X$3:X$5,X$11:X$13))</f>
        <v>0.008895334381</v>
      </c>
      <c r="Y39" s="3">
        <f t="array" ref="Y39">INDEX('AEO 2022 42'!89:89,MATCH(Y$28,'AEO 2022 42'!$13:$13,0))/100*(SUM(Y$11:Y$13)/SUM(Y$3:Y$5,Y$11:Y$13))</f>
        <v>0.008947761468</v>
      </c>
      <c r="Z39" s="3">
        <f t="array" ref="Z39">INDEX('AEO 2022 42'!89:89,MATCH(Z$28,'AEO 2022 42'!$13:$13,0))/100*(SUM(Z$11:Z$13)/SUM(Z$3:Z$5,Z$11:Z$13))</f>
        <v>0.008958468656</v>
      </c>
      <c r="AA39" s="3">
        <f t="array" ref="AA39">INDEX('AEO 2022 42'!89:89,MATCH(AA$28,'AEO 2022 42'!$13:$13,0))/100*(SUM(AA$11:AA$13)/SUM(AA$3:AA$5,AA$11:AA$13))</f>
        <v>0.008977506783</v>
      </c>
      <c r="AB39" s="3">
        <f t="array" ref="AB39">INDEX('AEO 2022 42'!89:89,MATCH(AB$28,'AEO 2022 42'!$13:$13,0))/100*(SUM(AB$11:AB$13)/SUM(AB$3:AB$5,AB$11:AB$13))</f>
        <v>0.009014130812</v>
      </c>
      <c r="AC39" s="3">
        <f t="array" ref="AC39">INDEX('AEO 2022 42'!89:89,MATCH(AC$28,'AEO 2022 42'!$13:$13,0))/100*(SUM(AC$11:AC$13)/SUM(AC$3:AC$5,AC$11:AC$13))</f>
        <v>0.009020924663</v>
      </c>
      <c r="AD39" s="3">
        <f t="array" ref="AD39">INDEX('AEO 2022 42'!89:89,MATCH(AD$28,'AEO 2022 42'!$13:$13,0))/100*(SUM(AD$11:AD$13)/SUM(AD$3:AD$5,AD$11:AD$13))</f>
        <v>0.009030502142</v>
      </c>
      <c r="AE39" s="3">
        <f t="array" ref="AE39">INDEX('AEO 2022 42'!89:89,MATCH(AE$28,'AEO 2022 42'!$13:$13,0))/100*(SUM(AE$11:AE$13)/SUM(AE$3:AE$5,AE$11:AE$13))</f>
        <v>0.009054950685</v>
      </c>
      <c r="AF39" s="3">
        <f t="array" ref="AF39">INDEX('AEO 2022 42'!89:89,MATCH(AF$28,'AEO 2022 42'!$13:$13,0))/100*(SUM(AF$11:AF$13)/SUM(AF$3:AF$5,AF$11:AF$13))</f>
        <v>0.009021241077</v>
      </c>
    </row>
    <row r="40" ht="14.25" customHeight="1">
      <c r="A40" s="3" t="str">
        <f>'AEO 2021 42'!A84</f>
        <v>Large Van</v>
      </c>
      <c r="B40" s="3">
        <f t="array" ref="B40">INDEX('AEO 2021 42'!84:84,MATCH(B$28,'AEO 2021 42'!$14:$14,0))/100*(SUM(B$11:B$13)/SUM(B$3:B$5,B$11:B$13))</f>
        <v>0.006724718251</v>
      </c>
      <c r="C40" s="3">
        <f t="array" ref="C40">INDEX('AEO 2022 42'!90:90,MATCH(C$28,'AEO 2022 42'!$13:$13,0))/100*(SUM(C$11:C$13)/SUM(C$3:C$5,C$11:C$13))</f>
        <v>0.0175952907</v>
      </c>
      <c r="D40" s="3">
        <f t="array" ref="D40">INDEX('AEO 2022 42'!90:90,MATCH(D$28,'AEO 2022 42'!$13:$13,0))/100*(SUM(D$11:D$13)/SUM(D$3:D$5,D$11:D$13))</f>
        <v>0.02201093783</v>
      </c>
      <c r="E40" s="3">
        <f t="array" ref="E40">INDEX('AEO 2022 42'!90:90,MATCH(E$28,'AEO 2022 42'!$13:$13,0))/100*(SUM(E$11:E$13)/SUM(E$3:E$5,E$11:E$13))</f>
        <v>0.02490455189</v>
      </c>
      <c r="F40" s="3">
        <f t="array" ref="F40">INDEX('AEO 2022 42'!90:90,MATCH(F$28,'AEO 2022 42'!$13:$13,0))/100*(SUM(F$11:F$13)/SUM(F$3:F$5,F$11:F$13))</f>
        <v>0.02741001439</v>
      </c>
      <c r="G40" s="3">
        <f t="array" ref="G40">INDEX('AEO 2022 42'!90:90,MATCH(G$28,'AEO 2022 42'!$13:$13,0))/100*(SUM(G$11:G$13)/SUM(G$3:G$5,G$11:G$13))</f>
        <v>0.02942174704</v>
      </c>
      <c r="H40" s="3">
        <f t="array" ref="H40">INDEX('AEO 2022 42'!90:90,MATCH(H$28,'AEO 2022 42'!$13:$13,0))/100*(SUM(H$11:H$13)/SUM(H$3:H$5,H$11:H$13))</f>
        <v>0.0310342458</v>
      </c>
      <c r="I40" s="3">
        <f t="array" ref="I40">INDEX('AEO 2022 42'!90:90,MATCH(I$28,'AEO 2022 42'!$13:$13,0))/100*(SUM(I$11:I$13)/SUM(I$3:I$5,I$11:I$13))</f>
        <v>0.03239124624</v>
      </c>
      <c r="J40" s="3">
        <f t="array" ref="J40">INDEX('AEO 2022 42'!90:90,MATCH(J$28,'AEO 2022 42'!$13:$13,0))/100*(SUM(J$11:J$13)/SUM(J$3:J$5,J$11:J$13))</f>
        <v>0.03354501848</v>
      </c>
      <c r="K40" s="3">
        <f t="array" ref="K40">INDEX('AEO 2022 42'!90:90,MATCH(K$28,'AEO 2022 42'!$13:$13,0))/100*(SUM(K$11:K$13)/SUM(K$3:K$5,K$11:K$13))</f>
        <v>0.0345864231</v>
      </c>
      <c r="L40" s="3">
        <f t="array" ref="L40">INDEX('AEO 2022 42'!90:90,MATCH(L$28,'AEO 2022 42'!$13:$13,0))/100*(SUM(L$11:L$13)/SUM(L$3:L$5,L$11:L$13))</f>
        <v>0.03550653721</v>
      </c>
      <c r="M40" s="3">
        <f t="array" ref="M40">INDEX('AEO 2022 42'!90:90,MATCH(M$28,'AEO 2022 42'!$13:$13,0))/100*(SUM(M$11:M$13)/SUM(M$3:M$5,M$11:M$13))</f>
        <v>0.03630413</v>
      </c>
      <c r="N40" s="3">
        <f t="array" ref="N40">INDEX('AEO 2022 42'!90:90,MATCH(N$28,'AEO 2022 42'!$13:$13,0))/100*(SUM(N$11:N$13)/SUM(N$3:N$5,N$11:N$13))</f>
        <v>0.03706473202</v>
      </c>
      <c r="O40" s="3">
        <f t="array" ref="O40">INDEX('AEO 2022 42'!90:90,MATCH(O$28,'AEO 2022 42'!$13:$13,0))/100*(SUM(O$11:O$13)/SUM(O$3:O$5,O$11:O$13))</f>
        <v>0.03767094251</v>
      </c>
      <c r="P40" s="3">
        <f t="array" ref="P40">INDEX('AEO 2022 42'!90:90,MATCH(P$28,'AEO 2022 42'!$13:$13,0))/100*(SUM(P$11:P$13)/SUM(P$3:P$5,P$11:P$13))</f>
        <v>0.03835587333</v>
      </c>
      <c r="Q40" s="3">
        <f t="array" ref="Q40">INDEX('AEO 2022 42'!90:90,MATCH(Q$28,'AEO 2022 42'!$13:$13,0))/100*(SUM(Q$11:Q$13)/SUM(Q$3:Q$5,Q$11:Q$13))</f>
        <v>0.03888934201</v>
      </c>
      <c r="R40" s="3">
        <f t="array" ref="R40">INDEX('AEO 2022 42'!90:90,MATCH(R$28,'AEO 2022 42'!$13:$13,0))/100*(SUM(R$11:R$13)/SUM(R$3:R$5,R$11:R$13))</f>
        <v>0.03932518337</v>
      </c>
      <c r="S40" s="3">
        <f t="array" ref="S40">INDEX('AEO 2022 42'!90:90,MATCH(S$28,'AEO 2022 42'!$13:$13,0))/100*(SUM(S$11:S$13)/SUM(S$3:S$5,S$11:S$13))</f>
        <v>0.0397281438</v>
      </c>
      <c r="T40" s="3">
        <f t="array" ref="T40">INDEX('AEO 2022 42'!90:90,MATCH(T$28,'AEO 2022 42'!$13:$13,0))/100*(SUM(T$11:T$13)/SUM(T$3:T$5,T$11:T$13))</f>
        <v>0.04001511513</v>
      </c>
      <c r="U40" s="3">
        <f t="array" ref="U40">INDEX('AEO 2022 42'!90:90,MATCH(U$28,'AEO 2022 42'!$13:$13,0))/100*(SUM(U$11:U$13)/SUM(U$3:U$5,U$11:U$13))</f>
        <v>0.04029554446</v>
      </c>
      <c r="V40" s="3">
        <f t="array" ref="V40">INDEX('AEO 2022 42'!90:90,MATCH(V$28,'AEO 2022 42'!$13:$13,0))/100*(SUM(V$11:V$13)/SUM(V$3:V$5,V$11:V$13))</f>
        <v>0.04057288408</v>
      </c>
      <c r="W40" s="3">
        <f t="array" ref="W40">INDEX('AEO 2022 42'!90:90,MATCH(W$28,'AEO 2022 42'!$13:$13,0))/100*(SUM(W$11:W$13)/SUM(W$3:W$5,W$11:W$13))</f>
        <v>0.04076688556</v>
      </c>
      <c r="X40" s="3">
        <f t="array" ref="X40">INDEX('AEO 2022 42'!90:90,MATCH(X$28,'AEO 2022 42'!$13:$13,0))/100*(SUM(X$11:X$13)/SUM(X$3:X$5,X$11:X$13))</f>
        <v>0.04093457993</v>
      </c>
      <c r="Y40" s="3">
        <f t="array" ref="Y40">INDEX('AEO 2022 42'!90:90,MATCH(Y$28,'AEO 2022 42'!$13:$13,0))/100*(SUM(Y$11:Y$13)/SUM(Y$3:Y$5,Y$11:Y$13))</f>
        <v>0.04106649889</v>
      </c>
      <c r="Z40" s="3">
        <f t="array" ref="Z40">INDEX('AEO 2022 42'!90:90,MATCH(Z$28,'AEO 2022 42'!$13:$13,0))/100*(SUM(Z$11:Z$13)/SUM(Z$3:Z$5,Z$11:Z$13))</f>
        <v>0.04115362564</v>
      </c>
      <c r="AA40" s="3">
        <f t="array" ref="AA40">INDEX('AEO 2022 42'!90:90,MATCH(AA$28,'AEO 2022 42'!$13:$13,0))/100*(SUM(AA$11:AA$13)/SUM(AA$3:AA$5,AA$11:AA$13))</f>
        <v>0.04121845298</v>
      </c>
      <c r="AB40" s="3">
        <f t="array" ref="AB40">INDEX('AEO 2022 42'!90:90,MATCH(AB$28,'AEO 2022 42'!$13:$13,0))/100*(SUM(AB$11:AB$13)/SUM(AB$3:AB$5,AB$11:AB$13))</f>
        <v>0.04126034804</v>
      </c>
      <c r="AC40" s="3">
        <f t="array" ref="AC40">INDEX('AEO 2022 42'!90:90,MATCH(AC$28,'AEO 2022 42'!$13:$13,0))/100*(SUM(AC$11:AC$13)/SUM(AC$3:AC$5,AC$11:AC$13))</f>
        <v>0.04128618223</v>
      </c>
      <c r="AD40" s="3">
        <f t="array" ref="AD40">INDEX('AEO 2022 42'!90:90,MATCH(AD$28,'AEO 2022 42'!$13:$13,0))/100*(SUM(AD$11:AD$13)/SUM(AD$3:AD$5,AD$11:AD$13))</f>
        <v>0.04131426871</v>
      </c>
      <c r="AE40" s="3">
        <f t="array" ref="AE40">INDEX('AEO 2022 42'!90:90,MATCH(AE$28,'AEO 2022 42'!$13:$13,0))/100*(SUM(AE$11:AE$13)/SUM(AE$3:AE$5,AE$11:AE$13))</f>
        <v>0.04132538355</v>
      </c>
      <c r="AF40" s="3">
        <f t="array" ref="AF40">INDEX('AEO 2022 42'!90:90,MATCH(AF$28,'AEO 2022 42'!$13:$13,0))/100*(SUM(AF$11:AF$13)/SUM(AF$3:AF$5,AF$11:AF$13))</f>
        <v>0.04133056785</v>
      </c>
    </row>
    <row r="41" ht="14.25" customHeight="1">
      <c r="A41" s="3" t="str">
        <f>'AEO 2021 42'!A85</f>
        <v>Small Utility</v>
      </c>
      <c r="B41" s="3">
        <f t="array" ref="B41">INDEX('AEO 2021 42'!85:85,MATCH(B$28,'AEO 2021 42'!$14:$14,0))/100*(SUM(B$11:B$13)/SUM(B$3:B$5,B$11:B$13))</f>
        <v>0.008125313872</v>
      </c>
      <c r="C41" s="3">
        <f t="array" ref="C41">INDEX('AEO 2022 42'!91:91,MATCH(C$28,'AEO 2022 42'!$13:$13,0))/100*(SUM(C$11:C$13)/SUM(C$3:C$5,C$11:C$13))</f>
        <v>0.007168948977</v>
      </c>
      <c r="D41" s="3">
        <f t="array" ref="D41">INDEX('AEO 2022 42'!91:91,MATCH(D$28,'AEO 2022 42'!$13:$13,0))/100*(SUM(D$11:D$13)/SUM(D$3:D$5,D$11:D$13))</f>
        <v>0.008758704849</v>
      </c>
      <c r="E41" s="3">
        <f t="array" ref="E41">INDEX('AEO 2022 42'!91:91,MATCH(E$28,'AEO 2022 42'!$13:$13,0))/100*(SUM(E$11:E$13)/SUM(E$3:E$5,E$11:E$13))</f>
        <v>0.01023531918</v>
      </c>
      <c r="F41" s="3">
        <f t="array" ref="F41">INDEX('AEO 2022 42'!91:91,MATCH(F$28,'AEO 2022 42'!$13:$13,0))/100*(SUM(F$11:F$13)/SUM(F$3:F$5,F$11:F$13))</f>
        <v>0.01121270175</v>
      </c>
      <c r="G41" s="3">
        <f t="array" ref="G41">INDEX('AEO 2022 42'!91:91,MATCH(G$28,'AEO 2022 42'!$13:$13,0))/100*(SUM(G$11:G$13)/SUM(G$3:G$5,G$11:G$13))</f>
        <v>0.01196958326</v>
      </c>
      <c r="H41" s="3">
        <f t="array" ref="H41">INDEX('AEO 2022 42'!91:91,MATCH(H$28,'AEO 2022 42'!$13:$13,0))/100*(SUM(H$11:H$13)/SUM(H$3:H$5,H$11:H$13))</f>
        <v>0.01254987537</v>
      </c>
      <c r="I41" s="3">
        <f t="array" ref="I41">INDEX('AEO 2022 42'!91:91,MATCH(I$28,'AEO 2022 42'!$13:$13,0))/100*(SUM(I$11:I$13)/SUM(I$3:I$5,I$11:I$13))</f>
        <v>0.01302473064</v>
      </c>
      <c r="J41" s="3">
        <f t="array" ref="J41">INDEX('AEO 2022 42'!91:91,MATCH(J$28,'AEO 2022 42'!$13:$13,0))/100*(SUM(J$11:J$13)/SUM(J$3:J$5,J$11:J$13))</f>
        <v>0.0134666725</v>
      </c>
      <c r="K41" s="3">
        <f t="array" ref="K41">INDEX('AEO 2022 42'!91:91,MATCH(K$28,'AEO 2022 42'!$13:$13,0))/100*(SUM(K$11:K$13)/SUM(K$3:K$5,K$11:K$13))</f>
        <v>0.01385286984</v>
      </c>
      <c r="L41" s="3">
        <f t="array" ref="L41">INDEX('AEO 2022 42'!91:91,MATCH(L$28,'AEO 2022 42'!$13:$13,0))/100*(SUM(L$11:L$13)/SUM(L$3:L$5,L$11:L$13))</f>
        <v>0.01416278447</v>
      </c>
      <c r="M41" s="3">
        <f t="array" ref="M41">INDEX('AEO 2022 42'!91:91,MATCH(M$28,'AEO 2022 42'!$13:$13,0))/100*(SUM(M$11:M$13)/SUM(M$3:M$5,M$11:M$13))</f>
        <v>0.0144664736</v>
      </c>
      <c r="N41" s="3">
        <f t="array" ref="N41">INDEX('AEO 2022 42'!91:91,MATCH(N$28,'AEO 2022 42'!$13:$13,0))/100*(SUM(N$11:N$13)/SUM(N$3:N$5,N$11:N$13))</f>
        <v>0.01467603728</v>
      </c>
      <c r="O41" s="3">
        <f t="array" ref="O41">INDEX('AEO 2022 42'!91:91,MATCH(O$28,'AEO 2022 42'!$13:$13,0))/100*(SUM(O$11:O$13)/SUM(O$3:O$5,O$11:O$13))</f>
        <v>0.01493593771</v>
      </c>
      <c r="P41" s="3">
        <f t="array" ref="P41">INDEX('AEO 2022 42'!91:91,MATCH(P$28,'AEO 2022 42'!$13:$13,0))/100*(SUM(P$11:P$13)/SUM(P$3:P$5,P$11:P$13))</f>
        <v>0.01511349084</v>
      </c>
      <c r="Q41" s="3">
        <f t="array" ref="Q41">INDEX('AEO 2022 42'!91:91,MATCH(Q$28,'AEO 2022 42'!$13:$13,0))/100*(SUM(Q$11:Q$13)/SUM(Q$3:Q$5,Q$11:Q$13))</f>
        <v>0.0152756343</v>
      </c>
      <c r="R41" s="3">
        <f t="array" ref="R41">INDEX('AEO 2022 42'!91:91,MATCH(R$28,'AEO 2022 42'!$13:$13,0))/100*(SUM(R$11:R$13)/SUM(R$3:R$5,R$11:R$13))</f>
        <v>0.01542006832</v>
      </c>
      <c r="S41" s="3">
        <f t="array" ref="S41">INDEX('AEO 2022 42'!91:91,MATCH(S$28,'AEO 2022 42'!$13:$13,0))/100*(SUM(S$11:S$13)/SUM(S$3:S$5,S$11:S$13))</f>
        <v>0.01554900362</v>
      </c>
      <c r="T41" s="3">
        <f t="array" ref="T41">INDEX('AEO 2022 42'!91:91,MATCH(T$28,'AEO 2022 42'!$13:$13,0))/100*(SUM(T$11:T$13)/SUM(T$3:T$5,T$11:T$13))</f>
        <v>0.01565298463</v>
      </c>
      <c r="U41" s="3">
        <f t="array" ref="U41">INDEX('AEO 2022 42'!91:91,MATCH(U$28,'AEO 2022 42'!$13:$13,0))/100*(SUM(U$11:U$13)/SUM(U$3:U$5,U$11:U$13))</f>
        <v>0.01576346804</v>
      </c>
      <c r="V41" s="3">
        <f t="array" ref="V41">INDEX('AEO 2022 42'!91:91,MATCH(V$28,'AEO 2022 42'!$13:$13,0))/100*(SUM(V$11:V$13)/SUM(V$3:V$5,V$11:V$13))</f>
        <v>0.0158049406</v>
      </c>
      <c r="W41" s="3">
        <f t="array" ref="W41">INDEX('AEO 2022 42'!91:91,MATCH(W$28,'AEO 2022 42'!$13:$13,0))/100*(SUM(W$11:W$13)/SUM(W$3:W$5,W$11:W$13))</f>
        <v>0.01587030548</v>
      </c>
      <c r="X41" s="3">
        <f t="array" ref="X41">INDEX('AEO 2022 42'!91:91,MATCH(X$28,'AEO 2022 42'!$13:$13,0))/100*(SUM(X$11:X$13)/SUM(X$3:X$5,X$11:X$13))</f>
        <v>0.01591161185</v>
      </c>
      <c r="Y41" s="3">
        <f t="array" ref="Y41">INDEX('AEO 2022 42'!91:91,MATCH(Y$28,'AEO 2022 42'!$13:$13,0))/100*(SUM(Y$11:Y$13)/SUM(Y$3:Y$5,Y$11:Y$13))</f>
        <v>0.01593044039</v>
      </c>
      <c r="Z41" s="3">
        <f t="array" ref="Z41">INDEX('AEO 2022 42'!91:91,MATCH(Z$28,'AEO 2022 42'!$13:$13,0))/100*(SUM(Z$11:Z$13)/SUM(Z$3:Z$5,Z$11:Z$13))</f>
        <v>0.01595556277</v>
      </c>
      <c r="AA41" s="3">
        <f t="array" ref="AA41">INDEX('AEO 2022 42'!91:91,MATCH(AA$28,'AEO 2022 42'!$13:$13,0))/100*(SUM(AA$11:AA$13)/SUM(AA$3:AA$5,AA$11:AA$13))</f>
        <v>0.01596758974</v>
      </c>
      <c r="AB41" s="3">
        <f t="array" ref="AB41">INDEX('AEO 2022 42'!91:91,MATCH(AB$28,'AEO 2022 42'!$13:$13,0))/100*(SUM(AB$11:AB$13)/SUM(AB$3:AB$5,AB$11:AB$13))</f>
        <v>0.01596281623</v>
      </c>
      <c r="AC41" s="3">
        <f t="array" ref="AC41">INDEX('AEO 2022 42'!91:91,MATCH(AC$28,'AEO 2022 42'!$13:$13,0))/100*(SUM(AC$11:AC$13)/SUM(AC$3:AC$5,AC$11:AC$13))</f>
        <v>0.01596250557</v>
      </c>
      <c r="AD41" s="3">
        <f t="array" ref="AD41">INDEX('AEO 2022 42'!91:91,MATCH(AD$28,'AEO 2022 42'!$13:$13,0))/100*(SUM(AD$11:AD$13)/SUM(AD$3:AD$5,AD$11:AD$13))</f>
        <v>0.01595630098</v>
      </c>
      <c r="AE41" s="3">
        <f t="array" ref="AE41">INDEX('AEO 2022 42'!91:91,MATCH(AE$28,'AEO 2022 42'!$13:$13,0))/100*(SUM(AE$11:AE$13)/SUM(AE$3:AE$5,AE$11:AE$13))</f>
        <v>0.0159423506</v>
      </c>
      <c r="AF41" s="3">
        <f t="array" ref="AF41">INDEX('AEO 2022 42'!91:91,MATCH(AF$28,'AEO 2022 42'!$13:$13,0))/100*(SUM(AF$11:AF$13)/SUM(AF$3:AF$5,AF$11:AF$13))</f>
        <v>0.01595750863</v>
      </c>
    </row>
    <row r="42" ht="14.25" customHeight="1">
      <c r="A42" s="3" t="str">
        <f>'AEO 2021 42'!A86</f>
        <v>Large Utility</v>
      </c>
      <c r="B42" s="3">
        <f t="array" ref="B42">INDEX('AEO 2021 42'!86:86,MATCH(B$28,'AEO 2021 42'!$14:$14,0))/100*(SUM(B$11:B$13)/SUM(B$3:B$5,B$11:B$13))</f>
        <v>0.007852429768</v>
      </c>
      <c r="C42" s="3">
        <f t="array" ref="C42">INDEX('AEO 2022 42'!92:92,MATCH(C$28,'AEO 2022 42'!$13:$13,0))/100*(SUM(C$11:C$13)/SUM(C$3:C$5,C$11:C$13))</f>
        <v>0.01292360617</v>
      </c>
      <c r="D42" s="3">
        <f t="array" ref="D42">INDEX('AEO 2022 42'!92:92,MATCH(D$28,'AEO 2022 42'!$13:$13,0))/100*(SUM(D$11:D$13)/SUM(D$3:D$5,D$11:D$13))</f>
        <v>0.01581533662</v>
      </c>
      <c r="E42" s="3">
        <f t="array" ref="E42">INDEX('AEO 2022 42'!92:92,MATCH(E$28,'AEO 2022 42'!$13:$13,0))/100*(SUM(E$11:E$13)/SUM(E$3:E$5,E$11:E$13))</f>
        <v>0.0182210191</v>
      </c>
      <c r="F42" s="3">
        <f t="array" ref="F42">INDEX('AEO 2022 42'!92:92,MATCH(F$28,'AEO 2022 42'!$13:$13,0))/100*(SUM(F$11:F$13)/SUM(F$3:F$5,F$11:F$13))</f>
        <v>0.02009419047</v>
      </c>
      <c r="G42" s="3">
        <f t="array" ref="G42">INDEX('AEO 2022 42'!92:92,MATCH(G$28,'AEO 2022 42'!$13:$13,0))/100*(SUM(G$11:G$13)/SUM(G$3:G$5,G$11:G$13))</f>
        <v>0.02155253061</v>
      </c>
      <c r="H42" s="3">
        <f t="array" ref="H42">INDEX('AEO 2022 42'!92:92,MATCH(H$28,'AEO 2022 42'!$13:$13,0))/100*(SUM(H$11:H$13)/SUM(H$3:H$5,H$11:H$13))</f>
        <v>0.02274761127</v>
      </c>
      <c r="I42" s="3">
        <f t="array" ref="I42">INDEX('AEO 2022 42'!92:92,MATCH(I$28,'AEO 2022 42'!$13:$13,0))/100*(SUM(I$11:I$13)/SUM(I$3:I$5,I$11:I$13))</f>
        <v>0.02374399218</v>
      </c>
      <c r="J42" s="3">
        <f t="array" ref="J42">INDEX('AEO 2022 42'!92:92,MATCH(J$28,'AEO 2022 42'!$13:$13,0))/100*(SUM(J$11:J$13)/SUM(J$3:J$5,J$11:J$13))</f>
        <v>0.02461860409</v>
      </c>
      <c r="K42" s="3">
        <f t="array" ref="K42">INDEX('AEO 2022 42'!92:92,MATCH(K$28,'AEO 2022 42'!$13:$13,0))/100*(SUM(K$11:K$13)/SUM(K$3:K$5,K$11:K$13))</f>
        <v>0.02539054801</v>
      </c>
      <c r="L42" s="3">
        <f t="array" ref="L42">INDEX('AEO 2022 42'!92:92,MATCH(L$28,'AEO 2022 42'!$13:$13,0))/100*(SUM(L$11:L$13)/SUM(L$3:L$5,L$11:L$13))</f>
        <v>0.02607863783</v>
      </c>
      <c r="M42" s="3">
        <f t="array" ref="M42">INDEX('AEO 2022 42'!92:92,MATCH(M$28,'AEO 2022 42'!$13:$13,0))/100*(SUM(M$11:M$13)/SUM(M$3:M$5,M$11:M$13))</f>
        <v>0.02666141364</v>
      </c>
      <c r="N42" s="3">
        <f t="array" ref="N42">INDEX('AEO 2022 42'!92:92,MATCH(N$28,'AEO 2022 42'!$13:$13,0))/100*(SUM(N$11:N$13)/SUM(N$3:N$5,N$11:N$13))</f>
        <v>0.02723545734</v>
      </c>
      <c r="O42" s="3">
        <f t="array" ref="O42">INDEX('AEO 2022 42'!92:92,MATCH(O$28,'AEO 2022 42'!$13:$13,0))/100*(SUM(O$11:O$13)/SUM(O$3:O$5,O$11:O$13))</f>
        <v>0.02767966211</v>
      </c>
      <c r="P42" s="3">
        <f t="array" ref="P42">INDEX('AEO 2022 42'!92:92,MATCH(P$28,'AEO 2022 42'!$13:$13,0))/100*(SUM(P$11:P$13)/SUM(P$3:P$5,P$11:P$13))</f>
        <v>0.02806398395</v>
      </c>
      <c r="Q42" s="3">
        <f t="array" ref="Q42">INDEX('AEO 2022 42'!92:92,MATCH(Q$28,'AEO 2022 42'!$13:$13,0))/100*(SUM(Q$11:Q$13)/SUM(Q$3:Q$5,Q$11:Q$13))</f>
        <v>0.02842515985</v>
      </c>
      <c r="R42" s="3">
        <f t="array" ref="R42">INDEX('AEO 2022 42'!92:92,MATCH(R$28,'AEO 2022 42'!$13:$13,0))/100*(SUM(R$11:R$13)/SUM(R$3:R$5,R$11:R$13))</f>
        <v>0.02874779057</v>
      </c>
      <c r="S42" s="3">
        <f t="array" ref="S42">INDEX('AEO 2022 42'!92:92,MATCH(S$28,'AEO 2022 42'!$13:$13,0))/100*(SUM(S$11:S$13)/SUM(S$3:S$5,S$11:S$13))</f>
        <v>0.02903876159</v>
      </c>
      <c r="T42" s="3">
        <f t="array" ref="T42">INDEX('AEO 2022 42'!92:92,MATCH(T$28,'AEO 2022 42'!$13:$13,0))/100*(SUM(T$11:T$13)/SUM(T$3:T$5,T$11:T$13))</f>
        <v>0.02929877918</v>
      </c>
      <c r="U42" s="3">
        <f t="array" ref="U42">INDEX('AEO 2022 42'!92:92,MATCH(U$28,'AEO 2022 42'!$13:$13,0))/100*(SUM(U$11:U$13)/SUM(U$3:U$5,U$11:U$13))</f>
        <v>0.0295108819</v>
      </c>
      <c r="V42" s="3">
        <f t="array" ref="V42">INDEX('AEO 2022 42'!92:92,MATCH(V$28,'AEO 2022 42'!$13:$13,0))/100*(SUM(V$11:V$13)/SUM(V$3:V$5,V$11:V$13))</f>
        <v>0.02971676442</v>
      </c>
      <c r="W42" s="3">
        <f t="array" ref="W42">INDEX('AEO 2022 42'!92:92,MATCH(W$28,'AEO 2022 42'!$13:$13,0))/100*(SUM(W$11:W$13)/SUM(W$3:W$5,W$11:W$13))</f>
        <v>0.02985214453</v>
      </c>
      <c r="X42" s="3">
        <f t="array" ref="X42">INDEX('AEO 2022 42'!92:92,MATCH(X$28,'AEO 2022 42'!$13:$13,0))/100*(SUM(X$11:X$13)/SUM(X$3:X$5,X$11:X$13))</f>
        <v>0.02998025915</v>
      </c>
      <c r="Y42" s="3">
        <f t="array" ref="Y42">INDEX('AEO 2022 42'!92:92,MATCH(Y$28,'AEO 2022 42'!$13:$13,0))/100*(SUM(Y$11:Y$13)/SUM(Y$3:Y$5,Y$11:Y$13))</f>
        <v>0.03007379337</v>
      </c>
      <c r="Z42" s="3">
        <f t="array" ref="Z42">INDEX('AEO 2022 42'!92:92,MATCH(Z$28,'AEO 2022 42'!$13:$13,0))/100*(SUM(Z$11:Z$13)/SUM(Z$3:Z$5,Z$11:Z$13))</f>
        <v>0.03013567562</v>
      </c>
      <c r="AA42" s="3">
        <f t="array" ref="AA42">INDEX('AEO 2022 42'!92:92,MATCH(AA$28,'AEO 2022 42'!$13:$13,0))/100*(SUM(AA$11:AA$13)/SUM(AA$3:AA$5,AA$11:AA$13))</f>
        <v>0.03018600094</v>
      </c>
      <c r="AB42" s="3">
        <f t="array" ref="AB42">INDEX('AEO 2022 42'!92:92,MATCH(AB$28,'AEO 2022 42'!$13:$13,0))/100*(SUM(AB$11:AB$13)/SUM(AB$3:AB$5,AB$11:AB$13))</f>
        <v>0.0302271472</v>
      </c>
      <c r="AC42" s="3">
        <f t="array" ref="AC42">INDEX('AEO 2022 42'!92:92,MATCH(AC$28,'AEO 2022 42'!$13:$13,0))/100*(SUM(AC$11:AC$13)/SUM(AC$3:AC$5,AC$11:AC$13))</f>
        <v>0.03025065974</v>
      </c>
      <c r="AD42" s="3">
        <f t="array" ref="AD42">INDEX('AEO 2022 42'!92:92,MATCH(AD$28,'AEO 2022 42'!$13:$13,0))/100*(SUM(AD$11:AD$13)/SUM(AD$3:AD$5,AD$11:AD$13))</f>
        <v>0.03026952813</v>
      </c>
      <c r="AE42" s="3">
        <f t="array" ref="AE42">INDEX('AEO 2022 42'!92:92,MATCH(AE$28,'AEO 2022 42'!$13:$13,0))/100*(SUM(AE$11:AE$13)/SUM(AE$3:AE$5,AE$11:AE$13))</f>
        <v>0.03028572324</v>
      </c>
      <c r="AF42" s="3">
        <f t="array" ref="AF42">INDEX('AEO 2022 42'!92:92,MATCH(AF$28,'AEO 2022 42'!$13:$13,0))/100*(SUM(AF$11:AF$13)/SUM(AF$3:AF$5,AF$11:AF$13))</f>
        <v>0.0302875688</v>
      </c>
    </row>
    <row r="43" ht="14.25" customHeight="1">
      <c r="A43" s="3" t="str">
        <f>'AEO 2021 42'!A87</f>
        <v>Small Crossover Utility</v>
      </c>
      <c r="B43" s="3">
        <f t="array" ref="B43">INDEX('AEO 2021 42'!87:87,MATCH(B$28,'AEO 2021 42'!$14:$14,0))/100*(SUM(B$11:B$13)/SUM(B$3:B$5,B$11:B$13))</f>
        <v>0.03769636174</v>
      </c>
      <c r="C43" s="3">
        <f t="array" ref="C43">INDEX('AEO 2022 42'!93:93,MATCH(C$28,'AEO 2022 42'!$13:$13,0))/100*(SUM(C$11:C$13)/SUM(C$3:C$5,C$11:C$13))</f>
        <v>0.04259138093</v>
      </c>
      <c r="D43" s="3">
        <f t="array" ref="D43">INDEX('AEO 2022 42'!93:93,MATCH(D$28,'AEO 2022 42'!$13:$13,0))/100*(SUM(D$11:D$13)/SUM(D$3:D$5,D$11:D$13))</f>
        <v>0.05361008885</v>
      </c>
      <c r="E43" s="3">
        <f t="array" ref="E43">INDEX('AEO 2022 42'!93:93,MATCH(E$28,'AEO 2022 42'!$13:$13,0))/100*(SUM(E$11:E$13)/SUM(E$3:E$5,E$11:E$13))</f>
        <v>0.06320604118</v>
      </c>
      <c r="F43" s="3">
        <f t="array" ref="F43">INDEX('AEO 2022 42'!93:93,MATCH(F$28,'AEO 2022 42'!$13:$13,0))/100*(SUM(F$11:F$13)/SUM(F$3:F$5,F$11:F$13))</f>
        <v>0.07036681393</v>
      </c>
      <c r="G43" s="3">
        <f t="array" ref="G43">INDEX('AEO 2022 42'!93:93,MATCH(G$28,'AEO 2022 42'!$13:$13,0))/100*(SUM(G$11:G$13)/SUM(G$3:G$5,G$11:G$13))</f>
        <v>0.07612960894</v>
      </c>
      <c r="H43" s="3">
        <f t="array" ref="H43">INDEX('AEO 2022 42'!93:93,MATCH(H$28,'AEO 2022 42'!$13:$13,0))/100*(SUM(H$11:H$13)/SUM(H$3:H$5,H$11:H$13))</f>
        <v>0.08078465602</v>
      </c>
      <c r="I43" s="3">
        <f t="array" ref="I43">INDEX('AEO 2022 42'!93:93,MATCH(I$28,'AEO 2022 42'!$13:$13,0))/100*(SUM(I$11:I$13)/SUM(I$3:I$5,I$11:I$13))</f>
        <v>0.08472466259</v>
      </c>
      <c r="J43" s="3">
        <f t="array" ref="J43">INDEX('AEO 2022 42'!93:93,MATCH(J$28,'AEO 2022 42'!$13:$13,0))/100*(SUM(J$11:J$13)/SUM(J$3:J$5,J$11:J$13))</f>
        <v>0.08831282421</v>
      </c>
      <c r="K43" s="3">
        <f t="array" ref="K43">INDEX('AEO 2022 42'!93:93,MATCH(K$28,'AEO 2022 42'!$13:$13,0))/100*(SUM(K$11:K$13)/SUM(K$3:K$5,K$11:K$13))</f>
        <v>0.09153241209</v>
      </c>
      <c r="L43" s="3">
        <f t="array" ref="L43">INDEX('AEO 2022 42'!93:93,MATCH(L$28,'AEO 2022 42'!$13:$13,0))/100*(SUM(L$11:L$13)/SUM(L$3:L$5,L$11:L$13))</f>
        <v>0.0943005887</v>
      </c>
      <c r="M43" s="3">
        <f t="array" ref="M43">INDEX('AEO 2022 42'!93:93,MATCH(M$28,'AEO 2022 42'!$13:$13,0))/100*(SUM(M$11:M$13)/SUM(M$3:M$5,M$11:M$13))</f>
        <v>0.09689723672</v>
      </c>
      <c r="N43" s="3">
        <f t="array" ref="N43">INDEX('AEO 2022 42'!93:93,MATCH(N$28,'AEO 2022 42'!$13:$13,0))/100*(SUM(N$11:N$13)/SUM(N$3:N$5,N$11:N$13))</f>
        <v>0.09896853808</v>
      </c>
      <c r="O43" s="3">
        <f t="array" ref="O43">INDEX('AEO 2022 42'!93:93,MATCH(O$28,'AEO 2022 42'!$13:$13,0))/100*(SUM(O$11:O$13)/SUM(O$3:O$5,O$11:O$13))</f>
        <v>0.1011518867</v>
      </c>
      <c r="P43" s="3">
        <f t="array" ref="P43">INDEX('AEO 2022 42'!93:93,MATCH(P$28,'AEO 2022 42'!$13:$13,0))/100*(SUM(P$11:P$13)/SUM(P$3:P$5,P$11:P$13))</f>
        <v>0.1029185482</v>
      </c>
      <c r="Q43" s="3">
        <f t="array" ref="Q43">INDEX('AEO 2022 42'!93:93,MATCH(Q$28,'AEO 2022 42'!$13:$13,0))/100*(SUM(Q$11:Q$13)/SUM(Q$3:Q$5,Q$11:Q$13))</f>
        <v>0.1045173167</v>
      </c>
      <c r="R43" s="3">
        <f t="array" ref="R43">INDEX('AEO 2022 42'!93:93,MATCH(R$28,'AEO 2022 42'!$13:$13,0))/100*(SUM(R$11:R$13)/SUM(R$3:R$5,R$11:R$13))</f>
        <v>0.1059908926</v>
      </c>
      <c r="S43" s="3">
        <f t="array" ref="S43">INDEX('AEO 2022 42'!93:93,MATCH(S$28,'AEO 2022 42'!$13:$13,0))/100*(SUM(S$11:S$13)/SUM(S$3:S$5,S$11:S$13))</f>
        <v>0.1072948584</v>
      </c>
      <c r="T43" s="3">
        <f t="array" ref="T43">INDEX('AEO 2022 42'!93:93,MATCH(T$28,'AEO 2022 42'!$13:$13,0))/100*(SUM(T$11:T$13)/SUM(T$3:T$5,T$11:T$13))</f>
        <v>0.108456925</v>
      </c>
      <c r="U43" s="3">
        <f t="array" ref="U43">INDEX('AEO 2022 42'!93:93,MATCH(U$28,'AEO 2022 42'!$13:$13,0))/100*(SUM(U$11:U$13)/SUM(U$3:U$5,U$11:U$13))</f>
        <v>0.1095743776</v>
      </c>
      <c r="V43" s="3">
        <f t="array" ref="V43">INDEX('AEO 2022 42'!93:93,MATCH(V$28,'AEO 2022 42'!$13:$13,0))/100*(SUM(V$11:V$13)/SUM(V$3:V$5,V$11:V$13))</f>
        <v>0.1103559005</v>
      </c>
      <c r="W43" s="3">
        <f t="array" ref="W43">INDEX('AEO 2022 42'!93:93,MATCH(W$28,'AEO 2022 42'!$13:$13,0))/100*(SUM(W$11:W$13)/SUM(W$3:W$5,W$11:W$13))</f>
        <v>0.1111619606</v>
      </c>
      <c r="X43" s="3">
        <f t="array" ref="X43">INDEX('AEO 2022 42'!93:93,MATCH(X$28,'AEO 2022 42'!$13:$13,0))/100*(SUM(X$11:X$13)/SUM(X$3:X$5,X$11:X$13))</f>
        <v>0.1118186301</v>
      </c>
      <c r="Y43" s="3">
        <f t="array" ref="Y43">INDEX('AEO 2022 42'!93:93,MATCH(Y$28,'AEO 2022 42'!$13:$13,0))/100*(SUM(Y$11:Y$13)/SUM(Y$3:Y$5,Y$11:Y$13))</f>
        <v>0.1123168136</v>
      </c>
      <c r="Z43" s="3">
        <f t="array" ref="Z43">INDEX('AEO 2022 42'!93:93,MATCH(Z$28,'AEO 2022 42'!$13:$13,0))/100*(SUM(Z$11:Z$13)/SUM(Z$3:Z$5,Z$11:Z$13))</f>
        <v>0.1128009558</v>
      </c>
      <c r="AA43" s="3">
        <f t="array" ref="AA43">INDEX('AEO 2022 42'!93:93,MATCH(AA$28,'AEO 2022 42'!$13:$13,0))/100*(SUM(AA$11:AA$13)/SUM(AA$3:AA$5,AA$11:AA$13))</f>
        <v>0.1131932444</v>
      </c>
      <c r="AB43" s="3">
        <f t="array" ref="AB43">INDEX('AEO 2022 42'!93:93,MATCH(AB$28,'AEO 2022 42'!$13:$13,0))/100*(SUM(AB$11:AB$13)/SUM(AB$3:AB$5,AB$11:AB$13))</f>
        <v>0.11348548</v>
      </c>
      <c r="AC43" s="3">
        <f t="array" ref="AC43">INDEX('AEO 2022 42'!93:93,MATCH(AC$28,'AEO 2022 42'!$13:$13,0))/100*(SUM(AC$11:AC$13)/SUM(AC$3:AC$5,AC$11:AC$13))</f>
        <v>0.1137683667</v>
      </c>
      <c r="AD43" s="3">
        <f t="array" ref="AD43">INDEX('AEO 2022 42'!93:93,MATCH(AD$28,'AEO 2022 42'!$13:$13,0))/100*(SUM(AD$11:AD$13)/SUM(AD$3:AD$5,AD$11:AD$13))</f>
        <v>0.1140145742</v>
      </c>
      <c r="AE43" s="3">
        <f t="array" ref="AE43">INDEX('AEO 2022 42'!93:93,MATCH(AE$28,'AEO 2022 42'!$13:$13,0))/100*(SUM(AE$11:AE$13)/SUM(AE$3:AE$5,AE$11:AE$13))</f>
        <v>0.1142009547</v>
      </c>
      <c r="AF43" s="3">
        <f t="array" ref="AF43">INDEX('AEO 2022 42'!93:93,MATCH(AF$28,'AEO 2022 42'!$13:$13,0))/100*(SUM(AF$11:AF$13)/SUM(AF$3:AF$5,AF$11:AF$13))</f>
        <v>0.1145069175</v>
      </c>
    </row>
    <row r="44" ht="14.25" customHeight="1">
      <c r="A44" s="3" t="str">
        <f>'AEO 2021 42'!A88</f>
        <v>Large Crossover Utility</v>
      </c>
      <c r="B44" s="3">
        <f t="array" ref="B44">INDEX('AEO 2021 42'!88:88,MATCH(B$28,'AEO 2021 42'!$14:$14,0))/100*(SUM(B$11:B$13)/SUM(B$3:B$5,B$11:B$13))</f>
        <v>0.05937263216</v>
      </c>
      <c r="C44" s="3">
        <f t="array" ref="C44">INDEX('AEO 2022 42'!94:94,MATCH(C$28,'AEO 2022 42'!$13:$13,0))/100*(SUM(C$11:C$13)/SUM(C$3:C$5,C$11:C$13))</f>
        <v>0.1029516401</v>
      </c>
      <c r="D44" s="3">
        <f t="array" ref="D44">INDEX('AEO 2022 42'!94:94,MATCH(D$28,'AEO 2022 42'!$13:$13,0))/100*(SUM(D$11:D$13)/SUM(D$3:D$5,D$11:D$13))</f>
        <v>0.1286930678</v>
      </c>
      <c r="E44" s="3">
        <f t="array" ref="E44">INDEX('AEO 2022 42'!94:94,MATCH(E$28,'AEO 2022 42'!$13:$13,0))/100*(SUM(E$11:E$13)/SUM(E$3:E$5,E$11:E$13))</f>
        <v>0.1490015588</v>
      </c>
      <c r="F44" s="3">
        <f t="array" ref="F44">INDEX('AEO 2022 42'!94:94,MATCH(F$28,'AEO 2022 42'!$13:$13,0))/100*(SUM(F$11:F$13)/SUM(F$3:F$5,F$11:F$13))</f>
        <v>0.1654076088</v>
      </c>
      <c r="G44" s="3">
        <f t="array" ref="G44">INDEX('AEO 2022 42'!94:94,MATCH(G$28,'AEO 2022 42'!$13:$13,0))/100*(SUM(G$11:G$13)/SUM(G$3:G$5,G$11:G$13))</f>
        <v>0.1785616244</v>
      </c>
      <c r="H44" s="3">
        <f t="array" ref="H44">INDEX('AEO 2022 42'!94:94,MATCH(H$28,'AEO 2022 42'!$13:$13,0))/100*(SUM(H$11:H$13)/SUM(H$3:H$5,H$11:H$13))</f>
        <v>0.1895097856</v>
      </c>
      <c r="I44" s="3">
        <f t="array" ref="I44">INDEX('AEO 2022 42'!94:94,MATCH(I$28,'AEO 2022 42'!$13:$13,0))/100*(SUM(I$11:I$13)/SUM(I$3:I$5,I$11:I$13))</f>
        <v>0.1987923674</v>
      </c>
      <c r="J44" s="3">
        <f t="array" ref="J44">INDEX('AEO 2022 42'!94:94,MATCH(J$28,'AEO 2022 42'!$13:$13,0))/100*(SUM(J$11:J$13)/SUM(J$3:J$5,J$11:J$13))</f>
        <v>0.2069461978</v>
      </c>
      <c r="K44" s="3">
        <f t="array" ref="K44">INDEX('AEO 2022 42'!94:94,MATCH(K$28,'AEO 2022 42'!$13:$13,0))/100*(SUM(K$11:K$13)/SUM(K$3:K$5,K$11:K$13))</f>
        <v>0.2142552309</v>
      </c>
      <c r="L44" s="3">
        <f t="array" ref="L44">INDEX('AEO 2022 42'!94:94,MATCH(L$28,'AEO 2022 42'!$13:$13,0))/100*(SUM(L$11:L$13)/SUM(L$3:L$5,L$11:L$13))</f>
        <v>0.2207749366</v>
      </c>
      <c r="M44" s="3">
        <f t="array" ref="M44">INDEX('AEO 2022 42'!94:94,MATCH(M$28,'AEO 2022 42'!$13:$13,0))/100*(SUM(M$11:M$13)/SUM(M$3:M$5,M$11:M$13))</f>
        <v>0.2264548128</v>
      </c>
      <c r="N44" s="3">
        <f t="array" ref="N44">INDEX('AEO 2022 42'!94:94,MATCH(N$28,'AEO 2022 42'!$13:$13,0))/100*(SUM(N$11:N$13)/SUM(N$3:N$5,N$11:N$13))</f>
        <v>0.2317038869</v>
      </c>
      <c r="O44" s="3">
        <f t="array" ref="O44">INDEX('AEO 2022 42'!94:94,MATCH(O$28,'AEO 2022 42'!$13:$13,0))/100*(SUM(O$11:O$13)/SUM(O$3:O$5,O$11:O$13))</f>
        <v>0.2360870738</v>
      </c>
      <c r="P44" s="3">
        <f t="array" ref="P44">INDEX('AEO 2022 42'!94:94,MATCH(P$28,'AEO 2022 42'!$13:$13,0))/100*(SUM(P$11:P$13)/SUM(P$3:P$5,P$11:P$13))</f>
        <v>0.2400327099</v>
      </c>
      <c r="Q44" s="3">
        <f t="array" ref="Q44">INDEX('AEO 2022 42'!94:94,MATCH(Q$28,'AEO 2022 42'!$13:$13,0))/100*(SUM(Q$11:Q$13)/SUM(Q$3:Q$5,Q$11:Q$13))</f>
        <v>0.2436562233</v>
      </c>
      <c r="R44" s="3">
        <f t="array" ref="R44">INDEX('AEO 2022 42'!94:94,MATCH(R$28,'AEO 2022 42'!$13:$13,0))/100*(SUM(R$11:R$13)/SUM(R$3:R$5,R$11:R$13))</f>
        <v>0.2468648021</v>
      </c>
      <c r="S44" s="3">
        <f t="array" ref="S44">INDEX('AEO 2022 42'!94:94,MATCH(S$28,'AEO 2022 42'!$13:$13,0))/100*(SUM(S$11:S$13)/SUM(S$3:S$5,S$11:S$13))</f>
        <v>0.2498406118</v>
      </c>
      <c r="T44" s="3">
        <f t="array" ref="T44">INDEX('AEO 2022 42'!94:94,MATCH(T$28,'AEO 2022 42'!$13:$13,0))/100*(SUM(T$11:T$13)/SUM(T$3:T$5,T$11:T$13))</f>
        <v>0.2524614285</v>
      </c>
      <c r="U44" s="3">
        <f t="array" ref="U44">INDEX('AEO 2022 42'!94:94,MATCH(U$28,'AEO 2022 42'!$13:$13,0))/100*(SUM(U$11:U$13)/SUM(U$3:U$5,U$11:U$13))</f>
        <v>0.2546944599</v>
      </c>
      <c r="V44" s="3">
        <f t="array" ref="V44">INDEX('AEO 2022 42'!94:94,MATCH(V$28,'AEO 2022 42'!$13:$13,0))/100*(SUM(V$11:V$13)/SUM(V$3:V$5,V$11:V$13))</f>
        <v>0.2567903262</v>
      </c>
      <c r="W44" s="3">
        <f t="array" ref="W44">INDEX('AEO 2022 42'!94:94,MATCH(W$28,'AEO 2022 42'!$13:$13,0))/100*(SUM(W$11:W$13)/SUM(W$3:W$5,W$11:W$13))</f>
        <v>0.2583891809</v>
      </c>
      <c r="X44" s="3">
        <f t="array" ref="X44">INDEX('AEO 2022 42'!94:94,MATCH(X$28,'AEO 2022 42'!$13:$13,0))/100*(SUM(X$11:X$13)/SUM(X$3:X$5,X$11:X$13))</f>
        <v>0.2598185248</v>
      </c>
      <c r="Y44" s="3">
        <f t="array" ref="Y44">INDEX('AEO 2022 42'!94:94,MATCH(Y$28,'AEO 2022 42'!$13:$13,0))/100*(SUM(Y$11:Y$13)/SUM(Y$3:Y$5,Y$11:Y$13))</f>
        <v>0.2609571864</v>
      </c>
      <c r="Z44" s="3">
        <f t="array" ref="Z44">INDEX('AEO 2022 42'!94:94,MATCH(Z$28,'AEO 2022 42'!$13:$13,0))/100*(SUM(Z$11:Z$13)/SUM(Z$3:Z$5,Z$11:Z$13))</f>
        <v>0.2618225954</v>
      </c>
      <c r="AA44" s="3">
        <f t="array" ref="AA44">INDEX('AEO 2022 42'!94:94,MATCH(AA$28,'AEO 2022 42'!$13:$13,0))/100*(SUM(AA$11:AA$13)/SUM(AA$3:AA$5,AA$11:AA$13))</f>
        <v>0.2625321367</v>
      </c>
      <c r="AB44" s="3">
        <f t="array" ref="AB44">INDEX('AEO 2022 42'!94:94,MATCH(AB$28,'AEO 2022 42'!$13:$13,0))/100*(SUM(AB$11:AB$13)/SUM(AB$3:AB$5,AB$11:AB$13))</f>
        <v>0.263141993</v>
      </c>
      <c r="AC44" s="3">
        <f t="array" ref="AC44">INDEX('AEO 2022 42'!94:94,MATCH(AC$28,'AEO 2022 42'!$13:$13,0))/100*(SUM(AC$11:AC$13)/SUM(AC$3:AC$5,AC$11:AC$13))</f>
        <v>0.2635975221</v>
      </c>
      <c r="AD44" s="3">
        <f t="array" ref="AD44">INDEX('AEO 2022 42'!94:94,MATCH(AD$28,'AEO 2022 42'!$13:$13,0))/100*(SUM(AD$11:AD$13)/SUM(AD$3:AD$5,AD$11:AD$13))</f>
        <v>0.2639937442</v>
      </c>
      <c r="AE44" s="3">
        <f t="array" ref="AE44">INDEX('AEO 2022 42'!94:94,MATCH(AE$28,'AEO 2022 42'!$13:$13,0))/100*(SUM(AE$11:AE$13)/SUM(AE$3:AE$5,AE$11:AE$13))</f>
        <v>0.2643563906</v>
      </c>
      <c r="AF44" s="3">
        <f t="array" ref="AF44">INDEX('AEO 2022 42'!94:94,MATCH(AF$28,'AEO 2022 42'!$13:$13,0))/100*(SUM(AF$11:AF$13)/SUM(AF$3:AF$5,AF$11:AF$13))</f>
        <v>0.2646054566</v>
      </c>
    </row>
    <row r="45" ht="14.25" customHeight="1"/>
    <row r="46" ht="14.25" customHeight="1">
      <c r="A46" s="2" t="s">
        <v>3905</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ht="14.25" customHeight="1">
      <c r="B47" s="3">
        <f t="shared" ref="B47:AF47" si="10">B28</f>
        <v>2020</v>
      </c>
      <c r="C47" s="3">
        <f t="shared" si="10"/>
        <v>2021</v>
      </c>
      <c r="D47" s="3">
        <f t="shared" si="10"/>
        <v>2022</v>
      </c>
      <c r="E47" s="3">
        <f t="shared" si="10"/>
        <v>2023</v>
      </c>
      <c r="F47" s="3">
        <f t="shared" si="10"/>
        <v>2024</v>
      </c>
      <c r="G47" s="3">
        <f t="shared" si="10"/>
        <v>2025</v>
      </c>
      <c r="H47" s="3">
        <f t="shared" si="10"/>
        <v>2026</v>
      </c>
      <c r="I47" s="3">
        <f t="shared" si="10"/>
        <v>2027</v>
      </c>
      <c r="J47" s="3">
        <f t="shared" si="10"/>
        <v>2028</v>
      </c>
      <c r="K47" s="3">
        <f t="shared" si="10"/>
        <v>2029</v>
      </c>
      <c r="L47" s="3">
        <f t="shared" si="10"/>
        <v>2030</v>
      </c>
      <c r="M47" s="3">
        <f t="shared" si="10"/>
        <v>2031</v>
      </c>
      <c r="N47" s="3">
        <f t="shared" si="10"/>
        <v>2032</v>
      </c>
      <c r="O47" s="3">
        <f t="shared" si="10"/>
        <v>2033</v>
      </c>
      <c r="P47" s="3">
        <f t="shared" si="10"/>
        <v>2034</v>
      </c>
      <c r="Q47" s="3">
        <f t="shared" si="10"/>
        <v>2035</v>
      </c>
      <c r="R47" s="3">
        <f t="shared" si="10"/>
        <v>2036</v>
      </c>
      <c r="S47" s="3">
        <f t="shared" si="10"/>
        <v>2037</v>
      </c>
      <c r="T47" s="3">
        <f t="shared" si="10"/>
        <v>2038</v>
      </c>
      <c r="U47" s="3">
        <f t="shared" si="10"/>
        <v>2039</v>
      </c>
      <c r="V47" s="3">
        <f t="shared" si="10"/>
        <v>2040</v>
      </c>
      <c r="W47" s="3">
        <f t="shared" si="10"/>
        <v>2041</v>
      </c>
      <c r="X47" s="3">
        <f t="shared" si="10"/>
        <v>2042</v>
      </c>
      <c r="Y47" s="3">
        <f t="shared" si="10"/>
        <v>2043</v>
      </c>
      <c r="Z47" s="3">
        <f t="shared" si="10"/>
        <v>2044</v>
      </c>
      <c r="AA47" s="3">
        <f t="shared" si="10"/>
        <v>2045</v>
      </c>
      <c r="AB47" s="3">
        <f t="shared" si="10"/>
        <v>2046</v>
      </c>
      <c r="AC47" s="3">
        <f t="shared" si="10"/>
        <v>2047</v>
      </c>
      <c r="AD47" s="3">
        <f t="shared" si="10"/>
        <v>2048</v>
      </c>
      <c r="AE47" s="3">
        <f t="shared" si="10"/>
        <v>2049</v>
      </c>
      <c r="AF47" s="3">
        <f t="shared" si="10"/>
        <v>2050</v>
      </c>
    </row>
    <row r="48" ht="14.25" customHeight="1">
      <c r="A48" s="3" t="str">
        <f t="shared" ref="A48:A63" si="11">A29</f>
        <v>Minicompact</v>
      </c>
      <c r="B48" s="3">
        <f t="array" ref="B48">(INDEX('AEO 2021 42'!72:72,MATCH(B$28,'AEO 2021 42'!$14:$14,0))/100)*(SUM(B$6:B$7)/SUM(B$6:B$7,B$14:B$15))</f>
        <v>0.0034947931</v>
      </c>
      <c r="C48" s="3">
        <f t="array" ref="C48">(INDEX('AEO 2022 42'!77:77,MATCH(C$28,'AEO 2022 42'!$13:$13,0))/100)*(SUM(C$6:C$7)/SUM(C$6:C$7,C$14:C$15))</f>
        <v>0.003952261392</v>
      </c>
      <c r="D48" s="3">
        <f t="array" ref="D48">(INDEX('AEO 2022 42'!77:77,MATCH(D$28,'AEO 2022 42'!$13:$13,0))/100)*(SUM(D$6:D$7)/SUM(D$6:D$7,D$14:D$15))</f>
        <v>0.00306565435</v>
      </c>
      <c r="E48" s="3">
        <f t="array" ref="E48">(INDEX('AEO 2022 42'!77:77,MATCH(E$28,'AEO 2022 42'!$13:$13,0))/100)*(SUM(E$6:E$7)/SUM(E$6:E$7,E$14:E$15))</f>
        <v>0.002351696066</v>
      </c>
      <c r="F48" s="3">
        <f t="array" ref="F48">(INDEX('AEO 2022 42'!77:77,MATCH(F$28,'AEO 2022 42'!$13:$13,0))/100)*(SUM(F$6:F$7)/SUM(F$6:F$7,F$14:F$15))</f>
        <v>0.002034091734</v>
      </c>
      <c r="G48" s="3">
        <f t="array" ref="G48">(INDEX('AEO 2022 42'!77:77,MATCH(G$28,'AEO 2022 42'!$13:$13,0))/100)*(SUM(G$6:G$7)/SUM(G$6:G$7,G$14:G$15))</f>
        <v>0.001806420213</v>
      </c>
      <c r="H48" s="3">
        <f t="array" ref="H48">(INDEX('AEO 2022 42'!77:77,MATCH(H$28,'AEO 2022 42'!$13:$13,0))/100)*(SUM(H$6:H$7)/SUM(H$6:H$7,H$14:H$15))</f>
        <v>0.001645077487</v>
      </c>
      <c r="I48" s="3">
        <f t="array" ref="I48">(INDEX('AEO 2022 42'!77:77,MATCH(I$28,'AEO 2022 42'!$13:$13,0))/100)*(SUM(I$6:I$7)/SUM(I$6:I$7,I$14:I$15))</f>
        <v>0.001513788055</v>
      </c>
      <c r="J48" s="3">
        <f t="array" ref="J48">(INDEX('AEO 2022 42'!77:77,MATCH(J$28,'AEO 2022 42'!$13:$13,0))/100)*(SUM(J$6:J$7)/SUM(J$6:J$7,J$14:J$15))</f>
        <v>0.001391918371</v>
      </c>
      <c r="K48" s="3">
        <f t="array" ref="K48">(INDEX('AEO 2022 42'!77:77,MATCH(K$28,'AEO 2022 42'!$13:$13,0))/100)*(SUM(K$6:K$7)/SUM(K$6:K$7,K$14:K$15))</f>
        <v>0.001288355144</v>
      </c>
      <c r="L48" s="3">
        <f t="array" ref="L48">(INDEX('AEO 2022 42'!77:77,MATCH(L$28,'AEO 2022 42'!$13:$13,0))/100)*(SUM(L$6:L$7)/SUM(L$6:L$7,L$14:L$15))</f>
        <v>0.001207470572</v>
      </c>
      <c r="M48" s="3">
        <f t="array" ref="M48">(INDEX('AEO 2022 42'!77:77,MATCH(M$28,'AEO 2022 42'!$13:$13,0))/100)*(SUM(M$6:M$7)/SUM(M$6:M$7,M$14:M$15))</f>
        <v>0.001119276904</v>
      </c>
      <c r="N48" s="3">
        <f t="array" ref="N48">(INDEX('AEO 2022 42'!77:77,MATCH(N$28,'AEO 2022 42'!$13:$13,0))/100)*(SUM(N$6:N$7)/SUM(N$6:N$7,N$14:N$15))</f>
        <v>0.001089801262</v>
      </c>
      <c r="O48" s="3">
        <f t="array" ref="O48">(INDEX('AEO 2022 42'!77:77,MATCH(O$28,'AEO 2022 42'!$13:$13,0))/100)*(SUM(O$6:O$7)/SUM(O$6:O$7,O$14:O$15))</f>
        <v>0.0009948589655</v>
      </c>
      <c r="P48" s="3">
        <f t="array" ref="P48">(INDEX('AEO 2022 42'!77:77,MATCH(P$28,'AEO 2022 42'!$13:$13,0))/100)*(SUM(P$6:P$7)/SUM(P$6:P$7,P$14:P$15))</f>
        <v>0.0009389976618</v>
      </c>
      <c r="Q48" s="3">
        <f t="array" ref="Q48">(INDEX('AEO 2022 42'!77:77,MATCH(Q$28,'AEO 2022 42'!$13:$13,0))/100)*(SUM(Q$6:Q$7)/SUM(Q$6:Q$7,Q$14:Q$15))</f>
        <v>0.0008939178112</v>
      </c>
      <c r="R48" s="3">
        <f t="array" ref="R48">(INDEX('AEO 2022 42'!77:77,MATCH(R$28,'AEO 2022 42'!$13:$13,0))/100)*(SUM(R$6:R$7)/SUM(R$6:R$7,R$14:R$15))</f>
        <v>0.0008501333744</v>
      </c>
      <c r="S48" s="3">
        <f t="array" ref="S48">(INDEX('AEO 2022 42'!77:77,MATCH(S$28,'AEO 2022 42'!$13:$13,0))/100)*(SUM(S$6:S$7)/SUM(S$6:S$7,S$14:S$15))</f>
        <v>0.0008169673192</v>
      </c>
      <c r="T48" s="3">
        <f t="array" ref="T48">(INDEX('AEO 2022 42'!77:77,MATCH(T$28,'AEO 2022 42'!$13:$13,0))/100)*(SUM(T$6:T$7)/SUM(T$6:T$7,T$14:T$15))</f>
        <v>0.0007910179843</v>
      </c>
      <c r="U48" s="3">
        <f t="array" ref="U48">(INDEX('AEO 2022 42'!77:77,MATCH(U$28,'AEO 2022 42'!$13:$13,0))/100)*(SUM(U$6:U$7)/SUM(U$6:U$7,U$14:U$15))</f>
        <v>0.0007634796225</v>
      </c>
      <c r="V48" s="3">
        <f t="array" ref="V48">(INDEX('AEO 2022 42'!77:77,MATCH(V$28,'AEO 2022 42'!$13:$13,0))/100)*(SUM(V$6:V$7)/SUM(V$6:V$7,V$14:V$15))</f>
        <v>0.0007554287535</v>
      </c>
      <c r="W48" s="3">
        <f t="array" ref="W48">(INDEX('AEO 2022 42'!77:77,MATCH(W$28,'AEO 2022 42'!$13:$13,0))/100)*(SUM(W$6:W$7)/SUM(W$6:W$7,W$14:W$15))</f>
        <v>0.0007377733354</v>
      </c>
      <c r="X48" s="3">
        <f t="array" ref="X48">(INDEX('AEO 2022 42'!77:77,MATCH(X$28,'AEO 2022 42'!$13:$13,0))/100)*(SUM(X$6:X$7)/SUM(X$6:X$7,X$14:X$15))</f>
        <v>0.0007292148031</v>
      </c>
      <c r="Y48" s="3">
        <f t="array" ref="Y48">(INDEX('AEO 2022 42'!77:77,MATCH(Y$28,'AEO 2022 42'!$13:$13,0))/100)*(SUM(Y$6:Y$7)/SUM(Y$6:Y$7,Y$14:Y$15))</f>
        <v>0.0007246189386</v>
      </c>
      <c r="Z48" s="3">
        <f t="array" ref="Z48">(INDEX('AEO 2022 42'!77:77,MATCH(Z$28,'AEO 2022 42'!$13:$13,0))/100)*(SUM(Z$6:Z$7)/SUM(Z$6:Z$7,Z$14:Z$15))</f>
        <v>0.0007175423535</v>
      </c>
      <c r="AA48" s="3">
        <f t="array" ref="AA48">(INDEX('AEO 2022 42'!77:77,MATCH(AA$28,'AEO 2022 42'!$13:$13,0))/100)*(SUM(AA$6:AA$7)/SUM(AA$6:AA$7,AA$14:AA$15))</f>
        <v>0.0007134521967</v>
      </c>
      <c r="AB48" s="3">
        <f t="array" ref="AB48">(INDEX('AEO 2022 42'!77:77,MATCH(AB$28,'AEO 2022 42'!$13:$13,0))/100)*(SUM(AB$6:AB$7)/SUM(AB$6:AB$7,AB$14:AB$15))</f>
        <v>0.0007134142347</v>
      </c>
      <c r="AC48" s="3">
        <f t="array" ref="AC48">(INDEX('AEO 2022 42'!77:77,MATCH(AC$28,'AEO 2022 42'!$13:$13,0))/100)*(SUM(AC$6:AC$7)/SUM(AC$6:AC$7,AC$14:AC$15))</f>
        <v>0.0007103300365</v>
      </c>
      <c r="AD48" s="3">
        <f t="array" ref="AD48">(INDEX('AEO 2022 42'!77:77,MATCH(AD$28,'AEO 2022 42'!$13:$13,0))/100)*(SUM(AD$6:AD$7)/SUM(AD$6:AD$7,AD$14:AD$15))</f>
        <v>0.0007086081975</v>
      </c>
      <c r="AE48" s="3">
        <f t="array" ref="AE48">(INDEX('AEO 2022 42'!77:77,MATCH(AE$28,'AEO 2022 42'!$13:$13,0))/100)*(SUM(AE$6:AE$7)/SUM(AE$6:AE$7,AE$14:AE$15))</f>
        <v>0.0007085812113</v>
      </c>
      <c r="AF48" s="3">
        <f t="array" ref="AF48">(INDEX('AEO 2022 42'!77:77,MATCH(AF$28,'AEO 2022 42'!$13:$13,0))/100)*(SUM(AF$6:AF$7)/SUM(AF$6:AF$7,AF$14:AF$15))</f>
        <v>0.0007010213019</v>
      </c>
    </row>
    <row r="49" ht="14.25" customHeight="1">
      <c r="A49" s="3" t="str">
        <f t="shared" si="11"/>
        <v>Subcompact</v>
      </c>
      <c r="B49" s="3">
        <f t="array" ref="B49">(INDEX('AEO 2021 42'!73:73,MATCH(B$28,'AEO 2021 42'!$14:$14,0))/100)*(SUM(B$6:B$7)/SUM(B$6:B$7,B$14:B$15))</f>
        <v>0.03449909709</v>
      </c>
      <c r="C49" s="3">
        <f t="array" ref="C49">(INDEX('AEO 2022 42'!78:78,MATCH(C$28,'AEO 2022 42'!$13:$13,0))/100)*(SUM(C$6:C$7)/SUM(C$6:C$7,C$14:C$15))</f>
        <v>0.05590436845</v>
      </c>
      <c r="D49" s="3">
        <f t="array" ref="D49">(INDEX('AEO 2022 42'!78:78,MATCH(D$28,'AEO 2022 42'!$13:$13,0))/100)*(SUM(D$6:D$7)/SUM(D$6:D$7,D$14:D$15))</f>
        <v>0.04272781113</v>
      </c>
      <c r="E49" s="3">
        <f t="array" ref="E49">(INDEX('AEO 2022 42'!78:78,MATCH(E$28,'AEO 2022 42'!$13:$13,0))/100)*(SUM(E$6:E$7)/SUM(E$6:E$7,E$14:E$15))</f>
        <v>0.03202062537</v>
      </c>
      <c r="F49" s="3">
        <f t="array" ref="F49">(INDEX('AEO 2022 42'!78:78,MATCH(F$28,'AEO 2022 42'!$13:$13,0))/100)*(SUM(F$6:F$7)/SUM(F$6:F$7,F$14:F$15))</f>
        <v>0.02698667466</v>
      </c>
      <c r="G49" s="3">
        <f t="array" ref="G49">(INDEX('AEO 2022 42'!78:78,MATCH(G$28,'AEO 2022 42'!$13:$13,0))/100)*(SUM(G$6:G$7)/SUM(G$6:G$7,G$14:G$15))</f>
        <v>0.02360451275</v>
      </c>
      <c r="H49" s="3">
        <f t="array" ref="H49">(INDEX('AEO 2022 42'!78:78,MATCH(H$28,'AEO 2022 42'!$13:$13,0))/100)*(SUM(H$6:H$7)/SUM(H$6:H$7,H$14:H$15))</f>
        <v>0.02116660591</v>
      </c>
      <c r="I49" s="3">
        <f t="array" ref="I49">(INDEX('AEO 2022 42'!78:78,MATCH(I$28,'AEO 2022 42'!$13:$13,0))/100)*(SUM(I$6:I$7)/SUM(I$6:I$7,I$14:I$15))</f>
        <v>0.01913531387</v>
      </c>
      <c r="J49" s="3">
        <f t="array" ref="J49">(INDEX('AEO 2022 42'!78:78,MATCH(J$28,'AEO 2022 42'!$13:$13,0))/100)*(SUM(J$6:J$7)/SUM(J$6:J$7,J$14:J$15))</f>
        <v>0.01746998445</v>
      </c>
      <c r="K49" s="3">
        <f t="array" ref="K49">(INDEX('AEO 2022 42'!78:78,MATCH(K$28,'AEO 2022 42'!$13:$13,0))/100)*(SUM(K$6:K$7)/SUM(K$6:K$7,K$14:K$15))</f>
        <v>0.01601349772</v>
      </c>
      <c r="L49" s="3">
        <f t="array" ref="L49">(INDEX('AEO 2022 42'!78:78,MATCH(L$28,'AEO 2022 42'!$13:$13,0))/100)*(SUM(L$6:L$7)/SUM(L$6:L$7,L$14:L$15))</f>
        <v>0.01488417787</v>
      </c>
      <c r="M49" s="3">
        <f t="array" ref="M49">(INDEX('AEO 2022 42'!78:78,MATCH(M$28,'AEO 2022 42'!$13:$13,0))/100)*(SUM(M$6:M$7)/SUM(M$6:M$7,M$14:M$15))</f>
        <v>0.01370586539</v>
      </c>
      <c r="N49" s="3">
        <f t="array" ref="N49">(INDEX('AEO 2022 42'!78:78,MATCH(N$28,'AEO 2022 42'!$13:$13,0))/100)*(SUM(N$6:N$7)/SUM(N$6:N$7,N$14:N$15))</f>
        <v>0.01303085712</v>
      </c>
      <c r="O49" s="3">
        <f t="array" ref="O49">(INDEX('AEO 2022 42'!78:78,MATCH(O$28,'AEO 2022 42'!$13:$13,0))/100)*(SUM(O$6:O$7)/SUM(O$6:O$7,O$14:O$15))</f>
        <v>0.01196135474</v>
      </c>
      <c r="P49" s="3">
        <f t="array" ref="P49">(INDEX('AEO 2022 42'!78:78,MATCH(P$28,'AEO 2022 42'!$13:$13,0))/100)*(SUM(P$6:P$7)/SUM(P$6:P$7,P$14:P$15))</f>
        <v>0.01122442691</v>
      </c>
      <c r="Q49" s="3">
        <f t="array" ref="Q49">(INDEX('AEO 2022 42'!78:78,MATCH(Q$28,'AEO 2022 42'!$13:$13,0))/100)*(SUM(Q$6:Q$7)/SUM(Q$6:Q$7,Q$14:Q$15))</f>
        <v>0.01059825433</v>
      </c>
      <c r="R49" s="3">
        <f t="array" ref="R49">(INDEX('AEO 2022 42'!78:78,MATCH(R$28,'AEO 2022 42'!$13:$13,0))/100)*(SUM(R$6:R$7)/SUM(R$6:R$7,R$14:R$15))</f>
        <v>0.01004492921</v>
      </c>
      <c r="S49" s="3">
        <f t="array" ref="S49">(INDEX('AEO 2022 42'!78:78,MATCH(S$28,'AEO 2022 42'!$13:$13,0))/100)*(SUM(S$6:S$7)/SUM(S$6:S$7,S$14:S$15))</f>
        <v>0.009604495322</v>
      </c>
      <c r="T49" s="3">
        <f t="array" ref="T49">(INDEX('AEO 2022 42'!78:78,MATCH(T$28,'AEO 2022 42'!$13:$13,0))/100)*(SUM(T$6:T$7)/SUM(T$6:T$7,T$14:T$15))</f>
        <v>0.009250747529</v>
      </c>
      <c r="U49" s="3">
        <f t="array" ref="U49">(INDEX('AEO 2022 42'!78:78,MATCH(U$28,'AEO 2022 42'!$13:$13,0))/100)*(SUM(U$6:U$7)/SUM(U$6:U$7,U$14:U$15))</f>
        <v>0.008894063725</v>
      </c>
      <c r="V49" s="3">
        <f t="array" ref="V49">(INDEX('AEO 2022 42'!78:78,MATCH(V$28,'AEO 2022 42'!$13:$13,0))/100)*(SUM(V$6:V$7)/SUM(V$6:V$7,V$14:V$15))</f>
        <v>0.008749903881</v>
      </c>
      <c r="W49" s="3">
        <f t="array" ref="W49">(INDEX('AEO 2022 42'!78:78,MATCH(W$28,'AEO 2022 42'!$13:$13,0))/100)*(SUM(W$6:W$7)/SUM(W$6:W$7,W$14:W$15))</f>
        <v>0.00851879008</v>
      </c>
      <c r="X49" s="3">
        <f t="array" ref="X49">(INDEX('AEO 2022 42'!78:78,MATCH(X$28,'AEO 2022 42'!$13:$13,0))/100)*(SUM(X$6:X$7)/SUM(X$6:X$7,X$14:X$15))</f>
        <v>0.00838706833</v>
      </c>
      <c r="Y49" s="3">
        <f t="array" ref="Y49">(INDEX('AEO 2022 42'!78:78,MATCH(Y$28,'AEO 2022 42'!$13:$13,0))/100)*(SUM(Y$6:Y$7)/SUM(Y$6:Y$7,Y$14:Y$15))</f>
        <v>0.008303531178</v>
      </c>
      <c r="Z49" s="3">
        <f t="array" ref="Z49">(INDEX('AEO 2022 42'!78:78,MATCH(Z$28,'AEO 2022 42'!$13:$13,0))/100)*(SUM(Z$6:Z$7)/SUM(Z$6:Z$7,Z$14:Z$15))</f>
        <v>0.008199401275</v>
      </c>
      <c r="AA49" s="3">
        <f t="array" ref="AA49">(INDEX('AEO 2022 42'!78:78,MATCH(AA$28,'AEO 2022 42'!$13:$13,0))/100)*(SUM(AA$6:AA$7)/SUM(AA$6:AA$7,AA$14:AA$15))</f>
        <v>0.008126310369</v>
      </c>
      <c r="AB49" s="3">
        <f t="array" ref="AB49">(INDEX('AEO 2022 42'!78:78,MATCH(AB$28,'AEO 2022 42'!$13:$13,0))/100)*(SUM(AB$6:AB$7)/SUM(AB$6:AB$7,AB$14:AB$15))</f>
        <v>0.00809597374</v>
      </c>
      <c r="AC49" s="3">
        <f t="array" ref="AC49">(INDEX('AEO 2022 42'!78:78,MATCH(AC$28,'AEO 2022 42'!$13:$13,0))/100)*(SUM(AC$6:AC$7)/SUM(AC$6:AC$7,AC$14:AC$15))</f>
        <v>0.008042493915</v>
      </c>
      <c r="AD49" s="3">
        <f t="array" ref="AD49">(INDEX('AEO 2022 42'!78:78,MATCH(AD$28,'AEO 2022 42'!$13:$13,0))/100)*(SUM(AD$6:AD$7)/SUM(AD$6:AD$7,AD$14:AD$15))</f>
        <v>0.007997066359</v>
      </c>
      <c r="AE49" s="3">
        <f t="array" ref="AE49">(INDEX('AEO 2022 42'!78:78,MATCH(AE$28,'AEO 2022 42'!$13:$13,0))/100)*(SUM(AE$6:AE$7)/SUM(AE$6:AE$7,AE$14:AE$15))</f>
        <v>0.007973117176</v>
      </c>
      <c r="AF49" s="3">
        <f t="array" ref="AF49">(INDEX('AEO 2022 42'!78:78,MATCH(AF$28,'AEO 2022 42'!$13:$13,0))/100)*(SUM(AF$6:AF$7)/SUM(AF$6:AF$7,AF$14:AF$15))</f>
        <v>0.007869741478</v>
      </c>
    </row>
    <row r="50" ht="14.25" customHeight="1">
      <c r="A50" s="3" t="str">
        <f t="shared" si="11"/>
        <v>Compact</v>
      </c>
      <c r="B50" s="3">
        <f t="array" ref="B50">(INDEX('AEO 2021 42'!74:74,MATCH(B$28,'AEO 2021 42'!$14:$14,0))/100)*(SUM(B$6:B$7)/SUM(B$6:B$7,B$14:B$15))</f>
        <v>0.1160269787</v>
      </c>
      <c r="C50" s="3">
        <f t="array" ref="C50">(INDEX('AEO 2022 42'!79:79,MATCH(C$28,'AEO 2022 42'!$13:$13,0))/100)*(SUM(C$6:C$7)/SUM(C$6:C$7,C$14:C$15))</f>
        <v>0.1309317854</v>
      </c>
      <c r="D50" s="3">
        <f t="array" ref="D50">(INDEX('AEO 2022 42'!79:79,MATCH(D$28,'AEO 2022 42'!$13:$13,0))/100)*(SUM(D$6:D$7)/SUM(D$6:D$7,D$14:D$15))</f>
        <v>0.09999668424</v>
      </c>
      <c r="E50" s="3">
        <f t="array" ref="E50">(INDEX('AEO 2022 42'!79:79,MATCH(E$28,'AEO 2022 42'!$13:$13,0))/100)*(SUM(E$6:E$7)/SUM(E$6:E$7,E$14:E$15))</f>
        <v>0.07782027349</v>
      </c>
      <c r="F50" s="3">
        <f t="array" ref="F50">(INDEX('AEO 2022 42'!79:79,MATCH(F$28,'AEO 2022 42'!$13:$13,0))/100)*(SUM(F$6:F$7)/SUM(F$6:F$7,F$14:F$15))</f>
        <v>0.06575891447</v>
      </c>
      <c r="G50" s="3">
        <f t="array" ref="G50">(INDEX('AEO 2022 42'!79:79,MATCH(G$28,'AEO 2022 42'!$13:$13,0))/100)*(SUM(G$6:G$7)/SUM(G$6:G$7,G$14:G$15))</f>
        <v>0.05726119752</v>
      </c>
      <c r="H50" s="3">
        <f t="array" ref="H50">(INDEX('AEO 2022 42'!79:79,MATCH(H$28,'AEO 2022 42'!$13:$13,0))/100)*(SUM(H$6:H$7)/SUM(H$6:H$7,H$14:H$15))</f>
        <v>0.0512868828</v>
      </c>
      <c r="I50" s="3">
        <f t="array" ref="I50">(INDEX('AEO 2022 42'!79:79,MATCH(I$28,'AEO 2022 42'!$13:$13,0))/100)*(SUM(I$6:I$7)/SUM(I$6:I$7,I$14:I$15))</f>
        <v>0.04648914784</v>
      </c>
      <c r="J50" s="3">
        <f t="array" ref="J50">(INDEX('AEO 2022 42'!79:79,MATCH(J$28,'AEO 2022 42'!$13:$13,0))/100)*(SUM(J$6:J$7)/SUM(J$6:J$7,J$14:J$15))</f>
        <v>0.04233569771</v>
      </c>
      <c r="K50" s="3">
        <f t="array" ref="K50">(INDEX('AEO 2022 42'!79:79,MATCH(K$28,'AEO 2022 42'!$13:$13,0))/100)*(SUM(K$6:K$7)/SUM(K$6:K$7,K$14:K$15))</f>
        <v>0.03884889772</v>
      </c>
      <c r="L50" s="3">
        <f t="array" ref="L50">(INDEX('AEO 2022 42'!79:79,MATCH(L$28,'AEO 2022 42'!$13:$13,0))/100)*(SUM(L$6:L$7)/SUM(L$6:L$7,L$14:L$15))</f>
        <v>0.03602070461</v>
      </c>
      <c r="M50" s="3">
        <f t="array" ref="M50">(INDEX('AEO 2022 42'!79:79,MATCH(M$28,'AEO 2022 42'!$13:$13,0))/100)*(SUM(M$6:M$7)/SUM(M$6:M$7,M$14:M$15))</f>
        <v>0.03324431918</v>
      </c>
      <c r="N50" s="3">
        <f t="array" ref="N50">(INDEX('AEO 2022 42'!79:79,MATCH(N$28,'AEO 2022 42'!$13:$13,0))/100)*(SUM(N$6:N$7)/SUM(N$6:N$7,N$14:N$15))</f>
        <v>0.03153360011</v>
      </c>
      <c r="O50" s="3">
        <f t="array" ref="O50">(INDEX('AEO 2022 42'!79:79,MATCH(O$28,'AEO 2022 42'!$13:$13,0))/100)*(SUM(O$6:O$7)/SUM(O$6:O$7,O$14:O$15))</f>
        <v>0.02906140747</v>
      </c>
      <c r="P50" s="3">
        <f t="array" ref="P50">(INDEX('AEO 2022 42'!79:79,MATCH(P$28,'AEO 2022 42'!$13:$13,0))/100)*(SUM(P$6:P$7)/SUM(P$6:P$7,P$14:P$15))</f>
        <v>0.02728171526</v>
      </c>
      <c r="Q50" s="3">
        <f t="array" ref="Q50">(INDEX('AEO 2022 42'!79:79,MATCH(Q$28,'AEO 2022 42'!$13:$13,0))/100)*(SUM(Q$6:Q$7)/SUM(Q$6:Q$7,Q$14:Q$15))</f>
        <v>0.02578449909</v>
      </c>
      <c r="R50" s="3">
        <f t="array" ref="R50">(INDEX('AEO 2022 42'!79:79,MATCH(R$28,'AEO 2022 42'!$13:$13,0))/100)*(SUM(R$6:R$7)/SUM(R$6:R$7,R$14:R$15))</f>
        <v>0.02444251744</v>
      </c>
      <c r="S50" s="3">
        <f t="array" ref="S50">(INDEX('AEO 2022 42'!79:79,MATCH(S$28,'AEO 2022 42'!$13:$13,0))/100)*(SUM(S$6:S$7)/SUM(S$6:S$7,S$14:S$15))</f>
        <v>0.02336427435</v>
      </c>
      <c r="T50" s="3">
        <f t="array" ref="T50">(INDEX('AEO 2022 42'!79:79,MATCH(T$28,'AEO 2022 42'!$13:$13,0))/100)*(SUM(T$6:T$7)/SUM(T$6:T$7,T$14:T$15))</f>
        <v>0.02249812622</v>
      </c>
      <c r="U50" s="3">
        <f t="array" ref="U50">(INDEX('AEO 2022 42'!79:79,MATCH(U$28,'AEO 2022 42'!$13:$13,0))/100)*(SUM(U$6:U$7)/SUM(U$6:U$7,U$14:U$15))</f>
        <v>0.02168451164</v>
      </c>
      <c r="V50" s="3">
        <f t="array" ref="V50">(INDEX('AEO 2022 42'!79:79,MATCH(V$28,'AEO 2022 42'!$13:$13,0))/100)*(SUM(V$6:V$7)/SUM(V$6:V$7,V$14:V$15))</f>
        <v>0.0212670892</v>
      </c>
      <c r="W50" s="3">
        <f t="array" ref="W50">(INDEX('AEO 2022 42'!79:79,MATCH(W$28,'AEO 2022 42'!$13:$13,0))/100)*(SUM(W$6:W$7)/SUM(W$6:W$7,W$14:W$15))</f>
        <v>0.02073801009</v>
      </c>
      <c r="X50" s="3">
        <f t="array" ref="X50">(INDEX('AEO 2022 42'!79:79,MATCH(X$28,'AEO 2022 42'!$13:$13,0))/100)*(SUM(X$6:X$7)/SUM(X$6:X$7,X$14:X$15))</f>
        <v>0.02041840048</v>
      </c>
      <c r="Y50" s="3">
        <f t="array" ref="Y50">(INDEX('AEO 2022 42'!79:79,MATCH(Y$28,'AEO 2022 42'!$13:$13,0))/100)*(SUM(Y$6:Y$7)/SUM(Y$6:Y$7,Y$14:Y$15))</f>
        <v>0.02020512051</v>
      </c>
      <c r="Z50" s="3">
        <f t="array" ref="Z50">(INDEX('AEO 2022 42'!79:79,MATCH(Z$28,'AEO 2022 42'!$13:$13,0))/100)*(SUM(Z$6:Z$7)/SUM(Z$6:Z$7,Z$14:Z$15))</f>
        <v>0.01998008191</v>
      </c>
      <c r="AA50" s="3">
        <f t="array" ref="AA50">(INDEX('AEO 2022 42'!79:79,MATCH(AA$28,'AEO 2022 42'!$13:$13,0))/100)*(SUM(AA$6:AA$7)/SUM(AA$6:AA$7,AA$14:AA$15))</f>
        <v>0.0198196901</v>
      </c>
      <c r="AB50" s="3">
        <f t="array" ref="AB50">(INDEX('AEO 2022 42'!79:79,MATCH(AB$28,'AEO 2022 42'!$13:$13,0))/100)*(SUM(AB$6:AB$7)/SUM(AB$6:AB$7,AB$14:AB$15))</f>
        <v>0.01974388594</v>
      </c>
      <c r="AC50" s="3">
        <f t="array" ref="AC50">(INDEX('AEO 2022 42'!79:79,MATCH(AC$28,'AEO 2022 42'!$13:$13,0))/100)*(SUM(AC$6:AC$7)/SUM(AC$6:AC$7,AC$14:AC$15))</f>
        <v>0.01962828221</v>
      </c>
      <c r="AD50" s="3">
        <f t="array" ref="AD50">(INDEX('AEO 2022 42'!79:79,MATCH(AD$28,'AEO 2022 42'!$13:$13,0))/100)*(SUM(AD$6:AD$7)/SUM(AD$6:AD$7,AD$14:AD$15))</f>
        <v>0.01953801059</v>
      </c>
      <c r="AE50" s="3">
        <f t="array" ref="AE50">(INDEX('AEO 2022 42'!79:79,MATCH(AE$28,'AEO 2022 42'!$13:$13,0))/100)*(SUM(AE$6:AE$7)/SUM(AE$6:AE$7,AE$14:AE$15))</f>
        <v>0.01947673301</v>
      </c>
      <c r="AF50" s="3">
        <f t="array" ref="AF50">(INDEX('AEO 2022 42'!79:79,MATCH(AF$28,'AEO 2022 42'!$13:$13,0))/100)*(SUM(AF$6:AF$7)/SUM(AF$6:AF$7,AF$14:AF$15))</f>
        <v>0.01929423293</v>
      </c>
    </row>
    <row r="51" ht="14.25" customHeight="1">
      <c r="A51" s="3" t="str">
        <f t="shared" si="11"/>
        <v>Midsize</v>
      </c>
      <c r="B51" s="3">
        <f t="array" ref="B51">(INDEX('AEO 2021 42'!75:75,MATCH(B$28,'AEO 2021 42'!$14:$14,0))/100)*(SUM(B$6:B$7)/SUM(B$6:B$7,B$14:B$15))</f>
        <v>0.3718620737</v>
      </c>
      <c r="C51" s="3">
        <f t="array" ref="C51">(INDEX('AEO 2022 42'!80:80,MATCH(C$28,'AEO 2022 42'!$13:$13,0))/100)*(SUM(C$6:C$7)/SUM(C$6:C$7,C$14:C$15))</f>
        <v>0.3035642371</v>
      </c>
      <c r="D51" s="3">
        <f t="array" ref="D51">(INDEX('AEO 2022 42'!80:80,MATCH(D$28,'AEO 2022 42'!$13:$13,0))/100)*(SUM(D$6:D$7)/SUM(D$6:D$7,D$14:D$15))</f>
        <v>0.2507296073</v>
      </c>
      <c r="E51" s="3">
        <f t="array" ref="E51">(INDEX('AEO 2022 42'!80:80,MATCH(E$28,'AEO 2022 42'!$13:$13,0))/100)*(SUM(E$6:E$7)/SUM(E$6:E$7,E$14:E$15))</f>
        <v>0.2091031503</v>
      </c>
      <c r="F51" s="3">
        <f t="array" ref="F51">(INDEX('AEO 2022 42'!80:80,MATCH(F$28,'AEO 2022 42'!$13:$13,0))/100)*(SUM(F$6:F$7)/SUM(F$6:F$7,F$14:F$15))</f>
        <v>0.1763084502</v>
      </c>
      <c r="G51" s="3">
        <f t="array" ref="G51">(INDEX('AEO 2022 42'!80:80,MATCH(G$28,'AEO 2022 42'!$13:$13,0))/100)*(SUM(G$6:G$7)/SUM(G$6:G$7,G$14:G$15))</f>
        <v>0.1528326933</v>
      </c>
      <c r="H51" s="3">
        <f t="array" ref="H51">(INDEX('AEO 2022 42'!80:80,MATCH(H$28,'AEO 2022 42'!$13:$13,0))/100)*(SUM(H$6:H$7)/SUM(H$6:H$7,H$14:H$15))</f>
        <v>0.1356384825</v>
      </c>
      <c r="I51" s="3">
        <f t="array" ref="I51">(INDEX('AEO 2022 42'!80:80,MATCH(I$28,'AEO 2022 42'!$13:$13,0))/100)*(SUM(I$6:I$7)/SUM(I$6:I$7,I$14:I$15))</f>
        <v>0.1217782279</v>
      </c>
      <c r="J51" s="3">
        <f t="array" ref="J51">(INDEX('AEO 2022 42'!80:80,MATCH(J$28,'AEO 2022 42'!$13:$13,0))/100)*(SUM(J$6:J$7)/SUM(J$6:J$7,J$14:J$15))</f>
        <v>0.1110750293</v>
      </c>
      <c r="K51" s="3">
        <f t="array" ref="K51">(INDEX('AEO 2022 42'!80:80,MATCH(K$28,'AEO 2022 42'!$13:$13,0))/100)*(SUM(K$6:K$7)/SUM(K$6:K$7,K$14:K$15))</f>
        <v>0.1020090311</v>
      </c>
      <c r="L51" s="3">
        <f t="array" ref="L51">(INDEX('AEO 2022 42'!80:80,MATCH(L$28,'AEO 2022 42'!$13:$13,0))/100)*(SUM(L$6:L$7)/SUM(L$6:L$7,L$14:L$15))</f>
        <v>0.09369060041</v>
      </c>
      <c r="M51" s="3">
        <f t="array" ref="M51">(INDEX('AEO 2022 42'!80:80,MATCH(M$28,'AEO 2022 42'!$13:$13,0))/100)*(SUM(M$6:M$7)/SUM(M$6:M$7,M$14:M$15))</f>
        <v>0.08725554215</v>
      </c>
      <c r="N51" s="3">
        <f t="array" ref="N51">(INDEX('AEO 2022 42'!80:80,MATCH(N$28,'AEO 2022 42'!$13:$13,0))/100)*(SUM(N$6:N$7)/SUM(N$6:N$7,N$14:N$15))</f>
        <v>0.07994603059</v>
      </c>
      <c r="O51" s="3">
        <f t="array" ref="O51">(INDEX('AEO 2022 42'!80:80,MATCH(O$28,'AEO 2022 42'!$13:$13,0))/100)*(SUM(O$6:O$7)/SUM(O$6:O$7,O$14:O$15))</f>
        <v>0.07582798473</v>
      </c>
      <c r="P51" s="3">
        <f t="array" ref="P51">(INDEX('AEO 2022 42'!80:80,MATCH(P$28,'AEO 2022 42'!$13:$13,0))/100)*(SUM(P$6:P$7)/SUM(P$6:P$7,P$14:P$15))</f>
        <v>0.0712732377</v>
      </c>
      <c r="Q51" s="3">
        <f t="array" ref="Q51">(INDEX('AEO 2022 42'!80:80,MATCH(Q$28,'AEO 2022 42'!$13:$13,0))/100)*(SUM(Q$6:Q$7)/SUM(Q$6:Q$7,Q$14:Q$15))</f>
        <v>0.0672596932</v>
      </c>
      <c r="R51" s="3">
        <f t="array" ref="R51">(INDEX('AEO 2022 42'!80:80,MATCH(R$28,'AEO 2022 42'!$13:$13,0))/100)*(SUM(R$6:R$7)/SUM(R$6:R$7,R$14:R$15))</f>
        <v>0.06391539579</v>
      </c>
      <c r="S51" s="3">
        <f t="array" ref="S51">(INDEX('AEO 2022 42'!80:80,MATCH(S$28,'AEO 2022 42'!$13:$13,0))/100)*(SUM(S$6:S$7)/SUM(S$6:S$7,S$14:S$15))</f>
        <v>0.06096206662</v>
      </c>
      <c r="T51" s="3">
        <f t="array" ref="T51">(INDEX('AEO 2022 42'!80:80,MATCH(T$28,'AEO 2022 42'!$13:$13,0))/100)*(SUM(T$6:T$7)/SUM(T$6:T$7,T$14:T$15))</f>
        <v>0.05848139149</v>
      </c>
      <c r="U51" s="3">
        <f t="array" ref="U51">(INDEX('AEO 2022 42'!80:80,MATCH(U$28,'AEO 2022 42'!$13:$13,0))/100)*(SUM(U$6:U$7)/SUM(U$6:U$7,U$14:U$15))</f>
        <v>0.05676429247</v>
      </c>
      <c r="V51" s="3">
        <f t="array" ref="V51">(INDEX('AEO 2022 42'!80:80,MATCH(V$28,'AEO 2022 42'!$13:$13,0))/100)*(SUM(V$6:V$7)/SUM(V$6:V$7,V$14:V$15))</f>
        <v>0.05481461258</v>
      </c>
      <c r="W51" s="3">
        <f t="array" ref="W51">(INDEX('AEO 2022 42'!80:80,MATCH(W$28,'AEO 2022 42'!$13:$13,0))/100)*(SUM(W$6:W$7)/SUM(W$6:W$7,W$14:W$15))</f>
        <v>0.05380501852</v>
      </c>
      <c r="X51" s="3">
        <f t="array" ref="X51">(INDEX('AEO 2022 42'!80:80,MATCH(X$28,'AEO 2022 42'!$13:$13,0))/100)*(SUM(X$6:X$7)/SUM(X$6:X$7,X$14:X$15))</f>
        <v>0.05286623641</v>
      </c>
      <c r="Y51" s="3">
        <f t="array" ref="Y51">(INDEX('AEO 2022 42'!80:80,MATCH(Y$28,'AEO 2022 42'!$13:$13,0))/100)*(SUM(Y$6:Y$7)/SUM(Y$6:Y$7,Y$14:Y$15))</f>
        <v>0.05217704862</v>
      </c>
      <c r="Z51" s="3">
        <f t="array" ref="Z51">(INDEX('AEO 2022 42'!80:80,MATCH(Z$28,'AEO 2022 42'!$13:$13,0))/100)*(SUM(Z$6:Z$7)/SUM(Z$6:Z$7,Z$14:Z$15))</f>
        <v>0.05182369782</v>
      </c>
      <c r="AA51" s="3">
        <f t="array" ref="AA51">(INDEX('AEO 2022 42'!80:80,MATCH(AA$28,'AEO 2022 42'!$13:$13,0))/100)*(SUM(AA$6:AA$7)/SUM(AA$6:AA$7,AA$14:AA$15))</f>
        <v>0.05146980159</v>
      </c>
      <c r="AB51" s="3">
        <f t="array" ref="AB51">(INDEX('AEO 2022 42'!80:80,MATCH(AB$28,'AEO 2022 42'!$13:$13,0))/100)*(SUM(AB$6:AB$7)/SUM(AB$6:AB$7,AB$14:AB$15))</f>
        <v>0.05110954222</v>
      </c>
      <c r="AC51" s="3">
        <f t="array" ref="AC51">(INDEX('AEO 2022 42'!80:80,MATCH(AC$28,'AEO 2022 42'!$13:$13,0))/100)*(SUM(AC$6:AC$7)/SUM(AC$6:AC$7,AC$14:AC$15))</f>
        <v>0.05093830019</v>
      </c>
      <c r="AD51" s="3">
        <f t="array" ref="AD51">(INDEX('AEO 2022 42'!80:80,MATCH(AD$28,'AEO 2022 42'!$13:$13,0))/100)*(SUM(AD$6:AD$7)/SUM(AD$6:AD$7,AD$14:AD$15))</f>
        <v>0.05074544856</v>
      </c>
      <c r="AE51" s="3">
        <f t="array" ref="AE51">(INDEX('AEO 2022 42'!80:80,MATCH(AE$28,'AEO 2022 42'!$13:$13,0))/100)*(SUM(AE$6:AE$7)/SUM(AE$6:AE$7,AE$14:AE$15))</f>
        <v>0.05047142851</v>
      </c>
      <c r="AF51" s="3">
        <f t="array" ref="AF51">(INDEX('AEO 2022 42'!80:80,MATCH(AF$28,'AEO 2022 42'!$13:$13,0))/100)*(SUM(AF$6:AF$7)/SUM(AF$6:AF$7,AF$14:AF$15))</f>
        <v>0.05046381021</v>
      </c>
    </row>
    <row r="52" ht="14.25" customHeight="1">
      <c r="A52" s="3" t="str">
        <f t="shared" si="11"/>
        <v>Large</v>
      </c>
      <c r="B52" s="3">
        <f t="array" ref="B52">(INDEX('AEO 2021 42'!76:76,MATCH(B$28,'AEO 2021 42'!$14:$14,0))/100)*(SUM(B$6:B$7)/SUM(B$6:B$7,B$14:B$15))</f>
        <v>0.1538332107</v>
      </c>
      <c r="C52" s="3">
        <f t="array" ref="C52">(INDEX('AEO 2022 42'!81:81,MATCH(C$28,'AEO 2022 42'!$13:$13,0))/100)*(SUM(C$6:C$7)/SUM(C$6:C$7,C$14:C$15))</f>
        <v>0.09091929546</v>
      </c>
      <c r="D52" s="3">
        <f t="array" ref="D52">(INDEX('AEO 2022 42'!81:81,MATCH(D$28,'AEO 2022 42'!$13:$13,0))/100)*(SUM(D$6:D$7)/SUM(D$6:D$7,D$14:D$15))</f>
        <v>0.07602624784</v>
      </c>
      <c r="E52" s="3">
        <f t="array" ref="E52">(INDEX('AEO 2022 42'!81:81,MATCH(E$28,'AEO 2022 42'!$13:$13,0))/100)*(SUM(E$6:E$7)/SUM(E$6:E$7,E$14:E$15))</f>
        <v>0.06634791099</v>
      </c>
      <c r="F52" s="3">
        <f t="array" ref="F52">(INDEX('AEO 2022 42'!81:81,MATCH(F$28,'AEO 2022 42'!$13:$13,0))/100)*(SUM(F$6:F$7)/SUM(F$6:F$7,F$14:F$15))</f>
        <v>0.0552781545</v>
      </c>
      <c r="G52" s="3">
        <f t="array" ref="G52">(INDEX('AEO 2022 42'!81:81,MATCH(G$28,'AEO 2022 42'!$13:$13,0))/100)*(SUM(G$6:G$7)/SUM(G$6:G$7,G$14:G$15))</f>
        <v>0.04759422463</v>
      </c>
      <c r="H52" s="3">
        <f t="array" ref="H52">(INDEX('AEO 2022 42'!81:81,MATCH(H$28,'AEO 2022 42'!$13:$13,0))/100)*(SUM(H$6:H$7)/SUM(H$6:H$7,H$14:H$15))</f>
        <v>0.04163884943</v>
      </c>
      <c r="I52" s="3">
        <f t="array" ref="I52">(INDEX('AEO 2022 42'!81:81,MATCH(I$28,'AEO 2022 42'!$13:$13,0))/100)*(SUM(I$6:I$7)/SUM(I$6:I$7,I$14:I$15))</f>
        <v>0.03710115686</v>
      </c>
      <c r="J52" s="3">
        <f t="array" ref="J52">(INDEX('AEO 2022 42'!81:81,MATCH(J$28,'AEO 2022 42'!$13:$13,0))/100)*(SUM(J$6:J$7)/SUM(J$6:J$7,J$14:J$15))</f>
        <v>0.03374759366</v>
      </c>
      <c r="K52" s="3">
        <f t="array" ref="K52">(INDEX('AEO 2022 42'!81:81,MATCH(K$28,'AEO 2022 42'!$13:$13,0))/100)*(SUM(K$6:K$7)/SUM(K$6:K$7,K$14:K$15))</f>
        <v>0.03087037366</v>
      </c>
      <c r="L52" s="3">
        <f t="array" ref="L52">(INDEX('AEO 2022 42'!81:81,MATCH(L$28,'AEO 2022 42'!$13:$13,0))/100)*(SUM(L$6:L$7)/SUM(L$6:L$7,L$14:L$15))</f>
        <v>0.02813439463</v>
      </c>
      <c r="M52" s="3">
        <f t="array" ref="M52">(INDEX('AEO 2022 42'!81:81,MATCH(M$28,'AEO 2022 42'!$13:$13,0))/100)*(SUM(M$6:M$7)/SUM(M$6:M$7,M$14:M$15))</f>
        <v>0.02620137647</v>
      </c>
      <c r="N52" s="3">
        <f t="array" ref="N52">(INDEX('AEO 2022 42'!81:81,MATCH(N$28,'AEO 2022 42'!$13:$13,0))/100)*(SUM(N$6:N$7)/SUM(N$6:N$7,N$14:N$15))</f>
        <v>0.02362859847</v>
      </c>
      <c r="O52" s="3">
        <f t="array" ref="O52">(INDEX('AEO 2022 42'!81:81,MATCH(O$28,'AEO 2022 42'!$13:$13,0))/100)*(SUM(O$6:O$7)/SUM(O$6:O$7,O$14:O$15))</f>
        <v>0.02257428609</v>
      </c>
      <c r="P52" s="3">
        <f t="array" ref="P52">(INDEX('AEO 2022 42'!81:81,MATCH(P$28,'AEO 2022 42'!$13:$13,0))/100)*(SUM(P$6:P$7)/SUM(P$6:P$7,P$14:P$15))</f>
        <v>0.02116773585</v>
      </c>
      <c r="Q52" s="3">
        <f t="array" ref="Q52">(INDEX('AEO 2022 42'!81:81,MATCH(Q$28,'AEO 2022 42'!$13:$13,0))/100)*(SUM(Q$6:Q$7)/SUM(Q$6:Q$7,Q$14:Q$15))</f>
        <v>0.01991371949</v>
      </c>
      <c r="R52" s="3">
        <f t="array" ref="R52">(INDEX('AEO 2022 42'!81:81,MATCH(R$28,'AEO 2022 42'!$13:$13,0))/100)*(SUM(R$6:R$7)/SUM(R$6:R$7,R$14:R$15))</f>
        <v>0.01889048147</v>
      </c>
      <c r="S52" s="3">
        <f t="array" ref="S52">(INDEX('AEO 2022 42'!81:81,MATCH(S$28,'AEO 2022 42'!$13:$13,0))/100)*(SUM(S$6:S$7)/SUM(S$6:S$7,S$14:S$15))</f>
        <v>0.01796205719</v>
      </c>
      <c r="T52" s="3">
        <f t="array" ref="T52">(INDEX('AEO 2022 42'!81:81,MATCH(T$28,'AEO 2022 42'!$13:$13,0))/100)*(SUM(T$6:T$7)/SUM(T$6:T$7,T$14:T$15))</f>
        <v>0.01717240534</v>
      </c>
      <c r="U52" s="3">
        <f t="array" ref="U52">(INDEX('AEO 2022 42'!81:81,MATCH(U$28,'AEO 2022 42'!$13:$13,0))/100)*(SUM(U$6:U$7)/SUM(U$6:U$7,U$14:U$15))</f>
        <v>0.01669137015</v>
      </c>
      <c r="V52" s="3">
        <f t="array" ref="V52">(INDEX('AEO 2022 42'!81:81,MATCH(V$28,'AEO 2022 42'!$13:$13,0))/100)*(SUM(V$6:V$7)/SUM(V$6:V$7,V$14:V$15))</f>
        <v>0.01598531912</v>
      </c>
      <c r="W52" s="3">
        <f t="array" ref="W52">(INDEX('AEO 2022 42'!81:81,MATCH(W$28,'AEO 2022 42'!$13:$13,0))/100)*(SUM(W$6:W$7)/SUM(W$6:W$7,W$14:W$15))</f>
        <v>0.01569971328</v>
      </c>
      <c r="X52" s="3">
        <f t="array" ref="X52">(INDEX('AEO 2022 42'!81:81,MATCH(X$28,'AEO 2022 42'!$13:$13,0))/100)*(SUM(X$6:X$7)/SUM(X$6:X$7,X$14:X$15))</f>
        <v>0.01539164696</v>
      </c>
      <c r="Y52" s="3">
        <f t="array" ref="Y52">(INDEX('AEO 2022 42'!81:81,MATCH(Y$28,'AEO 2022 42'!$13:$13,0))/100)*(SUM(Y$6:Y$7)/SUM(Y$6:Y$7,Y$14:Y$15))</f>
        <v>0.0151497896</v>
      </c>
      <c r="Z52" s="3">
        <f t="array" ref="Z52">(INDEX('AEO 2022 42'!81:81,MATCH(Z$28,'AEO 2022 42'!$13:$13,0))/100)*(SUM(Z$6:Z$7)/SUM(Z$6:Z$7,Z$14:Z$15))</f>
        <v>0.01505226838</v>
      </c>
      <c r="AA52" s="3">
        <f t="array" ref="AA52">(INDEX('AEO 2022 42'!81:81,MATCH(AA$28,'AEO 2022 42'!$13:$13,0))/100)*(SUM(AA$6:AA$7)/SUM(AA$6:AA$7,AA$14:AA$15))</f>
        <v>0.01494163306</v>
      </c>
      <c r="AB52" s="3">
        <f t="array" ref="AB52">(INDEX('AEO 2022 42'!81:81,MATCH(AB$28,'AEO 2022 42'!$13:$13,0))/100)*(SUM(AB$6:AB$7)/SUM(AB$6:AB$7,AB$14:AB$15))</f>
        <v>0.01480105072</v>
      </c>
      <c r="AC52" s="3">
        <f t="array" ref="AC52">(INDEX('AEO 2022 42'!81:81,MATCH(AC$28,'AEO 2022 42'!$13:$13,0))/100)*(SUM(AC$6:AC$7)/SUM(AC$6:AC$7,AC$14:AC$15))</f>
        <v>0.01474834988</v>
      </c>
      <c r="AD52" s="3">
        <f t="array" ref="AD52">(INDEX('AEO 2022 42'!81:81,MATCH(AD$28,'AEO 2022 42'!$13:$13,0))/100)*(SUM(AD$6:AD$7)/SUM(AD$6:AD$7,AD$14:AD$15))</f>
        <v>0.01467850037</v>
      </c>
      <c r="AE52" s="3">
        <f t="array" ref="AE52">(INDEX('AEO 2022 42'!81:81,MATCH(AE$28,'AEO 2022 42'!$13:$13,0))/100)*(SUM(AE$6:AE$7)/SUM(AE$6:AE$7,AE$14:AE$15))</f>
        <v>0.01457384937</v>
      </c>
      <c r="AF52" s="3">
        <f t="array" ref="AF52">(INDEX('AEO 2022 42'!81:81,MATCH(AF$28,'AEO 2022 42'!$13:$13,0))/100)*(SUM(AF$6:AF$7)/SUM(AF$6:AF$7,AF$14:AF$15))</f>
        <v>0.01462737395</v>
      </c>
    </row>
    <row r="53" ht="14.25" customHeight="1">
      <c r="A53" s="3" t="str">
        <f t="shared" si="11"/>
        <v>Two Seater</v>
      </c>
      <c r="B53" s="3">
        <f t="array" ref="B53">(INDEX('AEO 2021 42'!77:77,MATCH(B$28,'AEO 2021 42'!$14:$14,0))/100)*(SUM(B$6:B$7)/SUM(B$6:B$7,B$14:B$15))</f>
        <v>0.009189813864</v>
      </c>
      <c r="C53" s="3">
        <f t="array" ref="C53">(INDEX('AEO 2022 42'!82:82,MATCH(C$28,'AEO 2022 42'!$13:$13,0))/100)*(SUM(C$6:C$7)/SUM(C$6:C$7,C$14:C$15))</f>
        <v>0.009666233616</v>
      </c>
      <c r="D53" s="3">
        <f t="array" ref="D53">(INDEX('AEO 2022 42'!82:82,MATCH(D$28,'AEO 2022 42'!$13:$13,0))/100)*(SUM(D$6:D$7)/SUM(D$6:D$7,D$14:D$15))</f>
        <v>0.007670772437</v>
      </c>
      <c r="E53" s="3">
        <f t="array" ref="E53">(INDEX('AEO 2022 42'!82:82,MATCH(E$28,'AEO 2022 42'!$13:$13,0))/100)*(SUM(E$6:E$7)/SUM(E$6:E$7,E$14:E$15))</f>
        <v>0.006431489881</v>
      </c>
      <c r="F53" s="3">
        <f t="array" ref="F53">(INDEX('AEO 2022 42'!82:82,MATCH(F$28,'AEO 2022 42'!$13:$13,0))/100)*(SUM(F$6:F$7)/SUM(F$6:F$7,F$14:F$15))</f>
        <v>0.005457599735</v>
      </c>
      <c r="G53" s="3">
        <f t="array" ref="G53">(INDEX('AEO 2022 42'!82:82,MATCH(G$28,'AEO 2022 42'!$13:$13,0))/100)*(SUM(G$6:G$7)/SUM(G$6:G$7,G$14:G$15))</f>
        <v>0.004792275569</v>
      </c>
      <c r="H53" s="3">
        <f t="array" ref="H53">(INDEX('AEO 2022 42'!82:82,MATCH(H$28,'AEO 2022 42'!$13:$13,0))/100)*(SUM(H$6:H$7)/SUM(H$6:H$7,H$14:H$15))</f>
        <v>0.004258147875</v>
      </c>
      <c r="I53" s="3">
        <f t="array" ref="I53">(INDEX('AEO 2022 42'!82:82,MATCH(I$28,'AEO 2022 42'!$13:$13,0))/100)*(SUM(I$6:I$7)/SUM(I$6:I$7,I$14:I$15))</f>
        <v>0.003826547161</v>
      </c>
      <c r="J53" s="3">
        <f t="array" ref="J53">(INDEX('AEO 2022 42'!82:82,MATCH(J$28,'AEO 2022 42'!$13:$13,0))/100)*(SUM(J$6:J$7)/SUM(J$6:J$7,J$14:J$15))</f>
        <v>0.003498474831</v>
      </c>
      <c r="K53" s="3">
        <f t="array" ref="K53">(INDEX('AEO 2022 42'!82:82,MATCH(K$28,'AEO 2022 42'!$13:$13,0))/100)*(SUM(K$6:K$7)/SUM(K$6:K$7,K$14:K$15))</f>
        <v>0.003217257781</v>
      </c>
      <c r="L53" s="3">
        <f t="array" ref="L53">(INDEX('AEO 2022 42'!82:82,MATCH(L$28,'AEO 2022 42'!$13:$13,0))/100)*(SUM(L$6:L$7)/SUM(L$6:L$7,L$14:L$15))</f>
        <v>0.00296948845</v>
      </c>
      <c r="M53" s="3">
        <f t="array" ref="M53">(INDEX('AEO 2022 42'!82:82,MATCH(M$28,'AEO 2022 42'!$13:$13,0))/100)*(SUM(M$6:M$7)/SUM(M$6:M$7,M$14:M$15))</f>
        <v>0.002757108617</v>
      </c>
      <c r="N53" s="3">
        <f t="array" ref="N53">(INDEX('AEO 2022 42'!82:82,MATCH(N$28,'AEO 2022 42'!$13:$13,0))/100)*(SUM(N$6:N$7)/SUM(N$6:N$7,N$14:N$15))</f>
        <v>0.002562579373</v>
      </c>
      <c r="O53" s="3">
        <f t="array" ref="O53">(INDEX('AEO 2022 42'!82:82,MATCH(O$28,'AEO 2022 42'!$13:$13,0))/100)*(SUM(O$6:O$7)/SUM(O$6:O$7,O$14:O$15))</f>
        <v>0.002406282268</v>
      </c>
      <c r="P53" s="3">
        <f t="array" ref="P53">(INDEX('AEO 2022 42'!82:82,MATCH(P$28,'AEO 2022 42'!$13:$13,0))/100)*(SUM(P$6:P$7)/SUM(P$6:P$7,P$14:P$15))</f>
        <v>0.002259866476</v>
      </c>
      <c r="Q53" s="3">
        <f t="array" ref="Q53">(INDEX('AEO 2022 42'!82:82,MATCH(Q$28,'AEO 2022 42'!$13:$13,0))/100)*(SUM(Q$6:Q$7)/SUM(Q$6:Q$7,Q$14:Q$15))</f>
        <v>0.002134655738</v>
      </c>
      <c r="R53" s="3">
        <f t="array" ref="R53">(INDEX('AEO 2022 42'!82:82,MATCH(R$28,'AEO 2022 42'!$13:$13,0))/100)*(SUM(R$6:R$7)/SUM(R$6:R$7,R$14:R$15))</f>
        <v>0.002027530841</v>
      </c>
      <c r="S53" s="3">
        <f t="array" ref="S53">(INDEX('AEO 2022 42'!82:82,MATCH(S$28,'AEO 2022 42'!$13:$13,0))/100)*(SUM(S$6:S$7)/SUM(S$6:S$7,S$14:S$15))</f>
        <v>0.001936407252</v>
      </c>
      <c r="T53" s="3">
        <f t="array" ref="T53">(INDEX('AEO 2022 42'!82:82,MATCH(T$28,'AEO 2022 42'!$13:$13,0))/100)*(SUM(T$6:T$7)/SUM(T$6:T$7,T$14:T$15))</f>
        <v>0.001861229848</v>
      </c>
      <c r="U53" s="3">
        <f t="array" ref="U53">(INDEX('AEO 2022 42'!82:82,MATCH(U$28,'AEO 2022 42'!$13:$13,0))/100)*(SUM(U$6:U$7)/SUM(U$6:U$7,U$14:U$15))</f>
        <v>0.001803056813</v>
      </c>
      <c r="V53" s="3">
        <f t="array" ref="V53">(INDEX('AEO 2022 42'!82:82,MATCH(V$28,'AEO 2022 42'!$13:$13,0))/100)*(SUM(V$6:V$7)/SUM(V$6:V$7,V$14:V$15))</f>
        <v>0.00175197945</v>
      </c>
      <c r="W53" s="3">
        <f t="array" ref="W53">(INDEX('AEO 2022 42'!82:82,MATCH(W$28,'AEO 2022 42'!$13:$13,0))/100)*(SUM(W$6:W$7)/SUM(W$6:W$7,W$14:W$15))</f>
        <v>0.001715143923</v>
      </c>
      <c r="X53" s="3">
        <f t="array" ref="X53">(INDEX('AEO 2022 42'!82:82,MATCH(X$28,'AEO 2022 42'!$13:$13,0))/100)*(SUM(X$6:X$7)/SUM(X$6:X$7,X$14:X$15))</f>
        <v>0.001687400672</v>
      </c>
      <c r="Y53" s="3">
        <f t="array" ref="Y53">(INDEX('AEO 2022 42'!82:82,MATCH(Y$28,'AEO 2022 42'!$13:$13,0))/100)*(SUM(Y$6:Y$7)/SUM(Y$6:Y$7,Y$14:Y$15))</f>
        <v>0.001667391317</v>
      </c>
      <c r="Z53" s="3">
        <f t="array" ref="Z53">(INDEX('AEO 2022 42'!82:82,MATCH(Z$28,'AEO 2022 42'!$13:$13,0))/100)*(SUM(Z$6:Z$7)/SUM(Z$6:Z$7,Z$14:Z$15))</f>
        <v>0.001653722751</v>
      </c>
      <c r="AA53" s="3">
        <f t="array" ref="AA53">(INDEX('AEO 2022 42'!82:82,MATCH(AA$28,'AEO 2022 42'!$13:$13,0))/100)*(SUM(AA$6:AA$7)/SUM(AA$6:AA$7,AA$14:AA$15))</f>
        <v>0.001642616049</v>
      </c>
      <c r="AB53" s="3">
        <f t="array" ref="AB53">(INDEX('AEO 2022 42'!82:82,MATCH(AB$28,'AEO 2022 42'!$13:$13,0))/100)*(SUM(AB$6:AB$7)/SUM(AB$6:AB$7,AB$14:AB$15))</f>
        <v>0.001633552231</v>
      </c>
      <c r="AC53" s="3">
        <f t="array" ref="AC53">(INDEX('AEO 2022 42'!82:82,MATCH(AC$28,'AEO 2022 42'!$13:$13,0))/100)*(SUM(AC$6:AC$7)/SUM(AC$6:AC$7,AC$14:AC$15))</f>
        <v>0.001626792909</v>
      </c>
      <c r="AD53" s="3">
        <f t="array" ref="AD53">(INDEX('AEO 2022 42'!82:82,MATCH(AD$28,'AEO 2022 42'!$13:$13,0))/100)*(SUM(AD$6:AD$7)/SUM(AD$6:AD$7,AD$14:AD$15))</f>
        <v>0.00162012748</v>
      </c>
      <c r="AE53" s="3">
        <f t="array" ref="AE53">(INDEX('AEO 2022 42'!82:82,MATCH(AE$28,'AEO 2022 42'!$13:$13,0))/100)*(SUM(AE$6:AE$7)/SUM(AE$6:AE$7,AE$14:AE$15))</f>
        <v>0.00161358459</v>
      </c>
      <c r="AF53" s="3">
        <f t="array" ref="AF53">(INDEX('AEO 2022 42'!82:82,MATCH(AF$28,'AEO 2022 42'!$13:$13,0))/100)*(SUM(AF$6:AF$7)/SUM(AF$6:AF$7,AF$14:AF$15))</f>
        <v>0.001608567585</v>
      </c>
    </row>
    <row r="54" ht="14.25" customHeight="1">
      <c r="A54" s="3" t="str">
        <f t="shared" si="11"/>
        <v>Small Crossover Utility</v>
      </c>
      <c r="B54" s="3">
        <f t="array" ref="B54">(INDEX('AEO 2021 42'!78:78,MATCH(B$28,'AEO 2021 42'!$14:$14,0))/100)*(SUM(B$6:B$7)/SUM(B$6:B$7,B$14:B$15))</f>
        <v>0.178310331</v>
      </c>
      <c r="C54" s="3">
        <f t="array" ref="C54">(INDEX('AEO 2022 42'!83:83,MATCH(C$28,'AEO 2022 42'!$13:$13,0))/100)*(SUM(C$6:C$7)/SUM(C$6:C$7,C$14:C$15))</f>
        <v>0.2928449892</v>
      </c>
      <c r="D54" s="3">
        <f t="array" ref="D54">(INDEX('AEO 2022 42'!83:83,MATCH(D$28,'AEO 2022 42'!$13:$13,0))/100)*(SUM(D$6:D$7)/SUM(D$6:D$7,D$14:D$15))</f>
        <v>0.2288126199</v>
      </c>
      <c r="E54" s="3">
        <f t="array" ref="E54">(INDEX('AEO 2022 42'!83:83,MATCH(E$28,'AEO 2022 42'!$13:$13,0))/100)*(SUM(E$6:E$7)/SUM(E$6:E$7,E$14:E$15))</f>
        <v>0.1810594647</v>
      </c>
      <c r="F54" s="3">
        <f t="array" ref="F54">(INDEX('AEO 2022 42'!83:83,MATCH(F$28,'AEO 2022 42'!$13:$13,0))/100)*(SUM(F$6:F$7)/SUM(F$6:F$7,F$14:F$15))</f>
        <v>0.1552298408</v>
      </c>
      <c r="G54" s="3">
        <f t="array" ref="G54">(INDEX('AEO 2022 42'!83:83,MATCH(G$28,'AEO 2022 42'!$13:$13,0))/100)*(SUM(G$6:G$7)/SUM(G$6:G$7,G$14:G$15))</f>
        <v>0.1380676912</v>
      </c>
      <c r="H54" s="3">
        <f t="array" ref="H54">(INDEX('AEO 2022 42'!83:83,MATCH(H$28,'AEO 2022 42'!$13:$13,0))/100)*(SUM(H$6:H$7)/SUM(H$6:H$7,H$14:H$15))</f>
        <v>0.1247592014</v>
      </c>
      <c r="I54" s="3">
        <f t="array" ref="I54">(INDEX('AEO 2022 42'!83:83,MATCH(I$28,'AEO 2022 42'!$13:$13,0))/100)*(SUM(I$6:I$7)/SUM(I$6:I$7,I$14:I$15))</f>
        <v>0.1148016337</v>
      </c>
      <c r="J54" s="3">
        <f t="array" ref="J54">(INDEX('AEO 2022 42'!83:83,MATCH(J$28,'AEO 2022 42'!$13:$13,0))/100)*(SUM(J$6:J$7)/SUM(J$6:J$7,J$14:J$15))</f>
        <v>0.1056024361</v>
      </c>
      <c r="K54" s="3">
        <f t="array" ref="K54">(INDEX('AEO 2022 42'!83:83,MATCH(K$28,'AEO 2022 42'!$13:$13,0))/100)*(SUM(K$6:K$7)/SUM(K$6:K$7,K$14:K$15))</f>
        <v>0.09772148408</v>
      </c>
      <c r="L54" s="3">
        <f t="array" ref="L54">(INDEX('AEO 2022 42'!83:83,MATCH(L$28,'AEO 2022 42'!$13:$13,0))/100)*(SUM(L$6:L$7)/SUM(L$6:L$7,L$14:L$15))</f>
        <v>0.09143951659</v>
      </c>
      <c r="M54" s="3">
        <f t="array" ref="M54">(INDEX('AEO 2022 42'!83:83,MATCH(M$28,'AEO 2022 42'!$13:$13,0))/100)*(SUM(M$6:M$7)/SUM(M$6:M$7,M$14:M$15))</f>
        <v>0.08491138518</v>
      </c>
      <c r="N54" s="3">
        <f t="array" ref="N54">(INDEX('AEO 2022 42'!83:83,MATCH(N$28,'AEO 2022 42'!$13:$13,0))/100)*(SUM(N$6:N$7)/SUM(N$6:N$7,N$14:N$15))</f>
        <v>0.08102748863</v>
      </c>
      <c r="O54" s="3">
        <f t="array" ref="O54">(INDEX('AEO 2022 42'!83:83,MATCH(O$28,'AEO 2022 42'!$13:$13,0))/100)*(SUM(O$6:O$7)/SUM(O$6:O$7,O$14:O$15))</f>
        <v>0.07508174104</v>
      </c>
      <c r="P54" s="3">
        <f t="array" ref="P54">(INDEX('AEO 2022 42'!83:83,MATCH(P$28,'AEO 2022 42'!$13:$13,0))/100)*(SUM(P$6:P$7)/SUM(P$6:P$7,P$14:P$15))</f>
        <v>0.07087385864</v>
      </c>
      <c r="Q54" s="3">
        <f t="array" ref="Q54">(INDEX('AEO 2022 42'!83:83,MATCH(Q$28,'AEO 2022 42'!$13:$13,0))/100)*(SUM(Q$6:Q$7)/SUM(Q$6:Q$7,Q$14:Q$15))</f>
        <v>0.0673004312</v>
      </c>
      <c r="R54" s="3">
        <f t="array" ref="R54">(INDEX('AEO 2022 42'!83:83,MATCH(R$28,'AEO 2022 42'!$13:$13,0))/100)*(SUM(R$6:R$7)/SUM(R$6:R$7,R$14:R$15))</f>
        <v>0.06411174434</v>
      </c>
      <c r="S54" s="3">
        <f t="array" ref="S54">(INDEX('AEO 2022 42'!83:83,MATCH(S$28,'AEO 2022 42'!$13:$13,0))/100)*(SUM(S$6:S$7)/SUM(S$6:S$7,S$14:S$15))</f>
        <v>0.06157961044</v>
      </c>
      <c r="T54" s="3">
        <f t="array" ref="T54">(INDEX('AEO 2022 42'!83:83,MATCH(T$28,'AEO 2022 42'!$13:$13,0))/100)*(SUM(T$6:T$7)/SUM(T$6:T$7,T$14:T$15))</f>
        <v>0.05957109965</v>
      </c>
      <c r="U54" s="3">
        <f t="array" ref="U54">(INDEX('AEO 2022 42'!83:83,MATCH(U$28,'AEO 2022 42'!$13:$13,0))/100)*(SUM(U$6:U$7)/SUM(U$6:U$7,U$14:U$15))</f>
        <v>0.05761889383</v>
      </c>
      <c r="V54" s="3">
        <f t="array" ref="V54">(INDEX('AEO 2022 42'!83:83,MATCH(V$28,'AEO 2022 42'!$13:$13,0))/100)*(SUM(V$6:V$7)/SUM(V$6:V$7,V$14:V$15))</f>
        <v>0.05680315868</v>
      </c>
      <c r="W54" s="3">
        <f t="array" ref="W54">(INDEX('AEO 2022 42'!83:83,MATCH(W$28,'AEO 2022 42'!$13:$13,0))/100)*(SUM(W$6:W$7)/SUM(W$6:W$7,W$14:W$15))</f>
        <v>0.05556860618</v>
      </c>
      <c r="X54" s="3">
        <f t="array" ref="X54">(INDEX('AEO 2022 42'!83:83,MATCH(X$28,'AEO 2022 42'!$13:$13,0))/100)*(SUM(X$6:X$7)/SUM(X$6:X$7,X$14:X$15))</f>
        <v>0.05491851901</v>
      </c>
      <c r="Y54" s="3">
        <f t="array" ref="Y54">(INDEX('AEO 2022 42'!83:83,MATCH(Y$28,'AEO 2022 42'!$13:$13,0))/100)*(SUM(Y$6:Y$7)/SUM(Y$6:Y$7,Y$14:Y$15))</f>
        <v>0.05453758291</v>
      </c>
      <c r="Z54" s="3">
        <f t="array" ref="Z54">(INDEX('AEO 2022 42'!83:83,MATCH(Z$28,'AEO 2022 42'!$13:$13,0))/100)*(SUM(Z$6:Z$7)/SUM(Z$6:Z$7,Z$14:Z$15))</f>
        <v>0.05409750636</v>
      </c>
      <c r="AA54" s="3">
        <f t="array" ref="AA54">(INDEX('AEO 2022 42'!83:83,MATCH(AA$28,'AEO 2022 42'!$13:$13,0))/100)*(SUM(AA$6:AA$7)/SUM(AA$6:AA$7,AA$14:AA$15))</f>
        <v>0.05383825184</v>
      </c>
      <c r="AB54" s="3">
        <f t="array" ref="AB54">(INDEX('AEO 2022 42'!83:83,MATCH(AB$28,'AEO 2022 42'!$13:$13,0))/100)*(SUM(AB$6:AB$7)/SUM(AB$6:AB$7,AB$14:AB$15))</f>
        <v>0.05380103427</v>
      </c>
      <c r="AC54" s="3">
        <f t="array" ref="AC54">(INDEX('AEO 2022 42'!83:83,MATCH(AC$28,'AEO 2022 42'!$13:$13,0))/100)*(SUM(AC$6:AC$7)/SUM(AC$6:AC$7,AC$14:AC$15))</f>
        <v>0.05363657903</v>
      </c>
      <c r="AD54" s="3">
        <f t="array" ref="AD54">(INDEX('AEO 2022 42'!83:83,MATCH(AD$28,'AEO 2022 42'!$13:$13,0))/100)*(SUM(AD$6:AD$7)/SUM(AD$6:AD$7,AD$14:AD$15))</f>
        <v>0.05351697863</v>
      </c>
      <c r="AE54" s="3">
        <f t="array" ref="AE54">(INDEX('AEO 2022 42'!83:83,MATCH(AE$28,'AEO 2022 42'!$13:$13,0))/100)*(SUM(AE$6:AE$7)/SUM(AE$6:AE$7,AE$14:AE$15))</f>
        <v>0.05350557523</v>
      </c>
      <c r="AF54" s="3">
        <f t="array" ref="AF54">(INDEX('AEO 2022 42'!83:83,MATCH(AF$28,'AEO 2022 42'!$13:$13,0))/100)*(SUM(AF$6:AF$7)/SUM(AF$6:AF$7,AF$14:AF$15))</f>
        <v>0.05310331803</v>
      </c>
    </row>
    <row r="55" ht="14.25" customHeight="1">
      <c r="A55" s="3" t="str">
        <f t="shared" si="11"/>
        <v>Large Crossover Utility</v>
      </c>
      <c r="B55" s="3">
        <f t="array" ref="B55">(INDEX('AEO 2021 42'!79:79,MATCH(B$28,'AEO 2021 42'!$14:$14,0))/100)*(SUM(B$6:B$7)/SUM(B$6:B$7,B$14:B$15))</f>
        <v>0.04957569712</v>
      </c>
      <c r="C55" s="3">
        <f t="array" ref="C55">(INDEX('AEO 2022 42'!84:84,MATCH(C$28,'AEO 2022 42'!$13:$13,0))/100)*(SUM(C$6:C$7)/SUM(C$6:C$7,C$14:C$15))</f>
        <v>0.05051507549</v>
      </c>
      <c r="D55" s="3">
        <f t="array" ref="D55">(INDEX('AEO 2022 42'!84:84,MATCH(D$28,'AEO 2022 42'!$13:$13,0))/100)*(SUM(D$6:D$7)/SUM(D$6:D$7,D$14:D$15))</f>
        <v>0.04384198539</v>
      </c>
      <c r="E55" s="3">
        <f t="array" ref="E55">(INDEX('AEO 2022 42'!84:84,MATCH(E$28,'AEO 2022 42'!$13:$13,0))/100)*(SUM(E$6:E$7)/SUM(E$6:E$7,E$14:E$15))</f>
        <v>0.03793115028</v>
      </c>
      <c r="F55" s="3">
        <f t="array" ref="F55">(INDEX('AEO 2022 42'!84:84,MATCH(F$28,'AEO 2022 42'!$13:$13,0))/100)*(SUM(F$6:F$7)/SUM(F$6:F$7,F$14:F$15))</f>
        <v>0.03276607931</v>
      </c>
      <c r="G55" s="3">
        <f t="array" ref="G55">(INDEX('AEO 2022 42'!84:84,MATCH(G$28,'AEO 2022 42'!$13:$13,0))/100)*(SUM(G$6:G$7)/SUM(G$6:G$7,G$14:G$15))</f>
        <v>0.02913305468</v>
      </c>
      <c r="H55" s="3">
        <f t="array" ref="H55">(INDEX('AEO 2022 42'!84:84,MATCH(H$28,'AEO 2022 42'!$13:$13,0))/100)*(SUM(H$6:H$7)/SUM(H$6:H$7,H$14:H$15))</f>
        <v>0.02633503602</v>
      </c>
      <c r="I55" s="3">
        <f t="array" ref="I55">(INDEX('AEO 2022 42'!84:84,MATCH(I$28,'AEO 2022 42'!$13:$13,0))/100)*(SUM(I$6:I$7)/SUM(I$6:I$7,I$14:I$15))</f>
        <v>0.02417593351</v>
      </c>
      <c r="J55" s="3">
        <f t="array" ref="J55">(INDEX('AEO 2022 42'!84:84,MATCH(J$28,'AEO 2022 42'!$13:$13,0))/100)*(SUM(J$6:J$7)/SUM(J$6:J$7,J$14:J$15))</f>
        <v>0.02237819762</v>
      </c>
      <c r="K55" s="3">
        <f t="array" ref="K55">(INDEX('AEO 2022 42'!84:84,MATCH(K$28,'AEO 2022 42'!$13:$13,0))/100)*(SUM(K$6:K$7)/SUM(K$6:K$7,K$14:K$15))</f>
        <v>0.02082556647</v>
      </c>
      <c r="L55" s="3">
        <f t="array" ref="L55">(INDEX('AEO 2022 42'!84:84,MATCH(L$28,'AEO 2022 42'!$13:$13,0))/100)*(SUM(L$6:L$7)/SUM(L$6:L$7,L$14:L$15))</f>
        <v>0.01937001474</v>
      </c>
      <c r="M55" s="3">
        <f t="array" ref="M55">(INDEX('AEO 2022 42'!84:84,MATCH(M$28,'AEO 2022 42'!$13:$13,0))/100)*(SUM(M$6:M$7)/SUM(M$6:M$7,M$14:M$15))</f>
        <v>0.01821582976</v>
      </c>
      <c r="N55" s="3">
        <f t="array" ref="N55">(INDEX('AEO 2022 42'!84:84,MATCH(N$28,'AEO 2022 42'!$13:$13,0))/100)*(SUM(N$6:N$7)/SUM(N$6:N$7,N$14:N$15))</f>
        <v>0.01690350544</v>
      </c>
      <c r="O55" s="3">
        <f t="array" ref="O55">(INDEX('AEO 2022 42'!84:84,MATCH(O$28,'AEO 2022 42'!$13:$13,0))/100)*(SUM(O$6:O$7)/SUM(O$6:O$7,O$14:O$15))</f>
        <v>0.01614462226</v>
      </c>
      <c r="P55" s="3">
        <f t="array" ref="P55">(INDEX('AEO 2022 42'!84:84,MATCH(P$28,'AEO 2022 42'!$13:$13,0))/100)*(SUM(P$6:P$7)/SUM(P$6:P$7,P$14:P$15))</f>
        <v>0.01531625829</v>
      </c>
      <c r="Q55" s="3">
        <f t="array" ref="Q55">(INDEX('AEO 2022 42'!84:84,MATCH(Q$28,'AEO 2022 42'!$13:$13,0))/100)*(SUM(Q$6:Q$7)/SUM(Q$6:Q$7,Q$14:Q$15))</f>
        <v>0.01456796866</v>
      </c>
      <c r="R55" s="3">
        <f t="array" ref="R55">(INDEX('AEO 2022 42'!84:84,MATCH(R$28,'AEO 2022 42'!$13:$13,0))/100)*(SUM(R$6:R$7)/SUM(R$6:R$7,R$14:R$15))</f>
        <v>0.01394497085</v>
      </c>
      <c r="S55" s="3">
        <f t="array" ref="S55">(INDEX('AEO 2022 42'!84:84,MATCH(S$28,'AEO 2022 42'!$13:$13,0))/100)*(SUM(S$6:S$7)/SUM(S$6:S$7,S$14:S$15))</f>
        <v>0.01339788024</v>
      </c>
      <c r="T55" s="3">
        <f t="array" ref="T55">(INDEX('AEO 2022 42'!84:84,MATCH(T$28,'AEO 2022 42'!$13:$13,0))/100)*(SUM(T$6:T$7)/SUM(T$6:T$7,T$14:T$15))</f>
        <v>0.01294072495</v>
      </c>
      <c r="U55" s="3">
        <f t="array" ref="U55">(INDEX('AEO 2022 42'!84:84,MATCH(U$28,'AEO 2022 42'!$13:$13,0))/100)*(SUM(U$6:U$7)/SUM(U$6:U$7,U$14:U$15))</f>
        <v>0.01263332289</v>
      </c>
      <c r="V55" s="3">
        <f t="array" ref="V55">(INDEX('AEO 2022 42'!84:84,MATCH(V$28,'AEO 2022 42'!$13:$13,0))/100)*(SUM(V$6:V$7)/SUM(V$6:V$7,V$14:V$15))</f>
        <v>0.01229086894</v>
      </c>
      <c r="W55" s="3">
        <f t="array" ref="W55">(INDEX('AEO 2022 42'!84:84,MATCH(W$28,'AEO 2022 42'!$13:$13,0))/100)*(SUM(W$6:W$7)/SUM(W$6:W$7,W$14:W$15))</f>
        <v>0.01212224641</v>
      </c>
      <c r="X55" s="3">
        <f t="array" ref="X55">(INDEX('AEO 2022 42'!84:84,MATCH(X$28,'AEO 2022 42'!$13:$13,0))/100)*(SUM(X$6:X$7)/SUM(X$6:X$7,X$14:X$15))</f>
        <v>0.01197953868</v>
      </c>
      <c r="Y55" s="3">
        <f t="array" ref="Y55">(INDEX('AEO 2022 42'!84:84,MATCH(Y$28,'AEO 2022 42'!$13:$13,0))/100)*(SUM(Y$6:Y$7)/SUM(Y$6:Y$7,Y$14:Y$15))</f>
        <v>0.01188402292</v>
      </c>
      <c r="Z55" s="3">
        <f t="array" ref="Z55">(INDEX('AEO 2022 42'!84:84,MATCH(Z$28,'AEO 2022 42'!$13:$13,0))/100)*(SUM(Z$6:Z$7)/SUM(Z$6:Z$7,Z$14:Z$15))</f>
        <v>0.01185915206</v>
      </c>
      <c r="AA55" s="3">
        <f t="array" ref="AA55">(INDEX('AEO 2022 42'!84:84,MATCH(AA$28,'AEO 2022 42'!$13:$13,0))/100)*(SUM(AA$6:AA$7)/SUM(AA$6:AA$7,AA$14:AA$15))</f>
        <v>0.01183522804</v>
      </c>
      <c r="AB55" s="3">
        <f t="array" ref="AB55">(INDEX('AEO 2022 42'!84:84,MATCH(AB$28,'AEO 2022 42'!$13:$13,0))/100)*(SUM(AB$6:AB$7)/SUM(AB$6:AB$7,AB$14:AB$15))</f>
        <v>0.0118104474</v>
      </c>
      <c r="AC55" s="3">
        <f t="array" ref="AC55">(INDEX('AEO 2022 42'!84:84,MATCH(AC$28,'AEO 2022 42'!$13:$13,0))/100)*(SUM(AC$6:AC$7)/SUM(AC$6:AC$7,AC$14:AC$15))</f>
        <v>0.01182219056</v>
      </c>
      <c r="AD55" s="3">
        <f t="array" ref="AD55">(INDEX('AEO 2022 42'!84:84,MATCH(AD$28,'AEO 2022 42'!$13:$13,0))/100)*(SUM(AD$6:AD$7)/SUM(AD$6:AD$7,AD$14:AD$15))</f>
        <v>0.01182529475</v>
      </c>
      <c r="AE55" s="3">
        <f t="array" ref="AE55">(INDEX('AEO 2022 42'!84:84,MATCH(AE$28,'AEO 2022 42'!$13:$13,0))/100)*(SUM(AE$6:AE$7)/SUM(AE$6:AE$7,AE$14:AE$15))</f>
        <v>0.01181387283</v>
      </c>
      <c r="AF55" s="3">
        <f t="array" ref="AF55">(INDEX('AEO 2022 42'!84:84,MATCH(AF$28,'AEO 2022 42'!$13:$13,0))/100)*(SUM(AF$6:AF$7)/SUM(AF$6:AF$7,AF$14:AF$15))</f>
        <v>0.01186490291</v>
      </c>
    </row>
    <row r="56" ht="14.25" customHeight="1">
      <c r="A56" s="3" t="str">
        <f t="shared" si="11"/>
        <v>Small Pickup</v>
      </c>
      <c r="B56" s="3">
        <f t="array" ref="B56">(INDEX('AEO 2021 42'!81:81,MATCH(B$28,'AEO 2021 42'!$14:$14,0))/100)*(SUM(B$14:B$15)/SUM(B$6:B$7,B$14:B$15))</f>
        <v>0.003503327726</v>
      </c>
      <c r="C56" s="3">
        <f t="array" ref="C56">(INDEX('AEO 2022 42'!87:87,MATCH(C$28,'AEO 2022 42'!$13:$13,0))/100)*(SUM(C$14:C$15)/SUM(C$6:C$7,C$14:C$15))</f>
        <v>0.002206745366</v>
      </c>
      <c r="D56" s="3">
        <f t="array" ref="D56">(INDEX('AEO 2022 42'!87:87,MATCH(D$28,'AEO 2022 42'!$13:$13,0))/100)*(SUM(D$14:D$15)/SUM(D$6:D$7,D$14:D$15))</f>
        <v>0.00921806059</v>
      </c>
      <c r="E56" s="3">
        <f t="array" ref="E56">(INDEX('AEO 2022 42'!87:87,MATCH(E$28,'AEO 2022 42'!$13:$13,0))/100)*(SUM(E$14:E$15)/SUM(E$6:E$7,E$14:E$15))</f>
        <v>0.01501562212</v>
      </c>
      <c r="F56" s="3">
        <f t="array" ref="F56">(INDEX('AEO 2022 42'!87:87,MATCH(F$28,'AEO 2022 42'!$13:$13,0))/100)*(SUM(F$14:F$15)/SUM(F$6:F$7,F$14:F$15))</f>
        <v>0.01856917353</v>
      </c>
      <c r="G56" s="3">
        <f t="array" ref="G56">(INDEX('AEO 2022 42'!87:87,MATCH(G$28,'AEO 2022 42'!$13:$13,0))/100)*(SUM(G$14:G$15)/SUM(G$6:G$7,G$14:G$15))</f>
        <v>0.0209287208</v>
      </c>
      <c r="H56" s="3">
        <f t="array" ref="H56">(INDEX('AEO 2022 42'!87:87,MATCH(H$28,'AEO 2022 42'!$13:$13,0))/100)*(SUM(H$14:H$15)/SUM(H$6:H$7,H$14:H$15))</f>
        <v>0.02257744883</v>
      </c>
      <c r="I56" s="3">
        <f t="array" ref="I56">(INDEX('AEO 2022 42'!87:87,MATCH(I$28,'AEO 2022 42'!$13:$13,0))/100)*(SUM(I$14:I$15)/SUM(I$6:I$7,I$14:I$15))</f>
        <v>0.02383579877</v>
      </c>
      <c r="J56" s="3">
        <f t="array" ref="J56">(INDEX('AEO 2022 42'!87:87,MATCH(J$28,'AEO 2022 42'!$13:$13,0))/100)*(SUM(J$14:J$15)/SUM(J$6:J$7,J$14:J$15))</f>
        <v>0.02497093313</v>
      </c>
      <c r="K56" s="3">
        <f t="array" ref="K56">(INDEX('AEO 2022 42'!87:87,MATCH(K$28,'AEO 2022 42'!$13:$13,0))/100)*(SUM(K$14:K$15)/SUM(K$6:K$7,K$14:K$15))</f>
        <v>0.02594435485</v>
      </c>
      <c r="L56" s="3">
        <f t="array" ref="L56">(INDEX('AEO 2022 42'!87:87,MATCH(L$28,'AEO 2022 42'!$13:$13,0))/100)*(SUM(L$14:L$15)/SUM(L$6:L$7,L$14:L$15))</f>
        <v>0.02660606066</v>
      </c>
      <c r="M56" s="3">
        <f t="array" ref="M56">(INDEX('AEO 2022 42'!87:87,MATCH(M$28,'AEO 2022 42'!$13:$13,0))/100)*(SUM(M$14:M$15)/SUM(M$6:M$7,M$14:M$15))</f>
        <v>0.02746592298</v>
      </c>
      <c r="N56" s="3">
        <f t="array" ref="N56">(INDEX('AEO 2022 42'!87:87,MATCH(N$28,'AEO 2022 42'!$13:$13,0))/100)*(SUM(N$14:N$15)/SUM(N$6:N$7,N$14:N$15))</f>
        <v>0.02767122637</v>
      </c>
      <c r="O56" s="3">
        <f t="array" ref="O56">(INDEX('AEO 2022 42'!87:87,MATCH(O$28,'AEO 2022 42'!$13:$13,0))/100)*(SUM(O$14:O$15)/SUM(O$6:O$7,O$14:O$15))</f>
        <v>0.02857088265</v>
      </c>
      <c r="P56" s="3">
        <f t="array" ref="P56">(INDEX('AEO 2022 42'!87:87,MATCH(P$28,'AEO 2022 42'!$13:$13,0))/100)*(SUM(P$14:P$15)/SUM(P$6:P$7,P$14:P$15))</f>
        <v>0.02912805515</v>
      </c>
      <c r="Q56" s="3">
        <f t="array" ref="Q56">(INDEX('AEO 2022 42'!87:87,MATCH(Q$28,'AEO 2022 42'!$13:$13,0))/100)*(SUM(Q$14:Q$15)/SUM(Q$6:Q$7,Q$14:Q$15))</f>
        <v>0.02953624765</v>
      </c>
      <c r="R56" s="3">
        <f t="array" ref="R56">(INDEX('AEO 2022 42'!87:87,MATCH(R$28,'AEO 2022 42'!$13:$13,0))/100)*(SUM(R$14:R$15)/SUM(R$6:R$7,R$14:R$15))</f>
        <v>0.02988210814</v>
      </c>
      <c r="S56" s="3">
        <f t="array" ref="S56">(INDEX('AEO 2022 42'!87:87,MATCH(S$28,'AEO 2022 42'!$13:$13,0))/100)*(SUM(S$14:S$15)/SUM(S$6:S$7,S$14:S$15))</f>
        <v>0.03012702611</v>
      </c>
      <c r="T56" s="3">
        <f t="array" ref="T56">(INDEX('AEO 2022 42'!87:87,MATCH(T$28,'AEO 2022 42'!$13:$13,0))/100)*(SUM(T$14:T$15)/SUM(T$6:T$7,T$14:T$15))</f>
        <v>0.03028622009</v>
      </c>
      <c r="U56" s="3">
        <f t="array" ref="U56">(INDEX('AEO 2022 42'!87:87,MATCH(U$28,'AEO 2022 42'!$13:$13,0))/100)*(SUM(U$14:U$15)/SUM(U$6:U$7,U$14:U$15))</f>
        <v>0.03059223428</v>
      </c>
      <c r="V56" s="3">
        <f t="array" ref="V56">(INDEX('AEO 2022 42'!87:87,MATCH(V$28,'AEO 2022 42'!$13:$13,0))/100)*(SUM(V$14:V$15)/SUM(V$6:V$7,V$14:V$15))</f>
        <v>0.03044240752</v>
      </c>
      <c r="W56" s="3">
        <f t="array" ref="W56">(INDEX('AEO 2022 42'!87:87,MATCH(W$28,'AEO 2022 42'!$13:$13,0))/100)*(SUM(W$14:W$15)/SUM(W$6:W$7,W$14:W$15))</f>
        <v>0.03066313878</v>
      </c>
      <c r="X56" s="3">
        <f t="array" ref="X56">(INDEX('AEO 2022 42'!87:87,MATCH(X$28,'AEO 2022 42'!$13:$13,0))/100)*(SUM(X$14:X$15)/SUM(X$6:X$7,X$14:X$15))</f>
        <v>0.03069059425</v>
      </c>
      <c r="Y56" s="3">
        <f t="array" ref="Y56">(INDEX('AEO 2022 42'!87:87,MATCH(Y$28,'AEO 2022 42'!$13:$13,0))/100)*(SUM(Y$14:Y$15)/SUM(Y$6:Y$7,Y$14:Y$15))</f>
        <v>0.03068202175</v>
      </c>
      <c r="Z56" s="3">
        <f t="array" ref="Z56">(INDEX('AEO 2022 42'!87:87,MATCH(Z$28,'AEO 2022 42'!$13:$13,0))/100)*(SUM(Z$14:Z$15)/SUM(Z$6:Z$7,Z$14:Z$15))</f>
        <v>0.03077700775</v>
      </c>
      <c r="AA56" s="3">
        <f t="array" ref="AA56">(INDEX('AEO 2022 42'!87:87,MATCH(AA$28,'AEO 2022 42'!$13:$13,0))/100)*(SUM(AA$14:AA$15)/SUM(AA$6:AA$7,AA$14:AA$15))</f>
        <v>0.03081658604</v>
      </c>
      <c r="AB56" s="3">
        <f t="array" ref="AB56">(INDEX('AEO 2022 42'!87:87,MATCH(AB$28,'AEO 2022 42'!$13:$13,0))/100)*(SUM(AB$14:AB$15)/SUM(AB$6:AB$7,AB$14:AB$15))</f>
        <v>0.03076681034</v>
      </c>
      <c r="AC56" s="3">
        <f t="array" ref="AC56">(INDEX('AEO 2022 42'!87:87,MATCH(AC$28,'AEO 2022 42'!$13:$13,0))/100)*(SUM(AC$14:AC$15)/SUM(AC$6:AC$7,AC$14:AC$15))</f>
        <v>0.03080673623</v>
      </c>
      <c r="AD56" s="3">
        <f t="array" ref="AD56">(INDEX('AEO 2022 42'!87:87,MATCH(AD$28,'AEO 2022 42'!$13:$13,0))/100)*(SUM(AD$14:AD$15)/SUM(AD$6:AD$7,AD$14:AD$15))</f>
        <v>0.0308210772</v>
      </c>
      <c r="AE56" s="3">
        <f t="array" ref="AE56">(INDEX('AEO 2022 42'!87:87,MATCH(AE$28,'AEO 2022 42'!$13:$13,0))/100)*(SUM(AE$14:AE$15)/SUM(AE$6:AE$7,AE$14:AE$15))</f>
        <v>0.03077915627</v>
      </c>
      <c r="AF56" s="3">
        <f t="array" ref="AF56">(INDEX('AEO 2022 42'!87:87,MATCH(AF$28,'AEO 2022 42'!$13:$13,0))/100)*(SUM(AF$14:AF$15)/SUM(AF$6:AF$7,AF$14:AF$15))</f>
        <v>0.03096076364</v>
      </c>
    </row>
    <row r="57" ht="14.25" customHeight="1">
      <c r="A57" s="3" t="str">
        <f t="shared" si="11"/>
        <v>Large Pickup</v>
      </c>
      <c r="B57" s="3">
        <f t="array" ref="B57">(INDEX('AEO 2021 42'!82:82,MATCH(B$28,'AEO 2021 42'!$14:$14,0))/100)*(SUM(B$14:B$15)/SUM(B$6:B$7,B$14:B$15))</f>
        <v>0.01610335139</v>
      </c>
      <c r="C57" s="3">
        <f t="array" ref="C57">(INDEX('AEO 2022 42'!88:88,MATCH(C$28,'AEO 2022 42'!$13:$13,0))/100)*(SUM(C$14:C$15)/SUM(C$6:C$7,C$14:C$15))</f>
        <v>0.01468243696</v>
      </c>
      <c r="D57" s="3">
        <f t="array" ref="D57">(INDEX('AEO 2022 42'!88:88,MATCH(D$28,'AEO 2022 42'!$13:$13,0))/100)*(SUM(D$14:D$15)/SUM(D$6:D$7,D$14:D$15))</f>
        <v>0.05986520397</v>
      </c>
      <c r="E57" s="3">
        <f t="array" ref="E57">(INDEX('AEO 2022 42'!88:88,MATCH(E$28,'AEO 2022 42'!$13:$13,0))/100)*(SUM(E$14:E$15)/SUM(E$6:E$7,E$14:E$15))</f>
        <v>0.09287759239</v>
      </c>
      <c r="F57" s="3">
        <f t="array" ref="F57">(INDEX('AEO 2022 42'!88:88,MATCH(F$28,'AEO 2022 42'!$13:$13,0))/100)*(SUM(F$14:F$15)/SUM(F$6:F$7,F$14:F$15))</f>
        <v>0.1159085424</v>
      </c>
      <c r="G57" s="3">
        <f t="array" ref="G57">(INDEX('AEO 2022 42'!88:88,MATCH(G$28,'AEO 2022 42'!$13:$13,0))/100)*(SUM(G$14:G$15)/SUM(G$6:G$7,G$14:G$15))</f>
        <v>0.1322306786</v>
      </c>
      <c r="H57" s="3">
        <f t="array" ref="H57">(INDEX('AEO 2022 42'!88:88,MATCH(H$28,'AEO 2022 42'!$13:$13,0))/100)*(SUM(H$14:H$15)/SUM(H$6:H$7,H$14:H$15))</f>
        <v>0.1446944945</v>
      </c>
      <c r="I57" s="3">
        <f t="array" ref="I57">(INDEX('AEO 2022 42'!88:88,MATCH(I$28,'AEO 2022 42'!$13:$13,0))/100)*(SUM(I$14:I$15)/SUM(I$6:I$7,I$14:I$15))</f>
        <v>0.1546424036</v>
      </c>
      <c r="J57" s="3">
        <f t="array" ref="J57">(INDEX('AEO 2022 42'!88:88,MATCH(J$28,'AEO 2022 42'!$13:$13,0))/100)*(SUM(J$14:J$15)/SUM(J$6:J$7,J$14:J$15))</f>
        <v>0.1627273543</v>
      </c>
      <c r="K57" s="3">
        <f t="array" ref="K57">(INDEX('AEO 2022 42'!88:88,MATCH(K$28,'AEO 2022 42'!$13:$13,0))/100)*(SUM(K$14:K$15)/SUM(K$6:K$7,K$14:K$15))</f>
        <v>0.1697415384</v>
      </c>
      <c r="L57" s="3">
        <f t="array" ref="L57">(INDEX('AEO 2022 42'!88:88,MATCH(L$28,'AEO 2022 42'!$13:$13,0))/100)*(SUM(L$14:L$15)/SUM(L$6:L$7,L$14:L$15))</f>
        <v>0.1759271608</v>
      </c>
      <c r="M57" s="3">
        <f t="array" ref="M57">(INDEX('AEO 2022 42'!88:88,MATCH(M$28,'AEO 2022 42'!$13:$13,0))/100)*(SUM(M$14:M$15)/SUM(M$6:M$7,M$14:M$15))</f>
        <v>0.1812938152</v>
      </c>
      <c r="N57" s="3">
        <f t="array" ref="N57">(INDEX('AEO 2022 42'!88:88,MATCH(N$28,'AEO 2022 42'!$13:$13,0))/100)*(SUM(N$14:N$15)/SUM(N$6:N$7,N$14:N$15))</f>
        <v>0.186348108</v>
      </c>
      <c r="O57" s="3">
        <f t="array" ref="O57">(INDEX('AEO 2022 42'!88:88,MATCH(O$28,'AEO 2022 42'!$13:$13,0))/100)*(SUM(O$14:O$15)/SUM(O$6:O$7,O$14:O$15))</f>
        <v>0.1904218504</v>
      </c>
      <c r="P57" s="3">
        <f t="array" ref="P57">(INDEX('AEO 2022 42'!88:88,MATCH(P$28,'AEO 2022 42'!$13:$13,0))/100)*(SUM(P$14:P$15)/SUM(P$6:P$7,P$14:P$15))</f>
        <v>0.1942462446</v>
      </c>
      <c r="Q57" s="3">
        <f t="array" ref="Q57">(INDEX('AEO 2022 42'!88:88,MATCH(Q$28,'AEO 2022 42'!$13:$13,0))/100)*(SUM(Q$14:Q$15)/SUM(Q$6:Q$7,Q$14:Q$15))</f>
        <v>0.1975732065</v>
      </c>
      <c r="R57" s="3">
        <f t="array" ref="R57">(INDEX('AEO 2022 42'!88:88,MATCH(R$28,'AEO 2022 42'!$13:$13,0))/100)*(SUM(R$14:R$15)/SUM(R$6:R$7,R$14:R$15))</f>
        <v>0.2005159213</v>
      </c>
      <c r="S57" s="3">
        <f t="array" ref="S57">(INDEX('AEO 2022 42'!88:88,MATCH(S$28,'AEO 2022 42'!$13:$13,0))/100)*(SUM(S$14:S$15)/SUM(S$6:S$7,S$14:S$15))</f>
        <v>0.2029279734</v>
      </c>
      <c r="T57" s="3">
        <f t="array" ref="T57">(INDEX('AEO 2022 42'!88:88,MATCH(T$28,'AEO 2022 42'!$13:$13,0))/100)*(SUM(T$14:T$15)/SUM(T$6:T$7,T$14:T$15))</f>
        <v>0.2050223747</v>
      </c>
      <c r="U57" s="3">
        <f t="array" ref="U57">(INDEX('AEO 2022 42'!88:88,MATCH(U$28,'AEO 2022 42'!$13:$13,0))/100)*(SUM(U$14:U$15)/SUM(U$6:U$7,U$14:U$15))</f>
        <v>0.2066137954</v>
      </c>
      <c r="V57" s="3">
        <f t="array" ref="V57">(INDEX('AEO 2022 42'!88:88,MATCH(V$28,'AEO 2022 42'!$13:$13,0))/100)*(SUM(V$14:V$15)/SUM(V$6:V$7,V$14:V$15))</f>
        <v>0.2081316609</v>
      </c>
      <c r="W57" s="3">
        <f t="array" ref="W57">(INDEX('AEO 2022 42'!88:88,MATCH(W$28,'AEO 2022 42'!$13:$13,0))/100)*(SUM(W$14:W$15)/SUM(W$6:W$7,W$14:W$15))</f>
        <v>0.209239748</v>
      </c>
      <c r="X57" s="3">
        <f t="array" ref="X57">(INDEX('AEO 2022 42'!88:88,MATCH(X$28,'AEO 2022 42'!$13:$13,0))/100)*(SUM(X$14:X$15)/SUM(X$6:X$7,X$14:X$15))</f>
        <v>0.2100945185</v>
      </c>
      <c r="Y57" s="3">
        <f t="array" ref="Y57">(INDEX('AEO 2022 42'!88:88,MATCH(Y$28,'AEO 2022 42'!$13:$13,0))/100)*(SUM(Y$14:Y$15)/SUM(Y$6:Y$7,Y$14:Y$15))</f>
        <v>0.2108024178</v>
      </c>
      <c r="Z57" s="3">
        <f t="array" ref="Z57">(INDEX('AEO 2022 42'!88:88,MATCH(Z$28,'AEO 2022 42'!$13:$13,0))/100)*(SUM(Z$14:Z$15)/SUM(Z$6:Z$7,Z$14:Z$15))</f>
        <v>0.2112942298</v>
      </c>
      <c r="AA57" s="3">
        <f t="array" ref="AA57">(INDEX('AEO 2022 42'!88:88,MATCH(AA$28,'AEO 2022 42'!$13:$13,0))/100)*(SUM(AA$14:AA$15)/SUM(AA$6:AA$7,AA$14:AA$15))</f>
        <v>0.2116938847</v>
      </c>
      <c r="AB57" s="3">
        <f t="array" ref="AB57">(INDEX('AEO 2022 42'!88:88,MATCH(AB$28,'AEO 2022 42'!$13:$13,0))/100)*(SUM(AB$14:AB$15)/SUM(AB$6:AB$7,AB$14:AB$15))</f>
        <v>0.2120686531</v>
      </c>
      <c r="AC57" s="3">
        <f t="array" ref="AC57">(INDEX('AEO 2022 42'!88:88,MATCH(AC$28,'AEO 2022 42'!$13:$13,0))/100)*(SUM(AC$14:AC$15)/SUM(AC$6:AC$7,AC$14:AC$15))</f>
        <v>0.2123705011</v>
      </c>
      <c r="AD57" s="3">
        <f t="array" ref="AD57">(INDEX('AEO 2022 42'!88:88,MATCH(AD$28,'AEO 2022 42'!$13:$13,0))/100)*(SUM(AD$14:AD$15)/SUM(AD$6:AD$7,AD$14:AD$15))</f>
        <v>0.2126453886</v>
      </c>
      <c r="AE57" s="3">
        <f t="array" ref="AE57">(INDEX('AEO 2022 42'!88:88,MATCH(AE$28,'AEO 2022 42'!$13:$13,0))/100)*(SUM(AE$14:AE$15)/SUM(AE$6:AE$7,AE$14:AE$15))</f>
        <v>0.2129428609</v>
      </c>
      <c r="AF57" s="3">
        <f t="array" ref="AF57">(INDEX('AEO 2022 42'!88:88,MATCH(AF$28,'AEO 2022 42'!$13:$13,0))/100)*(SUM(AF$14:AF$15)/SUM(AF$6:AF$7,AF$14:AF$15))</f>
        <v>0.2130892749</v>
      </c>
    </row>
    <row r="58" ht="14.25" customHeight="1">
      <c r="A58" s="3" t="str">
        <f t="shared" si="11"/>
        <v>Small Van</v>
      </c>
      <c r="B58" s="3">
        <f t="array" ref="B58">(INDEX('AEO 2021 42'!83:83,MATCH(B$28,'AEO 2021 42'!$14:$14,0))/100)*(SUM(B$14:B$15)/SUM(B$6:B$7,B$14:B$15))</f>
        <v>0.002442123957</v>
      </c>
      <c r="C58" s="3">
        <f t="array" ref="C58">(INDEX('AEO 2022 42'!89:89,MATCH(C$28,'AEO 2022 42'!$13:$13,0))/100)*(SUM(C$14:C$15)/SUM(C$6:C$7,C$14:C$15))</f>
        <v>0.0008691279067</v>
      </c>
      <c r="D58" s="3">
        <f t="array" ref="D58">(INDEX('AEO 2022 42'!89:89,MATCH(D$28,'AEO 2022 42'!$13:$13,0))/100)*(SUM(D$14:D$15)/SUM(D$6:D$7,D$14:D$15))</f>
        <v>0.003410170738</v>
      </c>
      <c r="E58" s="3">
        <f t="array" ref="E58">(INDEX('AEO 2022 42'!89:89,MATCH(E$28,'AEO 2022 42'!$13:$13,0))/100)*(SUM(E$14:E$15)/SUM(E$6:E$7,E$14:E$15))</f>
        <v>0.005083889143</v>
      </c>
      <c r="F58" s="3">
        <f t="array" ref="F58">(INDEX('AEO 2022 42'!89:89,MATCH(F$28,'AEO 2022 42'!$13:$13,0))/100)*(SUM(F$14:F$15)/SUM(F$6:F$7,F$14:F$15))</f>
        <v>0.006296222049</v>
      </c>
      <c r="G58" s="3">
        <f t="array" ref="G58">(INDEX('AEO 2022 42'!89:89,MATCH(G$28,'AEO 2022 42'!$13:$13,0))/100)*(SUM(G$14:G$15)/SUM(G$6:G$7,G$14:G$15))</f>
        <v>0.007202945526</v>
      </c>
      <c r="H58" s="3">
        <f t="array" ref="H58">(INDEX('AEO 2022 42'!89:89,MATCH(H$28,'AEO 2022 42'!$13:$13,0))/100)*(SUM(H$14:H$15)/SUM(H$6:H$7,H$14:H$15))</f>
        <v>0.007888663255</v>
      </c>
      <c r="I58" s="3">
        <f t="array" ref="I58">(INDEX('AEO 2022 42'!89:89,MATCH(I$28,'AEO 2022 42'!$13:$13,0))/100)*(SUM(I$14:I$15)/SUM(I$6:I$7,I$14:I$15))</f>
        <v>0.008442950355</v>
      </c>
      <c r="J58" s="3">
        <f t="array" ref="J58">(INDEX('AEO 2022 42'!89:89,MATCH(J$28,'AEO 2022 42'!$13:$13,0))/100)*(SUM(J$14:J$15)/SUM(J$6:J$7,J$14:J$15))</f>
        <v>0.008852710738</v>
      </c>
      <c r="K58" s="3">
        <f t="array" ref="K58">(INDEX('AEO 2022 42'!89:89,MATCH(K$28,'AEO 2022 42'!$13:$13,0))/100)*(SUM(K$14:K$15)/SUM(K$6:K$7,K$14:K$15))</f>
        <v>0.009211782692</v>
      </c>
      <c r="L58" s="3">
        <f t="array" ref="L58">(INDEX('AEO 2022 42'!89:89,MATCH(L$28,'AEO 2022 42'!$13:$13,0))/100)*(SUM(L$14:L$15)/SUM(L$6:L$7,L$14:L$15))</f>
        <v>0.009585123183</v>
      </c>
      <c r="M58" s="3">
        <f t="array" ref="M58">(INDEX('AEO 2022 42'!89:89,MATCH(M$28,'AEO 2022 42'!$13:$13,0))/100)*(SUM(M$14:M$15)/SUM(M$6:M$7,M$14:M$15))</f>
        <v>0.009810506227</v>
      </c>
      <c r="N58" s="3">
        <f t="array" ref="N58">(INDEX('AEO 2022 42'!89:89,MATCH(N$28,'AEO 2022 42'!$13:$13,0))/100)*(SUM(N$14:N$15)/SUM(N$6:N$7,N$14:N$15))</f>
        <v>0.01019526652</v>
      </c>
      <c r="O58" s="3">
        <f t="array" ref="O58">(INDEX('AEO 2022 42'!89:89,MATCH(O$28,'AEO 2022 42'!$13:$13,0))/100)*(SUM(O$14:O$15)/SUM(O$6:O$7,O$14:O$15))</f>
        <v>0.01029034353</v>
      </c>
      <c r="P58" s="3">
        <f t="array" ref="P58">(INDEX('AEO 2022 42'!89:89,MATCH(P$28,'AEO 2022 42'!$13:$13,0))/100)*(SUM(P$14:P$15)/SUM(P$6:P$7,P$14:P$15))</f>
        <v>0.01050080931</v>
      </c>
      <c r="Q58" s="3">
        <f t="array" ref="Q58">(INDEX('AEO 2022 42'!89:89,MATCH(Q$28,'AEO 2022 42'!$13:$13,0))/100)*(SUM(Q$14:Q$15)/SUM(Q$6:Q$7,Q$14:Q$15))</f>
        <v>0.01066445584</v>
      </c>
      <c r="R58" s="3">
        <f t="array" ref="R58">(INDEX('AEO 2022 42'!89:89,MATCH(R$28,'AEO 2022 42'!$13:$13,0))/100)*(SUM(R$14:R$15)/SUM(R$6:R$7,R$14:R$15))</f>
        <v>0.01079345812</v>
      </c>
      <c r="S58" s="3">
        <f t="array" ref="S58">(INDEX('AEO 2022 42'!89:89,MATCH(S$28,'AEO 2022 42'!$13:$13,0))/100)*(SUM(S$14:S$15)/SUM(S$6:S$7,S$14:S$15))</f>
        <v>0.01090904215</v>
      </c>
      <c r="T58" s="3">
        <f t="array" ref="T58">(INDEX('AEO 2022 42'!89:89,MATCH(T$28,'AEO 2022 42'!$13:$13,0))/100)*(SUM(T$14:T$15)/SUM(T$6:T$7,T$14:T$15))</f>
        <v>0.01104317148</v>
      </c>
      <c r="U58" s="3">
        <f t="array" ref="U58">(INDEX('AEO 2022 42'!89:89,MATCH(U$28,'AEO 2022 42'!$13:$13,0))/100)*(SUM(U$14:U$15)/SUM(U$6:U$7,U$14:U$15))</f>
        <v>0.01107489164</v>
      </c>
      <c r="V58" s="3">
        <f t="array" ref="V58">(INDEX('AEO 2022 42'!89:89,MATCH(V$28,'AEO 2022 42'!$13:$13,0))/100)*(SUM(V$14:V$15)/SUM(V$6:V$7,V$14:V$15))</f>
        <v>0.01123216936</v>
      </c>
      <c r="W58" s="3">
        <f t="array" ref="W58">(INDEX('AEO 2022 42'!89:89,MATCH(W$28,'AEO 2022 42'!$13:$13,0))/100)*(SUM(W$14:W$15)/SUM(W$6:W$7,W$14:W$15))</f>
        <v>0.01123655809</v>
      </c>
      <c r="X58" s="3">
        <f t="array" ref="X58">(INDEX('AEO 2022 42'!89:89,MATCH(X$28,'AEO 2022 42'!$13:$13,0))/100)*(SUM(X$14:X$15)/SUM(X$6:X$7,X$14:X$15))</f>
        <v>0.01128357396</v>
      </c>
      <c r="Y58" s="3">
        <f t="array" ref="Y58">(INDEX('AEO 2022 42'!89:89,MATCH(Y$28,'AEO 2022 42'!$13:$13,0))/100)*(SUM(Y$14:Y$15)/SUM(Y$6:Y$7,Y$14:Y$15))</f>
        <v>0.01132294787</v>
      </c>
      <c r="Z58" s="3">
        <f t="array" ref="Z58">(INDEX('AEO 2022 42'!89:89,MATCH(Z$28,'AEO 2022 42'!$13:$13,0))/100)*(SUM(Z$14:Z$15)/SUM(Z$6:Z$7,Z$14:Z$15))</f>
        <v>0.01131247019</v>
      </c>
      <c r="AA58" s="3">
        <f t="array" ref="AA58">(INDEX('AEO 2022 42'!89:89,MATCH(AA$28,'AEO 2022 42'!$13:$13,0))/100)*(SUM(AA$14:AA$15)/SUM(AA$6:AA$7,AA$14:AA$15))</f>
        <v>0.01131713989</v>
      </c>
      <c r="AB58" s="3">
        <f t="array" ref="AB58">(INDEX('AEO 2022 42'!89:89,MATCH(AB$28,'AEO 2022 42'!$13:$13,0))/100)*(SUM(AB$14:AB$15)/SUM(AB$6:AB$7,AB$14:AB$15))</f>
        <v>0.01134560826</v>
      </c>
      <c r="AC58" s="3">
        <f t="array" ref="AC58">(INDEX('AEO 2022 42'!89:89,MATCH(AC$28,'AEO 2022 42'!$13:$13,0))/100)*(SUM(AC$14:AC$15)/SUM(AC$6:AC$7,AC$14:AC$15))</f>
        <v>0.01133920213</v>
      </c>
      <c r="AD58" s="3">
        <f t="array" ref="AD58">(INDEX('AEO 2022 42'!89:89,MATCH(AD$28,'AEO 2022 42'!$13:$13,0))/100)*(SUM(AD$14:AD$15)/SUM(AD$6:AD$7,AD$14:AD$15))</f>
        <v>0.01133912427</v>
      </c>
      <c r="AE58" s="3">
        <f t="array" ref="AE58">(INDEX('AEO 2022 42'!89:89,MATCH(AE$28,'AEO 2022 42'!$13:$13,0))/100)*(SUM(AE$14:AE$15)/SUM(AE$6:AE$7,AE$14:AE$15))</f>
        <v>0.01136030912</v>
      </c>
      <c r="AF58" s="3">
        <f t="array" ref="AF58">(INDEX('AEO 2022 42'!89:89,MATCH(AF$28,'AEO 2022 42'!$13:$13,0))/100)*(SUM(AF$14:AF$15)/SUM(AF$6:AF$7,AF$14:AF$15))</f>
        <v>0.01131031632</v>
      </c>
    </row>
    <row r="59" ht="14.25" customHeight="1">
      <c r="A59" s="3" t="str">
        <f t="shared" si="11"/>
        <v>Large Van</v>
      </c>
      <c r="B59" s="3">
        <f t="array" ref="B59">(INDEX('AEO 2021 42'!84:84,MATCH(B$28,'AEO 2021 42'!$14:$14,0))/100)*(SUM(B$14:B$15)/SUM(B$6:B$7,B$14:B$15))</f>
        <v>0.003433854943</v>
      </c>
      <c r="C59" s="3">
        <f t="array" ref="C59">(INDEX('AEO 2022 42'!90:90,MATCH(C$28,'AEO 2022 42'!$13:$13,0))/100)*(SUM(C$14:C$15)/SUM(C$6:C$7,C$14:C$15))</f>
        <v>0.004219821794</v>
      </c>
      <c r="D59" s="3">
        <f t="array" ref="D59">(INDEX('AEO 2022 42'!90:90,MATCH(D$28,'AEO 2022 42'!$13:$13,0))/100)*(SUM(D$14:D$15)/SUM(D$6:D$7,D$14:D$15))</f>
        <v>0.01679372865</v>
      </c>
      <c r="E59" s="3">
        <f t="array" ref="E59">(INDEX('AEO 2022 42'!90:90,MATCH(E$28,'AEO 2022 42'!$13:$13,0))/100)*(SUM(E$14:E$15)/SUM(E$6:E$7,E$14:E$15))</f>
        <v>0.025691236</v>
      </c>
      <c r="F59" s="3">
        <f t="array" ref="F59">(INDEX('AEO 2022 42'!90:90,MATCH(F$28,'AEO 2022 42'!$13:$13,0))/100)*(SUM(F$14:F$15)/SUM(F$6:F$7,F$14:F$15))</f>
        <v>0.03159049046</v>
      </c>
      <c r="G59" s="3">
        <f t="array" ref="G59">(INDEX('AEO 2022 42'!90:90,MATCH(G$28,'AEO 2022 42'!$13:$13,0))/100)*(SUM(G$14:G$15)/SUM(G$6:G$7,G$14:G$15))</f>
        <v>0.0356194842</v>
      </c>
      <c r="H59" s="3">
        <f t="array" ref="H59">(INDEX('AEO 2022 42'!90:90,MATCH(H$28,'AEO 2022 42'!$13:$13,0))/100)*(SUM(H$14:H$15)/SUM(H$6:H$7,H$14:H$15))</f>
        <v>0.03854651483</v>
      </c>
      <c r="I59" s="3">
        <f t="array" ref="I59">(INDEX('AEO 2022 42'!90:90,MATCH(I$28,'AEO 2022 42'!$13:$13,0))/100)*(SUM(I$14:I$15)/SUM(I$6:I$7,I$14:I$15))</f>
        <v>0.0408023262</v>
      </c>
      <c r="J59" s="3">
        <f t="array" ref="J59">(INDEX('AEO 2022 42'!90:90,MATCH(J$28,'AEO 2022 42'!$13:$13,0))/100)*(SUM(J$14:J$15)/SUM(J$6:J$7,J$14:J$15))</f>
        <v>0.04260216779</v>
      </c>
      <c r="K59" s="3">
        <f t="array" ref="K59">(INDEX('AEO 2022 42'!90:90,MATCH(K$28,'AEO 2022 42'!$13:$13,0))/100)*(SUM(K$14:K$15)/SUM(K$6:K$7,K$14:K$15))</f>
        <v>0.0441246307</v>
      </c>
      <c r="L59" s="3">
        <f t="array" ref="L59">(INDEX('AEO 2022 42'!90:90,MATCH(L$28,'AEO 2022 42'!$13:$13,0))/100)*(SUM(L$14:L$15)/SUM(L$6:L$7,L$14:L$15))</f>
        <v>0.0454402872</v>
      </c>
      <c r="M59" s="3">
        <f t="array" ref="M59">(INDEX('AEO 2022 42'!90:90,MATCH(M$28,'AEO 2022 42'!$13:$13,0))/100)*(SUM(M$14:M$15)/SUM(M$6:M$7,M$14:M$15))</f>
        <v>0.04656125134</v>
      </c>
      <c r="N59" s="3">
        <f t="array" ref="N59">(INDEX('AEO 2022 42'!90:90,MATCH(N$28,'AEO 2022 42'!$13:$13,0))/100)*(SUM(N$14:N$15)/SUM(N$6:N$7,N$14:N$15))</f>
        <v>0.04759784029</v>
      </c>
      <c r="O59" s="3">
        <f t="array" ref="O59">(INDEX('AEO 2022 42'!90:90,MATCH(O$28,'AEO 2022 42'!$13:$13,0))/100)*(SUM(O$14:O$15)/SUM(O$6:O$7,O$14:O$15))</f>
        <v>0.04842018944</v>
      </c>
      <c r="P59" s="3">
        <f t="array" ref="P59">(INDEX('AEO 2022 42'!90:90,MATCH(P$28,'AEO 2022 42'!$13:$13,0))/100)*(SUM(P$14:P$15)/SUM(P$6:P$7,P$14:P$15))</f>
        <v>0.04931679621</v>
      </c>
      <c r="Q59" s="3">
        <f t="array" ref="Q59">(INDEX('AEO 2022 42'!90:90,MATCH(Q$28,'AEO 2022 42'!$13:$13,0))/100)*(SUM(Q$14:Q$15)/SUM(Q$6:Q$7,Q$14:Q$15))</f>
        <v>0.04999463189</v>
      </c>
      <c r="R59" s="3">
        <f t="array" ref="R59">(INDEX('AEO 2022 42'!90:90,MATCH(R$28,'AEO 2022 42'!$13:$13,0))/100)*(SUM(R$14:R$15)/SUM(R$6:R$7,R$14:R$15))</f>
        <v>0.05052137769</v>
      </c>
      <c r="S59" s="3">
        <f t="array" ref="S59">(INDEX('AEO 2022 42'!90:90,MATCH(S$28,'AEO 2022 42'!$13:$13,0))/100)*(SUM(S$14:S$15)/SUM(S$6:S$7,S$14:S$15))</f>
        <v>0.05097388257</v>
      </c>
      <c r="T59" s="3">
        <f t="array" ref="T59">(INDEX('AEO 2022 42'!90:90,MATCH(T$28,'AEO 2022 42'!$13:$13,0))/100)*(SUM(T$14:T$15)/SUM(T$6:T$7,T$14:T$15))</f>
        <v>0.0512505869</v>
      </c>
      <c r="U59" s="3">
        <f t="array" ref="U59">(INDEX('AEO 2022 42'!90:90,MATCH(U$28,'AEO 2022 42'!$13:$13,0))/100)*(SUM(U$14:U$15)/SUM(U$6:U$7,U$14:U$15))</f>
        <v>0.05149521323</v>
      </c>
      <c r="V59" s="3">
        <f t="array" ref="V59">(INDEX('AEO 2022 42'!90:90,MATCH(V$28,'AEO 2022 42'!$13:$13,0))/100)*(SUM(V$14:V$15)/SUM(V$6:V$7,V$14:V$15))</f>
        <v>0.05172086317</v>
      </c>
      <c r="W59" s="3">
        <f t="array" ref="W59">(INDEX('AEO 2022 42'!90:90,MATCH(W$28,'AEO 2022 42'!$13:$13,0))/100)*(SUM(W$14:W$15)/SUM(W$6:W$7,W$14:W$15))</f>
        <v>0.05184400246</v>
      </c>
      <c r="X59" s="3">
        <f t="array" ref="X59">(INDEX('AEO 2022 42'!90:90,MATCH(X$28,'AEO 2022 42'!$13:$13,0))/100)*(SUM(X$14:X$15)/SUM(X$6:X$7,X$14:X$15))</f>
        <v>0.05192478893</v>
      </c>
      <c r="Y59" s="3">
        <f t="array" ref="Y59">(INDEX('AEO 2022 42'!90:90,MATCH(Y$28,'AEO 2022 42'!$13:$13,0))/100)*(SUM(Y$14:Y$15)/SUM(Y$6:Y$7,Y$14:Y$15))</f>
        <v>0.05196761534</v>
      </c>
      <c r="Z59" s="3">
        <f t="array" ref="Z59">(INDEX('AEO 2022 42'!90:90,MATCH(Z$28,'AEO 2022 42'!$13:$13,0))/100)*(SUM(Z$14:Z$15)/SUM(Z$6:Z$7,Z$14:Z$15))</f>
        <v>0.0519674937</v>
      </c>
      <c r="AA59" s="3">
        <f t="array" ref="AA59">(INDEX('AEO 2022 42'!90:90,MATCH(AA$28,'AEO 2022 42'!$13:$13,0))/100)*(SUM(AA$14:AA$15)/SUM(AA$6:AA$7,AA$14:AA$15))</f>
        <v>0.05196041726</v>
      </c>
      <c r="AB59" s="3">
        <f t="array" ref="AB59">(INDEX('AEO 2022 42'!90:90,MATCH(AB$28,'AEO 2022 42'!$13:$13,0))/100)*(SUM(AB$14:AB$15)/SUM(AB$6:AB$7,AB$14:AB$15))</f>
        <v>0.05193221125</v>
      </c>
      <c r="AC59" s="3">
        <f t="array" ref="AC59">(INDEX('AEO 2022 42'!90:90,MATCH(AC$28,'AEO 2022 42'!$13:$13,0))/100)*(SUM(AC$14:AC$15)/SUM(AC$6:AC$7,AC$14:AC$15))</f>
        <v>0.05189627263</v>
      </c>
      <c r="AD59" s="3">
        <f t="array" ref="AD59">(INDEX('AEO 2022 42'!90:90,MATCH(AD$28,'AEO 2022 42'!$13:$13,0))/100)*(SUM(AD$14:AD$15)/SUM(AD$6:AD$7,AD$14:AD$15))</f>
        <v>0.05187614373</v>
      </c>
      <c r="AE59" s="3">
        <f t="array" ref="AE59">(INDEX('AEO 2022 42'!90:90,MATCH(AE$28,'AEO 2022 42'!$13:$13,0))/100)*(SUM(AE$14:AE$15)/SUM(AE$6:AE$7,AE$14:AE$15))</f>
        <v>0.05184668013</v>
      </c>
      <c r="AF59" s="3">
        <f t="array" ref="AF59">(INDEX('AEO 2022 42'!90:90,MATCH(AF$28,'AEO 2022 42'!$13:$13,0))/100)*(SUM(AF$14:AF$15)/SUM(AF$6:AF$7,AF$14:AF$15))</f>
        <v>0.05181790311</v>
      </c>
    </row>
    <row r="60" ht="14.25" customHeight="1">
      <c r="A60" s="3" t="str">
        <f t="shared" si="11"/>
        <v>Small Utility</v>
      </c>
      <c r="B60" s="3">
        <f t="array" ref="B60">(INDEX('AEO 2021 42'!85:85,MATCH(B$28,'AEO 2021 42'!$14:$14,0))/100)*(SUM(B$14:B$15)/SUM(B$6:B$7,B$14:B$15))</f>
        <v>0.004149043597</v>
      </c>
      <c r="C60" s="3">
        <f t="array" ref="C60">(INDEX('AEO 2022 42'!91:91,MATCH(C$28,'AEO 2022 42'!$13:$13,0))/100)*(SUM(C$14:C$15)/SUM(C$6:C$7,C$14:C$15))</f>
        <v>0.001719305902</v>
      </c>
      <c r="D60" s="3">
        <f t="array" ref="D60">(INDEX('AEO 2022 42'!91:91,MATCH(D$28,'AEO 2022 42'!$13:$13,0))/100)*(SUM(D$14:D$15)/SUM(D$6:D$7,D$14:D$15))</f>
        <v>0.006682646316</v>
      </c>
      <c r="E60" s="3">
        <f t="array" ref="E60">(INDEX('AEO 2022 42'!91:91,MATCH(E$28,'AEO 2022 42'!$13:$13,0))/100)*(SUM(E$14:E$15)/SUM(E$6:E$7,E$14:E$15))</f>
        <v>0.01055863208</v>
      </c>
      <c r="F60" s="3">
        <f t="array" ref="F60">(INDEX('AEO 2022 42'!91:91,MATCH(F$28,'AEO 2022 42'!$13:$13,0))/100)*(SUM(F$14:F$15)/SUM(F$6:F$7,F$14:F$15))</f>
        <v>0.0129228224</v>
      </c>
      <c r="G60" s="3">
        <f t="array" ref="G60">(INDEX('AEO 2022 42'!91:91,MATCH(G$28,'AEO 2022 42'!$13:$13,0))/100)*(SUM(G$14:G$15)/SUM(G$6:G$7,G$14:G$15))</f>
        <v>0.01449099475</v>
      </c>
      <c r="H60" s="3">
        <f t="array" ref="H60">(INDEX('AEO 2022 42'!91:91,MATCH(H$28,'AEO 2022 42'!$13:$13,0))/100)*(SUM(H$14:H$15)/SUM(H$6:H$7,H$14:H$15))</f>
        <v>0.01558774652</v>
      </c>
      <c r="I60" s="3">
        <f t="array" ref="I60">(INDEX('AEO 2022 42'!91:91,MATCH(I$28,'AEO 2022 42'!$13:$13,0))/100)*(SUM(I$14:I$15)/SUM(I$6:I$7,I$14:I$15))</f>
        <v>0.01640688055</v>
      </c>
      <c r="J60" s="3">
        <f t="array" ref="J60">(INDEX('AEO 2022 42'!91:91,MATCH(J$28,'AEO 2022 42'!$13:$13,0))/100)*(SUM(J$14:J$15)/SUM(J$6:J$7,J$14:J$15))</f>
        <v>0.0171026718</v>
      </c>
      <c r="K60" s="3">
        <f t="array" ref="K60">(INDEX('AEO 2022 42'!91:91,MATCH(K$28,'AEO 2022 42'!$13:$13,0))/100)*(SUM(K$14:K$15)/SUM(K$6:K$7,K$14:K$15))</f>
        <v>0.0176731998</v>
      </c>
      <c r="L60" s="3">
        <f t="array" ref="L60">(INDEX('AEO 2022 42'!91:91,MATCH(L$28,'AEO 2022 42'!$13:$13,0))/100)*(SUM(L$14:L$15)/SUM(L$6:L$7,L$14:L$15))</f>
        <v>0.01812514101</v>
      </c>
      <c r="M60" s="3">
        <f t="array" ref="M60">(INDEX('AEO 2022 42'!91:91,MATCH(M$28,'AEO 2022 42'!$13:$13,0))/100)*(SUM(M$14:M$15)/SUM(M$6:M$7,M$14:M$15))</f>
        <v>0.01855373241</v>
      </c>
      <c r="N60" s="3">
        <f t="array" ref="N60">(INDEX('AEO 2022 42'!91:91,MATCH(N$28,'AEO 2022 42'!$13:$13,0))/100)*(SUM(N$14:N$15)/SUM(N$6:N$7,N$14:N$15))</f>
        <v>0.01884669443</v>
      </c>
      <c r="O60" s="3">
        <f t="array" ref="O60">(INDEX('AEO 2022 42'!91:91,MATCH(O$28,'AEO 2022 42'!$13:$13,0))/100)*(SUM(O$14:O$15)/SUM(O$6:O$7,O$14:O$15))</f>
        <v>0.01919784548</v>
      </c>
      <c r="P60" s="3">
        <f t="array" ref="P60">(INDEX('AEO 2022 42'!91:91,MATCH(P$28,'AEO 2022 42'!$13:$13,0))/100)*(SUM(P$14:P$15)/SUM(P$6:P$7,P$14:P$15))</f>
        <v>0.0194324593</v>
      </c>
      <c r="Q60" s="3">
        <f t="array" ref="Q60">(INDEX('AEO 2022 42'!91:91,MATCH(Q$28,'AEO 2022 42'!$13:$13,0))/100)*(SUM(Q$14:Q$15)/SUM(Q$6:Q$7,Q$14:Q$15))</f>
        <v>0.01963776383</v>
      </c>
      <c r="R60" s="3">
        <f t="array" ref="R60">(INDEX('AEO 2022 42'!91:91,MATCH(R$28,'AEO 2022 42'!$13:$13,0))/100)*(SUM(R$14:R$15)/SUM(R$6:R$7,R$14:R$15))</f>
        <v>0.01981028514</v>
      </c>
      <c r="S60" s="3">
        <f t="array" ref="S60">(INDEX('AEO 2022 42'!91:91,MATCH(S$28,'AEO 2022 42'!$13:$13,0))/100)*(SUM(S$14:S$15)/SUM(S$6:S$7,S$14:S$15))</f>
        <v>0.01995041823</v>
      </c>
      <c r="T60" s="3">
        <f t="array" ref="T60">(INDEX('AEO 2022 42'!91:91,MATCH(T$28,'AEO 2022 42'!$13:$13,0))/100)*(SUM(T$14:T$15)/SUM(T$6:T$7,T$14:T$15))</f>
        <v>0.02004804051</v>
      </c>
      <c r="U60" s="3">
        <f t="array" ref="U60">(INDEX('AEO 2022 42'!91:91,MATCH(U$28,'AEO 2022 42'!$13:$13,0))/100)*(SUM(U$14:U$15)/SUM(U$6:U$7,U$14:U$15))</f>
        <v>0.02014473707</v>
      </c>
      <c r="V60" s="3">
        <f t="array" ref="V60">(INDEX('AEO 2022 42'!91:91,MATCH(V$28,'AEO 2022 42'!$13:$13,0))/100)*(SUM(V$14:V$15)/SUM(V$6:V$7,V$14:V$15))</f>
        <v>0.02014757365</v>
      </c>
      <c r="W60" s="3">
        <f t="array" ref="W60">(INDEX('AEO 2022 42'!91:91,MATCH(W$28,'AEO 2022 42'!$13:$13,0))/100)*(SUM(W$14:W$15)/SUM(W$6:W$7,W$14:W$15))</f>
        <v>0.02018256104</v>
      </c>
      <c r="X60" s="3">
        <f t="array" ref="X60">(INDEX('AEO 2022 42'!91:91,MATCH(X$28,'AEO 2022 42'!$13:$13,0))/100)*(SUM(X$14:X$15)/SUM(X$6:X$7,X$14:X$15))</f>
        <v>0.02018359754</v>
      </c>
      <c r="Y60" s="3">
        <f t="array" ref="Y60">(INDEX('AEO 2022 42'!91:91,MATCH(Y$28,'AEO 2022 42'!$13:$13,0))/100)*(SUM(Y$14:Y$15)/SUM(Y$6:Y$7,Y$14:Y$15))</f>
        <v>0.02015918135</v>
      </c>
      <c r="Z60" s="3">
        <f t="array" ref="Z60">(INDEX('AEO 2022 42'!91:91,MATCH(Z$28,'AEO 2022 42'!$13:$13,0))/100)*(SUM(Z$14:Z$15)/SUM(Z$6:Z$7,Z$14:Z$15))</f>
        <v>0.0201481788</v>
      </c>
      <c r="AA60" s="3">
        <f t="array" ref="AA60">(INDEX('AEO 2022 42'!91:91,MATCH(AA$28,'AEO 2022 42'!$13:$13,0))/100)*(SUM(AA$14:AA$15)/SUM(AA$6:AA$7,AA$14:AA$15))</f>
        <v>0.02012891231</v>
      </c>
      <c r="AB60" s="3">
        <f t="array" ref="AB60">(INDEX('AEO 2022 42'!91:91,MATCH(AB$28,'AEO 2022 42'!$13:$13,0))/100)*(SUM(AB$14:AB$15)/SUM(AB$6:AB$7,AB$14:AB$15))</f>
        <v>0.02009154997</v>
      </c>
      <c r="AC60" s="3">
        <f t="array" ref="AC60">(INDEX('AEO 2022 42'!91:91,MATCH(AC$28,'AEO 2022 42'!$13:$13,0))/100)*(SUM(AC$14:AC$15)/SUM(AC$6:AC$7,AC$14:AC$15))</f>
        <v>0.02006469226</v>
      </c>
      <c r="AD60" s="3">
        <f t="array" ref="AD60">(INDEX('AEO 2022 42'!91:91,MATCH(AD$28,'AEO 2022 42'!$13:$13,0))/100)*(SUM(AD$14:AD$15)/SUM(AD$6:AD$7,AD$14:AD$15))</f>
        <v>0.02003548384</v>
      </c>
      <c r="AE60" s="3">
        <f t="array" ref="AE60">(INDEX('AEO 2022 42'!91:91,MATCH(AE$28,'AEO 2022 42'!$13:$13,0))/100)*(SUM(AE$14:AE$15)/SUM(AE$6:AE$7,AE$14:AE$15))</f>
        <v>0.02000121671</v>
      </c>
      <c r="AF60" s="3">
        <f t="array" ref="AF60">(INDEX('AEO 2022 42'!91:91,MATCH(AF$28,'AEO 2022 42'!$13:$13,0))/100)*(SUM(AF$14:AF$15)/SUM(AF$6:AF$7,AF$14:AF$15))</f>
        <v>0.02000661204</v>
      </c>
    </row>
    <row r="61" ht="14.25" customHeight="1">
      <c r="A61" s="3" t="str">
        <f t="shared" si="11"/>
        <v>Large Utility</v>
      </c>
      <c r="B61" s="3">
        <f t="array" ref="B61">(INDEX('AEO 2021 42'!86:86,MATCH(B$28,'AEO 2021 42'!$14:$14,0))/100)*(SUM(B$14:B$15)/SUM(B$6:B$7,B$14:B$15))</f>
        <v>0.004009700298</v>
      </c>
      <c r="C61" s="3">
        <f t="array" ref="C61">(INDEX('AEO 2022 42'!92:92,MATCH(C$28,'AEO 2022 42'!$13:$13,0))/100)*(SUM(C$14:C$15)/SUM(C$6:C$7,C$14:C$15))</f>
        <v>0.003099426769</v>
      </c>
      <c r="D61" s="3">
        <f t="array" ref="D61">(INDEX('AEO 2022 42'!92:92,MATCH(D$28,'AEO 2022 42'!$13:$13,0))/100)*(SUM(D$14:D$15)/SUM(D$6:D$7,D$14:D$15))</f>
        <v>0.01206665858</v>
      </c>
      <c r="E61" s="3">
        <f t="array" ref="E61">(INDEX('AEO 2022 42'!92:92,MATCH(E$28,'AEO 2022 42'!$13:$13,0))/100)*(SUM(E$14:E$15)/SUM(E$6:E$7,E$14:E$15))</f>
        <v>0.01879658402</v>
      </c>
      <c r="F61" s="3">
        <f t="array" ref="F61">(INDEX('AEO 2022 42'!92:92,MATCH(F$28,'AEO 2022 42'!$13:$13,0))/100)*(SUM(F$14:F$15)/SUM(F$6:F$7,F$14:F$15))</f>
        <v>0.02315888359</v>
      </c>
      <c r="G61" s="3">
        <f t="array" ref="G61">(INDEX('AEO 2022 42'!92:92,MATCH(G$28,'AEO 2022 42'!$13:$13,0))/100)*(SUM(G$14:G$15)/SUM(G$6:G$7,G$14:G$15))</f>
        <v>0.02609260498</v>
      </c>
      <c r="H61" s="3">
        <f t="array" ref="H61">(INDEX('AEO 2022 42'!92:92,MATCH(H$28,'AEO 2022 42'!$13:$13,0))/100)*(SUM(H$14:H$15)/SUM(H$6:H$7,H$14:H$15))</f>
        <v>0.02825398564</v>
      </c>
      <c r="I61" s="3">
        <f t="array" ref="I61">(INDEX('AEO 2022 42'!92:92,MATCH(I$28,'AEO 2022 42'!$13:$13,0))/100)*(SUM(I$14:I$15)/SUM(I$6:I$7,I$14:I$15))</f>
        <v>0.02990962765</v>
      </c>
      <c r="J61" s="3">
        <f t="array" ref="J61">(INDEX('AEO 2022 42'!92:92,MATCH(J$28,'AEO 2022 42'!$13:$13,0))/100)*(SUM(J$14:J$15)/SUM(J$6:J$7,J$14:J$15))</f>
        <v>0.03126562303</v>
      </c>
      <c r="K61" s="3">
        <f t="array" ref="K61">(INDEX('AEO 2022 42'!92:92,MATCH(K$28,'AEO 2022 42'!$13:$13,0))/100)*(SUM(K$14:K$15)/SUM(K$6:K$7,K$14:K$15))</f>
        <v>0.03239272679</v>
      </c>
      <c r="L61" s="3">
        <f t="array" ref="L61">(INDEX('AEO 2022 42'!92:92,MATCH(L$28,'AEO 2022 42'!$13:$13,0))/100)*(SUM(L$14:L$15)/SUM(L$6:L$7,L$14:L$15))</f>
        <v>0.03337472156</v>
      </c>
      <c r="M61" s="3">
        <f t="array" ref="M61">(INDEX('AEO 2022 42'!92:92,MATCH(M$28,'AEO 2022 42'!$13:$13,0))/100)*(SUM(M$14:M$15)/SUM(M$6:M$7,M$14:M$15))</f>
        <v>0.03419414765</v>
      </c>
      <c r="N61" s="3">
        <f t="array" ref="N61">(INDEX('AEO 2022 42'!92:92,MATCH(N$28,'AEO 2022 42'!$13:$13,0))/100)*(SUM(N$14:N$15)/SUM(N$6:N$7,N$14:N$15))</f>
        <v>0.03497526835</v>
      </c>
      <c r="O61" s="3">
        <f t="array" ref="O61">(INDEX('AEO 2022 42'!92:92,MATCH(O$28,'AEO 2022 42'!$13:$13,0))/100)*(SUM(O$14:O$15)/SUM(O$6:O$7,O$14:O$15))</f>
        <v>0.03557793869</v>
      </c>
      <c r="P61" s="3">
        <f t="array" ref="P61">(INDEX('AEO 2022 42'!92:92,MATCH(P$28,'AEO 2022 42'!$13:$13,0))/100)*(SUM(P$14:P$15)/SUM(P$6:P$7,P$14:P$15))</f>
        <v>0.036083803</v>
      </c>
      <c r="Q61" s="3">
        <f t="array" ref="Q61">(INDEX('AEO 2022 42'!92:92,MATCH(Q$28,'AEO 2022 42'!$13:$13,0))/100)*(SUM(Q$14:Q$15)/SUM(Q$6:Q$7,Q$14:Q$15))</f>
        <v>0.03654228458</v>
      </c>
      <c r="R61" s="3">
        <f t="array" ref="R61">(INDEX('AEO 2022 42'!92:92,MATCH(R$28,'AEO 2022 42'!$13:$13,0))/100)*(SUM(R$14:R$15)/SUM(R$6:R$7,R$14:R$15))</f>
        <v>0.03693251654</v>
      </c>
      <c r="S61" s="3">
        <f t="array" ref="S61">(INDEX('AEO 2022 42'!92:92,MATCH(S$28,'AEO 2022 42'!$13:$13,0))/100)*(SUM(S$14:S$15)/SUM(S$6:S$7,S$14:S$15))</f>
        <v>0.0372586857</v>
      </c>
      <c r="T61" s="3">
        <f t="array" ref="T61">(INDEX('AEO 2022 42'!92:92,MATCH(T$28,'AEO 2022 42'!$13:$13,0))/100)*(SUM(T$14:T$15)/SUM(T$6:T$7,T$14:T$15))</f>
        <v>0.03752531071</v>
      </c>
      <c r="U61" s="3">
        <f t="array" ref="U61">(INDEX('AEO 2022 42'!92:92,MATCH(U$28,'AEO 2022 42'!$13:$13,0))/100)*(SUM(U$14:U$15)/SUM(U$6:U$7,U$14:U$15))</f>
        <v>0.03771308159</v>
      </c>
      <c r="V61" s="3">
        <f t="array" ref="V61">(INDEX('AEO 2022 42'!92:92,MATCH(V$28,'AEO 2022 42'!$13:$13,0))/100)*(SUM(V$14:V$15)/SUM(V$6:V$7,V$14:V$15))</f>
        <v>0.03788186966</v>
      </c>
      <c r="W61" s="3">
        <f t="array" ref="W61">(INDEX('AEO 2022 42'!92:92,MATCH(W$28,'AEO 2022 42'!$13:$13,0))/100)*(SUM(W$14:W$15)/SUM(W$6:W$7,W$14:W$15))</f>
        <v>0.03796352439</v>
      </c>
      <c r="X61" s="3">
        <f t="array" ref="X61">(INDEX('AEO 2022 42'!92:92,MATCH(X$28,'AEO 2022 42'!$13:$13,0))/100)*(SUM(X$14:X$15)/SUM(X$6:X$7,X$14:X$15))</f>
        <v>0.03802942722</v>
      </c>
      <c r="Y61" s="3">
        <f t="array" ref="Y61">(INDEX('AEO 2022 42'!92:92,MATCH(Y$28,'AEO 2022 42'!$13:$13,0))/100)*(SUM(Y$14:Y$15)/SUM(Y$6:Y$7,Y$14:Y$15))</f>
        <v>0.03805689232</v>
      </c>
      <c r="Z61" s="3">
        <f t="array" ref="Z61">(INDEX('AEO 2022 42'!92:92,MATCH(Z$28,'AEO 2022 42'!$13:$13,0))/100)*(SUM(Z$14:Z$15)/SUM(Z$6:Z$7,Z$14:Z$15))</f>
        <v>0.03805437573</v>
      </c>
      <c r="AA61" s="3">
        <f t="array" ref="AA61">(INDEX('AEO 2022 42'!92:92,MATCH(AA$28,'AEO 2022 42'!$13:$13,0))/100)*(SUM(AA$14:AA$15)/SUM(AA$6:AA$7,AA$14:AA$15))</f>
        <v>0.03805279168</v>
      </c>
      <c r="AB61" s="3">
        <f t="array" ref="AB61">(INDEX('AEO 2022 42'!92:92,MATCH(AB$28,'AEO 2022 42'!$13:$13,0))/100)*(SUM(AB$14:AB$15)/SUM(AB$6:AB$7,AB$14:AB$15))</f>
        <v>0.03804530665</v>
      </c>
      <c r="AC61" s="3">
        <f t="array" ref="AC61">(INDEX('AEO 2022 42'!92:92,MATCH(AC$28,'AEO 2022 42'!$13:$13,0))/100)*(SUM(AC$14:AC$15)/SUM(AC$6:AC$7,AC$14:AC$15))</f>
        <v>0.03802474339</v>
      </c>
      <c r="AD61" s="3">
        <f t="array" ref="AD61">(INDEX('AEO 2022 42'!92:92,MATCH(AD$28,'AEO 2022 42'!$13:$13,0))/100)*(SUM(AD$14:AD$15)/SUM(AD$6:AD$7,AD$14:AD$15))</f>
        <v>0.0380078467</v>
      </c>
      <c r="AE61" s="3">
        <f t="array" ref="AE61">(INDEX('AEO 2022 42'!92:92,MATCH(AE$28,'AEO 2022 42'!$13:$13,0))/100)*(SUM(AE$14:AE$15)/SUM(AE$6:AE$7,AE$14:AE$15))</f>
        <v>0.03799636132</v>
      </c>
      <c r="AF61" s="3">
        <f t="array" ref="AF61">(INDEX('AEO 2022 42'!92:92,MATCH(AF$28,'AEO 2022 42'!$13:$13,0))/100)*(SUM(AF$14:AF$15)/SUM(AF$6:AF$7,AF$14:AF$15))</f>
        <v>0.03797282223</v>
      </c>
    </row>
    <row r="62" ht="14.25" customHeight="1">
      <c r="A62" s="3" t="str">
        <f t="shared" si="11"/>
        <v>Small Crossover Utility</v>
      </c>
      <c r="B62" s="3">
        <f t="array" ref="B62">(INDEX('AEO 2021 42'!87:87,MATCH(B$28,'AEO 2021 42'!$14:$14,0))/100)*(SUM(B$14:B$15)/SUM(B$6:B$7,B$14:B$15))</f>
        <v>0.01924896081</v>
      </c>
      <c r="C62" s="3">
        <f t="array" ref="C62">(INDEX('AEO 2022 42'!93:93,MATCH(C$28,'AEO 2022 42'!$13:$13,0))/100)*(SUM(C$14:C$15)/SUM(C$6:C$7,C$14:C$15))</f>
        <v>0.01021455346</v>
      </c>
      <c r="D62" s="3">
        <f t="array" ref="D62">(INDEX('AEO 2022 42'!93:93,MATCH(D$28,'AEO 2022 42'!$13:$13,0))/100)*(SUM(D$14:D$15)/SUM(D$6:D$7,D$14:D$15))</f>
        <v>0.04090299524</v>
      </c>
      <c r="E62" s="3">
        <f t="array" ref="E62">(INDEX('AEO 2022 42'!93:93,MATCH(E$28,'AEO 2022 42'!$13:$13,0))/100)*(SUM(E$14:E$15)/SUM(E$6:E$7,E$14:E$15))</f>
        <v>0.06520259141</v>
      </c>
      <c r="F62" s="3">
        <f t="array" ref="F62">(INDEX('AEO 2022 42'!93:93,MATCH(F$28,'AEO 2022 42'!$13:$13,0))/100)*(SUM(F$14:F$15)/SUM(F$6:F$7,F$14:F$15))</f>
        <v>0.08109890542</v>
      </c>
      <c r="G62" s="3">
        <f t="array" ref="G62">(INDEX('AEO 2022 42'!93:93,MATCH(G$28,'AEO 2022 42'!$13:$13,0))/100)*(SUM(G$14:G$15)/SUM(G$6:G$7,G$14:G$15))</f>
        <v>0.09216643047</v>
      </c>
      <c r="H62" s="3">
        <f t="array" ref="H62">(INDEX('AEO 2022 42'!93:93,MATCH(H$28,'AEO 2022 42'!$13:$13,0))/100)*(SUM(H$14:H$15)/SUM(H$6:H$7,H$14:H$15))</f>
        <v>0.1003397009</v>
      </c>
      <c r="I62" s="3">
        <f t="array" ref="I62">(INDEX('AEO 2022 42'!93:93,MATCH(I$28,'AEO 2022 42'!$13:$13,0))/100)*(SUM(I$14:I$15)/SUM(I$6:I$7,I$14:I$15))</f>
        <v>0.1067252336</v>
      </c>
      <c r="J62" s="3">
        <f t="array" ref="J62">(INDEX('AEO 2022 42'!93:93,MATCH(J$28,'AEO 2022 42'!$13:$13,0))/100)*(SUM(J$14:J$15)/SUM(J$6:J$7,J$14:J$15))</f>
        <v>0.1121572718</v>
      </c>
      <c r="K62" s="3">
        <f t="array" ref="K62">(INDEX('AEO 2022 42'!93:93,MATCH(K$28,'AEO 2022 42'!$13:$13,0))/100)*(SUM(K$14:K$15)/SUM(K$6:K$7,K$14:K$15))</f>
        <v>0.116775125</v>
      </c>
      <c r="L62" s="3">
        <f t="array" ref="L62">(INDEX('AEO 2022 42'!93:93,MATCH(L$28,'AEO 2022 42'!$13:$13,0))/100)*(SUM(L$14:L$15)/SUM(L$6:L$7,L$14:L$15))</f>
        <v>0.120683293</v>
      </c>
      <c r="M62" s="3">
        <f t="array" ref="M62">(INDEX('AEO 2022 42'!93:93,MATCH(M$28,'AEO 2022 42'!$13:$13,0))/100)*(SUM(M$14:M$15)/SUM(M$6:M$7,M$14:M$15))</f>
        <v>0.1242739212</v>
      </c>
      <c r="N62" s="3">
        <f t="array" ref="N62">(INDEX('AEO 2022 42'!93:93,MATCH(N$28,'AEO 2022 42'!$13:$13,0))/100)*(SUM(N$14:N$15)/SUM(N$6:N$7,N$14:N$15))</f>
        <v>0.127093558</v>
      </c>
      <c r="O62" s="3">
        <f t="array" ref="O62">(INDEX('AEO 2022 42'!93:93,MATCH(O$28,'AEO 2022 42'!$13:$13,0))/100)*(SUM(O$14:O$15)/SUM(O$6:O$7,O$14:O$15))</f>
        <v>0.1300151574</v>
      </c>
      <c r="P62" s="3">
        <f t="array" ref="P62">(INDEX('AEO 2022 42'!93:93,MATCH(P$28,'AEO 2022 42'!$13:$13,0))/100)*(SUM(P$14:P$15)/SUM(P$6:P$7,P$14:P$15))</f>
        <v>0.1323294877</v>
      </c>
      <c r="Q62" s="3">
        <f t="array" ref="Q62">(INDEX('AEO 2022 42'!93:93,MATCH(Q$28,'AEO 2022 42'!$13:$13,0))/100)*(SUM(Q$14:Q$15)/SUM(Q$6:Q$7,Q$14:Q$15))</f>
        <v>0.1343634144</v>
      </c>
      <c r="R62" s="3">
        <f t="array" ref="R62">(INDEX('AEO 2022 42'!93:93,MATCH(R$28,'AEO 2022 42'!$13:$13,0))/100)*(SUM(R$14:R$15)/SUM(R$6:R$7,R$14:R$15))</f>
        <v>0.1361673476</v>
      </c>
      <c r="S62" s="3">
        <f t="array" ref="S62">(INDEX('AEO 2022 42'!93:93,MATCH(S$28,'AEO 2022 42'!$13:$13,0))/100)*(SUM(S$14:S$15)/SUM(S$6:S$7,S$14:S$15))</f>
        <v>0.1376665252</v>
      </c>
      <c r="T62" s="3">
        <f t="array" ref="T62">(INDEX('AEO 2022 42'!93:93,MATCH(T$28,'AEO 2022 42'!$13:$13,0))/100)*(SUM(T$14:T$15)/SUM(T$6:T$7,T$14:T$15))</f>
        <v>0.1389095356</v>
      </c>
      <c r="U62" s="3">
        <f t="array" ref="U62">(INDEX('AEO 2022 42'!93:93,MATCH(U$28,'AEO 2022 42'!$13:$13,0))/100)*(SUM(U$14:U$15)/SUM(U$6:U$7,U$14:U$15))</f>
        <v>0.1400292766</v>
      </c>
      <c r="V62" s="3">
        <f t="array" ref="V62">(INDEX('AEO 2022 42'!93:93,MATCH(V$28,'AEO 2022 42'!$13:$13,0))/100)*(SUM(V$14:V$15)/SUM(V$6:V$7,V$14:V$15))</f>
        <v>0.1406777596</v>
      </c>
      <c r="W62" s="3">
        <f t="array" ref="W62">(INDEX('AEO 2022 42'!93:93,MATCH(W$28,'AEO 2022 42'!$13:$13,0))/100)*(SUM(W$14:W$15)/SUM(W$6:W$7,W$14:W$15))</f>
        <v>0.1413667215</v>
      </c>
      <c r="X62" s="3">
        <f t="array" ref="X62">(INDEX('AEO 2022 42'!93:93,MATCH(X$28,'AEO 2022 42'!$13:$13,0))/100)*(SUM(X$14:X$15)/SUM(X$6:X$7,X$14:X$15))</f>
        <v>0.1418399499</v>
      </c>
      <c r="Y62" s="3">
        <f t="array" ref="Y62">(INDEX('AEO 2022 42'!93:93,MATCH(Y$28,'AEO 2022 42'!$13:$13,0))/100)*(SUM(Y$14:Y$15)/SUM(Y$6:Y$7,Y$14:Y$15))</f>
        <v>0.1421313509</v>
      </c>
      <c r="Z62" s="3">
        <f t="array" ref="Z62">(INDEX('AEO 2022 42'!93:93,MATCH(Z$28,'AEO 2022 42'!$13:$13,0))/100)*(SUM(Z$14:Z$15)/SUM(Z$6:Z$7,Z$14:Z$15))</f>
        <v>0.1424414707</v>
      </c>
      <c r="AA62" s="3">
        <f t="array" ref="AA62">(INDEX('AEO 2022 42'!93:93,MATCH(AA$28,'AEO 2022 42'!$13:$13,0))/100)*(SUM(AA$14:AA$15)/SUM(AA$6:AA$7,AA$14:AA$15))</f>
        <v>0.1426925997</v>
      </c>
      <c r="AB62" s="3">
        <f t="array" ref="AB62">(INDEX('AEO 2022 42'!93:93,MATCH(AB$28,'AEO 2022 42'!$13:$13,0))/100)*(SUM(AB$14:AB$15)/SUM(AB$6:AB$7,AB$14:AB$15))</f>
        <v>0.1428381533</v>
      </c>
      <c r="AC62" s="3">
        <f t="array" ref="AC62">(INDEX('AEO 2022 42'!93:93,MATCH(AC$28,'AEO 2022 42'!$13:$13,0))/100)*(SUM(AC$14:AC$15)/SUM(AC$6:AC$7,AC$14:AC$15))</f>
        <v>0.1430055737</v>
      </c>
      <c r="AD62" s="3">
        <f t="array" ref="AD62">(INDEX('AEO 2022 42'!93:93,MATCH(AD$28,'AEO 2022 42'!$13:$13,0))/100)*(SUM(AD$14:AD$15)/SUM(AD$6:AD$7,AD$14:AD$15))</f>
        <v>0.143162075</v>
      </c>
      <c r="AE62" s="3">
        <f t="array" ref="AE62">(INDEX('AEO 2022 42'!93:93,MATCH(AE$28,'AEO 2022 42'!$13:$13,0))/100)*(SUM(AE$14:AE$15)/SUM(AE$6:AE$7,AE$14:AE$15))</f>
        <v>0.143276114</v>
      </c>
      <c r="AF62" s="3">
        <f t="array" ref="AF62">(INDEX('AEO 2022 42'!93:93,MATCH(AF$28,'AEO 2022 42'!$13:$13,0))/100)*(SUM(AF$14:AF$15)/SUM(AF$6:AF$7,AF$14:AF$15))</f>
        <v>0.1435622269</v>
      </c>
    </row>
    <row r="63" ht="14.25" customHeight="1">
      <c r="A63" s="3" t="str">
        <f t="shared" si="11"/>
        <v>Large Crossover Utility</v>
      </c>
      <c r="B63" s="3">
        <f t="array" ref="B63">(INDEX('AEO 2021 42'!88:88,MATCH(B$28,'AEO 2021 42'!$14:$14,0))/100)*(SUM(B$14:B$15)/SUM(B$6:B$7,B$14:B$15))</f>
        <v>0.03031755366</v>
      </c>
      <c r="C63" s="3">
        <f t="array" ref="C63">(INDEX('AEO 2022 42'!94:94,MATCH(C$28,'AEO 2022 42'!$13:$13,0))/100)*(SUM(C$14:C$15)/SUM(C$6:C$7,C$14:C$15))</f>
        <v>0.02469055966</v>
      </c>
      <c r="D63" s="3">
        <f t="array" ref="D63">(INDEX('AEO 2022 42'!94:94,MATCH(D$28,'AEO 2022 42'!$13:$13,0))/100)*(SUM(D$14:D$15)/SUM(D$6:D$7,D$14:D$15))</f>
        <v>0.09818920379</v>
      </c>
      <c r="E63" s="3">
        <f t="array" ref="E63">(INDEX('AEO 2022 42'!94:94,MATCH(E$28,'AEO 2022 42'!$13:$13,0))/100)*(SUM(E$14:E$15)/SUM(E$6:E$7,E$14:E$15))</f>
        <v>0.1537082148</v>
      </c>
      <c r="F63" s="3">
        <f t="array" ref="F63">(INDEX('AEO 2022 42'!94:94,MATCH(F$28,'AEO 2022 42'!$13:$13,0))/100)*(SUM(F$14:F$15)/SUM(F$6:F$7,F$14:F$15))</f>
        <v>0.1906349779</v>
      </c>
      <c r="G63" s="3">
        <f t="array" ref="G63">(INDEX('AEO 2022 42'!94:94,MATCH(G$28,'AEO 2022 42'!$13:$13,0))/100)*(SUM(G$14:G$15)/SUM(G$6:G$7,G$14:G$15))</f>
        <v>0.2161759107</v>
      </c>
      <c r="H63" s="3">
        <f t="array" ref="H63">(INDEX('AEO 2022 42'!94:94,MATCH(H$28,'AEO 2022 42'!$13:$13,0))/100)*(SUM(H$14:H$15)/SUM(H$6:H$7,H$14:H$15))</f>
        <v>0.235383254</v>
      </c>
      <c r="I63" s="3">
        <f t="array" ref="I63">(INDEX('AEO 2022 42'!94:94,MATCH(I$28,'AEO 2022 42'!$13:$13,0))/100)*(SUM(I$14:I$15)/SUM(I$6:I$7,I$14:I$15))</f>
        <v>0.2504130579</v>
      </c>
      <c r="J63" s="3">
        <f t="array" ref="J63">(INDEX('AEO 2022 42'!94:94,MATCH(J$28,'AEO 2022 42'!$13:$13,0))/100)*(SUM(J$14:J$15)/SUM(J$6:J$7,J$14:J$15))</f>
        <v>0.2628216361</v>
      </c>
      <c r="K63" s="3">
        <f t="array" ref="K63">(INDEX('AEO 2022 42'!94:94,MATCH(K$28,'AEO 2022 42'!$13:$13,0))/100)*(SUM(K$14:K$15)/SUM(K$6:K$7,K$14:K$15))</f>
        <v>0.2733423144</v>
      </c>
      <c r="L63" s="3">
        <f t="array" ref="L63">(INDEX('AEO 2022 42'!94:94,MATCH(L$28,'AEO 2022 42'!$13:$13,0))/100)*(SUM(L$14:L$15)/SUM(L$6:L$7,L$14:L$15))</f>
        <v>0.2825416757</v>
      </c>
      <c r="M63" s="3">
        <f t="array" ref="M63">(INDEX('AEO 2022 42'!94:94,MATCH(M$28,'AEO 2022 42'!$13:$13,0))/100)*(SUM(M$14:M$15)/SUM(M$6:M$7,M$14:M$15))</f>
        <v>0.2904358115</v>
      </c>
      <c r="N63" s="3">
        <f t="array" ref="N63">(INDEX('AEO 2022 42'!94:94,MATCH(N$28,'AEO 2022 42'!$13:$13,0))/100)*(SUM(N$14:N$15)/SUM(N$6:N$7,N$14:N$15))</f>
        <v>0.2975498271</v>
      </c>
      <c r="O63" s="3">
        <f t="array" ref="O63">(INDEX('AEO 2022 42'!94:94,MATCH(O$28,'AEO 2022 42'!$13:$13,0))/100)*(SUM(O$14:O$15)/SUM(O$6:O$7,O$14:O$15))</f>
        <v>0.3034535394</v>
      </c>
      <c r="P63" s="3">
        <f t="array" ref="P63">(INDEX('AEO 2022 42'!94:94,MATCH(P$28,'AEO 2022 42'!$13:$13,0))/100)*(SUM(P$14:P$15)/SUM(P$6:P$7,P$14:P$15))</f>
        <v>0.3086266381</v>
      </c>
      <c r="Q63" s="3">
        <f t="array" ref="Q63">(INDEX('AEO 2022 42'!94:94,MATCH(Q$28,'AEO 2022 42'!$13:$13,0))/100)*(SUM(Q$14:Q$15)/SUM(Q$6:Q$7,Q$14:Q$15))</f>
        <v>0.3132350037</v>
      </c>
      <c r="R63" s="3">
        <f t="array" ref="R63">(INDEX('AEO 2022 42'!94:94,MATCH(R$28,'AEO 2022 42'!$13:$13,0))/100)*(SUM(R$14:R$15)/SUM(R$6:R$7,R$14:R$15))</f>
        <v>0.3171491863</v>
      </c>
      <c r="S63" s="3">
        <f t="array" ref="S63">(INDEX('AEO 2022 42'!94:94,MATCH(S$28,'AEO 2022 42'!$13:$13,0))/100)*(SUM(S$14:S$15)/SUM(S$6:S$7,S$14:S$15))</f>
        <v>0.3205623216</v>
      </c>
      <c r="T63" s="3">
        <f t="array" ref="T63">(INDEX('AEO 2022 42'!94:94,MATCH(T$28,'AEO 2022 42'!$13:$13,0))/100)*(SUM(T$14:T$15)/SUM(T$6:T$7,T$14:T$15))</f>
        <v>0.3233477235</v>
      </c>
      <c r="U63" s="3">
        <f t="array" ref="U63">(INDEX('AEO 2022 42'!94:94,MATCH(U$28,'AEO 2022 42'!$13:$13,0))/100)*(SUM(U$14:U$15)/SUM(U$6:U$7,U$14:U$15))</f>
        <v>0.325483765</v>
      </c>
      <c r="V63" s="3">
        <f t="array" ref="V63">(INDEX('AEO 2022 42'!94:94,MATCH(V$28,'AEO 2022 42'!$13:$13,0))/100)*(SUM(V$14:V$15)/SUM(V$6:V$7,V$14:V$15))</f>
        <v>0.3273471342</v>
      </c>
      <c r="W63" s="3">
        <f t="array" ref="W63">(INDEX('AEO 2022 42'!94:94,MATCH(W$28,'AEO 2022 42'!$13:$13,0))/100)*(SUM(W$14:W$15)/SUM(W$6:W$7,W$14:W$15))</f>
        <v>0.3285983009</v>
      </c>
      <c r="X63" s="3">
        <f t="array" ref="X63">(INDEX('AEO 2022 42'!94:94,MATCH(X$28,'AEO 2022 42'!$13:$13,0))/100)*(SUM(X$14:X$15)/SUM(X$6:X$7,X$14:X$15))</f>
        <v>0.3295751925</v>
      </c>
      <c r="Y63" s="3">
        <f t="array" ref="Y63">(INDEX('AEO 2022 42'!94:94,MATCH(Y$28,'AEO 2022 42'!$13:$13,0))/100)*(SUM(Y$14:Y$15)/SUM(Y$6:Y$7,Y$14:Y$15))</f>
        <v>0.3302283626</v>
      </c>
      <c r="Z63" s="3">
        <f t="array" ref="Z63">(INDEX('AEO 2022 42'!94:94,MATCH(Z$28,'AEO 2022 42'!$13:$13,0))/100)*(SUM(Z$14:Z$15)/SUM(Z$6:Z$7,Z$14:Z$15))</f>
        <v>0.3306212725</v>
      </c>
      <c r="AA63" s="3">
        <f t="array" ref="AA63">(INDEX('AEO 2022 42'!94:94,MATCH(AA$28,'AEO 2022 42'!$13:$13,0))/100)*(SUM(AA$14:AA$15)/SUM(AA$6:AA$7,AA$14:AA$15))</f>
        <v>0.3309507849</v>
      </c>
      <c r="AB63" s="3">
        <f t="array" ref="AB63">(INDEX('AEO 2022 42'!94:94,MATCH(AB$28,'AEO 2022 42'!$13:$13,0))/100)*(SUM(AB$14:AB$15)/SUM(AB$6:AB$7,AB$14:AB$15))</f>
        <v>0.3312028671</v>
      </c>
      <c r="AC63" s="3">
        <f t="array" ref="AC63">(INDEX('AEO 2022 42'!94:94,MATCH(AC$28,'AEO 2022 42'!$13:$13,0))/100)*(SUM(AC$14:AC$15)/SUM(AC$6:AC$7,AC$14:AC$15))</f>
        <v>0.3313391583</v>
      </c>
      <c r="AD63" s="3">
        <f t="array" ref="AD63">(INDEX('AEO 2022 42'!94:94,MATCH(AD$28,'AEO 2022 42'!$13:$13,0))/100)*(SUM(AD$14:AD$15)/SUM(AD$6:AD$7,AD$14:AD$15))</f>
        <v>0.3314829923</v>
      </c>
      <c r="AE63" s="3">
        <f t="array" ref="AE63">(INDEX('AEO 2022 42'!94:94,MATCH(AE$28,'AEO 2022 42'!$13:$13,0))/100)*(SUM(AE$14:AE$15)/SUM(AE$6:AE$7,AE$14:AE$15))</f>
        <v>0.3316605932</v>
      </c>
      <c r="AF63" s="3">
        <f t="array" ref="AF63">(INDEX('AEO 2022 42'!94:94,MATCH(AF$28,'AEO 2022 42'!$13:$13,0))/100)*(SUM(AF$14:AF$15)/SUM(AF$6:AF$7,AF$14:AF$15))</f>
        <v>0.3317471941</v>
      </c>
    </row>
    <row r="64" ht="14.25" customHeight="1"/>
    <row r="65" ht="14.25" customHeight="1">
      <c r="A65" s="2" t="s">
        <v>3906</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ht="14.25" customHeight="1"/>
    <row r="67" ht="14.25" customHeight="1">
      <c r="B67" s="3">
        <f t="shared" ref="B67:AF67" si="12">B2</f>
        <v>2020</v>
      </c>
      <c r="C67" s="3">
        <f t="shared" si="12"/>
        <v>2021</v>
      </c>
      <c r="D67" s="3">
        <f t="shared" si="12"/>
        <v>2022</v>
      </c>
      <c r="E67" s="3">
        <f t="shared" si="12"/>
        <v>2023</v>
      </c>
      <c r="F67" s="3">
        <f t="shared" si="12"/>
        <v>2024</v>
      </c>
      <c r="G67" s="3">
        <f t="shared" si="12"/>
        <v>2025</v>
      </c>
      <c r="H67" s="3">
        <f t="shared" si="12"/>
        <v>2026</v>
      </c>
      <c r="I67" s="3">
        <f t="shared" si="12"/>
        <v>2027</v>
      </c>
      <c r="J67" s="3">
        <f t="shared" si="12"/>
        <v>2028</v>
      </c>
      <c r="K67" s="3">
        <f t="shared" si="12"/>
        <v>2029</v>
      </c>
      <c r="L67" s="3">
        <f t="shared" si="12"/>
        <v>2030</v>
      </c>
      <c r="M67" s="3">
        <f t="shared" si="12"/>
        <v>2031</v>
      </c>
      <c r="N67" s="3">
        <f t="shared" si="12"/>
        <v>2032</v>
      </c>
      <c r="O67" s="3">
        <f t="shared" si="12"/>
        <v>2033</v>
      </c>
      <c r="P67" s="3">
        <f t="shared" si="12"/>
        <v>2034</v>
      </c>
      <c r="Q67" s="3">
        <f t="shared" si="12"/>
        <v>2035</v>
      </c>
      <c r="R67" s="3">
        <f t="shared" si="12"/>
        <v>2036</v>
      </c>
      <c r="S67" s="3">
        <f t="shared" si="12"/>
        <v>2037</v>
      </c>
      <c r="T67" s="3">
        <f t="shared" si="12"/>
        <v>2038</v>
      </c>
      <c r="U67" s="3">
        <f t="shared" si="12"/>
        <v>2039</v>
      </c>
      <c r="V67" s="3">
        <f t="shared" si="12"/>
        <v>2040</v>
      </c>
      <c r="W67" s="3">
        <f t="shared" si="12"/>
        <v>2041</v>
      </c>
      <c r="X67" s="3">
        <f t="shared" si="12"/>
        <v>2042</v>
      </c>
      <c r="Y67" s="3">
        <f t="shared" si="12"/>
        <v>2043</v>
      </c>
      <c r="Z67" s="3">
        <f t="shared" si="12"/>
        <v>2044</v>
      </c>
      <c r="AA67" s="3">
        <f t="shared" si="12"/>
        <v>2045</v>
      </c>
      <c r="AB67" s="3">
        <f t="shared" si="12"/>
        <v>2046</v>
      </c>
      <c r="AC67" s="3">
        <f t="shared" si="12"/>
        <v>2047</v>
      </c>
      <c r="AD67" s="3">
        <f t="shared" si="12"/>
        <v>2048</v>
      </c>
      <c r="AE67" s="3">
        <f t="shared" si="12"/>
        <v>2049</v>
      </c>
      <c r="AF67" s="3">
        <f t="shared" si="12"/>
        <v>2050</v>
      </c>
    </row>
    <row r="68" ht="14.25" customHeight="1">
      <c r="A68" s="3" t="s">
        <v>179</v>
      </c>
    </row>
    <row r="69" ht="14.25" customHeight="1">
      <c r="A69" s="3" t="str">
        <f>'AEO 2021 52'!A169</f>
        <v>Mini-compact Cars</v>
      </c>
      <c r="B69" s="3">
        <f t="array" ref="B69">INDEX('AEO 2021 52'!169:169,MATCH(B$67,'AEO 2021 52'!$14:$14,0))</f>
        <v>87.721962</v>
      </c>
      <c r="C69" s="81">
        <f t="array" ref="C69">INDEX('AEO 2022 52'!176:176,MATCH(C$67,'AEO 2022 52'!$13:$13,0))</f>
        <v>91.768318</v>
      </c>
      <c r="D69" s="81">
        <f t="array" ref="D69">INDEX('AEO 2022 52'!176:176,MATCH(D$67,'AEO 2022 52'!$13:$13,0))</f>
        <v>91.261238</v>
      </c>
      <c r="E69" s="81">
        <f t="array" ref="E69">INDEX('AEO 2022 52'!176:176,MATCH(E$67,'AEO 2022 52'!$13:$13,0))</f>
        <v>90.851982</v>
      </c>
      <c r="F69" s="81">
        <f t="array" ref="F69">INDEX('AEO 2022 52'!176:176,MATCH(F$67,'AEO 2022 52'!$13:$13,0))</f>
        <v>90.506989</v>
      </c>
      <c r="G69" s="81">
        <f t="array" ref="G69">INDEX('AEO 2022 52'!176:176,MATCH(G$67,'AEO 2022 52'!$13:$13,0))</f>
        <v>90.319107</v>
      </c>
      <c r="H69" s="81">
        <f t="array" ref="H69">INDEX('AEO 2022 52'!176:176,MATCH(H$67,'AEO 2022 52'!$13:$13,0))</f>
        <v>90.225525</v>
      </c>
      <c r="I69" s="81">
        <f t="array" ref="I69">INDEX('AEO 2022 52'!176:176,MATCH(I$67,'AEO 2022 52'!$13:$13,0))</f>
        <v>90.131676</v>
      </c>
      <c r="J69" s="81">
        <f t="array" ref="J69">INDEX('AEO 2022 52'!176:176,MATCH(J$67,'AEO 2022 52'!$13:$13,0))</f>
        <v>90.066872</v>
      </c>
      <c r="K69" s="81">
        <f t="array" ref="K69">INDEX('AEO 2022 52'!176:176,MATCH(K$67,'AEO 2022 52'!$13:$13,0))</f>
        <v>90.004959</v>
      </c>
      <c r="L69" s="81">
        <f t="array" ref="L69">INDEX('AEO 2022 52'!176:176,MATCH(L$67,'AEO 2022 52'!$13:$13,0))</f>
        <v>89.962143</v>
      </c>
      <c r="M69" s="81">
        <f t="array" ref="M69">INDEX('AEO 2022 52'!176:176,MATCH(M$67,'AEO 2022 52'!$13:$13,0))</f>
        <v>89.919052</v>
      </c>
      <c r="N69" s="81">
        <f t="array" ref="N69">INDEX('AEO 2022 52'!176:176,MATCH(N$67,'AEO 2022 52'!$13:$13,0))</f>
        <v>89.875298</v>
      </c>
      <c r="O69" s="81">
        <f t="array" ref="O69">INDEX('AEO 2022 52'!176:176,MATCH(O$67,'AEO 2022 52'!$13:$13,0))</f>
        <v>89.83416</v>
      </c>
      <c r="P69" s="81">
        <f t="array" ref="P69">INDEX('AEO 2022 52'!176:176,MATCH(P$67,'AEO 2022 52'!$13:$13,0))</f>
        <v>89.774879</v>
      </c>
      <c r="Q69" s="81">
        <f t="array" ref="Q69">INDEX('AEO 2022 52'!176:176,MATCH(Q$67,'AEO 2022 52'!$13:$13,0))</f>
        <v>89.717003</v>
      </c>
      <c r="R69" s="81">
        <f t="array" ref="R69">INDEX('AEO 2022 52'!176:176,MATCH(R$67,'AEO 2022 52'!$13:$13,0))</f>
        <v>89.669403</v>
      </c>
      <c r="S69" s="81">
        <f t="array" ref="S69">INDEX('AEO 2022 52'!176:176,MATCH(S$67,'AEO 2022 52'!$13:$13,0))</f>
        <v>89.625961</v>
      </c>
      <c r="T69" s="81">
        <f t="array" ref="T69">INDEX('AEO 2022 52'!176:176,MATCH(T$67,'AEO 2022 52'!$13:$13,0))</f>
        <v>89.586678</v>
      </c>
      <c r="U69" s="81">
        <f t="array" ref="U69">INDEX('AEO 2022 52'!176:176,MATCH(U$67,'AEO 2022 52'!$13:$13,0))</f>
        <v>89.549934</v>
      </c>
      <c r="V69" s="81">
        <f t="array" ref="V69">INDEX('AEO 2022 52'!176:176,MATCH(V$67,'AEO 2022 52'!$13:$13,0))</f>
        <v>89.518112</v>
      </c>
      <c r="W69" s="81">
        <f t="array" ref="W69">INDEX('AEO 2022 52'!176:176,MATCH(W$67,'AEO 2022 52'!$13:$13,0))</f>
        <v>89.487961</v>
      </c>
      <c r="X69" s="81">
        <f t="array" ref="X69">INDEX('AEO 2022 52'!176:176,MATCH(X$67,'AEO 2022 52'!$13:$13,0))</f>
        <v>89.460182</v>
      </c>
      <c r="Y69" s="81">
        <f t="array" ref="Y69">INDEX('AEO 2022 52'!176:176,MATCH(Y$67,'AEO 2022 52'!$13:$13,0))</f>
        <v>89.434517</v>
      </c>
      <c r="Z69" s="81">
        <f t="array" ref="Z69">INDEX('AEO 2022 52'!176:176,MATCH(Z$67,'AEO 2022 52'!$13:$13,0))</f>
        <v>89.412086</v>
      </c>
      <c r="AA69" s="81">
        <f t="array" ref="AA69">INDEX('AEO 2022 52'!176:176,MATCH(AA$67,'AEO 2022 52'!$13:$13,0))</f>
        <v>89.391777</v>
      </c>
      <c r="AB69" s="81">
        <f t="array" ref="AB69">INDEX('AEO 2022 52'!176:176,MATCH(AB$67,'AEO 2022 52'!$13:$13,0))</f>
        <v>89.373711</v>
      </c>
      <c r="AC69" s="81">
        <f t="array" ref="AC69">INDEX('AEO 2022 52'!176:176,MATCH(AC$67,'AEO 2022 52'!$13:$13,0))</f>
        <v>89.356544</v>
      </c>
      <c r="AD69" s="81">
        <f t="array" ref="AD69">INDEX('AEO 2022 52'!176:176,MATCH(AD$67,'AEO 2022 52'!$13:$13,0))</f>
        <v>89.341568</v>
      </c>
      <c r="AE69" s="81">
        <f t="array" ref="AE69">INDEX('AEO 2022 52'!176:176,MATCH(AE$67,'AEO 2022 52'!$13:$13,0))</f>
        <v>89.327866</v>
      </c>
      <c r="AF69" s="81">
        <f t="array" ref="AF69">INDEX('AEO 2022 52'!176:176,MATCH(AF$67,'AEO 2022 52'!$13:$13,0))</f>
        <v>89.294388</v>
      </c>
    </row>
    <row r="70" ht="14.25" customHeight="1">
      <c r="A70" s="3" t="str">
        <f>'AEO 2021 52'!A170</f>
        <v>Subcompact Cars</v>
      </c>
      <c r="B70" s="3">
        <f t="array" ref="B70">INDEX('AEO 2021 52'!170:170,MATCH(B$67,'AEO 2021 52'!$14:$14,0))</f>
        <v>51.835907</v>
      </c>
      <c r="C70" s="81">
        <f t="array" ref="C70">INDEX('AEO 2022 52'!177:177,MATCH(C$67,'AEO 2022 52'!$13:$13,0))</f>
        <v>45.37727</v>
      </c>
      <c r="D70" s="81">
        <f t="array" ref="D70">INDEX('AEO 2022 52'!177:177,MATCH(D$67,'AEO 2022 52'!$13:$13,0))</f>
        <v>44.826191</v>
      </c>
      <c r="E70" s="81">
        <f t="array" ref="E70">INDEX('AEO 2022 52'!177:177,MATCH(E$67,'AEO 2022 52'!$13:$13,0))</f>
        <v>44.38324</v>
      </c>
      <c r="F70" s="81">
        <f t="array" ref="F70">INDEX('AEO 2022 52'!177:177,MATCH(F$67,'AEO 2022 52'!$13:$13,0))</f>
        <v>44.025108</v>
      </c>
      <c r="G70" s="81">
        <f t="array" ref="G70">INDEX('AEO 2022 52'!177:177,MATCH(G$67,'AEO 2022 52'!$13:$13,0))</f>
        <v>43.817669</v>
      </c>
      <c r="H70" s="81">
        <f t="array" ref="H70">INDEX('AEO 2022 52'!177:177,MATCH(H$67,'AEO 2022 52'!$13:$13,0))</f>
        <v>43.651337</v>
      </c>
      <c r="I70" s="81">
        <f t="array" ref="I70">INDEX('AEO 2022 52'!177:177,MATCH(I$67,'AEO 2022 52'!$13:$13,0))</f>
        <v>43.529385</v>
      </c>
      <c r="J70" s="81">
        <f t="array" ref="J70">INDEX('AEO 2022 52'!177:177,MATCH(J$67,'AEO 2022 52'!$13:$13,0))</f>
        <v>43.430347</v>
      </c>
      <c r="K70" s="81">
        <f t="array" ref="K70">INDEX('AEO 2022 52'!177:177,MATCH(K$67,'AEO 2022 52'!$13:$13,0))</f>
        <v>43.342491</v>
      </c>
      <c r="L70" s="81">
        <f t="array" ref="L70">INDEX('AEO 2022 52'!177:177,MATCH(L$67,'AEO 2022 52'!$13:$13,0))</f>
        <v>43.275116</v>
      </c>
      <c r="M70" s="81">
        <f t="array" ref="M70">INDEX('AEO 2022 52'!177:177,MATCH(M$67,'AEO 2022 52'!$13:$13,0))</f>
        <v>43.224689</v>
      </c>
      <c r="N70" s="81">
        <f t="array" ref="N70">INDEX('AEO 2022 52'!177:177,MATCH(N$67,'AEO 2022 52'!$13:$13,0))</f>
        <v>43.174313</v>
      </c>
      <c r="O70" s="81">
        <f t="array" ref="O70">INDEX('AEO 2022 52'!177:177,MATCH(O$67,'AEO 2022 52'!$13:$13,0))</f>
        <v>43.127136</v>
      </c>
      <c r="P70" s="81">
        <f t="array" ref="P70">INDEX('AEO 2022 52'!177:177,MATCH(P$67,'AEO 2022 52'!$13:$13,0))</f>
        <v>43.062988</v>
      </c>
      <c r="Q70" s="81">
        <f t="array" ref="Q70">INDEX('AEO 2022 52'!177:177,MATCH(Q$67,'AEO 2022 52'!$13:$13,0))</f>
        <v>43.001259</v>
      </c>
      <c r="R70" s="81">
        <f t="array" ref="R70">INDEX('AEO 2022 52'!177:177,MATCH(R$67,'AEO 2022 52'!$13:$13,0))</f>
        <v>42.948307</v>
      </c>
      <c r="S70" s="81">
        <f t="array" ref="S70">INDEX('AEO 2022 52'!177:177,MATCH(S$67,'AEO 2022 52'!$13:$13,0))</f>
        <v>42.899906</v>
      </c>
      <c r="T70" s="81">
        <f t="array" ref="T70">INDEX('AEO 2022 52'!177:177,MATCH(T$67,'AEO 2022 52'!$13:$13,0))</f>
        <v>42.855652</v>
      </c>
      <c r="U70" s="81">
        <f t="array" ref="U70">INDEX('AEO 2022 52'!177:177,MATCH(U$67,'AEO 2022 52'!$13:$13,0))</f>
        <v>42.813831</v>
      </c>
      <c r="V70" s="81">
        <f t="array" ref="V70">INDEX('AEO 2022 52'!177:177,MATCH(V$67,'AEO 2022 52'!$13:$13,0))</f>
        <v>42.777416</v>
      </c>
      <c r="W70" s="81">
        <f t="array" ref="W70">INDEX('AEO 2022 52'!177:177,MATCH(W$67,'AEO 2022 52'!$13:$13,0))</f>
        <v>42.742496</v>
      </c>
      <c r="X70" s="81">
        <f t="array" ref="X70">INDEX('AEO 2022 52'!177:177,MATCH(X$67,'AEO 2022 52'!$13:$13,0))</f>
        <v>42.710514</v>
      </c>
      <c r="Y70" s="81">
        <f t="array" ref="Y70">INDEX('AEO 2022 52'!177:177,MATCH(Y$67,'AEO 2022 52'!$13:$13,0))</f>
        <v>42.680752</v>
      </c>
      <c r="Z70" s="81">
        <f t="array" ref="Z70">INDEX('AEO 2022 52'!177:177,MATCH(Z$67,'AEO 2022 52'!$13:$13,0))</f>
        <v>42.654457</v>
      </c>
      <c r="AA70" s="81">
        <f t="array" ref="AA70">INDEX('AEO 2022 52'!177:177,MATCH(AA$67,'AEO 2022 52'!$13:$13,0))</f>
        <v>42.630421</v>
      </c>
      <c r="AB70" s="81">
        <f t="array" ref="AB70">INDEX('AEO 2022 52'!177:177,MATCH(AB$67,'AEO 2022 52'!$13:$13,0))</f>
        <v>42.608841</v>
      </c>
      <c r="AC70" s="81">
        <f t="array" ref="AC70">INDEX('AEO 2022 52'!177:177,MATCH(AC$67,'AEO 2022 52'!$13:$13,0))</f>
        <v>42.588566</v>
      </c>
      <c r="AD70" s="81">
        <f t="array" ref="AD70">INDEX('AEO 2022 52'!177:177,MATCH(AD$67,'AEO 2022 52'!$13:$13,0))</f>
        <v>42.570721</v>
      </c>
      <c r="AE70" s="81">
        <f t="array" ref="AE70">INDEX('AEO 2022 52'!177:177,MATCH(AE$67,'AEO 2022 52'!$13:$13,0))</f>
        <v>42.554253</v>
      </c>
      <c r="AF70" s="81">
        <f t="array" ref="AF70">INDEX('AEO 2022 52'!177:177,MATCH(AF$67,'AEO 2022 52'!$13:$13,0))</f>
        <v>42.518108</v>
      </c>
    </row>
    <row r="71" ht="14.25" customHeight="1">
      <c r="A71" s="3" t="str">
        <f>'AEO 2021 52'!A171</f>
        <v>Compact Cars</v>
      </c>
      <c r="B71" s="3">
        <f t="array" ref="B71">INDEX('AEO 2021 52'!171:171,MATCH(B$67,'AEO 2021 52'!$14:$14,0))</f>
        <v>40.41576</v>
      </c>
      <c r="C71" s="81">
        <f t="array" ref="C71">INDEX('AEO 2022 52'!178:178,MATCH(C$67,'AEO 2022 52'!$13:$13,0))</f>
        <v>37.984875</v>
      </c>
      <c r="D71" s="81">
        <f t="array" ref="D71">INDEX('AEO 2022 52'!178:178,MATCH(D$67,'AEO 2022 52'!$13:$13,0))</f>
        <v>37.390572</v>
      </c>
      <c r="E71" s="81">
        <f t="array" ref="E71">INDEX('AEO 2022 52'!178:178,MATCH(E$67,'AEO 2022 52'!$13:$13,0))</f>
        <v>36.928371</v>
      </c>
      <c r="F71" s="81">
        <f t="array" ref="F71">INDEX('AEO 2022 52'!178:178,MATCH(F$67,'AEO 2022 52'!$13:$13,0))</f>
        <v>36.560867</v>
      </c>
      <c r="G71" s="81">
        <f t="array" ref="G71">INDEX('AEO 2022 52'!178:178,MATCH(G$67,'AEO 2022 52'!$13:$13,0))</f>
        <v>36.386703</v>
      </c>
      <c r="H71" s="81">
        <f t="array" ref="H71">INDEX('AEO 2022 52'!178:178,MATCH(H$67,'AEO 2022 52'!$13:$13,0))</f>
        <v>36.224682</v>
      </c>
      <c r="I71" s="81">
        <f t="array" ref="I71">INDEX('AEO 2022 52'!178:178,MATCH(I$67,'AEO 2022 52'!$13:$13,0))</f>
        <v>36.081127</v>
      </c>
      <c r="J71" s="81">
        <f t="array" ref="J71">INDEX('AEO 2022 52'!178:178,MATCH(J$67,'AEO 2022 52'!$13:$13,0))</f>
        <v>35.973671</v>
      </c>
      <c r="K71" s="81">
        <f t="array" ref="K71">INDEX('AEO 2022 52'!178:178,MATCH(K$67,'AEO 2022 52'!$13:$13,0))</f>
        <v>35.876949</v>
      </c>
      <c r="L71" s="81">
        <f t="array" ref="L71">INDEX('AEO 2022 52'!178:178,MATCH(L$67,'AEO 2022 52'!$13:$13,0))</f>
        <v>35.801277</v>
      </c>
      <c r="M71" s="81">
        <f t="array" ref="M71">INDEX('AEO 2022 52'!178:178,MATCH(M$67,'AEO 2022 52'!$13:$13,0))</f>
        <v>35.743862</v>
      </c>
      <c r="N71" s="81">
        <f t="array" ref="N71">INDEX('AEO 2022 52'!178:178,MATCH(N$67,'AEO 2022 52'!$13:$13,0))</f>
        <v>35.687237</v>
      </c>
      <c r="O71" s="81">
        <f t="array" ref="O71">INDEX('AEO 2022 52'!178:178,MATCH(O$67,'AEO 2022 52'!$13:$13,0))</f>
        <v>35.634083</v>
      </c>
      <c r="P71" s="81">
        <f t="array" ref="P71">INDEX('AEO 2022 52'!178:178,MATCH(P$67,'AEO 2022 52'!$13:$13,0))</f>
        <v>35.565071</v>
      </c>
      <c r="Q71" s="81">
        <f t="array" ref="Q71">INDEX('AEO 2022 52'!178:178,MATCH(Q$67,'AEO 2022 52'!$13:$13,0))</f>
        <v>35.499142</v>
      </c>
      <c r="R71" s="81">
        <f t="array" ref="R71">INDEX('AEO 2022 52'!178:178,MATCH(R$67,'AEO 2022 52'!$13:$13,0))</f>
        <v>35.443714</v>
      </c>
      <c r="S71" s="81">
        <f t="array" ref="S71">INDEX('AEO 2022 52'!178:178,MATCH(S$67,'AEO 2022 52'!$13:$13,0))</f>
        <v>35.393421</v>
      </c>
      <c r="T71" s="81">
        <f t="array" ref="T71">INDEX('AEO 2022 52'!178:178,MATCH(T$67,'AEO 2022 52'!$13:$13,0))</f>
        <v>35.346661</v>
      </c>
      <c r="U71" s="81">
        <f t="array" ref="U71">INDEX('AEO 2022 52'!178:178,MATCH(U$67,'AEO 2022 52'!$13:$13,0))</f>
        <v>35.30254</v>
      </c>
      <c r="V71" s="81">
        <f t="array" ref="V71">INDEX('AEO 2022 52'!178:178,MATCH(V$67,'AEO 2022 52'!$13:$13,0))</f>
        <v>35.262787</v>
      </c>
      <c r="W71" s="81">
        <f t="array" ref="W71">INDEX('AEO 2022 52'!178:178,MATCH(W$67,'AEO 2022 52'!$13:$13,0))</f>
        <v>35.225246</v>
      </c>
      <c r="X71" s="81">
        <f t="array" ref="X71">INDEX('AEO 2022 52'!178:178,MATCH(X$67,'AEO 2022 52'!$13:$13,0))</f>
        <v>35.190216</v>
      </c>
      <c r="Y71" s="81">
        <f t="array" ref="Y71">INDEX('AEO 2022 52'!178:178,MATCH(Y$67,'AEO 2022 52'!$13:$13,0))</f>
        <v>35.157867</v>
      </c>
      <c r="Z71" s="81">
        <f t="array" ref="Z71">INDEX('AEO 2022 52'!178:178,MATCH(Z$67,'AEO 2022 52'!$13:$13,0))</f>
        <v>35.128971</v>
      </c>
      <c r="AA71" s="81">
        <f t="array" ref="AA71">INDEX('AEO 2022 52'!178:178,MATCH(AA$67,'AEO 2022 52'!$13:$13,0))</f>
        <v>35.102505</v>
      </c>
      <c r="AB71" s="81">
        <f t="array" ref="AB71">INDEX('AEO 2022 52'!178:178,MATCH(AB$67,'AEO 2022 52'!$13:$13,0))</f>
        <v>35.078465</v>
      </c>
      <c r="AC71" s="81">
        <f t="array" ref="AC71">INDEX('AEO 2022 52'!178:178,MATCH(AC$67,'AEO 2022 52'!$13:$13,0))</f>
        <v>35.056129</v>
      </c>
      <c r="AD71" s="81">
        <f t="array" ref="AD71">INDEX('AEO 2022 52'!178:178,MATCH(AD$67,'AEO 2022 52'!$13:$13,0))</f>
        <v>35.035568</v>
      </c>
      <c r="AE71" s="81">
        <f t="array" ref="AE71">INDEX('AEO 2022 52'!178:178,MATCH(AE$67,'AEO 2022 52'!$13:$13,0))</f>
        <v>35.016926</v>
      </c>
      <c r="AF71" s="81">
        <f t="array" ref="AF71">INDEX('AEO 2022 52'!178:178,MATCH(AF$67,'AEO 2022 52'!$13:$13,0))</f>
        <v>34.978428</v>
      </c>
    </row>
    <row r="72" ht="14.25" customHeight="1">
      <c r="A72" s="3" t="str">
        <f>'AEO 2021 52'!A172</f>
        <v>Midsize Cars</v>
      </c>
      <c r="B72" s="3">
        <f t="array" ref="B72">INDEX('AEO 2021 52'!172:172,MATCH(B$67,'AEO 2021 52'!$14:$14,0))</f>
        <v>40.282597</v>
      </c>
      <c r="C72" s="81">
        <f t="array" ref="C72">INDEX('AEO 2022 52'!179:179,MATCH(C$67,'AEO 2022 52'!$13:$13,0))</f>
        <v>39.450066</v>
      </c>
      <c r="D72" s="81">
        <f t="array" ref="D72">INDEX('AEO 2022 52'!179:179,MATCH(D$67,'AEO 2022 52'!$13:$13,0))</f>
        <v>38.630013</v>
      </c>
      <c r="E72" s="81">
        <f t="array" ref="E72">INDEX('AEO 2022 52'!179:179,MATCH(E$67,'AEO 2022 52'!$13:$13,0))</f>
        <v>37.933411</v>
      </c>
      <c r="F72" s="81">
        <f t="array" ref="F72">INDEX('AEO 2022 52'!179:179,MATCH(F$67,'AEO 2022 52'!$13:$13,0))</f>
        <v>37.325447</v>
      </c>
      <c r="G72" s="81">
        <f t="array" ref="G72">INDEX('AEO 2022 52'!179:179,MATCH(G$67,'AEO 2022 52'!$13:$13,0))</f>
        <v>37.054825</v>
      </c>
      <c r="H72" s="81">
        <f t="array" ref="H72">INDEX('AEO 2022 52'!179:179,MATCH(H$67,'AEO 2022 52'!$13:$13,0))</f>
        <v>36.856194</v>
      </c>
      <c r="I72" s="81">
        <f t="array" ref="I72">INDEX('AEO 2022 52'!179:179,MATCH(I$67,'AEO 2022 52'!$13:$13,0))</f>
        <v>36.698143</v>
      </c>
      <c r="J72" s="81">
        <f t="array" ref="J72">INDEX('AEO 2022 52'!179:179,MATCH(J$67,'AEO 2022 52'!$13:$13,0))</f>
        <v>36.586578</v>
      </c>
      <c r="K72" s="81">
        <f t="array" ref="K72">INDEX('AEO 2022 52'!179:179,MATCH(K$67,'AEO 2022 52'!$13:$13,0))</f>
        <v>36.47081</v>
      </c>
      <c r="L72" s="81">
        <f t="array" ref="L72">INDEX('AEO 2022 52'!179:179,MATCH(L$67,'AEO 2022 52'!$13:$13,0))</f>
        <v>36.389957</v>
      </c>
      <c r="M72" s="81">
        <f t="array" ref="M72">INDEX('AEO 2022 52'!179:179,MATCH(M$67,'AEO 2022 52'!$13:$13,0))</f>
        <v>36.340912</v>
      </c>
      <c r="N72" s="81">
        <f t="array" ref="N72">INDEX('AEO 2022 52'!179:179,MATCH(N$67,'AEO 2022 52'!$13:$13,0))</f>
        <v>36.27721</v>
      </c>
      <c r="O72" s="81">
        <f t="array" ref="O72">INDEX('AEO 2022 52'!179:179,MATCH(O$67,'AEO 2022 52'!$13:$13,0))</f>
        <v>36.214931</v>
      </c>
      <c r="P72" s="81">
        <f t="array" ref="P72">INDEX('AEO 2022 52'!179:179,MATCH(P$67,'AEO 2022 52'!$13:$13,0))</f>
        <v>36.135658</v>
      </c>
      <c r="Q72" s="81">
        <f t="array" ref="Q72">INDEX('AEO 2022 52'!179:179,MATCH(Q$67,'AEO 2022 52'!$13:$13,0))</f>
        <v>36.059319</v>
      </c>
      <c r="R72" s="81">
        <f t="array" ref="R72">INDEX('AEO 2022 52'!179:179,MATCH(R$67,'AEO 2022 52'!$13:$13,0))</f>
        <v>36.001091</v>
      </c>
      <c r="S72" s="81">
        <f t="array" ref="S72">INDEX('AEO 2022 52'!179:179,MATCH(S$67,'AEO 2022 52'!$13:$13,0))</f>
        <v>35.947643</v>
      </c>
      <c r="T72" s="81">
        <f t="array" ref="T72">INDEX('AEO 2022 52'!179:179,MATCH(T$67,'AEO 2022 52'!$13:$13,0))</f>
        <v>35.897846</v>
      </c>
      <c r="U72" s="81">
        <f t="array" ref="U72">INDEX('AEO 2022 52'!179:179,MATCH(U$67,'AEO 2022 52'!$13:$13,0))</f>
        <v>35.850758</v>
      </c>
      <c r="V72" s="81">
        <f t="array" ref="V72">INDEX('AEO 2022 52'!179:179,MATCH(V$67,'AEO 2022 52'!$13:$13,0))</f>
        <v>35.811768</v>
      </c>
      <c r="W72" s="81">
        <f t="array" ref="W72">INDEX('AEO 2022 52'!179:179,MATCH(W$67,'AEO 2022 52'!$13:$13,0))</f>
        <v>35.774826</v>
      </c>
      <c r="X72" s="81">
        <f t="array" ref="X72">INDEX('AEO 2022 52'!179:179,MATCH(X$67,'AEO 2022 52'!$13:$13,0))</f>
        <v>35.740318</v>
      </c>
      <c r="Y72" s="81">
        <f t="array" ref="Y72">INDEX('AEO 2022 52'!179:179,MATCH(Y$67,'AEO 2022 52'!$13:$13,0))</f>
        <v>35.708302</v>
      </c>
      <c r="Z72" s="81">
        <f t="array" ref="Z72">INDEX('AEO 2022 52'!179:179,MATCH(Z$67,'AEO 2022 52'!$13:$13,0))</f>
        <v>35.681694</v>
      </c>
      <c r="AA72" s="81">
        <f t="array" ref="AA72">INDEX('AEO 2022 52'!179:179,MATCH(AA$67,'AEO 2022 52'!$13:$13,0))</f>
        <v>35.65733</v>
      </c>
      <c r="AB72" s="81">
        <f t="array" ref="AB72">INDEX('AEO 2022 52'!179:179,MATCH(AB$67,'AEO 2022 52'!$13:$13,0))</f>
        <v>35.635288</v>
      </c>
      <c r="AC72" s="81">
        <f t="array" ref="AC72">INDEX('AEO 2022 52'!179:179,MATCH(AC$67,'AEO 2022 52'!$13:$13,0))</f>
        <v>35.614826</v>
      </c>
      <c r="AD72" s="81">
        <f t="array" ref="AD72">INDEX('AEO 2022 52'!179:179,MATCH(AD$67,'AEO 2022 52'!$13:$13,0))</f>
        <v>35.596066</v>
      </c>
      <c r="AE72" s="81">
        <f t="array" ref="AE72">INDEX('AEO 2022 52'!179:179,MATCH(AE$67,'AEO 2022 52'!$13:$13,0))</f>
        <v>35.579048</v>
      </c>
      <c r="AF72" s="81">
        <f t="array" ref="AF72">INDEX('AEO 2022 52'!179:179,MATCH(AF$67,'AEO 2022 52'!$13:$13,0))</f>
        <v>35.542103</v>
      </c>
    </row>
    <row r="73" ht="14.25" customHeight="1">
      <c r="A73" s="3" t="str">
        <f>'AEO 2021 52'!A173</f>
        <v>Large Cars</v>
      </c>
      <c r="B73" s="3">
        <f t="array" ref="B73">INDEX('AEO 2021 52'!173:173,MATCH(B$67,'AEO 2021 52'!$14:$14,0))</f>
        <v>0</v>
      </c>
      <c r="C73" s="81">
        <f t="array" ref="C73">INDEX('AEO 2022 52'!180:180,MATCH(C$67,'AEO 2022 52'!$13:$13,0))</f>
        <v>0</v>
      </c>
      <c r="D73" s="81">
        <f t="array" ref="D73">INDEX('AEO 2022 52'!180:180,MATCH(D$67,'AEO 2022 52'!$13:$13,0))</f>
        <v>0</v>
      </c>
      <c r="E73" s="81">
        <f t="array" ref="E73">INDEX('AEO 2022 52'!180:180,MATCH(E$67,'AEO 2022 52'!$13:$13,0))</f>
        <v>0</v>
      </c>
      <c r="F73" s="81">
        <f t="array" ref="F73">INDEX('AEO 2022 52'!180:180,MATCH(F$67,'AEO 2022 52'!$13:$13,0))</f>
        <v>0</v>
      </c>
      <c r="G73" s="81">
        <f t="array" ref="G73">INDEX('AEO 2022 52'!180:180,MATCH(G$67,'AEO 2022 52'!$13:$13,0))</f>
        <v>0</v>
      </c>
      <c r="H73" s="81">
        <f t="array" ref="H73">INDEX('AEO 2022 52'!180:180,MATCH(H$67,'AEO 2022 52'!$13:$13,0))</f>
        <v>0</v>
      </c>
      <c r="I73" s="81">
        <f t="array" ref="I73">INDEX('AEO 2022 52'!180:180,MATCH(I$67,'AEO 2022 52'!$13:$13,0))</f>
        <v>0</v>
      </c>
      <c r="J73" s="81">
        <f t="array" ref="J73">INDEX('AEO 2022 52'!180:180,MATCH(J$67,'AEO 2022 52'!$13:$13,0))</f>
        <v>0</v>
      </c>
      <c r="K73" s="81">
        <f t="array" ref="K73">INDEX('AEO 2022 52'!180:180,MATCH(K$67,'AEO 2022 52'!$13:$13,0))</f>
        <v>0</v>
      </c>
      <c r="L73" s="81">
        <f t="array" ref="L73">INDEX('AEO 2022 52'!180:180,MATCH(L$67,'AEO 2022 52'!$13:$13,0))</f>
        <v>0</v>
      </c>
      <c r="M73" s="81">
        <f t="array" ref="M73">INDEX('AEO 2022 52'!180:180,MATCH(M$67,'AEO 2022 52'!$13:$13,0))</f>
        <v>0</v>
      </c>
      <c r="N73" s="81">
        <f t="array" ref="N73">INDEX('AEO 2022 52'!180:180,MATCH(N$67,'AEO 2022 52'!$13:$13,0))</f>
        <v>0</v>
      </c>
      <c r="O73" s="81">
        <f t="array" ref="O73">INDEX('AEO 2022 52'!180:180,MATCH(O$67,'AEO 2022 52'!$13:$13,0))</f>
        <v>0</v>
      </c>
      <c r="P73" s="81">
        <f t="array" ref="P73">INDEX('AEO 2022 52'!180:180,MATCH(P$67,'AEO 2022 52'!$13:$13,0))</f>
        <v>0</v>
      </c>
      <c r="Q73" s="81">
        <f t="array" ref="Q73">INDEX('AEO 2022 52'!180:180,MATCH(Q$67,'AEO 2022 52'!$13:$13,0))</f>
        <v>0</v>
      </c>
      <c r="R73" s="81">
        <f t="array" ref="R73">INDEX('AEO 2022 52'!180:180,MATCH(R$67,'AEO 2022 52'!$13:$13,0))</f>
        <v>0</v>
      </c>
      <c r="S73" s="81">
        <f t="array" ref="S73">INDEX('AEO 2022 52'!180:180,MATCH(S$67,'AEO 2022 52'!$13:$13,0))</f>
        <v>0</v>
      </c>
      <c r="T73" s="81">
        <f t="array" ref="T73">INDEX('AEO 2022 52'!180:180,MATCH(T$67,'AEO 2022 52'!$13:$13,0))</f>
        <v>0</v>
      </c>
      <c r="U73" s="81">
        <f t="array" ref="U73">INDEX('AEO 2022 52'!180:180,MATCH(U$67,'AEO 2022 52'!$13:$13,0))</f>
        <v>0</v>
      </c>
      <c r="V73" s="81">
        <f t="array" ref="V73">INDEX('AEO 2022 52'!180:180,MATCH(V$67,'AEO 2022 52'!$13:$13,0))</f>
        <v>0</v>
      </c>
      <c r="W73" s="81">
        <f t="array" ref="W73">INDEX('AEO 2022 52'!180:180,MATCH(W$67,'AEO 2022 52'!$13:$13,0))</f>
        <v>0</v>
      </c>
      <c r="X73" s="81">
        <f t="array" ref="X73">INDEX('AEO 2022 52'!180:180,MATCH(X$67,'AEO 2022 52'!$13:$13,0))</f>
        <v>0</v>
      </c>
      <c r="Y73" s="81">
        <f t="array" ref="Y73">INDEX('AEO 2022 52'!180:180,MATCH(Y$67,'AEO 2022 52'!$13:$13,0))</f>
        <v>0</v>
      </c>
      <c r="Z73" s="81">
        <f t="array" ref="Z73">INDEX('AEO 2022 52'!180:180,MATCH(Z$67,'AEO 2022 52'!$13:$13,0))</f>
        <v>0</v>
      </c>
      <c r="AA73" s="81">
        <f t="array" ref="AA73">INDEX('AEO 2022 52'!180:180,MATCH(AA$67,'AEO 2022 52'!$13:$13,0))</f>
        <v>0</v>
      </c>
      <c r="AB73" s="81">
        <f t="array" ref="AB73">INDEX('AEO 2022 52'!180:180,MATCH(AB$67,'AEO 2022 52'!$13:$13,0))</f>
        <v>0</v>
      </c>
      <c r="AC73" s="81">
        <f t="array" ref="AC73">INDEX('AEO 2022 52'!180:180,MATCH(AC$67,'AEO 2022 52'!$13:$13,0))</f>
        <v>0</v>
      </c>
      <c r="AD73" s="81">
        <f t="array" ref="AD73">INDEX('AEO 2022 52'!180:180,MATCH(AD$67,'AEO 2022 52'!$13:$13,0))</f>
        <v>0</v>
      </c>
      <c r="AE73" s="81">
        <f t="array" ref="AE73">INDEX('AEO 2022 52'!180:180,MATCH(AE$67,'AEO 2022 52'!$13:$13,0))</f>
        <v>0</v>
      </c>
      <c r="AF73" s="81">
        <f t="array" ref="AF73">INDEX('AEO 2022 52'!180:180,MATCH(AF$67,'AEO 2022 52'!$13:$13,0))</f>
        <v>0</v>
      </c>
    </row>
    <row r="74" ht="14.25" customHeight="1">
      <c r="A74" s="3" t="str">
        <f>'AEO 2021 52'!A174</f>
        <v>Two Seater Cars</v>
      </c>
      <c r="B74" s="3">
        <f t="array" ref="B74">INDEX('AEO 2021 52'!174:174,MATCH(B$67,'AEO 2021 52'!$14:$14,0))</f>
        <v>117.438866</v>
      </c>
      <c r="C74" s="81">
        <f t="array" ref="C74">INDEX('AEO 2022 52'!181:181,MATCH(C$67,'AEO 2022 52'!$13:$13,0))</f>
        <v>108.428375</v>
      </c>
      <c r="D74" s="81">
        <f t="array" ref="D74">INDEX('AEO 2022 52'!181:181,MATCH(D$67,'AEO 2022 52'!$13:$13,0))</f>
        <v>107.411934</v>
      </c>
      <c r="E74" s="81">
        <f t="array" ref="E74">INDEX('AEO 2022 52'!181:181,MATCH(E$67,'AEO 2022 52'!$13:$13,0))</f>
        <v>106.51149</v>
      </c>
      <c r="F74" s="81">
        <f t="array" ref="F74">INDEX('AEO 2022 52'!181:181,MATCH(F$67,'AEO 2022 52'!$13:$13,0))</f>
        <v>105.687874</v>
      </c>
      <c r="G74" s="81">
        <f t="array" ref="G74">INDEX('AEO 2022 52'!181:181,MATCH(G$67,'AEO 2022 52'!$13:$13,0))</f>
        <v>105.400574</v>
      </c>
      <c r="H74" s="81">
        <f t="array" ref="H74">INDEX('AEO 2022 52'!181:181,MATCH(H$67,'AEO 2022 52'!$13:$13,0))</f>
        <v>105.205673</v>
      </c>
      <c r="I74" s="81">
        <f t="array" ref="I74">INDEX('AEO 2022 52'!181:181,MATCH(I$67,'AEO 2022 52'!$13:$13,0))</f>
        <v>105.016113</v>
      </c>
      <c r="J74" s="81">
        <f t="array" ref="J74">INDEX('AEO 2022 52'!181:181,MATCH(J$67,'AEO 2022 52'!$13:$13,0))</f>
        <v>104.890907</v>
      </c>
      <c r="K74" s="81">
        <f t="array" ref="K74">INDEX('AEO 2022 52'!181:181,MATCH(K$67,'AEO 2022 52'!$13:$13,0))</f>
        <v>104.740044</v>
      </c>
      <c r="L74" s="81">
        <f t="array" ref="L74">INDEX('AEO 2022 52'!181:181,MATCH(L$67,'AEO 2022 52'!$13:$13,0))</f>
        <v>104.645515</v>
      </c>
      <c r="M74" s="81">
        <f t="array" ref="M74">INDEX('AEO 2022 52'!181:181,MATCH(M$67,'AEO 2022 52'!$13:$13,0))</f>
        <v>104.597603</v>
      </c>
      <c r="N74" s="81">
        <f t="array" ref="N74">INDEX('AEO 2022 52'!181:181,MATCH(N$67,'AEO 2022 52'!$13:$13,0))</f>
        <v>104.510681</v>
      </c>
      <c r="O74" s="81">
        <f t="array" ref="O74">INDEX('AEO 2022 52'!181:181,MATCH(O$67,'AEO 2022 52'!$13:$13,0))</f>
        <v>104.423508</v>
      </c>
      <c r="P74" s="81">
        <f t="array" ref="P74">INDEX('AEO 2022 52'!181:181,MATCH(P$67,'AEO 2022 52'!$13:$13,0))</f>
        <v>104.319267</v>
      </c>
      <c r="Q74" s="81">
        <f t="array" ref="Q74">INDEX('AEO 2022 52'!181:181,MATCH(Q$67,'AEO 2022 52'!$13:$13,0))</f>
        <v>104.218758</v>
      </c>
      <c r="R74" s="81">
        <f t="array" ref="R74">INDEX('AEO 2022 52'!181:181,MATCH(R$67,'AEO 2022 52'!$13:$13,0))</f>
        <v>104.148651</v>
      </c>
      <c r="S74" s="81">
        <f t="array" ref="S74">INDEX('AEO 2022 52'!181:181,MATCH(S$67,'AEO 2022 52'!$13:$13,0))</f>
        <v>104.083916</v>
      </c>
      <c r="T74" s="81">
        <f t="array" ref="T74">INDEX('AEO 2022 52'!181:181,MATCH(T$67,'AEO 2022 52'!$13:$13,0))</f>
        <v>104.022881</v>
      </c>
      <c r="U74" s="81">
        <f t="array" ref="U74">INDEX('AEO 2022 52'!181:181,MATCH(U$67,'AEO 2022 52'!$13:$13,0))</f>
        <v>103.964394</v>
      </c>
      <c r="V74" s="81">
        <f t="array" ref="V74">INDEX('AEO 2022 52'!181:181,MATCH(V$67,'AEO 2022 52'!$13:$13,0))</f>
        <v>103.92028</v>
      </c>
      <c r="W74" s="81">
        <f t="array" ref="W74">INDEX('AEO 2022 52'!181:181,MATCH(W$67,'AEO 2022 52'!$13:$13,0))</f>
        <v>103.877792</v>
      </c>
      <c r="X74" s="81">
        <f t="array" ref="X74">INDEX('AEO 2022 52'!181:181,MATCH(X$67,'AEO 2022 52'!$13:$13,0))</f>
        <v>103.837997</v>
      </c>
      <c r="Y74" s="81">
        <f t="array" ref="Y74">INDEX('AEO 2022 52'!181:181,MATCH(Y$67,'AEO 2022 52'!$13:$13,0))</f>
        <v>103.799904</v>
      </c>
      <c r="Z74" s="81">
        <f t="array" ref="Z74">INDEX('AEO 2022 52'!181:181,MATCH(Z$67,'AEO 2022 52'!$13:$13,0))</f>
        <v>103.770653</v>
      </c>
      <c r="AA74" s="81">
        <f t="array" ref="AA74">INDEX('AEO 2022 52'!181:181,MATCH(AA$67,'AEO 2022 52'!$13:$13,0))</f>
        <v>103.743881</v>
      </c>
      <c r="AB74" s="81">
        <f t="array" ref="AB74">INDEX('AEO 2022 52'!181:181,MATCH(AB$67,'AEO 2022 52'!$13:$13,0))</f>
        <v>103.719749</v>
      </c>
      <c r="AC74" s="81">
        <f t="array" ref="AC74">INDEX('AEO 2022 52'!181:181,MATCH(AC$67,'AEO 2022 52'!$13:$13,0))</f>
        <v>103.697281</v>
      </c>
      <c r="AD74" s="81">
        <f t="array" ref="AD74">INDEX('AEO 2022 52'!181:181,MATCH(AD$67,'AEO 2022 52'!$13:$13,0))</f>
        <v>103.676743</v>
      </c>
      <c r="AE74" s="81">
        <f t="array" ref="AE74">INDEX('AEO 2022 52'!181:181,MATCH(AE$67,'AEO 2022 52'!$13:$13,0))</f>
        <v>103.657852</v>
      </c>
      <c r="AF74" s="81">
        <f t="array" ref="AF74">INDEX('AEO 2022 52'!181:181,MATCH(AF$67,'AEO 2022 52'!$13:$13,0))</f>
        <v>103.61911</v>
      </c>
    </row>
    <row r="75" ht="14.25" customHeight="1">
      <c r="A75" s="3" t="str">
        <f>'AEO 2021 52'!A175</f>
        <v>Small Crossover Cars</v>
      </c>
      <c r="B75" s="3">
        <f t="array" ref="B75">INDEX('AEO 2021 52'!175:175,MATCH(B$67,'AEO 2021 52'!$14:$14,0))</f>
        <v>40.310043</v>
      </c>
      <c r="C75" s="81">
        <f t="array" ref="C75">INDEX('AEO 2022 52'!182:182,MATCH(C$67,'AEO 2022 52'!$13:$13,0))</f>
        <v>39.957569</v>
      </c>
      <c r="D75" s="81">
        <f t="array" ref="D75">INDEX('AEO 2022 52'!182:182,MATCH(D$67,'AEO 2022 52'!$13:$13,0))</f>
        <v>39.069782</v>
      </c>
      <c r="E75" s="81">
        <f t="array" ref="E75">INDEX('AEO 2022 52'!182:182,MATCH(E$67,'AEO 2022 52'!$13:$13,0))</f>
        <v>38.315716</v>
      </c>
      <c r="F75" s="81">
        <f t="array" ref="F75">INDEX('AEO 2022 52'!182:182,MATCH(F$67,'AEO 2022 52'!$13:$13,0))</f>
        <v>37.676567</v>
      </c>
      <c r="G75" s="81">
        <f t="array" ref="G75">INDEX('AEO 2022 52'!182:182,MATCH(G$67,'AEO 2022 52'!$13:$13,0))</f>
        <v>37.352715</v>
      </c>
      <c r="H75" s="81">
        <f t="array" ref="H75">INDEX('AEO 2022 52'!182:182,MATCH(H$67,'AEO 2022 52'!$13:$13,0))</f>
        <v>37.111916</v>
      </c>
      <c r="I75" s="81">
        <f t="array" ref="I75">INDEX('AEO 2022 52'!182:182,MATCH(I$67,'AEO 2022 52'!$13:$13,0))</f>
        <v>36.924732</v>
      </c>
      <c r="J75" s="81">
        <f t="array" ref="J75">INDEX('AEO 2022 52'!182:182,MATCH(J$67,'AEO 2022 52'!$13:$13,0))</f>
        <v>36.794983</v>
      </c>
      <c r="K75" s="81">
        <f t="array" ref="K75">INDEX('AEO 2022 52'!182:182,MATCH(K$67,'AEO 2022 52'!$13:$13,0))</f>
        <v>36.653152</v>
      </c>
      <c r="L75" s="81">
        <f t="array" ref="L75">INDEX('AEO 2022 52'!182:182,MATCH(L$67,'AEO 2022 52'!$13:$13,0))</f>
        <v>36.555527</v>
      </c>
      <c r="M75" s="81">
        <f t="array" ref="M75">INDEX('AEO 2022 52'!182:182,MATCH(M$67,'AEO 2022 52'!$13:$13,0))</f>
        <v>36.49894</v>
      </c>
      <c r="N75" s="81">
        <f t="array" ref="N75">INDEX('AEO 2022 52'!182:182,MATCH(N$67,'AEO 2022 52'!$13:$13,0))</f>
        <v>36.420273</v>
      </c>
      <c r="O75" s="81">
        <f t="array" ref="O75">INDEX('AEO 2022 52'!182:182,MATCH(O$67,'AEO 2022 52'!$13:$13,0))</f>
        <v>36.342159</v>
      </c>
      <c r="P75" s="81">
        <f t="array" ref="P75">INDEX('AEO 2022 52'!182:182,MATCH(P$67,'AEO 2022 52'!$13:$13,0))</f>
        <v>36.247971</v>
      </c>
      <c r="Q75" s="81">
        <f t="array" ref="Q75">INDEX('AEO 2022 52'!182:182,MATCH(Q$67,'AEO 2022 52'!$13:$13,0))</f>
        <v>36.157467</v>
      </c>
      <c r="R75" s="81">
        <f t="array" ref="R75">INDEX('AEO 2022 52'!182:182,MATCH(R$67,'AEO 2022 52'!$13:$13,0))</f>
        <v>36.089653</v>
      </c>
      <c r="S75" s="81">
        <f t="array" ref="S75">INDEX('AEO 2022 52'!182:182,MATCH(S$67,'AEO 2022 52'!$13:$13,0))</f>
        <v>36.027039</v>
      </c>
      <c r="T75" s="81">
        <f t="array" ref="T75">INDEX('AEO 2022 52'!182:182,MATCH(T$67,'AEO 2022 52'!$13:$13,0))</f>
        <v>35.968418</v>
      </c>
      <c r="U75" s="81">
        <f t="array" ref="U75">INDEX('AEO 2022 52'!182:182,MATCH(U$67,'AEO 2022 52'!$13:$13,0))</f>
        <v>35.912746</v>
      </c>
      <c r="V75" s="81">
        <f t="array" ref="V75">INDEX('AEO 2022 52'!182:182,MATCH(V$67,'AEO 2022 52'!$13:$13,0))</f>
        <v>35.86739</v>
      </c>
      <c r="W75" s="81">
        <f t="array" ref="W75">INDEX('AEO 2022 52'!182:182,MATCH(W$67,'AEO 2022 52'!$13:$13,0))</f>
        <v>35.824287</v>
      </c>
      <c r="X75" s="81">
        <f t="array" ref="X75">INDEX('AEO 2022 52'!182:182,MATCH(X$67,'AEO 2022 52'!$13:$13,0))</f>
        <v>35.783829</v>
      </c>
      <c r="Y75" s="81">
        <f t="array" ref="Y75">INDEX('AEO 2022 52'!182:182,MATCH(Y$67,'AEO 2022 52'!$13:$13,0))</f>
        <v>35.746151</v>
      </c>
      <c r="Z75" s="81">
        <f t="array" ref="Z75">INDEX('AEO 2022 52'!182:182,MATCH(Z$67,'AEO 2022 52'!$13:$13,0))</f>
        <v>35.714947</v>
      </c>
      <c r="AA75" s="81">
        <f t="array" ref="AA75">INDEX('AEO 2022 52'!182:182,MATCH(AA$67,'AEO 2022 52'!$13:$13,0))</f>
        <v>35.68758</v>
      </c>
      <c r="AB75" s="81">
        <f t="array" ref="AB75">INDEX('AEO 2022 52'!182:182,MATCH(AB$67,'AEO 2022 52'!$13:$13,0))</f>
        <v>35.662609</v>
      </c>
      <c r="AC75" s="81">
        <f t="array" ref="AC75">INDEX('AEO 2022 52'!182:182,MATCH(AC$67,'AEO 2022 52'!$13:$13,0))</f>
        <v>35.639648</v>
      </c>
      <c r="AD75" s="81">
        <f t="array" ref="AD75">INDEX('AEO 2022 52'!182:182,MATCH(AD$67,'AEO 2022 52'!$13:$13,0))</f>
        <v>35.617256</v>
      </c>
      <c r="AE75" s="81">
        <f t="array" ref="AE75">INDEX('AEO 2022 52'!182:182,MATCH(AE$67,'AEO 2022 52'!$13:$13,0))</f>
        <v>35.597271</v>
      </c>
      <c r="AF75" s="81">
        <f t="array" ref="AF75">INDEX('AEO 2022 52'!182:182,MATCH(AF$67,'AEO 2022 52'!$13:$13,0))</f>
        <v>35.557106</v>
      </c>
    </row>
    <row r="76" ht="14.25" customHeight="1">
      <c r="A76" s="3" t="str">
        <f>'AEO 2021 52'!A176</f>
        <v>Large Crossover Cars</v>
      </c>
      <c r="B76" s="3">
        <f t="array" ref="B76">INDEX('AEO 2021 52'!176:176,MATCH(B$67,'AEO 2021 52'!$14:$14,0))</f>
        <v>50.783001</v>
      </c>
      <c r="C76" s="81">
        <f t="array" ref="C76">INDEX('AEO 2022 52'!183:183,MATCH(C$67,'AEO 2022 52'!$13:$13,0))</f>
        <v>53.996883</v>
      </c>
      <c r="D76" s="81">
        <f t="array" ref="D76">INDEX('AEO 2022 52'!183:183,MATCH(D$67,'AEO 2022 52'!$13:$13,0))</f>
        <v>52.862446</v>
      </c>
      <c r="E76" s="81">
        <f t="array" ref="E76">INDEX('AEO 2022 52'!183:183,MATCH(E$67,'AEO 2022 52'!$13:$13,0))</f>
        <v>51.896515</v>
      </c>
      <c r="F76" s="81">
        <f t="array" ref="F76">INDEX('AEO 2022 52'!183:183,MATCH(F$67,'AEO 2022 52'!$13:$13,0))</f>
        <v>51.043568</v>
      </c>
      <c r="G76" s="81">
        <f t="array" ref="G76">INDEX('AEO 2022 52'!183:183,MATCH(G$67,'AEO 2022 52'!$13:$13,0))</f>
        <v>50.64484</v>
      </c>
      <c r="H76" s="81">
        <f t="array" ref="H76">INDEX('AEO 2022 52'!183:183,MATCH(H$67,'AEO 2022 52'!$13:$13,0))</f>
        <v>50.334408</v>
      </c>
      <c r="I76" s="81">
        <f t="array" ref="I76">INDEX('AEO 2022 52'!183:183,MATCH(I$67,'AEO 2022 52'!$13:$13,0))</f>
        <v>50.084137</v>
      </c>
      <c r="J76" s="81">
        <f t="array" ref="J76">INDEX('AEO 2022 52'!183:183,MATCH(J$67,'AEO 2022 52'!$13:$13,0))</f>
        <v>49.905499</v>
      </c>
      <c r="K76" s="81">
        <f t="array" ref="K76">INDEX('AEO 2022 52'!183:183,MATCH(K$67,'AEO 2022 52'!$13:$13,0))</f>
        <v>49.715046</v>
      </c>
      <c r="L76" s="81">
        <f t="array" ref="L76">INDEX('AEO 2022 52'!183:183,MATCH(L$67,'AEO 2022 52'!$13:$13,0))</f>
        <v>49.578495</v>
      </c>
      <c r="M76" s="81">
        <f t="array" ref="M76">INDEX('AEO 2022 52'!183:183,MATCH(M$67,'AEO 2022 52'!$13:$13,0))</f>
        <v>49.491474</v>
      </c>
      <c r="N76" s="81">
        <f t="array" ref="N76">INDEX('AEO 2022 52'!183:183,MATCH(N$67,'AEO 2022 52'!$13:$13,0))</f>
        <v>49.379803</v>
      </c>
      <c r="O76" s="81">
        <f t="array" ref="O76">INDEX('AEO 2022 52'!183:183,MATCH(O$67,'AEO 2022 52'!$13:$13,0))</f>
        <v>49.269718</v>
      </c>
      <c r="P76" s="81">
        <f t="array" ref="P76">INDEX('AEO 2022 52'!183:183,MATCH(P$67,'AEO 2022 52'!$13:$13,0))</f>
        <v>49.145191</v>
      </c>
      <c r="Q76" s="81">
        <f t="array" ref="Q76">INDEX('AEO 2022 52'!183:183,MATCH(Q$67,'AEO 2022 52'!$13:$13,0))</f>
        <v>49.026741</v>
      </c>
      <c r="R76" s="81">
        <f t="array" ref="R76">INDEX('AEO 2022 52'!183:183,MATCH(R$67,'AEO 2022 52'!$13:$13,0))</f>
        <v>48.935741</v>
      </c>
      <c r="S76" s="81">
        <f t="array" ref="S76">INDEX('AEO 2022 52'!183:183,MATCH(S$67,'AEO 2022 52'!$13:$13,0))</f>
        <v>48.851814</v>
      </c>
      <c r="T76" s="81">
        <f t="array" ref="T76">INDEX('AEO 2022 52'!183:183,MATCH(T$67,'AEO 2022 52'!$13:$13,0))</f>
        <v>48.772102</v>
      </c>
      <c r="U76" s="81">
        <f t="array" ref="U76">INDEX('AEO 2022 52'!183:183,MATCH(U$67,'AEO 2022 52'!$13:$13,0))</f>
        <v>48.69566</v>
      </c>
      <c r="V76" s="81">
        <f t="array" ref="V76">INDEX('AEO 2022 52'!183:183,MATCH(V$67,'AEO 2022 52'!$13:$13,0))</f>
        <v>48.631931</v>
      </c>
      <c r="W76" s="81">
        <f t="array" ref="W76">INDEX('AEO 2022 52'!183:183,MATCH(W$67,'AEO 2022 52'!$13:$13,0))</f>
        <v>48.570732</v>
      </c>
      <c r="X76" s="81">
        <f t="array" ref="X76">INDEX('AEO 2022 52'!183:183,MATCH(X$67,'AEO 2022 52'!$13:$13,0))</f>
        <v>48.513168</v>
      </c>
      <c r="Y76" s="81">
        <f t="array" ref="Y76">INDEX('AEO 2022 52'!183:183,MATCH(Y$67,'AEO 2022 52'!$13:$13,0))</f>
        <v>48.458988</v>
      </c>
      <c r="Z76" s="81">
        <f t="array" ref="Z76">INDEX('AEO 2022 52'!183:183,MATCH(Z$67,'AEO 2022 52'!$13:$13,0))</f>
        <v>48.413116</v>
      </c>
      <c r="AA76" s="81">
        <f t="array" ref="AA76">INDEX('AEO 2022 52'!183:183,MATCH(AA$67,'AEO 2022 52'!$13:$13,0))</f>
        <v>48.370235</v>
      </c>
      <c r="AB76" s="81">
        <f t="array" ref="AB76">INDEX('AEO 2022 52'!183:183,MATCH(AB$67,'AEO 2022 52'!$13:$13,0))</f>
        <v>48.330528</v>
      </c>
      <c r="AC76" s="81">
        <f t="array" ref="AC76">INDEX('AEO 2022 52'!183:183,MATCH(AC$67,'AEO 2022 52'!$13:$13,0))</f>
        <v>48.294773</v>
      </c>
      <c r="AD76" s="81">
        <f t="array" ref="AD76">INDEX('AEO 2022 52'!183:183,MATCH(AD$67,'AEO 2022 52'!$13:$13,0))</f>
        <v>48.259991</v>
      </c>
      <c r="AE76" s="81">
        <f t="array" ref="AE76">INDEX('AEO 2022 52'!183:183,MATCH(AE$67,'AEO 2022 52'!$13:$13,0))</f>
        <v>48.228771</v>
      </c>
      <c r="AF76" s="81">
        <f t="array" ref="AF76">INDEX('AEO 2022 52'!183:183,MATCH(AF$67,'AEO 2022 52'!$13:$13,0))</f>
        <v>48.177448</v>
      </c>
    </row>
    <row r="77" ht="14.25" customHeight="1">
      <c r="A77" s="3" t="str">
        <f>'AEO 2021 52'!A177</f>
        <v>Small Pickup</v>
      </c>
      <c r="B77" s="3">
        <f t="array" ref="B77">INDEX('AEO 2021 52'!177:177,MATCH(B$67,'AEO 2021 52'!$14:$14,0))</f>
        <v>0</v>
      </c>
      <c r="C77" s="81">
        <f t="array" ref="C77">INDEX('AEO 2022 52'!184:184,MATCH(C$67,'AEO 2022 52'!$13:$13,0))</f>
        <v>0</v>
      </c>
      <c r="D77" s="81">
        <f t="array" ref="D77">INDEX('AEO 2022 52'!184:184,MATCH(D$67,'AEO 2022 52'!$13:$13,0))</f>
        <v>0</v>
      </c>
      <c r="E77" s="81">
        <f t="array" ref="E77">INDEX('AEO 2022 52'!184:184,MATCH(E$67,'AEO 2022 52'!$13:$13,0))</f>
        <v>0</v>
      </c>
      <c r="F77" s="81">
        <f t="array" ref="F77">INDEX('AEO 2022 52'!184:184,MATCH(F$67,'AEO 2022 52'!$13:$13,0))</f>
        <v>0</v>
      </c>
      <c r="G77" s="81">
        <f t="array" ref="G77">INDEX('AEO 2022 52'!184:184,MATCH(G$67,'AEO 2022 52'!$13:$13,0))</f>
        <v>0</v>
      </c>
      <c r="H77" s="81">
        <f t="array" ref="H77">INDEX('AEO 2022 52'!184:184,MATCH(H$67,'AEO 2022 52'!$13:$13,0))</f>
        <v>0</v>
      </c>
      <c r="I77" s="81">
        <f t="array" ref="I77">INDEX('AEO 2022 52'!184:184,MATCH(I$67,'AEO 2022 52'!$13:$13,0))</f>
        <v>0</v>
      </c>
      <c r="J77" s="81">
        <f t="array" ref="J77">INDEX('AEO 2022 52'!184:184,MATCH(J$67,'AEO 2022 52'!$13:$13,0))</f>
        <v>0</v>
      </c>
      <c r="K77" s="81">
        <f t="array" ref="K77">INDEX('AEO 2022 52'!184:184,MATCH(K$67,'AEO 2022 52'!$13:$13,0))</f>
        <v>0</v>
      </c>
      <c r="L77" s="81">
        <f t="array" ref="L77">INDEX('AEO 2022 52'!184:184,MATCH(L$67,'AEO 2022 52'!$13:$13,0))</f>
        <v>0</v>
      </c>
      <c r="M77" s="81">
        <f t="array" ref="M77">INDEX('AEO 2022 52'!184:184,MATCH(M$67,'AEO 2022 52'!$13:$13,0))</f>
        <v>0</v>
      </c>
      <c r="N77" s="81">
        <f t="array" ref="N77">INDEX('AEO 2022 52'!184:184,MATCH(N$67,'AEO 2022 52'!$13:$13,0))</f>
        <v>0</v>
      </c>
      <c r="O77" s="81">
        <f t="array" ref="O77">INDEX('AEO 2022 52'!184:184,MATCH(O$67,'AEO 2022 52'!$13:$13,0))</f>
        <v>0</v>
      </c>
      <c r="P77" s="81">
        <f t="array" ref="P77">INDEX('AEO 2022 52'!184:184,MATCH(P$67,'AEO 2022 52'!$13:$13,0))</f>
        <v>0</v>
      </c>
      <c r="Q77" s="81">
        <f t="array" ref="Q77">INDEX('AEO 2022 52'!184:184,MATCH(Q$67,'AEO 2022 52'!$13:$13,0))</f>
        <v>0</v>
      </c>
      <c r="R77" s="81">
        <f t="array" ref="R77">INDEX('AEO 2022 52'!184:184,MATCH(R$67,'AEO 2022 52'!$13:$13,0))</f>
        <v>0</v>
      </c>
      <c r="S77" s="81">
        <f t="array" ref="S77">INDEX('AEO 2022 52'!184:184,MATCH(S$67,'AEO 2022 52'!$13:$13,0))</f>
        <v>0</v>
      </c>
      <c r="T77" s="81">
        <f t="array" ref="T77">INDEX('AEO 2022 52'!184:184,MATCH(T$67,'AEO 2022 52'!$13:$13,0))</f>
        <v>0</v>
      </c>
      <c r="U77" s="81">
        <f t="array" ref="U77">INDEX('AEO 2022 52'!184:184,MATCH(U$67,'AEO 2022 52'!$13:$13,0))</f>
        <v>0</v>
      </c>
      <c r="V77" s="81">
        <f t="array" ref="V77">INDEX('AEO 2022 52'!184:184,MATCH(V$67,'AEO 2022 52'!$13:$13,0))</f>
        <v>0</v>
      </c>
      <c r="W77" s="81">
        <f t="array" ref="W77">INDEX('AEO 2022 52'!184:184,MATCH(W$67,'AEO 2022 52'!$13:$13,0))</f>
        <v>0</v>
      </c>
      <c r="X77" s="81">
        <f t="array" ref="X77">INDEX('AEO 2022 52'!184:184,MATCH(X$67,'AEO 2022 52'!$13:$13,0))</f>
        <v>0</v>
      </c>
      <c r="Y77" s="81">
        <f t="array" ref="Y77">INDEX('AEO 2022 52'!184:184,MATCH(Y$67,'AEO 2022 52'!$13:$13,0))</f>
        <v>0</v>
      </c>
      <c r="Z77" s="81">
        <f t="array" ref="Z77">INDEX('AEO 2022 52'!184:184,MATCH(Z$67,'AEO 2022 52'!$13:$13,0))</f>
        <v>0</v>
      </c>
      <c r="AA77" s="81">
        <f t="array" ref="AA77">INDEX('AEO 2022 52'!184:184,MATCH(AA$67,'AEO 2022 52'!$13:$13,0))</f>
        <v>0</v>
      </c>
      <c r="AB77" s="81">
        <f t="array" ref="AB77">INDEX('AEO 2022 52'!184:184,MATCH(AB$67,'AEO 2022 52'!$13:$13,0))</f>
        <v>0</v>
      </c>
      <c r="AC77" s="81">
        <f t="array" ref="AC77">INDEX('AEO 2022 52'!184:184,MATCH(AC$67,'AEO 2022 52'!$13:$13,0))</f>
        <v>0</v>
      </c>
      <c r="AD77" s="81">
        <f t="array" ref="AD77">INDEX('AEO 2022 52'!184:184,MATCH(AD$67,'AEO 2022 52'!$13:$13,0))</f>
        <v>0</v>
      </c>
      <c r="AE77" s="81">
        <f t="array" ref="AE77">INDEX('AEO 2022 52'!184:184,MATCH(AE$67,'AEO 2022 52'!$13:$13,0))</f>
        <v>0</v>
      </c>
      <c r="AF77" s="81">
        <f t="array" ref="AF77">INDEX('AEO 2022 52'!184:184,MATCH(AF$67,'AEO 2022 52'!$13:$13,0))</f>
        <v>0</v>
      </c>
    </row>
    <row r="78" ht="14.25" customHeight="1">
      <c r="A78" s="3" t="str">
        <f>'AEO 2021 52'!A178</f>
        <v>Large Pickup</v>
      </c>
      <c r="B78" s="3">
        <f t="array" ref="B78">INDEX('AEO 2021 52'!178:178,MATCH(B$67,'AEO 2021 52'!$14:$14,0))</f>
        <v>0</v>
      </c>
      <c r="C78" s="81">
        <f t="array" ref="C78">INDEX('AEO 2022 52'!185:185,MATCH(C$67,'AEO 2022 52'!$13:$13,0))</f>
        <v>0</v>
      </c>
      <c r="D78" s="81">
        <f t="array" ref="D78">INDEX('AEO 2022 52'!185:185,MATCH(D$67,'AEO 2022 52'!$13:$13,0))</f>
        <v>0</v>
      </c>
      <c r="E78" s="81">
        <f t="array" ref="E78">INDEX('AEO 2022 52'!185:185,MATCH(E$67,'AEO 2022 52'!$13:$13,0))</f>
        <v>0</v>
      </c>
      <c r="F78" s="81">
        <f t="array" ref="F78">INDEX('AEO 2022 52'!185:185,MATCH(F$67,'AEO 2022 52'!$13:$13,0))</f>
        <v>0</v>
      </c>
      <c r="G78" s="81">
        <f t="array" ref="G78">INDEX('AEO 2022 52'!185:185,MATCH(G$67,'AEO 2022 52'!$13:$13,0))</f>
        <v>0</v>
      </c>
      <c r="H78" s="81">
        <f t="array" ref="H78">INDEX('AEO 2022 52'!185:185,MATCH(H$67,'AEO 2022 52'!$13:$13,0))</f>
        <v>0</v>
      </c>
      <c r="I78" s="81">
        <f t="array" ref="I78">INDEX('AEO 2022 52'!185:185,MATCH(I$67,'AEO 2022 52'!$13:$13,0))</f>
        <v>0</v>
      </c>
      <c r="J78" s="81">
        <f t="array" ref="J78">INDEX('AEO 2022 52'!185:185,MATCH(J$67,'AEO 2022 52'!$13:$13,0))</f>
        <v>0</v>
      </c>
      <c r="K78" s="81">
        <f t="array" ref="K78">INDEX('AEO 2022 52'!185:185,MATCH(K$67,'AEO 2022 52'!$13:$13,0))</f>
        <v>0</v>
      </c>
      <c r="L78" s="81">
        <f t="array" ref="L78">INDEX('AEO 2022 52'!185:185,MATCH(L$67,'AEO 2022 52'!$13:$13,0))</f>
        <v>0</v>
      </c>
      <c r="M78" s="81">
        <f t="array" ref="M78">INDEX('AEO 2022 52'!185:185,MATCH(M$67,'AEO 2022 52'!$13:$13,0))</f>
        <v>0</v>
      </c>
      <c r="N78" s="81">
        <f t="array" ref="N78">INDEX('AEO 2022 52'!185:185,MATCH(N$67,'AEO 2022 52'!$13:$13,0))</f>
        <v>0</v>
      </c>
      <c r="O78" s="81">
        <f t="array" ref="O78">INDEX('AEO 2022 52'!185:185,MATCH(O$67,'AEO 2022 52'!$13:$13,0))</f>
        <v>0</v>
      </c>
      <c r="P78" s="81">
        <f t="array" ref="P78">INDEX('AEO 2022 52'!185:185,MATCH(P$67,'AEO 2022 52'!$13:$13,0))</f>
        <v>0</v>
      </c>
      <c r="Q78" s="81">
        <f t="array" ref="Q78">INDEX('AEO 2022 52'!185:185,MATCH(Q$67,'AEO 2022 52'!$13:$13,0))</f>
        <v>0</v>
      </c>
      <c r="R78" s="81">
        <f t="array" ref="R78">INDEX('AEO 2022 52'!185:185,MATCH(R$67,'AEO 2022 52'!$13:$13,0))</f>
        <v>0</v>
      </c>
      <c r="S78" s="81">
        <f t="array" ref="S78">INDEX('AEO 2022 52'!185:185,MATCH(S$67,'AEO 2022 52'!$13:$13,0))</f>
        <v>0</v>
      </c>
      <c r="T78" s="81">
        <f t="array" ref="T78">INDEX('AEO 2022 52'!185:185,MATCH(T$67,'AEO 2022 52'!$13:$13,0))</f>
        <v>0</v>
      </c>
      <c r="U78" s="81">
        <f t="array" ref="U78">INDEX('AEO 2022 52'!185:185,MATCH(U$67,'AEO 2022 52'!$13:$13,0))</f>
        <v>0</v>
      </c>
      <c r="V78" s="81">
        <f t="array" ref="V78">INDEX('AEO 2022 52'!185:185,MATCH(V$67,'AEO 2022 52'!$13:$13,0))</f>
        <v>0</v>
      </c>
      <c r="W78" s="81">
        <f t="array" ref="W78">INDEX('AEO 2022 52'!185:185,MATCH(W$67,'AEO 2022 52'!$13:$13,0))</f>
        <v>0</v>
      </c>
      <c r="X78" s="81">
        <f t="array" ref="X78">INDEX('AEO 2022 52'!185:185,MATCH(X$67,'AEO 2022 52'!$13:$13,0))</f>
        <v>0</v>
      </c>
      <c r="Y78" s="81">
        <f t="array" ref="Y78">INDEX('AEO 2022 52'!185:185,MATCH(Y$67,'AEO 2022 52'!$13:$13,0))</f>
        <v>0</v>
      </c>
      <c r="Z78" s="81">
        <f t="array" ref="Z78">INDEX('AEO 2022 52'!185:185,MATCH(Z$67,'AEO 2022 52'!$13:$13,0))</f>
        <v>0</v>
      </c>
      <c r="AA78" s="81">
        <f t="array" ref="AA78">INDEX('AEO 2022 52'!185:185,MATCH(AA$67,'AEO 2022 52'!$13:$13,0))</f>
        <v>0</v>
      </c>
      <c r="AB78" s="81">
        <f t="array" ref="AB78">INDEX('AEO 2022 52'!185:185,MATCH(AB$67,'AEO 2022 52'!$13:$13,0))</f>
        <v>0</v>
      </c>
      <c r="AC78" s="81">
        <f t="array" ref="AC78">INDEX('AEO 2022 52'!185:185,MATCH(AC$67,'AEO 2022 52'!$13:$13,0))</f>
        <v>0</v>
      </c>
      <c r="AD78" s="81">
        <f t="array" ref="AD78">INDEX('AEO 2022 52'!185:185,MATCH(AD$67,'AEO 2022 52'!$13:$13,0))</f>
        <v>0</v>
      </c>
      <c r="AE78" s="81">
        <f t="array" ref="AE78">INDEX('AEO 2022 52'!185:185,MATCH(AE$67,'AEO 2022 52'!$13:$13,0))</f>
        <v>0</v>
      </c>
      <c r="AF78" s="81">
        <f t="array" ref="AF78">INDEX('AEO 2022 52'!185:185,MATCH(AF$67,'AEO 2022 52'!$13:$13,0))</f>
        <v>0</v>
      </c>
    </row>
    <row r="79" ht="14.25" customHeight="1">
      <c r="A79" s="3" t="str">
        <f>'AEO 2021 52'!A179</f>
        <v>Small Van</v>
      </c>
      <c r="B79" s="3">
        <f t="array" ref="B79">INDEX('AEO 2021 52'!179:179,MATCH(B$67,'AEO 2021 52'!$14:$14,0))</f>
        <v>0</v>
      </c>
      <c r="C79" s="81">
        <f t="array" ref="C79">INDEX('AEO 2022 52'!186:186,MATCH(C$67,'AEO 2022 52'!$13:$13,0))</f>
        <v>0</v>
      </c>
      <c r="D79" s="81">
        <f t="array" ref="D79">INDEX('AEO 2022 52'!186:186,MATCH(D$67,'AEO 2022 52'!$13:$13,0))</f>
        <v>0</v>
      </c>
      <c r="E79" s="81">
        <f t="array" ref="E79">INDEX('AEO 2022 52'!186:186,MATCH(E$67,'AEO 2022 52'!$13:$13,0))</f>
        <v>0</v>
      </c>
      <c r="F79" s="81">
        <f t="array" ref="F79">INDEX('AEO 2022 52'!186:186,MATCH(F$67,'AEO 2022 52'!$13:$13,0))</f>
        <v>0</v>
      </c>
      <c r="G79" s="81">
        <f t="array" ref="G79">INDEX('AEO 2022 52'!186:186,MATCH(G$67,'AEO 2022 52'!$13:$13,0))</f>
        <v>0</v>
      </c>
      <c r="H79" s="81">
        <f t="array" ref="H79">INDEX('AEO 2022 52'!186:186,MATCH(H$67,'AEO 2022 52'!$13:$13,0))</f>
        <v>0</v>
      </c>
      <c r="I79" s="81">
        <f t="array" ref="I79">INDEX('AEO 2022 52'!186:186,MATCH(I$67,'AEO 2022 52'!$13:$13,0))</f>
        <v>0</v>
      </c>
      <c r="J79" s="81">
        <f t="array" ref="J79">INDEX('AEO 2022 52'!186:186,MATCH(J$67,'AEO 2022 52'!$13:$13,0))</f>
        <v>0</v>
      </c>
      <c r="K79" s="81">
        <f t="array" ref="K79">INDEX('AEO 2022 52'!186:186,MATCH(K$67,'AEO 2022 52'!$13:$13,0))</f>
        <v>0</v>
      </c>
      <c r="L79" s="81">
        <f t="array" ref="L79">INDEX('AEO 2022 52'!186:186,MATCH(L$67,'AEO 2022 52'!$13:$13,0))</f>
        <v>0</v>
      </c>
      <c r="M79" s="81">
        <f t="array" ref="M79">INDEX('AEO 2022 52'!186:186,MATCH(M$67,'AEO 2022 52'!$13:$13,0))</f>
        <v>0</v>
      </c>
      <c r="N79" s="81">
        <f t="array" ref="N79">INDEX('AEO 2022 52'!186:186,MATCH(N$67,'AEO 2022 52'!$13:$13,0))</f>
        <v>0</v>
      </c>
      <c r="O79" s="81">
        <f t="array" ref="O79">INDEX('AEO 2022 52'!186:186,MATCH(O$67,'AEO 2022 52'!$13:$13,0))</f>
        <v>0</v>
      </c>
      <c r="P79" s="81">
        <f t="array" ref="P79">INDEX('AEO 2022 52'!186:186,MATCH(P$67,'AEO 2022 52'!$13:$13,0))</f>
        <v>0</v>
      </c>
      <c r="Q79" s="81">
        <f t="array" ref="Q79">INDEX('AEO 2022 52'!186:186,MATCH(Q$67,'AEO 2022 52'!$13:$13,0))</f>
        <v>0</v>
      </c>
      <c r="R79" s="81">
        <f t="array" ref="R79">INDEX('AEO 2022 52'!186:186,MATCH(R$67,'AEO 2022 52'!$13:$13,0))</f>
        <v>0</v>
      </c>
      <c r="S79" s="81">
        <f t="array" ref="S79">INDEX('AEO 2022 52'!186:186,MATCH(S$67,'AEO 2022 52'!$13:$13,0))</f>
        <v>0</v>
      </c>
      <c r="T79" s="81">
        <f t="array" ref="T79">INDEX('AEO 2022 52'!186:186,MATCH(T$67,'AEO 2022 52'!$13:$13,0))</f>
        <v>0</v>
      </c>
      <c r="U79" s="81">
        <f t="array" ref="U79">INDEX('AEO 2022 52'!186:186,MATCH(U$67,'AEO 2022 52'!$13:$13,0))</f>
        <v>0</v>
      </c>
      <c r="V79" s="81">
        <f t="array" ref="V79">INDEX('AEO 2022 52'!186:186,MATCH(V$67,'AEO 2022 52'!$13:$13,0))</f>
        <v>0</v>
      </c>
      <c r="W79" s="81">
        <f t="array" ref="W79">INDEX('AEO 2022 52'!186:186,MATCH(W$67,'AEO 2022 52'!$13:$13,0))</f>
        <v>0</v>
      </c>
      <c r="X79" s="81">
        <f t="array" ref="X79">INDEX('AEO 2022 52'!186:186,MATCH(X$67,'AEO 2022 52'!$13:$13,0))</f>
        <v>0</v>
      </c>
      <c r="Y79" s="81">
        <f t="array" ref="Y79">INDEX('AEO 2022 52'!186:186,MATCH(Y$67,'AEO 2022 52'!$13:$13,0))</f>
        <v>0</v>
      </c>
      <c r="Z79" s="81">
        <f t="array" ref="Z79">INDEX('AEO 2022 52'!186:186,MATCH(Z$67,'AEO 2022 52'!$13:$13,0))</f>
        <v>0</v>
      </c>
      <c r="AA79" s="81">
        <f t="array" ref="AA79">INDEX('AEO 2022 52'!186:186,MATCH(AA$67,'AEO 2022 52'!$13:$13,0))</f>
        <v>0</v>
      </c>
      <c r="AB79" s="81">
        <f t="array" ref="AB79">INDEX('AEO 2022 52'!186:186,MATCH(AB$67,'AEO 2022 52'!$13:$13,0))</f>
        <v>0</v>
      </c>
      <c r="AC79" s="81">
        <f t="array" ref="AC79">INDEX('AEO 2022 52'!186:186,MATCH(AC$67,'AEO 2022 52'!$13:$13,0))</f>
        <v>0</v>
      </c>
      <c r="AD79" s="81">
        <f t="array" ref="AD79">INDEX('AEO 2022 52'!186:186,MATCH(AD$67,'AEO 2022 52'!$13:$13,0))</f>
        <v>0</v>
      </c>
      <c r="AE79" s="81">
        <f t="array" ref="AE79">INDEX('AEO 2022 52'!186:186,MATCH(AE$67,'AEO 2022 52'!$13:$13,0))</f>
        <v>0</v>
      </c>
      <c r="AF79" s="81">
        <f t="array" ref="AF79">INDEX('AEO 2022 52'!186:186,MATCH(AF$67,'AEO 2022 52'!$13:$13,0))</f>
        <v>0</v>
      </c>
    </row>
    <row r="80" ht="14.25" customHeight="1">
      <c r="A80" s="3" t="str">
        <f>'AEO 2021 52'!A180</f>
        <v>Large Van</v>
      </c>
      <c r="B80" s="3">
        <f t="array" ref="B80">INDEX('AEO 2021 52'!180:180,MATCH(B$67,'AEO 2021 52'!$14:$14,0))</f>
        <v>0</v>
      </c>
      <c r="C80" s="81">
        <f t="array" ref="C80">INDEX('AEO 2022 52'!187:187,MATCH(C$67,'AEO 2022 52'!$13:$13,0))</f>
        <v>0</v>
      </c>
      <c r="D80" s="81">
        <f t="array" ref="D80">INDEX('AEO 2022 52'!187:187,MATCH(D$67,'AEO 2022 52'!$13:$13,0))</f>
        <v>0</v>
      </c>
      <c r="E80" s="81">
        <f t="array" ref="E80">INDEX('AEO 2022 52'!187:187,MATCH(E$67,'AEO 2022 52'!$13:$13,0))</f>
        <v>0</v>
      </c>
      <c r="F80" s="81">
        <f t="array" ref="F80">INDEX('AEO 2022 52'!187:187,MATCH(F$67,'AEO 2022 52'!$13:$13,0))</f>
        <v>0</v>
      </c>
      <c r="G80" s="81">
        <f t="array" ref="G80">INDEX('AEO 2022 52'!187:187,MATCH(G$67,'AEO 2022 52'!$13:$13,0))</f>
        <v>0</v>
      </c>
      <c r="H80" s="81">
        <f t="array" ref="H80">INDEX('AEO 2022 52'!187:187,MATCH(H$67,'AEO 2022 52'!$13:$13,0))</f>
        <v>0</v>
      </c>
      <c r="I80" s="81">
        <f t="array" ref="I80">INDEX('AEO 2022 52'!187:187,MATCH(I$67,'AEO 2022 52'!$13:$13,0))</f>
        <v>0</v>
      </c>
      <c r="J80" s="81">
        <f t="array" ref="J80">INDEX('AEO 2022 52'!187:187,MATCH(J$67,'AEO 2022 52'!$13:$13,0))</f>
        <v>0</v>
      </c>
      <c r="K80" s="81">
        <f t="array" ref="K80">INDEX('AEO 2022 52'!187:187,MATCH(K$67,'AEO 2022 52'!$13:$13,0))</f>
        <v>0</v>
      </c>
      <c r="L80" s="81">
        <f t="array" ref="L80">INDEX('AEO 2022 52'!187:187,MATCH(L$67,'AEO 2022 52'!$13:$13,0))</f>
        <v>0</v>
      </c>
      <c r="M80" s="81">
        <f t="array" ref="M80">INDEX('AEO 2022 52'!187:187,MATCH(M$67,'AEO 2022 52'!$13:$13,0))</f>
        <v>0</v>
      </c>
      <c r="N80" s="81">
        <f t="array" ref="N80">INDEX('AEO 2022 52'!187:187,MATCH(N$67,'AEO 2022 52'!$13:$13,0))</f>
        <v>0</v>
      </c>
      <c r="O80" s="81">
        <f t="array" ref="O80">INDEX('AEO 2022 52'!187:187,MATCH(O$67,'AEO 2022 52'!$13:$13,0))</f>
        <v>0</v>
      </c>
      <c r="P80" s="81">
        <f t="array" ref="P80">INDEX('AEO 2022 52'!187:187,MATCH(P$67,'AEO 2022 52'!$13:$13,0))</f>
        <v>0</v>
      </c>
      <c r="Q80" s="81">
        <f t="array" ref="Q80">INDEX('AEO 2022 52'!187:187,MATCH(Q$67,'AEO 2022 52'!$13:$13,0))</f>
        <v>0</v>
      </c>
      <c r="R80" s="81">
        <f t="array" ref="R80">INDEX('AEO 2022 52'!187:187,MATCH(R$67,'AEO 2022 52'!$13:$13,0))</f>
        <v>0</v>
      </c>
      <c r="S80" s="81">
        <f t="array" ref="S80">INDEX('AEO 2022 52'!187:187,MATCH(S$67,'AEO 2022 52'!$13:$13,0))</f>
        <v>0</v>
      </c>
      <c r="T80" s="81">
        <f t="array" ref="T80">INDEX('AEO 2022 52'!187:187,MATCH(T$67,'AEO 2022 52'!$13:$13,0))</f>
        <v>0</v>
      </c>
      <c r="U80" s="81">
        <f t="array" ref="U80">INDEX('AEO 2022 52'!187:187,MATCH(U$67,'AEO 2022 52'!$13:$13,0))</f>
        <v>0</v>
      </c>
      <c r="V80" s="81">
        <f t="array" ref="V80">INDEX('AEO 2022 52'!187:187,MATCH(V$67,'AEO 2022 52'!$13:$13,0))</f>
        <v>0</v>
      </c>
      <c r="W80" s="81">
        <f t="array" ref="W80">INDEX('AEO 2022 52'!187:187,MATCH(W$67,'AEO 2022 52'!$13:$13,0))</f>
        <v>0</v>
      </c>
      <c r="X80" s="81">
        <f t="array" ref="X80">INDEX('AEO 2022 52'!187:187,MATCH(X$67,'AEO 2022 52'!$13:$13,0))</f>
        <v>0</v>
      </c>
      <c r="Y80" s="81">
        <f t="array" ref="Y80">INDEX('AEO 2022 52'!187:187,MATCH(Y$67,'AEO 2022 52'!$13:$13,0))</f>
        <v>0</v>
      </c>
      <c r="Z80" s="81">
        <f t="array" ref="Z80">INDEX('AEO 2022 52'!187:187,MATCH(Z$67,'AEO 2022 52'!$13:$13,0))</f>
        <v>0</v>
      </c>
      <c r="AA80" s="81">
        <f t="array" ref="AA80">INDEX('AEO 2022 52'!187:187,MATCH(AA$67,'AEO 2022 52'!$13:$13,0))</f>
        <v>0</v>
      </c>
      <c r="AB80" s="81">
        <f t="array" ref="AB80">INDEX('AEO 2022 52'!187:187,MATCH(AB$67,'AEO 2022 52'!$13:$13,0))</f>
        <v>0</v>
      </c>
      <c r="AC80" s="81">
        <f t="array" ref="AC80">INDEX('AEO 2022 52'!187:187,MATCH(AC$67,'AEO 2022 52'!$13:$13,0))</f>
        <v>0</v>
      </c>
      <c r="AD80" s="81">
        <f t="array" ref="AD80">INDEX('AEO 2022 52'!187:187,MATCH(AD$67,'AEO 2022 52'!$13:$13,0))</f>
        <v>0</v>
      </c>
      <c r="AE80" s="81">
        <f t="array" ref="AE80">INDEX('AEO 2022 52'!187:187,MATCH(AE$67,'AEO 2022 52'!$13:$13,0))</f>
        <v>0</v>
      </c>
      <c r="AF80" s="81">
        <f t="array" ref="AF80">INDEX('AEO 2022 52'!187:187,MATCH(AF$67,'AEO 2022 52'!$13:$13,0))</f>
        <v>0</v>
      </c>
    </row>
    <row r="81" ht="14.25" customHeight="1">
      <c r="A81" s="3" t="str">
        <f>'AEO 2021 52'!A181</f>
        <v>Small Utility</v>
      </c>
      <c r="B81" s="3">
        <f t="array" ref="B81">INDEX('AEO 2021 52'!181:181,MATCH(B$67,'AEO 2021 52'!$14:$14,0))</f>
        <v>0</v>
      </c>
      <c r="C81" s="81">
        <f t="array" ref="C81">INDEX('AEO 2022 52'!188:188,MATCH(C$67,'AEO 2022 52'!$13:$13,0))</f>
        <v>0</v>
      </c>
      <c r="D81" s="81">
        <f t="array" ref="D81">INDEX('AEO 2022 52'!188:188,MATCH(D$67,'AEO 2022 52'!$13:$13,0))</f>
        <v>0</v>
      </c>
      <c r="E81" s="81">
        <f t="array" ref="E81">INDEX('AEO 2022 52'!188:188,MATCH(E$67,'AEO 2022 52'!$13:$13,0))</f>
        <v>0</v>
      </c>
      <c r="F81" s="81">
        <f t="array" ref="F81">INDEX('AEO 2022 52'!188:188,MATCH(F$67,'AEO 2022 52'!$13:$13,0))</f>
        <v>0</v>
      </c>
      <c r="G81" s="81">
        <f t="array" ref="G81">INDEX('AEO 2022 52'!188:188,MATCH(G$67,'AEO 2022 52'!$13:$13,0))</f>
        <v>0</v>
      </c>
      <c r="H81" s="81">
        <f t="array" ref="H81">INDEX('AEO 2022 52'!188:188,MATCH(H$67,'AEO 2022 52'!$13:$13,0))</f>
        <v>0</v>
      </c>
      <c r="I81" s="81">
        <f t="array" ref="I81">INDEX('AEO 2022 52'!188:188,MATCH(I$67,'AEO 2022 52'!$13:$13,0))</f>
        <v>0</v>
      </c>
      <c r="J81" s="81">
        <f t="array" ref="J81">INDEX('AEO 2022 52'!188:188,MATCH(J$67,'AEO 2022 52'!$13:$13,0))</f>
        <v>0</v>
      </c>
      <c r="K81" s="81">
        <f t="array" ref="K81">INDEX('AEO 2022 52'!188:188,MATCH(K$67,'AEO 2022 52'!$13:$13,0))</f>
        <v>0</v>
      </c>
      <c r="L81" s="81">
        <f t="array" ref="L81">INDEX('AEO 2022 52'!188:188,MATCH(L$67,'AEO 2022 52'!$13:$13,0))</f>
        <v>0</v>
      </c>
      <c r="M81" s="81">
        <f t="array" ref="M81">INDEX('AEO 2022 52'!188:188,MATCH(M$67,'AEO 2022 52'!$13:$13,0))</f>
        <v>0</v>
      </c>
      <c r="N81" s="81">
        <f t="array" ref="N81">INDEX('AEO 2022 52'!188:188,MATCH(N$67,'AEO 2022 52'!$13:$13,0))</f>
        <v>0</v>
      </c>
      <c r="O81" s="81">
        <f t="array" ref="O81">INDEX('AEO 2022 52'!188:188,MATCH(O$67,'AEO 2022 52'!$13:$13,0))</f>
        <v>0</v>
      </c>
      <c r="P81" s="81">
        <f t="array" ref="P81">INDEX('AEO 2022 52'!188:188,MATCH(P$67,'AEO 2022 52'!$13:$13,0))</f>
        <v>0</v>
      </c>
      <c r="Q81" s="81">
        <f t="array" ref="Q81">INDEX('AEO 2022 52'!188:188,MATCH(Q$67,'AEO 2022 52'!$13:$13,0))</f>
        <v>0</v>
      </c>
      <c r="R81" s="81">
        <f t="array" ref="R81">INDEX('AEO 2022 52'!188:188,MATCH(R$67,'AEO 2022 52'!$13:$13,0))</f>
        <v>0</v>
      </c>
      <c r="S81" s="81">
        <f t="array" ref="S81">INDEX('AEO 2022 52'!188:188,MATCH(S$67,'AEO 2022 52'!$13:$13,0))</f>
        <v>0</v>
      </c>
      <c r="T81" s="81">
        <f t="array" ref="T81">INDEX('AEO 2022 52'!188:188,MATCH(T$67,'AEO 2022 52'!$13:$13,0))</f>
        <v>0</v>
      </c>
      <c r="U81" s="81">
        <f t="array" ref="U81">INDEX('AEO 2022 52'!188:188,MATCH(U$67,'AEO 2022 52'!$13:$13,0))</f>
        <v>0</v>
      </c>
      <c r="V81" s="81">
        <f t="array" ref="V81">INDEX('AEO 2022 52'!188:188,MATCH(V$67,'AEO 2022 52'!$13:$13,0))</f>
        <v>0</v>
      </c>
      <c r="W81" s="81">
        <f t="array" ref="W81">INDEX('AEO 2022 52'!188:188,MATCH(W$67,'AEO 2022 52'!$13:$13,0))</f>
        <v>0</v>
      </c>
      <c r="X81" s="81">
        <f t="array" ref="X81">INDEX('AEO 2022 52'!188:188,MATCH(X$67,'AEO 2022 52'!$13:$13,0))</f>
        <v>0</v>
      </c>
      <c r="Y81" s="81">
        <f t="array" ref="Y81">INDEX('AEO 2022 52'!188:188,MATCH(Y$67,'AEO 2022 52'!$13:$13,0))</f>
        <v>0</v>
      </c>
      <c r="Z81" s="81">
        <f t="array" ref="Z81">INDEX('AEO 2022 52'!188:188,MATCH(Z$67,'AEO 2022 52'!$13:$13,0))</f>
        <v>0</v>
      </c>
      <c r="AA81" s="81">
        <f t="array" ref="AA81">INDEX('AEO 2022 52'!188:188,MATCH(AA$67,'AEO 2022 52'!$13:$13,0))</f>
        <v>0</v>
      </c>
      <c r="AB81" s="81">
        <f t="array" ref="AB81">INDEX('AEO 2022 52'!188:188,MATCH(AB$67,'AEO 2022 52'!$13:$13,0))</f>
        <v>0</v>
      </c>
      <c r="AC81" s="81">
        <f t="array" ref="AC81">INDEX('AEO 2022 52'!188:188,MATCH(AC$67,'AEO 2022 52'!$13:$13,0))</f>
        <v>0</v>
      </c>
      <c r="AD81" s="81">
        <f t="array" ref="AD81">INDEX('AEO 2022 52'!188:188,MATCH(AD$67,'AEO 2022 52'!$13:$13,0))</f>
        <v>0</v>
      </c>
      <c r="AE81" s="81">
        <f t="array" ref="AE81">INDEX('AEO 2022 52'!188:188,MATCH(AE$67,'AEO 2022 52'!$13:$13,0))</f>
        <v>0</v>
      </c>
      <c r="AF81" s="81">
        <f t="array" ref="AF81">INDEX('AEO 2022 52'!188:188,MATCH(AF$67,'AEO 2022 52'!$13:$13,0))</f>
        <v>0</v>
      </c>
    </row>
    <row r="82" ht="14.25" customHeight="1">
      <c r="A82" s="3" t="str">
        <f>'AEO 2021 52'!A182</f>
        <v>Large Utility</v>
      </c>
      <c r="B82" s="3">
        <f t="array" ref="B82">INDEX('AEO 2021 52'!182:182,MATCH(B$67,'AEO 2021 52'!$14:$14,0))</f>
        <v>0</v>
      </c>
      <c r="C82" s="81">
        <f t="array" ref="C82">INDEX('AEO 2022 52'!189:189,MATCH(C$67,'AEO 2022 52'!$13:$13,0))</f>
        <v>0</v>
      </c>
      <c r="D82" s="81">
        <f t="array" ref="D82">INDEX('AEO 2022 52'!189:189,MATCH(D$67,'AEO 2022 52'!$13:$13,0))</f>
        <v>0</v>
      </c>
      <c r="E82" s="81">
        <f t="array" ref="E82">INDEX('AEO 2022 52'!189:189,MATCH(E$67,'AEO 2022 52'!$13:$13,0))</f>
        <v>0</v>
      </c>
      <c r="F82" s="81">
        <f t="array" ref="F82">INDEX('AEO 2022 52'!189:189,MATCH(F$67,'AEO 2022 52'!$13:$13,0))</f>
        <v>0</v>
      </c>
      <c r="G82" s="81">
        <f t="array" ref="G82">INDEX('AEO 2022 52'!189:189,MATCH(G$67,'AEO 2022 52'!$13:$13,0))</f>
        <v>0</v>
      </c>
      <c r="H82" s="81">
        <f t="array" ref="H82">INDEX('AEO 2022 52'!189:189,MATCH(H$67,'AEO 2022 52'!$13:$13,0))</f>
        <v>0</v>
      </c>
      <c r="I82" s="81">
        <f t="array" ref="I82">INDEX('AEO 2022 52'!189:189,MATCH(I$67,'AEO 2022 52'!$13:$13,0))</f>
        <v>0</v>
      </c>
      <c r="J82" s="81">
        <f t="array" ref="J82">INDEX('AEO 2022 52'!189:189,MATCH(J$67,'AEO 2022 52'!$13:$13,0))</f>
        <v>0</v>
      </c>
      <c r="K82" s="81">
        <f t="array" ref="K82">INDEX('AEO 2022 52'!189:189,MATCH(K$67,'AEO 2022 52'!$13:$13,0))</f>
        <v>0</v>
      </c>
      <c r="L82" s="81">
        <f t="array" ref="L82">INDEX('AEO 2022 52'!189:189,MATCH(L$67,'AEO 2022 52'!$13:$13,0))</f>
        <v>0</v>
      </c>
      <c r="M82" s="81">
        <f t="array" ref="M82">INDEX('AEO 2022 52'!189:189,MATCH(M$67,'AEO 2022 52'!$13:$13,0))</f>
        <v>0</v>
      </c>
      <c r="N82" s="81">
        <f t="array" ref="N82">INDEX('AEO 2022 52'!189:189,MATCH(N$67,'AEO 2022 52'!$13:$13,0))</f>
        <v>0</v>
      </c>
      <c r="O82" s="81">
        <f t="array" ref="O82">INDEX('AEO 2022 52'!189:189,MATCH(O$67,'AEO 2022 52'!$13:$13,0))</f>
        <v>0</v>
      </c>
      <c r="P82" s="81">
        <f t="array" ref="P82">INDEX('AEO 2022 52'!189:189,MATCH(P$67,'AEO 2022 52'!$13:$13,0))</f>
        <v>0</v>
      </c>
      <c r="Q82" s="81">
        <f t="array" ref="Q82">INDEX('AEO 2022 52'!189:189,MATCH(Q$67,'AEO 2022 52'!$13:$13,0))</f>
        <v>0</v>
      </c>
      <c r="R82" s="81">
        <f t="array" ref="R82">INDEX('AEO 2022 52'!189:189,MATCH(R$67,'AEO 2022 52'!$13:$13,0))</f>
        <v>0</v>
      </c>
      <c r="S82" s="81">
        <f t="array" ref="S82">INDEX('AEO 2022 52'!189:189,MATCH(S$67,'AEO 2022 52'!$13:$13,0))</f>
        <v>0</v>
      </c>
      <c r="T82" s="81">
        <f t="array" ref="T82">INDEX('AEO 2022 52'!189:189,MATCH(T$67,'AEO 2022 52'!$13:$13,0))</f>
        <v>0</v>
      </c>
      <c r="U82" s="81">
        <f t="array" ref="U82">INDEX('AEO 2022 52'!189:189,MATCH(U$67,'AEO 2022 52'!$13:$13,0))</f>
        <v>0</v>
      </c>
      <c r="V82" s="81">
        <f t="array" ref="V82">INDEX('AEO 2022 52'!189:189,MATCH(V$67,'AEO 2022 52'!$13:$13,0))</f>
        <v>0</v>
      </c>
      <c r="W82" s="81">
        <f t="array" ref="W82">INDEX('AEO 2022 52'!189:189,MATCH(W$67,'AEO 2022 52'!$13:$13,0))</f>
        <v>0</v>
      </c>
      <c r="X82" s="81">
        <f t="array" ref="X82">INDEX('AEO 2022 52'!189:189,MATCH(X$67,'AEO 2022 52'!$13:$13,0))</f>
        <v>0</v>
      </c>
      <c r="Y82" s="81">
        <f t="array" ref="Y82">INDEX('AEO 2022 52'!189:189,MATCH(Y$67,'AEO 2022 52'!$13:$13,0))</f>
        <v>0</v>
      </c>
      <c r="Z82" s="81">
        <f t="array" ref="Z82">INDEX('AEO 2022 52'!189:189,MATCH(Z$67,'AEO 2022 52'!$13:$13,0))</f>
        <v>0</v>
      </c>
      <c r="AA82" s="81">
        <f t="array" ref="AA82">INDEX('AEO 2022 52'!189:189,MATCH(AA$67,'AEO 2022 52'!$13:$13,0))</f>
        <v>0</v>
      </c>
      <c r="AB82" s="81">
        <f t="array" ref="AB82">INDEX('AEO 2022 52'!189:189,MATCH(AB$67,'AEO 2022 52'!$13:$13,0))</f>
        <v>0</v>
      </c>
      <c r="AC82" s="81">
        <f t="array" ref="AC82">INDEX('AEO 2022 52'!189:189,MATCH(AC$67,'AEO 2022 52'!$13:$13,0))</f>
        <v>0</v>
      </c>
      <c r="AD82" s="81">
        <f t="array" ref="AD82">INDEX('AEO 2022 52'!189:189,MATCH(AD$67,'AEO 2022 52'!$13:$13,0))</f>
        <v>0</v>
      </c>
      <c r="AE82" s="81">
        <f t="array" ref="AE82">INDEX('AEO 2022 52'!189:189,MATCH(AE$67,'AEO 2022 52'!$13:$13,0))</f>
        <v>0</v>
      </c>
      <c r="AF82" s="81">
        <f t="array" ref="AF82">INDEX('AEO 2022 52'!189:189,MATCH(AF$67,'AEO 2022 52'!$13:$13,0))</f>
        <v>0</v>
      </c>
    </row>
    <row r="83" ht="14.25" customHeight="1">
      <c r="A83" s="3" t="str">
        <f>'AEO 2021 52'!A183</f>
        <v>Small Crossover Trucks</v>
      </c>
      <c r="B83" s="3">
        <f t="array" ref="B83">INDEX('AEO 2021 52'!183:183,MATCH(B$67,'AEO 2021 52'!$14:$14,0))</f>
        <v>0</v>
      </c>
      <c r="C83" s="81">
        <f t="array" ref="C83">INDEX('AEO 2022 52'!190:190,MATCH(C$67,'AEO 2022 52'!$13:$13,0))</f>
        <v>0</v>
      </c>
      <c r="D83" s="81">
        <f t="array" ref="D83">INDEX('AEO 2022 52'!190:190,MATCH(D$67,'AEO 2022 52'!$13:$13,0))</f>
        <v>0</v>
      </c>
      <c r="E83" s="81">
        <f t="array" ref="E83">INDEX('AEO 2022 52'!190:190,MATCH(E$67,'AEO 2022 52'!$13:$13,0))</f>
        <v>0</v>
      </c>
      <c r="F83" s="81">
        <f t="array" ref="F83">INDEX('AEO 2022 52'!190:190,MATCH(F$67,'AEO 2022 52'!$13:$13,0))</f>
        <v>0</v>
      </c>
      <c r="G83" s="81">
        <f t="array" ref="G83">INDEX('AEO 2022 52'!190:190,MATCH(G$67,'AEO 2022 52'!$13:$13,0))</f>
        <v>0</v>
      </c>
      <c r="H83" s="81">
        <f t="array" ref="H83">INDEX('AEO 2022 52'!190:190,MATCH(H$67,'AEO 2022 52'!$13:$13,0))</f>
        <v>0</v>
      </c>
      <c r="I83" s="81">
        <f t="array" ref="I83">INDEX('AEO 2022 52'!190:190,MATCH(I$67,'AEO 2022 52'!$13:$13,0))</f>
        <v>0</v>
      </c>
      <c r="J83" s="81">
        <f t="array" ref="J83">INDEX('AEO 2022 52'!190:190,MATCH(J$67,'AEO 2022 52'!$13:$13,0))</f>
        <v>0</v>
      </c>
      <c r="K83" s="81">
        <f t="array" ref="K83">INDEX('AEO 2022 52'!190:190,MATCH(K$67,'AEO 2022 52'!$13:$13,0))</f>
        <v>0</v>
      </c>
      <c r="L83" s="81">
        <f t="array" ref="L83">INDEX('AEO 2022 52'!190:190,MATCH(L$67,'AEO 2022 52'!$13:$13,0))</f>
        <v>0</v>
      </c>
      <c r="M83" s="81">
        <f t="array" ref="M83">INDEX('AEO 2022 52'!190:190,MATCH(M$67,'AEO 2022 52'!$13:$13,0))</f>
        <v>0</v>
      </c>
      <c r="N83" s="81">
        <f t="array" ref="N83">INDEX('AEO 2022 52'!190:190,MATCH(N$67,'AEO 2022 52'!$13:$13,0))</f>
        <v>0</v>
      </c>
      <c r="O83" s="81">
        <f t="array" ref="O83">INDEX('AEO 2022 52'!190:190,MATCH(O$67,'AEO 2022 52'!$13:$13,0))</f>
        <v>0</v>
      </c>
      <c r="P83" s="81">
        <f t="array" ref="P83">INDEX('AEO 2022 52'!190:190,MATCH(P$67,'AEO 2022 52'!$13:$13,0))</f>
        <v>0</v>
      </c>
      <c r="Q83" s="81">
        <f t="array" ref="Q83">INDEX('AEO 2022 52'!190:190,MATCH(Q$67,'AEO 2022 52'!$13:$13,0))</f>
        <v>0</v>
      </c>
      <c r="R83" s="81">
        <f t="array" ref="R83">INDEX('AEO 2022 52'!190:190,MATCH(R$67,'AEO 2022 52'!$13:$13,0))</f>
        <v>0</v>
      </c>
      <c r="S83" s="81">
        <f t="array" ref="S83">INDEX('AEO 2022 52'!190:190,MATCH(S$67,'AEO 2022 52'!$13:$13,0))</f>
        <v>0</v>
      </c>
      <c r="T83" s="81">
        <f t="array" ref="T83">INDEX('AEO 2022 52'!190:190,MATCH(T$67,'AEO 2022 52'!$13:$13,0))</f>
        <v>0</v>
      </c>
      <c r="U83" s="81">
        <f t="array" ref="U83">INDEX('AEO 2022 52'!190:190,MATCH(U$67,'AEO 2022 52'!$13:$13,0))</f>
        <v>0</v>
      </c>
      <c r="V83" s="81">
        <f t="array" ref="V83">INDEX('AEO 2022 52'!190:190,MATCH(V$67,'AEO 2022 52'!$13:$13,0))</f>
        <v>0</v>
      </c>
      <c r="W83" s="81">
        <f t="array" ref="W83">INDEX('AEO 2022 52'!190:190,MATCH(W$67,'AEO 2022 52'!$13:$13,0))</f>
        <v>0</v>
      </c>
      <c r="X83" s="81">
        <f t="array" ref="X83">INDEX('AEO 2022 52'!190:190,MATCH(X$67,'AEO 2022 52'!$13:$13,0))</f>
        <v>0</v>
      </c>
      <c r="Y83" s="81">
        <f t="array" ref="Y83">INDEX('AEO 2022 52'!190:190,MATCH(Y$67,'AEO 2022 52'!$13:$13,0))</f>
        <v>0</v>
      </c>
      <c r="Z83" s="81">
        <f t="array" ref="Z83">INDEX('AEO 2022 52'!190:190,MATCH(Z$67,'AEO 2022 52'!$13:$13,0))</f>
        <v>0</v>
      </c>
      <c r="AA83" s="81">
        <f t="array" ref="AA83">INDEX('AEO 2022 52'!190:190,MATCH(AA$67,'AEO 2022 52'!$13:$13,0))</f>
        <v>0</v>
      </c>
      <c r="AB83" s="81">
        <f t="array" ref="AB83">INDEX('AEO 2022 52'!190:190,MATCH(AB$67,'AEO 2022 52'!$13:$13,0))</f>
        <v>0</v>
      </c>
      <c r="AC83" s="81">
        <f t="array" ref="AC83">INDEX('AEO 2022 52'!190:190,MATCH(AC$67,'AEO 2022 52'!$13:$13,0))</f>
        <v>0</v>
      </c>
      <c r="AD83" s="81">
        <f t="array" ref="AD83">INDEX('AEO 2022 52'!190:190,MATCH(AD$67,'AEO 2022 52'!$13:$13,0))</f>
        <v>0</v>
      </c>
      <c r="AE83" s="81">
        <f t="array" ref="AE83">INDEX('AEO 2022 52'!190:190,MATCH(AE$67,'AEO 2022 52'!$13:$13,0))</f>
        <v>0</v>
      </c>
      <c r="AF83" s="81">
        <f t="array" ref="AF83">INDEX('AEO 2022 52'!190:190,MATCH(AF$67,'AEO 2022 52'!$13:$13,0))</f>
        <v>0</v>
      </c>
    </row>
    <row r="84" ht="14.25" customHeight="1">
      <c r="A84" s="3" t="str">
        <f>'AEO 2021 52'!A184</f>
        <v>Large Crossover Trucks</v>
      </c>
      <c r="B84" s="3">
        <f t="array" ref="B84">INDEX('AEO 2021 52'!184:184,MATCH(B$67,'AEO 2021 52'!$14:$14,0))</f>
        <v>0</v>
      </c>
      <c r="C84" s="81">
        <f t="array" ref="C84">INDEX('AEO 2022 52'!191:191,MATCH(C$67,'AEO 2022 52'!$13:$13,0))</f>
        <v>0</v>
      </c>
      <c r="D84" s="81">
        <f t="array" ref="D84">INDEX('AEO 2022 52'!191:191,MATCH(D$67,'AEO 2022 52'!$13:$13,0))</f>
        <v>0</v>
      </c>
      <c r="E84" s="81">
        <f t="array" ref="E84">INDEX('AEO 2022 52'!191:191,MATCH(E$67,'AEO 2022 52'!$13:$13,0))</f>
        <v>0</v>
      </c>
      <c r="F84" s="81">
        <f t="array" ref="F84">INDEX('AEO 2022 52'!191:191,MATCH(F$67,'AEO 2022 52'!$13:$13,0))</f>
        <v>0</v>
      </c>
      <c r="G84" s="81">
        <f t="array" ref="G84">INDEX('AEO 2022 52'!191:191,MATCH(G$67,'AEO 2022 52'!$13:$13,0))</f>
        <v>0</v>
      </c>
      <c r="H84" s="81">
        <f t="array" ref="H84">INDEX('AEO 2022 52'!191:191,MATCH(H$67,'AEO 2022 52'!$13:$13,0))</f>
        <v>0</v>
      </c>
      <c r="I84" s="81">
        <f t="array" ref="I84">INDEX('AEO 2022 52'!191:191,MATCH(I$67,'AEO 2022 52'!$13:$13,0))</f>
        <v>0</v>
      </c>
      <c r="J84" s="81">
        <f t="array" ref="J84">INDEX('AEO 2022 52'!191:191,MATCH(J$67,'AEO 2022 52'!$13:$13,0))</f>
        <v>0</v>
      </c>
      <c r="K84" s="81">
        <f t="array" ref="K84">INDEX('AEO 2022 52'!191:191,MATCH(K$67,'AEO 2022 52'!$13:$13,0))</f>
        <v>0</v>
      </c>
      <c r="L84" s="81">
        <f t="array" ref="L84">INDEX('AEO 2022 52'!191:191,MATCH(L$67,'AEO 2022 52'!$13:$13,0))</f>
        <v>0</v>
      </c>
      <c r="M84" s="81">
        <f t="array" ref="M84">INDEX('AEO 2022 52'!191:191,MATCH(M$67,'AEO 2022 52'!$13:$13,0))</f>
        <v>0</v>
      </c>
      <c r="N84" s="81">
        <f t="array" ref="N84">INDEX('AEO 2022 52'!191:191,MATCH(N$67,'AEO 2022 52'!$13:$13,0))</f>
        <v>0</v>
      </c>
      <c r="O84" s="81">
        <f t="array" ref="O84">INDEX('AEO 2022 52'!191:191,MATCH(O$67,'AEO 2022 52'!$13:$13,0))</f>
        <v>0</v>
      </c>
      <c r="P84" s="81">
        <f t="array" ref="P84">INDEX('AEO 2022 52'!191:191,MATCH(P$67,'AEO 2022 52'!$13:$13,0))</f>
        <v>0</v>
      </c>
      <c r="Q84" s="81">
        <f t="array" ref="Q84">INDEX('AEO 2022 52'!191:191,MATCH(Q$67,'AEO 2022 52'!$13:$13,0))</f>
        <v>0</v>
      </c>
      <c r="R84" s="81">
        <f t="array" ref="R84">INDEX('AEO 2022 52'!191:191,MATCH(R$67,'AEO 2022 52'!$13:$13,0))</f>
        <v>0</v>
      </c>
      <c r="S84" s="81">
        <f t="array" ref="S84">INDEX('AEO 2022 52'!191:191,MATCH(S$67,'AEO 2022 52'!$13:$13,0))</f>
        <v>0</v>
      </c>
      <c r="T84" s="81">
        <f t="array" ref="T84">INDEX('AEO 2022 52'!191:191,MATCH(T$67,'AEO 2022 52'!$13:$13,0))</f>
        <v>0</v>
      </c>
      <c r="U84" s="81">
        <f t="array" ref="U84">INDEX('AEO 2022 52'!191:191,MATCH(U$67,'AEO 2022 52'!$13:$13,0))</f>
        <v>0</v>
      </c>
      <c r="V84" s="81">
        <f t="array" ref="V84">INDEX('AEO 2022 52'!191:191,MATCH(V$67,'AEO 2022 52'!$13:$13,0))</f>
        <v>0</v>
      </c>
      <c r="W84" s="81">
        <f t="array" ref="W84">INDEX('AEO 2022 52'!191:191,MATCH(W$67,'AEO 2022 52'!$13:$13,0))</f>
        <v>0</v>
      </c>
      <c r="X84" s="81">
        <f t="array" ref="X84">INDEX('AEO 2022 52'!191:191,MATCH(X$67,'AEO 2022 52'!$13:$13,0))</f>
        <v>0</v>
      </c>
      <c r="Y84" s="81">
        <f t="array" ref="Y84">INDEX('AEO 2022 52'!191:191,MATCH(Y$67,'AEO 2022 52'!$13:$13,0))</f>
        <v>0</v>
      </c>
      <c r="Z84" s="81">
        <f t="array" ref="Z84">INDEX('AEO 2022 52'!191:191,MATCH(Z$67,'AEO 2022 52'!$13:$13,0))</f>
        <v>0</v>
      </c>
      <c r="AA84" s="81">
        <f t="array" ref="AA84">INDEX('AEO 2022 52'!191:191,MATCH(AA$67,'AEO 2022 52'!$13:$13,0))</f>
        <v>0</v>
      </c>
      <c r="AB84" s="81">
        <f t="array" ref="AB84">INDEX('AEO 2022 52'!191:191,MATCH(AB$67,'AEO 2022 52'!$13:$13,0))</f>
        <v>0</v>
      </c>
      <c r="AC84" s="81">
        <f t="array" ref="AC84">INDEX('AEO 2022 52'!191:191,MATCH(AC$67,'AEO 2022 52'!$13:$13,0))</f>
        <v>0</v>
      </c>
      <c r="AD84" s="81">
        <f t="array" ref="AD84">INDEX('AEO 2022 52'!191:191,MATCH(AD$67,'AEO 2022 52'!$13:$13,0))</f>
        <v>0</v>
      </c>
      <c r="AE84" s="81">
        <f t="array" ref="AE84">INDEX('AEO 2022 52'!191:191,MATCH(AE$67,'AEO 2022 52'!$13:$13,0))</f>
        <v>0</v>
      </c>
      <c r="AF84" s="81">
        <f t="array" ref="AF84">INDEX('AEO 2022 52'!191:191,MATCH(AF$67,'AEO 2022 52'!$13:$13,0))</f>
        <v>0</v>
      </c>
    </row>
    <row r="85" ht="14.25" customHeight="1"/>
    <row r="86" ht="14.25" customHeight="1">
      <c r="A86" s="3" t="s">
        <v>182</v>
      </c>
    </row>
    <row r="87" ht="14.25" customHeight="1">
      <c r="A87" s="3" t="str">
        <f>'AEO 2021 52'!A186</f>
        <v>Mini-compact Cars</v>
      </c>
      <c r="B87" s="3">
        <f t="array" ref="B87">INDEX('AEO 2021 52'!186:186,MATCH(B$67,'AEO 2021 52'!$14:$14,0))</f>
        <v>0</v>
      </c>
      <c r="C87" s="81">
        <f t="array" ref="C87">INDEX('AEO 2022 52'!194:194,MATCH(C$67,'AEO 2022 52'!$13:$13,0))</f>
        <v>0</v>
      </c>
      <c r="D87" s="81">
        <f t="array" ref="D87">INDEX('AEO 2022 52'!194:194,MATCH(D$67,'AEO 2022 52'!$13:$13,0))</f>
        <v>0</v>
      </c>
      <c r="E87" s="81">
        <f t="array" ref="E87">INDEX('AEO 2022 52'!194:194,MATCH(E$67,'AEO 2022 52'!$13:$13,0))</f>
        <v>0</v>
      </c>
      <c r="F87" s="81">
        <f t="array" ref="F87">INDEX('AEO 2022 52'!194:194,MATCH(F$67,'AEO 2022 52'!$13:$13,0))</f>
        <v>0</v>
      </c>
      <c r="G87" s="81">
        <f t="array" ref="G87">INDEX('AEO 2022 52'!194:194,MATCH(G$67,'AEO 2022 52'!$13:$13,0))</f>
        <v>0</v>
      </c>
      <c r="H87" s="81">
        <f t="array" ref="H87">INDEX('AEO 2022 52'!194:194,MATCH(H$67,'AEO 2022 52'!$13:$13,0))</f>
        <v>0</v>
      </c>
      <c r="I87" s="81">
        <f t="array" ref="I87">INDEX('AEO 2022 52'!194:194,MATCH(I$67,'AEO 2022 52'!$13:$13,0))</f>
        <v>0</v>
      </c>
      <c r="J87" s="81">
        <f t="array" ref="J87">INDEX('AEO 2022 52'!194:194,MATCH(J$67,'AEO 2022 52'!$13:$13,0))</f>
        <v>0</v>
      </c>
      <c r="K87" s="81">
        <f t="array" ref="K87">INDEX('AEO 2022 52'!194:194,MATCH(K$67,'AEO 2022 52'!$13:$13,0))</f>
        <v>0</v>
      </c>
      <c r="L87" s="81">
        <f t="array" ref="L87">INDEX('AEO 2022 52'!194:194,MATCH(L$67,'AEO 2022 52'!$13:$13,0))</f>
        <v>0</v>
      </c>
      <c r="M87" s="81">
        <f t="array" ref="M87">INDEX('AEO 2022 52'!194:194,MATCH(M$67,'AEO 2022 52'!$13:$13,0))</f>
        <v>0</v>
      </c>
      <c r="N87" s="81">
        <f t="array" ref="N87">INDEX('AEO 2022 52'!194:194,MATCH(N$67,'AEO 2022 52'!$13:$13,0))</f>
        <v>0</v>
      </c>
      <c r="O87" s="81">
        <f t="array" ref="O87">INDEX('AEO 2022 52'!194:194,MATCH(O$67,'AEO 2022 52'!$13:$13,0))</f>
        <v>0</v>
      </c>
      <c r="P87" s="81">
        <f t="array" ref="P87">INDEX('AEO 2022 52'!194:194,MATCH(P$67,'AEO 2022 52'!$13:$13,0))</f>
        <v>0</v>
      </c>
      <c r="Q87" s="81">
        <f t="array" ref="Q87">INDEX('AEO 2022 52'!194:194,MATCH(Q$67,'AEO 2022 52'!$13:$13,0))</f>
        <v>0</v>
      </c>
      <c r="R87" s="81">
        <f t="array" ref="R87">INDEX('AEO 2022 52'!194:194,MATCH(R$67,'AEO 2022 52'!$13:$13,0))</f>
        <v>0</v>
      </c>
      <c r="S87" s="81">
        <f t="array" ref="S87">INDEX('AEO 2022 52'!194:194,MATCH(S$67,'AEO 2022 52'!$13:$13,0))</f>
        <v>0</v>
      </c>
      <c r="T87" s="81">
        <f t="array" ref="T87">INDEX('AEO 2022 52'!194:194,MATCH(T$67,'AEO 2022 52'!$13:$13,0))</f>
        <v>0</v>
      </c>
      <c r="U87" s="81">
        <f t="array" ref="U87">INDEX('AEO 2022 52'!194:194,MATCH(U$67,'AEO 2022 52'!$13:$13,0))</f>
        <v>0</v>
      </c>
      <c r="V87" s="81">
        <f t="array" ref="V87">INDEX('AEO 2022 52'!194:194,MATCH(V$67,'AEO 2022 52'!$13:$13,0))</f>
        <v>0</v>
      </c>
      <c r="W87" s="81">
        <f t="array" ref="W87">INDEX('AEO 2022 52'!194:194,MATCH(W$67,'AEO 2022 52'!$13:$13,0))</f>
        <v>0</v>
      </c>
      <c r="X87" s="81">
        <f t="array" ref="X87">INDEX('AEO 2022 52'!194:194,MATCH(X$67,'AEO 2022 52'!$13:$13,0))</f>
        <v>0</v>
      </c>
      <c r="Y87" s="81">
        <f t="array" ref="Y87">INDEX('AEO 2022 52'!194:194,MATCH(Y$67,'AEO 2022 52'!$13:$13,0))</f>
        <v>0</v>
      </c>
      <c r="Z87" s="81">
        <f t="array" ref="Z87">INDEX('AEO 2022 52'!194:194,MATCH(Z$67,'AEO 2022 52'!$13:$13,0))</f>
        <v>0</v>
      </c>
      <c r="AA87" s="81">
        <f t="array" ref="AA87">INDEX('AEO 2022 52'!194:194,MATCH(AA$67,'AEO 2022 52'!$13:$13,0))</f>
        <v>0</v>
      </c>
      <c r="AB87" s="81">
        <f t="array" ref="AB87">INDEX('AEO 2022 52'!194:194,MATCH(AB$67,'AEO 2022 52'!$13:$13,0))</f>
        <v>0</v>
      </c>
      <c r="AC87" s="81">
        <f t="array" ref="AC87">INDEX('AEO 2022 52'!194:194,MATCH(AC$67,'AEO 2022 52'!$13:$13,0))</f>
        <v>0</v>
      </c>
      <c r="AD87" s="81">
        <f t="array" ref="AD87">INDEX('AEO 2022 52'!194:194,MATCH(AD$67,'AEO 2022 52'!$13:$13,0))</f>
        <v>0</v>
      </c>
      <c r="AE87" s="81">
        <f t="array" ref="AE87">INDEX('AEO 2022 52'!194:194,MATCH(AE$67,'AEO 2022 52'!$13:$13,0))</f>
        <v>0</v>
      </c>
      <c r="AF87" s="81">
        <f t="array" ref="AF87">INDEX('AEO 2022 52'!194:194,MATCH(AF$67,'AEO 2022 52'!$13:$13,0))</f>
        <v>0</v>
      </c>
    </row>
    <row r="88" ht="14.25" customHeight="1">
      <c r="A88" s="3" t="str">
        <f>'AEO 2021 52'!A187</f>
        <v>Subcompact Cars</v>
      </c>
      <c r="B88" s="3">
        <f t="array" ref="B88">INDEX('AEO 2021 52'!187:187,MATCH(B$67,'AEO 2021 52'!$14:$14,0))</f>
        <v>58.685036</v>
      </c>
      <c r="C88" s="81">
        <f t="array" ref="C88">INDEX('AEO 2022 52'!195:195,MATCH(C$67,'AEO 2022 52'!$13:$13,0))</f>
        <v>49.708755</v>
      </c>
      <c r="D88" s="81">
        <f t="array" ref="D88">INDEX('AEO 2022 52'!195:195,MATCH(D$67,'AEO 2022 52'!$13:$13,0))</f>
        <v>48.845909</v>
      </c>
      <c r="E88" s="81">
        <f t="array" ref="E88">INDEX('AEO 2022 52'!195:195,MATCH(E$67,'AEO 2022 52'!$13:$13,0))</f>
        <v>48.162544</v>
      </c>
      <c r="F88" s="81">
        <f t="array" ref="F88">INDEX('AEO 2022 52'!195:195,MATCH(F$67,'AEO 2022 52'!$13:$13,0))</f>
        <v>47.609173</v>
      </c>
      <c r="G88" s="81">
        <f t="array" ref="G88">INDEX('AEO 2022 52'!195:195,MATCH(G$67,'AEO 2022 52'!$13:$13,0))</f>
        <v>47.217216</v>
      </c>
      <c r="H88" s="81">
        <f t="array" ref="H88">INDEX('AEO 2022 52'!195:195,MATCH(H$67,'AEO 2022 52'!$13:$13,0))</f>
        <v>46.916187</v>
      </c>
      <c r="I88" s="81">
        <f t="array" ref="I88">INDEX('AEO 2022 52'!195:195,MATCH(I$67,'AEO 2022 52'!$13:$13,0))</f>
        <v>46.696785</v>
      </c>
      <c r="J88" s="81">
        <f t="array" ref="J88">INDEX('AEO 2022 52'!195:195,MATCH(J$67,'AEO 2022 52'!$13:$13,0))</f>
        <v>46.512772</v>
      </c>
      <c r="K88" s="81">
        <f t="array" ref="K88">INDEX('AEO 2022 52'!195:195,MATCH(K$67,'AEO 2022 52'!$13:$13,0))</f>
        <v>46.351765</v>
      </c>
      <c r="L88" s="81">
        <f t="array" ref="L88">INDEX('AEO 2022 52'!195:195,MATCH(L$67,'AEO 2022 52'!$13:$13,0))</f>
        <v>46.219109</v>
      </c>
      <c r="M88" s="81">
        <f t="array" ref="M88">INDEX('AEO 2022 52'!195:195,MATCH(M$67,'AEO 2022 52'!$13:$13,0))</f>
        <v>46.10928</v>
      </c>
      <c r="N88" s="81">
        <f t="array" ref="N88">INDEX('AEO 2022 52'!195:195,MATCH(N$67,'AEO 2022 52'!$13:$13,0))</f>
        <v>46.005001</v>
      </c>
      <c r="O88" s="81">
        <f t="array" ref="O88">INDEX('AEO 2022 52'!195:195,MATCH(O$67,'AEO 2022 52'!$13:$13,0))</f>
        <v>45.906368</v>
      </c>
      <c r="P88" s="81">
        <f t="array" ref="P88">INDEX('AEO 2022 52'!195:195,MATCH(P$67,'AEO 2022 52'!$13:$13,0))</f>
        <v>45.793343</v>
      </c>
      <c r="Q88" s="81">
        <f t="array" ref="Q88">INDEX('AEO 2022 52'!195:195,MATCH(Q$67,'AEO 2022 52'!$13:$13,0))</f>
        <v>45.686611</v>
      </c>
      <c r="R88" s="81">
        <f t="array" ref="R88">INDEX('AEO 2022 52'!195:195,MATCH(R$67,'AEO 2022 52'!$13:$13,0))</f>
        <v>45.59161</v>
      </c>
      <c r="S88" s="81">
        <f t="array" ref="S88">INDEX('AEO 2022 52'!195:195,MATCH(S$67,'AEO 2022 52'!$13:$13,0))</f>
        <v>45.503899</v>
      </c>
      <c r="T88" s="81">
        <f t="array" ref="T88">INDEX('AEO 2022 52'!195:195,MATCH(T$67,'AEO 2022 52'!$13:$13,0))</f>
        <v>45.422672</v>
      </c>
      <c r="U88" s="81">
        <f t="array" ref="U88">INDEX('AEO 2022 52'!195:195,MATCH(U$67,'AEO 2022 52'!$13:$13,0))</f>
        <v>45.345356</v>
      </c>
      <c r="V88" s="81">
        <f t="array" ref="V88">INDEX('AEO 2022 52'!195:195,MATCH(V$67,'AEO 2022 52'!$13:$13,0))</f>
        <v>45.275253</v>
      </c>
      <c r="W88" s="81">
        <f t="array" ref="W88">INDEX('AEO 2022 52'!195:195,MATCH(W$67,'AEO 2022 52'!$13:$13,0))</f>
        <v>45.207684</v>
      </c>
      <c r="X88" s="81">
        <f t="array" ref="X88">INDEX('AEO 2022 52'!195:195,MATCH(X$67,'AEO 2022 52'!$13:$13,0))</f>
        <v>45.144665</v>
      </c>
      <c r="Y88" s="81">
        <f t="array" ref="Y88">INDEX('AEO 2022 52'!195:195,MATCH(Y$67,'AEO 2022 52'!$13:$13,0))</f>
        <v>45.085297</v>
      </c>
      <c r="Z88" s="81">
        <f t="array" ref="Z88">INDEX('AEO 2022 52'!195:195,MATCH(Z$67,'AEO 2022 52'!$13:$13,0))</f>
        <v>45.030716</v>
      </c>
      <c r="AA88" s="81">
        <f t="array" ref="AA88">INDEX('AEO 2022 52'!195:195,MATCH(AA$67,'AEO 2022 52'!$13:$13,0))</f>
        <v>44.97974</v>
      </c>
      <c r="AB88" s="81">
        <f t="array" ref="AB88">INDEX('AEO 2022 52'!195:195,MATCH(AB$67,'AEO 2022 52'!$13:$13,0))</f>
        <v>44.932697</v>
      </c>
      <c r="AC88" s="81">
        <f t="array" ref="AC88">INDEX('AEO 2022 52'!195:195,MATCH(AC$67,'AEO 2022 52'!$13:$13,0))</f>
        <v>44.887829</v>
      </c>
      <c r="AD88" s="81">
        <f t="array" ref="AD88">INDEX('AEO 2022 52'!195:195,MATCH(AD$67,'AEO 2022 52'!$13:$13,0))</f>
        <v>44.846684</v>
      </c>
      <c r="AE88" s="81">
        <f t="array" ref="AE88">INDEX('AEO 2022 52'!195:195,MATCH(AE$67,'AEO 2022 52'!$13:$13,0))</f>
        <v>44.80785</v>
      </c>
      <c r="AF88" s="81">
        <f t="array" ref="AF88">INDEX('AEO 2022 52'!195:195,MATCH(AF$67,'AEO 2022 52'!$13:$13,0))</f>
        <v>44.750187</v>
      </c>
    </row>
    <row r="89" ht="14.25" customHeight="1">
      <c r="A89" s="3" t="str">
        <f>'AEO 2021 52'!A188</f>
        <v>Compact Cars</v>
      </c>
      <c r="B89" s="3">
        <f t="array" ref="B89">INDEX('AEO 2021 52'!188:188,MATCH(B$67,'AEO 2021 52'!$14:$14,0))</f>
        <v>46.553417</v>
      </c>
      <c r="C89" s="81">
        <f t="array" ref="C89">INDEX('AEO 2022 52'!196:196,MATCH(C$67,'AEO 2022 52'!$13:$13,0))</f>
        <v>42.412937</v>
      </c>
      <c r="D89" s="81">
        <f t="array" ref="D89">INDEX('AEO 2022 52'!196:196,MATCH(D$67,'AEO 2022 52'!$13:$13,0))</f>
        <v>41.492645</v>
      </c>
      <c r="E89" s="81">
        <f t="array" ref="E89">INDEX('AEO 2022 52'!196:196,MATCH(E$67,'AEO 2022 52'!$13:$13,0))</f>
        <v>40.784077</v>
      </c>
      <c r="F89" s="81">
        <f t="array" ref="F89">INDEX('AEO 2022 52'!196:196,MATCH(F$67,'AEO 2022 52'!$13:$13,0))</f>
        <v>40.222225</v>
      </c>
      <c r="G89" s="81">
        <f t="array" ref="G89">INDEX('AEO 2022 52'!196:196,MATCH(G$67,'AEO 2022 52'!$13:$13,0))</f>
        <v>39.889469</v>
      </c>
      <c r="H89" s="81">
        <f t="array" ref="H89">INDEX('AEO 2022 52'!196:196,MATCH(H$67,'AEO 2022 52'!$13:$13,0))</f>
        <v>39.601448</v>
      </c>
      <c r="I89" s="81">
        <f t="array" ref="I89">INDEX('AEO 2022 52'!196:196,MATCH(I$67,'AEO 2022 52'!$13:$13,0))</f>
        <v>39.353207</v>
      </c>
      <c r="J89" s="81">
        <f t="array" ref="J89">INDEX('AEO 2022 52'!196:196,MATCH(J$67,'AEO 2022 52'!$13:$13,0))</f>
        <v>39.157829</v>
      </c>
      <c r="K89" s="81">
        <f t="array" ref="K89">INDEX('AEO 2022 52'!196:196,MATCH(K$67,'AEO 2022 52'!$13:$13,0))</f>
        <v>38.984943</v>
      </c>
      <c r="L89" s="81">
        <f t="array" ref="L89">INDEX('AEO 2022 52'!196:196,MATCH(L$67,'AEO 2022 52'!$13:$13,0))</f>
        <v>38.841133</v>
      </c>
      <c r="M89" s="81">
        <f t="array" ref="M89">INDEX('AEO 2022 52'!196:196,MATCH(M$67,'AEO 2022 52'!$13:$13,0))</f>
        <v>38.721813</v>
      </c>
      <c r="N89" s="81">
        <f t="array" ref="N89">INDEX('AEO 2022 52'!196:196,MATCH(N$67,'AEO 2022 52'!$13:$13,0))</f>
        <v>38.609165</v>
      </c>
      <c r="O89" s="81">
        <f t="array" ref="O89">INDEX('AEO 2022 52'!196:196,MATCH(O$67,'AEO 2022 52'!$13:$13,0))</f>
        <v>38.50325</v>
      </c>
      <c r="P89" s="81">
        <f t="array" ref="P89">INDEX('AEO 2022 52'!196:196,MATCH(P$67,'AEO 2022 52'!$13:$13,0))</f>
        <v>38.383316</v>
      </c>
      <c r="Q89" s="81">
        <f t="array" ref="Q89">INDEX('AEO 2022 52'!196:196,MATCH(Q$67,'AEO 2022 52'!$13:$13,0))</f>
        <v>38.270527</v>
      </c>
      <c r="R89" s="81">
        <f t="array" ref="R89">INDEX('AEO 2022 52'!196:196,MATCH(R$67,'AEO 2022 52'!$13:$13,0))</f>
        <v>38.171776</v>
      </c>
      <c r="S89" s="81">
        <f t="array" ref="S89">INDEX('AEO 2022 52'!196:196,MATCH(S$67,'AEO 2022 52'!$13:$13,0))</f>
        <v>38.081085</v>
      </c>
      <c r="T89" s="81">
        <f t="array" ref="T89">INDEX('AEO 2022 52'!196:196,MATCH(T$67,'AEO 2022 52'!$13:$13,0))</f>
        <v>37.996162</v>
      </c>
      <c r="U89" s="81">
        <f t="array" ref="U89">INDEX('AEO 2022 52'!196:196,MATCH(U$67,'AEO 2022 52'!$13:$13,0))</f>
        <v>37.91552</v>
      </c>
      <c r="V89" s="81">
        <f t="array" ref="V89">INDEX('AEO 2022 52'!196:196,MATCH(V$67,'AEO 2022 52'!$13:$13,0))</f>
        <v>37.840809</v>
      </c>
      <c r="W89" s="81">
        <f t="array" ref="W89">INDEX('AEO 2022 52'!196:196,MATCH(W$67,'AEO 2022 52'!$13:$13,0))</f>
        <v>37.769592</v>
      </c>
      <c r="X89" s="81">
        <f t="array" ref="X89">INDEX('AEO 2022 52'!196:196,MATCH(X$67,'AEO 2022 52'!$13:$13,0))</f>
        <v>37.70245</v>
      </c>
      <c r="Y89" s="81">
        <f t="array" ref="Y89">INDEX('AEO 2022 52'!196:196,MATCH(Y$67,'AEO 2022 52'!$13:$13,0))</f>
        <v>37.639542</v>
      </c>
      <c r="Z89" s="81">
        <f t="array" ref="Z89">INDEX('AEO 2022 52'!196:196,MATCH(Z$67,'AEO 2022 52'!$13:$13,0))</f>
        <v>37.581436</v>
      </c>
      <c r="AA89" s="81">
        <f t="array" ref="AA89">INDEX('AEO 2022 52'!196:196,MATCH(AA$67,'AEO 2022 52'!$13:$13,0))</f>
        <v>37.527203</v>
      </c>
      <c r="AB89" s="81">
        <f t="array" ref="AB89">INDEX('AEO 2022 52'!196:196,MATCH(AB$67,'AEO 2022 52'!$13:$13,0))</f>
        <v>37.476883</v>
      </c>
      <c r="AC89" s="81">
        <f t="array" ref="AC89">INDEX('AEO 2022 52'!196:196,MATCH(AC$67,'AEO 2022 52'!$13:$13,0))</f>
        <v>37.429268</v>
      </c>
      <c r="AD89" s="81">
        <f t="array" ref="AD89">INDEX('AEO 2022 52'!196:196,MATCH(AD$67,'AEO 2022 52'!$13:$13,0))</f>
        <v>37.384502</v>
      </c>
      <c r="AE89" s="81">
        <f t="array" ref="AE89">INDEX('AEO 2022 52'!196:196,MATCH(AE$67,'AEO 2022 52'!$13:$13,0))</f>
        <v>37.342777</v>
      </c>
      <c r="AF89" s="81">
        <f t="array" ref="AF89">INDEX('AEO 2022 52'!196:196,MATCH(AF$67,'AEO 2022 52'!$13:$13,0))</f>
        <v>37.281979</v>
      </c>
    </row>
    <row r="90" ht="14.25" customHeight="1">
      <c r="A90" s="3" t="str">
        <f>'AEO 2021 52'!A189</f>
        <v>Midsize Cars</v>
      </c>
      <c r="B90" s="3">
        <f t="array" ref="B90">INDEX('AEO 2021 52'!189:189,MATCH(B$67,'AEO 2021 52'!$14:$14,0))</f>
        <v>46.540623</v>
      </c>
      <c r="C90" s="81">
        <f t="array" ref="C90">INDEX('AEO 2022 52'!197:197,MATCH(C$67,'AEO 2022 52'!$13:$13,0))</f>
        <v>43.723049</v>
      </c>
      <c r="D90" s="81">
        <f t="array" ref="D90">INDEX('AEO 2022 52'!197:197,MATCH(D$67,'AEO 2022 52'!$13:$13,0))</f>
        <v>42.587334</v>
      </c>
      <c r="E90" s="81">
        <f t="array" ref="E90">INDEX('AEO 2022 52'!197:197,MATCH(E$67,'AEO 2022 52'!$13:$13,0))</f>
        <v>41.651493</v>
      </c>
      <c r="F90" s="81">
        <f t="array" ref="F90">INDEX('AEO 2022 52'!197:197,MATCH(F$67,'AEO 2022 52'!$13:$13,0))</f>
        <v>40.85223</v>
      </c>
      <c r="G90" s="81">
        <f t="array" ref="G90">INDEX('AEO 2022 52'!197:197,MATCH(G$67,'AEO 2022 52'!$13:$13,0))</f>
        <v>40.416111</v>
      </c>
      <c r="H90" s="81">
        <f t="array" ref="H90">INDEX('AEO 2022 52'!197:197,MATCH(H$67,'AEO 2022 52'!$13:$13,0))</f>
        <v>40.087948</v>
      </c>
      <c r="I90" s="81">
        <f t="array" ref="I90">INDEX('AEO 2022 52'!197:197,MATCH(I$67,'AEO 2022 52'!$13:$13,0))</f>
        <v>39.829914</v>
      </c>
      <c r="J90" s="81">
        <f t="array" ref="J90">INDEX('AEO 2022 52'!197:197,MATCH(J$67,'AEO 2022 52'!$13:$13,0))</f>
        <v>39.633698</v>
      </c>
      <c r="K90" s="81">
        <f t="array" ref="K90">INDEX('AEO 2022 52'!197:197,MATCH(K$67,'AEO 2022 52'!$13:$13,0))</f>
        <v>39.444988</v>
      </c>
      <c r="L90" s="81">
        <f t="array" ref="L90">INDEX('AEO 2022 52'!197:197,MATCH(L$67,'AEO 2022 52'!$13:$13,0))</f>
        <v>39.298988</v>
      </c>
      <c r="M90" s="81">
        <f t="array" ref="M90">INDEX('AEO 2022 52'!197:197,MATCH(M$67,'AEO 2022 52'!$13:$13,0))</f>
        <v>39.190693</v>
      </c>
      <c r="N90" s="81">
        <f t="array" ref="N90">INDEX('AEO 2022 52'!197:197,MATCH(N$67,'AEO 2022 52'!$13:$13,0))</f>
        <v>39.073246</v>
      </c>
      <c r="O90" s="81">
        <f t="array" ref="O90">INDEX('AEO 2022 52'!197:197,MATCH(O$67,'AEO 2022 52'!$13:$13,0))</f>
        <v>38.959721</v>
      </c>
      <c r="P90" s="81">
        <f t="array" ref="P90">INDEX('AEO 2022 52'!197:197,MATCH(P$67,'AEO 2022 52'!$13:$13,0))</f>
        <v>38.831562</v>
      </c>
      <c r="Q90" s="81">
        <f t="array" ref="Q90">INDEX('AEO 2022 52'!197:197,MATCH(Q$67,'AEO 2022 52'!$13:$13,0))</f>
        <v>38.710117</v>
      </c>
      <c r="R90" s="81">
        <f t="array" ref="R90">INDEX('AEO 2022 52'!197:197,MATCH(R$67,'AEO 2022 52'!$13:$13,0))</f>
        <v>38.610233</v>
      </c>
      <c r="S90" s="81">
        <f t="array" ref="S90">INDEX('AEO 2022 52'!197:197,MATCH(S$67,'AEO 2022 52'!$13:$13,0))</f>
        <v>38.517902</v>
      </c>
      <c r="T90" s="81">
        <f t="array" ref="T90">INDEX('AEO 2022 52'!197:197,MATCH(T$67,'AEO 2022 52'!$13:$13,0))</f>
        <v>38.431431</v>
      </c>
      <c r="U90" s="81">
        <f t="array" ref="U90">INDEX('AEO 2022 52'!197:197,MATCH(U$67,'AEO 2022 52'!$13:$13,0))</f>
        <v>38.349293</v>
      </c>
      <c r="V90" s="81">
        <f t="array" ref="V90">INDEX('AEO 2022 52'!197:197,MATCH(V$67,'AEO 2022 52'!$13:$13,0))</f>
        <v>38.276806</v>
      </c>
      <c r="W90" s="81">
        <f t="array" ref="W90">INDEX('AEO 2022 52'!197:197,MATCH(W$67,'AEO 2022 52'!$13:$13,0))</f>
        <v>38.207577</v>
      </c>
      <c r="X90" s="81">
        <f t="array" ref="X90">INDEX('AEO 2022 52'!197:197,MATCH(X$67,'AEO 2022 52'!$13:$13,0))</f>
        <v>38.142311</v>
      </c>
      <c r="Y90" s="81">
        <f t="array" ref="Y90">INDEX('AEO 2022 52'!197:197,MATCH(Y$67,'AEO 2022 52'!$13:$13,0))</f>
        <v>38.081024</v>
      </c>
      <c r="Z90" s="81">
        <f t="array" ref="Z90">INDEX('AEO 2022 52'!197:197,MATCH(Z$67,'AEO 2022 52'!$13:$13,0))</f>
        <v>38.02644</v>
      </c>
      <c r="AA90" s="81">
        <f t="array" ref="AA90">INDEX('AEO 2022 52'!197:197,MATCH(AA$67,'AEO 2022 52'!$13:$13,0))</f>
        <v>37.97546</v>
      </c>
      <c r="AB90" s="81">
        <f t="array" ref="AB90">INDEX('AEO 2022 52'!197:197,MATCH(AB$67,'AEO 2022 52'!$13:$13,0))</f>
        <v>37.928257</v>
      </c>
      <c r="AC90" s="81">
        <f t="array" ref="AC90">INDEX('AEO 2022 52'!197:197,MATCH(AC$67,'AEO 2022 52'!$13:$13,0))</f>
        <v>37.883587</v>
      </c>
      <c r="AD90" s="81">
        <f t="array" ref="AD90">INDEX('AEO 2022 52'!197:197,MATCH(AD$67,'AEO 2022 52'!$13:$13,0))</f>
        <v>37.841679</v>
      </c>
      <c r="AE90" s="81">
        <f t="array" ref="AE90">INDEX('AEO 2022 52'!197:197,MATCH(AE$67,'AEO 2022 52'!$13:$13,0))</f>
        <v>37.802559</v>
      </c>
      <c r="AF90" s="81">
        <f t="array" ref="AF90">INDEX('AEO 2022 52'!197:197,MATCH(AF$67,'AEO 2022 52'!$13:$13,0))</f>
        <v>37.744282</v>
      </c>
    </row>
    <row r="91" ht="14.25" customHeight="1">
      <c r="A91" s="3" t="str">
        <f>'AEO 2021 52'!A190</f>
        <v>Large Cars</v>
      </c>
      <c r="B91" s="3">
        <f t="array" ref="B91">INDEX('AEO 2021 52'!190:190,MATCH(B$67,'AEO 2021 52'!$14:$14,0))</f>
        <v>57.054974</v>
      </c>
      <c r="C91" s="81">
        <f t="array" ref="C91">INDEX('AEO 2022 52'!198:198,MATCH(C$67,'AEO 2022 52'!$13:$13,0))</f>
        <v>53.067242</v>
      </c>
      <c r="D91" s="81">
        <f t="array" ref="D91">INDEX('AEO 2022 52'!198:198,MATCH(D$67,'AEO 2022 52'!$13:$13,0))</f>
        <v>51.59573</v>
      </c>
      <c r="E91" s="81">
        <f t="array" ref="E91">INDEX('AEO 2022 52'!198:198,MATCH(E$67,'AEO 2022 52'!$13:$13,0))</f>
        <v>50.352032</v>
      </c>
      <c r="F91" s="81">
        <f t="array" ref="F91">INDEX('AEO 2022 52'!198:198,MATCH(F$67,'AEO 2022 52'!$13:$13,0))</f>
        <v>49.243626</v>
      </c>
      <c r="G91" s="81">
        <f t="array" ref="G91">INDEX('AEO 2022 52'!198:198,MATCH(G$67,'AEO 2022 52'!$13:$13,0))</f>
        <v>48.688118</v>
      </c>
      <c r="H91" s="81">
        <f t="array" ref="H91">INDEX('AEO 2022 52'!198:198,MATCH(H$67,'AEO 2022 52'!$13:$13,0))</f>
        <v>48.253159</v>
      </c>
      <c r="I91" s="81">
        <f t="array" ref="I91">INDEX('AEO 2022 52'!198:198,MATCH(I$67,'AEO 2022 52'!$13:$13,0))</f>
        <v>47.913284</v>
      </c>
      <c r="J91" s="81">
        <f t="array" ref="J91">INDEX('AEO 2022 52'!198:198,MATCH(J$67,'AEO 2022 52'!$13:$13,0))</f>
        <v>47.661243</v>
      </c>
      <c r="K91" s="81">
        <f t="array" ref="K91">INDEX('AEO 2022 52'!198:198,MATCH(K$67,'AEO 2022 52'!$13:$13,0))</f>
        <v>47.399719</v>
      </c>
      <c r="L91" s="81">
        <f t="array" ref="L91">INDEX('AEO 2022 52'!198:198,MATCH(L$67,'AEO 2022 52'!$13:$13,0))</f>
        <v>47.206051</v>
      </c>
      <c r="M91" s="81">
        <f t="array" ref="M91">INDEX('AEO 2022 52'!198:198,MATCH(M$67,'AEO 2022 52'!$13:$13,0))</f>
        <v>47.074474</v>
      </c>
      <c r="N91" s="81">
        <f t="array" ref="N91">INDEX('AEO 2022 52'!198:198,MATCH(N$67,'AEO 2022 52'!$13:$13,0))</f>
        <v>46.913982</v>
      </c>
      <c r="O91" s="81">
        <f t="array" ref="O91">INDEX('AEO 2022 52'!198:198,MATCH(O$67,'AEO 2022 52'!$13:$13,0))</f>
        <v>46.755386</v>
      </c>
      <c r="P91" s="81">
        <f t="array" ref="P91">INDEX('AEO 2022 52'!198:198,MATCH(P$67,'AEO 2022 52'!$13:$13,0))</f>
        <v>46.584328</v>
      </c>
      <c r="Q91" s="81">
        <f t="array" ref="Q91">INDEX('AEO 2022 52'!198:198,MATCH(Q$67,'AEO 2022 52'!$13:$13,0))</f>
        <v>46.421894</v>
      </c>
      <c r="R91" s="81">
        <f t="array" ref="R91">INDEX('AEO 2022 52'!198:198,MATCH(R$67,'AEO 2022 52'!$13:$13,0))</f>
        <v>46.29406</v>
      </c>
      <c r="S91" s="81">
        <f t="array" ref="S91">INDEX('AEO 2022 52'!198:198,MATCH(S$67,'AEO 2022 52'!$13:$13,0))</f>
        <v>46.174942</v>
      </c>
      <c r="T91" s="81">
        <f t="array" ref="T91">INDEX('AEO 2022 52'!198:198,MATCH(T$67,'AEO 2022 52'!$13:$13,0))</f>
        <v>46.062653</v>
      </c>
      <c r="U91" s="81">
        <f t="array" ref="U91">INDEX('AEO 2022 52'!198:198,MATCH(U$67,'AEO 2022 52'!$13:$13,0))</f>
        <v>45.955147</v>
      </c>
      <c r="V91" s="81">
        <f t="array" ref="V91">INDEX('AEO 2022 52'!198:198,MATCH(V$67,'AEO 2022 52'!$13:$13,0))</f>
        <v>45.864254</v>
      </c>
      <c r="W91" s="81">
        <f t="array" ref="W91">INDEX('AEO 2022 52'!198:198,MATCH(W$67,'AEO 2022 52'!$13:$13,0))</f>
        <v>45.776772</v>
      </c>
      <c r="X91" s="81">
        <f t="array" ref="X91">INDEX('AEO 2022 52'!198:198,MATCH(X$67,'AEO 2022 52'!$13:$13,0))</f>
        <v>45.694088</v>
      </c>
      <c r="Y91" s="81">
        <f t="array" ref="Y91">INDEX('AEO 2022 52'!198:198,MATCH(Y$67,'AEO 2022 52'!$13:$13,0))</f>
        <v>45.615715</v>
      </c>
      <c r="Z91" s="81">
        <f t="array" ref="Z91">INDEX('AEO 2022 52'!198:198,MATCH(Z$67,'AEO 2022 52'!$13:$13,0))</f>
        <v>45.547852</v>
      </c>
      <c r="AA91" s="81">
        <f t="array" ref="AA91">INDEX('AEO 2022 52'!198:198,MATCH(AA$67,'AEO 2022 52'!$13:$13,0))</f>
        <v>45.484241</v>
      </c>
      <c r="AB91" s="81">
        <f t="array" ref="AB91">INDEX('AEO 2022 52'!198:198,MATCH(AB$67,'AEO 2022 52'!$13:$13,0))</f>
        <v>45.424999</v>
      </c>
      <c r="AC91" s="81">
        <f t="array" ref="AC91">INDEX('AEO 2022 52'!198:198,MATCH(AC$67,'AEO 2022 52'!$13:$13,0))</f>
        <v>45.368568</v>
      </c>
      <c r="AD91" s="81">
        <f t="array" ref="AD91">INDEX('AEO 2022 52'!198:198,MATCH(AD$67,'AEO 2022 52'!$13:$13,0))</f>
        <v>45.315697</v>
      </c>
      <c r="AE91" s="81">
        <f t="array" ref="AE91">INDEX('AEO 2022 52'!198:198,MATCH(AE$67,'AEO 2022 52'!$13:$13,0))</f>
        <v>45.2658</v>
      </c>
      <c r="AF91" s="81">
        <f t="array" ref="AF91">INDEX('AEO 2022 52'!198:198,MATCH(AF$67,'AEO 2022 52'!$13:$13,0))</f>
        <v>45.19717</v>
      </c>
    </row>
    <row r="92" ht="14.25" customHeight="1">
      <c r="A92" s="3" t="str">
        <f>'AEO 2021 52'!A191</f>
        <v>Two Seater Cars</v>
      </c>
      <c r="B92" s="3">
        <f t="array" ref="B92">INDEX('AEO 2021 52'!191:191,MATCH(B$67,'AEO 2021 52'!$14:$14,0))</f>
        <v>123.636642</v>
      </c>
      <c r="C92" s="81">
        <f t="array" ref="C92">INDEX('AEO 2022 52'!199:199,MATCH(C$67,'AEO 2022 52'!$13:$13,0))</f>
        <v>112.672066</v>
      </c>
      <c r="D92" s="81">
        <f t="array" ref="D92">INDEX('AEO 2022 52'!199:199,MATCH(D$67,'AEO 2022 52'!$13:$13,0))</f>
        <v>111.346024</v>
      </c>
      <c r="E92" s="81">
        <f t="array" ref="E92">INDEX('AEO 2022 52'!199:199,MATCH(E$67,'AEO 2022 52'!$13:$13,0))</f>
        <v>110.209915</v>
      </c>
      <c r="F92" s="81">
        <f t="array" ref="F92">INDEX('AEO 2022 52'!199:199,MATCH(F$67,'AEO 2022 52'!$13:$13,0))</f>
        <v>109.196312</v>
      </c>
      <c r="G92" s="81">
        <f t="array" ref="G92">INDEX('AEO 2022 52'!199:199,MATCH(G$67,'AEO 2022 52'!$13:$13,0))</f>
        <v>108.74543</v>
      </c>
      <c r="H92" s="81">
        <f t="array" ref="H92">INDEX('AEO 2022 52'!199:199,MATCH(H$67,'AEO 2022 52'!$13:$13,0))</f>
        <v>108.42115</v>
      </c>
      <c r="I92" s="81">
        <f t="array" ref="I92">INDEX('AEO 2022 52'!199:199,MATCH(I$67,'AEO 2022 52'!$13:$13,0))</f>
        <v>108.133141</v>
      </c>
      <c r="J92" s="81">
        <f t="array" ref="J92">INDEX('AEO 2022 52'!199:199,MATCH(J$67,'AEO 2022 52'!$13:$13,0))</f>
        <v>107.924095</v>
      </c>
      <c r="K92" s="81">
        <f t="array" ref="K92">INDEX('AEO 2022 52'!199:199,MATCH(K$67,'AEO 2022 52'!$13:$13,0))</f>
        <v>107.701309</v>
      </c>
      <c r="L92" s="81">
        <f t="array" ref="L92">INDEX('AEO 2022 52'!199:199,MATCH(L$67,'AEO 2022 52'!$13:$13,0))</f>
        <v>107.542389</v>
      </c>
      <c r="M92" s="81">
        <f t="array" ref="M92">INDEX('AEO 2022 52'!199:199,MATCH(M$67,'AEO 2022 52'!$13:$13,0))</f>
        <v>107.435814</v>
      </c>
      <c r="N92" s="81">
        <f t="array" ref="N92">INDEX('AEO 2022 52'!199:199,MATCH(N$67,'AEO 2022 52'!$13:$13,0))</f>
        <v>107.295013</v>
      </c>
      <c r="O92" s="81">
        <f t="array" ref="O92">INDEX('AEO 2022 52'!199:199,MATCH(O$67,'AEO 2022 52'!$13:$13,0))</f>
        <v>107.156509</v>
      </c>
      <c r="P92" s="81">
        <f t="array" ref="P92">INDEX('AEO 2022 52'!199:199,MATCH(P$67,'AEO 2022 52'!$13:$13,0))</f>
        <v>107.003136</v>
      </c>
      <c r="Q92" s="81">
        <f t="array" ref="Q92">INDEX('AEO 2022 52'!199:199,MATCH(Q$67,'AEO 2022 52'!$13:$13,0))</f>
        <v>106.857773</v>
      </c>
      <c r="R92" s="81">
        <f t="array" ref="R92">INDEX('AEO 2022 52'!199:199,MATCH(R$67,'AEO 2022 52'!$13:$13,0))</f>
        <v>106.746307</v>
      </c>
      <c r="S92" s="81">
        <f t="array" ref="S92">INDEX('AEO 2022 52'!199:199,MATCH(S$67,'AEO 2022 52'!$13:$13,0))</f>
        <v>106.642792</v>
      </c>
      <c r="T92" s="81">
        <f t="array" ref="T92">INDEX('AEO 2022 52'!199:199,MATCH(T$67,'AEO 2022 52'!$13:$13,0))</f>
        <v>106.545128</v>
      </c>
      <c r="U92" s="81">
        <f t="array" ref="U92">INDEX('AEO 2022 52'!199:199,MATCH(U$67,'AEO 2022 52'!$13:$13,0))</f>
        <v>106.451515</v>
      </c>
      <c r="V92" s="81">
        <f t="array" ref="V92">INDEX('AEO 2022 52'!199:199,MATCH(V$67,'AEO 2022 52'!$13:$13,0))</f>
        <v>106.374023</v>
      </c>
      <c r="W92" s="81">
        <f t="array" ref="W92">INDEX('AEO 2022 52'!199:199,MATCH(W$67,'AEO 2022 52'!$13:$13,0))</f>
        <v>106.299248</v>
      </c>
      <c r="X92" s="81">
        <f t="array" ref="X92">INDEX('AEO 2022 52'!199:199,MATCH(X$67,'AEO 2022 52'!$13:$13,0))</f>
        <v>106.228737</v>
      </c>
      <c r="Y92" s="81">
        <f t="array" ref="Y92">INDEX('AEO 2022 52'!199:199,MATCH(Y$67,'AEO 2022 52'!$13:$13,0))</f>
        <v>106.161125</v>
      </c>
      <c r="Z92" s="81">
        <f t="array" ref="Z92">INDEX('AEO 2022 52'!199:199,MATCH(Z$67,'AEO 2022 52'!$13:$13,0))</f>
        <v>106.103722</v>
      </c>
      <c r="AA92" s="81">
        <f t="array" ref="AA92">INDEX('AEO 2022 52'!199:199,MATCH(AA$67,'AEO 2022 52'!$13:$13,0))</f>
        <v>106.050247</v>
      </c>
      <c r="AB92" s="81">
        <f t="array" ref="AB92">INDEX('AEO 2022 52'!199:199,MATCH(AB$67,'AEO 2022 52'!$13:$13,0))</f>
        <v>106.000954</v>
      </c>
      <c r="AC92" s="81">
        <f t="array" ref="AC92">INDEX('AEO 2022 52'!199:199,MATCH(AC$67,'AEO 2022 52'!$13:$13,0))</f>
        <v>105.954277</v>
      </c>
      <c r="AD92" s="81">
        <f t="array" ref="AD92">INDEX('AEO 2022 52'!199:199,MATCH(AD$67,'AEO 2022 52'!$13:$13,0))</f>
        <v>105.910713</v>
      </c>
      <c r="AE92" s="81">
        <f t="array" ref="AE92">INDEX('AEO 2022 52'!199:199,MATCH(AE$67,'AEO 2022 52'!$13:$13,0))</f>
        <v>105.869774</v>
      </c>
      <c r="AF92" s="81">
        <f t="array" ref="AF92">INDEX('AEO 2022 52'!199:199,MATCH(AF$67,'AEO 2022 52'!$13:$13,0))</f>
        <v>105.809776</v>
      </c>
    </row>
    <row r="93" ht="14.25" customHeight="1">
      <c r="A93" s="3" t="str">
        <f>'AEO 2021 52'!A192</f>
        <v>Small Crossover Cars</v>
      </c>
      <c r="B93" s="3">
        <f t="array" ref="B93">INDEX('AEO 2021 52'!192:192,MATCH(B$67,'AEO 2021 52'!$14:$14,0))</f>
        <v>46.846188</v>
      </c>
      <c r="C93" s="81">
        <f t="array" ref="C93">INDEX('AEO 2022 52'!200:200,MATCH(C$67,'AEO 2022 52'!$13:$13,0))</f>
        <v>44.426044</v>
      </c>
      <c r="D93" s="81">
        <f t="array" ref="D93">INDEX('AEO 2022 52'!200:200,MATCH(D$67,'AEO 2022 52'!$13:$13,0))</f>
        <v>43.210003</v>
      </c>
      <c r="E93" s="81">
        <f t="array" ref="E93">INDEX('AEO 2022 52'!200:200,MATCH(E$67,'AEO 2022 52'!$13:$13,0))</f>
        <v>42.207405</v>
      </c>
      <c r="F93" s="81">
        <f t="array" ref="F93">INDEX('AEO 2022 52'!200:200,MATCH(F$67,'AEO 2022 52'!$13:$13,0))</f>
        <v>41.369919</v>
      </c>
      <c r="G93" s="81">
        <f t="array" ref="G93">INDEX('AEO 2022 52'!200:200,MATCH(G$67,'AEO 2022 52'!$13:$13,0))</f>
        <v>40.868916</v>
      </c>
      <c r="H93" s="81">
        <f t="array" ref="H93">INDEX('AEO 2022 52'!200:200,MATCH(H$67,'AEO 2022 52'!$13:$13,0))</f>
        <v>40.48027</v>
      </c>
      <c r="I93" s="81">
        <f t="array" ref="I93">INDEX('AEO 2022 52'!200:200,MATCH(I$67,'AEO 2022 52'!$13:$13,0))</f>
        <v>40.189026</v>
      </c>
      <c r="J93" s="81">
        <f t="array" ref="J93">INDEX('AEO 2022 52'!200:200,MATCH(J$67,'AEO 2022 52'!$13:$13,0))</f>
        <v>39.971497</v>
      </c>
      <c r="K93" s="81">
        <f t="array" ref="K93">INDEX('AEO 2022 52'!200:200,MATCH(K$67,'AEO 2022 52'!$13:$13,0))</f>
        <v>39.753632</v>
      </c>
      <c r="L93" s="81">
        <f t="array" ref="L93">INDEX('AEO 2022 52'!200:200,MATCH(L$67,'AEO 2022 52'!$13:$13,0))</f>
        <v>39.588104</v>
      </c>
      <c r="M93" s="81">
        <f t="array" ref="M93">INDEX('AEO 2022 52'!200:200,MATCH(M$67,'AEO 2022 52'!$13:$13,0))</f>
        <v>39.469841</v>
      </c>
      <c r="N93" s="81">
        <f t="array" ref="N93">INDEX('AEO 2022 52'!200:200,MATCH(N$67,'AEO 2022 52'!$13:$13,0))</f>
        <v>39.335217</v>
      </c>
      <c r="O93" s="81">
        <f t="array" ref="O93">INDEX('AEO 2022 52'!200:200,MATCH(O$67,'AEO 2022 52'!$13:$13,0))</f>
        <v>39.203487</v>
      </c>
      <c r="P93" s="81">
        <f t="array" ref="P93">INDEX('AEO 2022 52'!200:200,MATCH(P$67,'AEO 2022 52'!$13:$13,0))</f>
        <v>39.058346</v>
      </c>
      <c r="Q93" s="81">
        <f t="array" ref="Q93">INDEX('AEO 2022 52'!200:200,MATCH(Q$67,'AEO 2022 52'!$13:$13,0))</f>
        <v>38.920963</v>
      </c>
      <c r="R93" s="81">
        <f t="array" ref="R93">INDEX('AEO 2022 52'!200:200,MATCH(R$67,'AEO 2022 52'!$13:$13,0))</f>
        <v>38.809803</v>
      </c>
      <c r="S93" s="81">
        <f t="array" ref="S93">INDEX('AEO 2022 52'!200:200,MATCH(S$67,'AEO 2022 52'!$13:$13,0))</f>
        <v>38.706692</v>
      </c>
      <c r="T93" s="81">
        <f t="array" ref="T93">INDEX('AEO 2022 52'!200:200,MATCH(T$67,'AEO 2022 52'!$13:$13,0))</f>
        <v>38.609886</v>
      </c>
      <c r="U93" s="81">
        <f t="array" ref="U93">INDEX('AEO 2022 52'!200:200,MATCH(U$67,'AEO 2022 52'!$13:$13,0))</f>
        <v>38.5177</v>
      </c>
      <c r="V93" s="81">
        <f t="array" ref="V93">INDEX('AEO 2022 52'!200:200,MATCH(V$67,'AEO 2022 52'!$13:$13,0))</f>
        <v>38.437424</v>
      </c>
      <c r="W93" s="81">
        <f t="array" ref="W93">INDEX('AEO 2022 52'!200:200,MATCH(W$67,'AEO 2022 52'!$13:$13,0))</f>
        <v>38.360683</v>
      </c>
      <c r="X93" s="81">
        <f t="array" ref="X93">INDEX('AEO 2022 52'!200:200,MATCH(X$67,'AEO 2022 52'!$13:$13,0))</f>
        <v>38.288166</v>
      </c>
      <c r="Y93" s="81">
        <f t="array" ref="Y93">INDEX('AEO 2022 52'!200:200,MATCH(Y$67,'AEO 2022 52'!$13:$13,0))</f>
        <v>38.220013</v>
      </c>
      <c r="Z93" s="81">
        <f t="array" ref="Z93">INDEX('AEO 2022 52'!200:200,MATCH(Z$67,'AEO 2022 52'!$13:$13,0))</f>
        <v>38.15958</v>
      </c>
      <c r="AA93" s="81">
        <f t="array" ref="AA93">INDEX('AEO 2022 52'!200:200,MATCH(AA$67,'AEO 2022 52'!$13:$13,0))</f>
        <v>38.104874</v>
      </c>
      <c r="AB93" s="81">
        <f t="array" ref="AB93">INDEX('AEO 2022 52'!200:200,MATCH(AB$67,'AEO 2022 52'!$13:$13,0))</f>
        <v>38.054024</v>
      </c>
      <c r="AC93" s="81">
        <f t="array" ref="AC93">INDEX('AEO 2022 52'!200:200,MATCH(AC$67,'AEO 2022 52'!$13:$13,0))</f>
        <v>38.006279</v>
      </c>
      <c r="AD93" s="81">
        <f t="array" ref="AD93">INDEX('AEO 2022 52'!200:200,MATCH(AD$67,'AEO 2022 52'!$13:$13,0))</f>
        <v>37.959797</v>
      </c>
      <c r="AE93" s="81">
        <f t="array" ref="AE93">INDEX('AEO 2022 52'!200:200,MATCH(AE$67,'AEO 2022 52'!$13:$13,0))</f>
        <v>37.916992</v>
      </c>
      <c r="AF93" s="81">
        <f t="array" ref="AF93">INDEX('AEO 2022 52'!200:200,MATCH(AF$67,'AEO 2022 52'!$13:$13,0))</f>
        <v>37.854675</v>
      </c>
    </row>
    <row r="94" ht="14.25" customHeight="1">
      <c r="A94" s="3" t="str">
        <f>'AEO 2021 52'!A193</f>
        <v>Large Crossover Cars</v>
      </c>
      <c r="B94" s="3">
        <f t="array" ref="B94">INDEX('AEO 2021 52'!193:193,MATCH(B$67,'AEO 2021 52'!$14:$14,0))</f>
        <v>58.304768</v>
      </c>
      <c r="C94" s="81">
        <f t="array" ref="C94">INDEX('AEO 2022 52'!201:201,MATCH(C$67,'AEO 2022 52'!$13:$13,0))</f>
        <v>59.174335</v>
      </c>
      <c r="D94" s="81">
        <f t="array" ref="D94">INDEX('AEO 2022 52'!201:201,MATCH(D$67,'AEO 2022 52'!$13:$13,0))</f>
        <v>57.654343</v>
      </c>
      <c r="E94" s="81">
        <f t="array" ref="E94">INDEX('AEO 2022 52'!201:201,MATCH(E$67,'AEO 2022 52'!$13:$13,0))</f>
        <v>56.394592</v>
      </c>
      <c r="F94" s="81">
        <f t="array" ref="F94">INDEX('AEO 2022 52'!201:201,MATCH(F$67,'AEO 2022 52'!$13:$13,0))</f>
        <v>55.301594</v>
      </c>
      <c r="G94" s="81">
        <f t="array" ref="G94">INDEX('AEO 2022 52'!201:201,MATCH(G$67,'AEO 2022 52'!$13:$13,0))</f>
        <v>54.702187</v>
      </c>
      <c r="H94" s="81">
        <f t="array" ref="H94">INDEX('AEO 2022 52'!201:201,MATCH(H$67,'AEO 2022 52'!$13:$13,0))</f>
        <v>54.233768</v>
      </c>
      <c r="I94" s="81">
        <f t="array" ref="I94">INDEX('AEO 2022 52'!201:201,MATCH(I$67,'AEO 2022 52'!$13:$13,0))</f>
        <v>53.862408</v>
      </c>
      <c r="J94" s="81">
        <f t="array" ref="J94">INDEX('AEO 2022 52'!201:201,MATCH(J$67,'AEO 2022 52'!$13:$13,0))</f>
        <v>53.581757</v>
      </c>
      <c r="K94" s="81">
        <f t="array" ref="K94">INDEX('AEO 2022 52'!201:201,MATCH(K$67,'AEO 2022 52'!$13:$13,0))</f>
        <v>53.302998</v>
      </c>
      <c r="L94" s="81">
        <f t="array" ref="L94">INDEX('AEO 2022 52'!201:201,MATCH(L$67,'AEO 2022 52'!$13:$13,0))</f>
        <v>53.087605</v>
      </c>
      <c r="M94" s="81">
        <f t="array" ref="M94">INDEX('AEO 2022 52'!201:201,MATCH(M$67,'AEO 2022 52'!$13:$13,0))</f>
        <v>52.928947</v>
      </c>
      <c r="N94" s="81">
        <f t="array" ref="N94">INDEX('AEO 2022 52'!201:201,MATCH(N$67,'AEO 2022 52'!$13:$13,0))</f>
        <v>52.752357</v>
      </c>
      <c r="O94" s="81">
        <f t="array" ref="O94">INDEX('AEO 2022 52'!201:201,MATCH(O$67,'AEO 2022 52'!$13:$13,0))</f>
        <v>52.58009</v>
      </c>
      <c r="P94" s="81">
        <f t="array" ref="P94">INDEX('AEO 2022 52'!201:201,MATCH(P$67,'AEO 2022 52'!$13:$13,0))</f>
        <v>52.396587</v>
      </c>
      <c r="Q94" s="81">
        <f t="array" ref="Q94">INDEX('AEO 2022 52'!201:201,MATCH(Q$67,'AEO 2022 52'!$13:$13,0))</f>
        <v>52.223862</v>
      </c>
      <c r="R94" s="81">
        <f t="array" ref="R94">INDEX('AEO 2022 52'!201:201,MATCH(R$67,'AEO 2022 52'!$13:$13,0))</f>
        <v>52.082672</v>
      </c>
      <c r="S94" s="81">
        <f t="array" ref="S94">INDEX('AEO 2022 52'!201:201,MATCH(S$67,'AEO 2022 52'!$13:$13,0))</f>
        <v>51.952057</v>
      </c>
      <c r="T94" s="81">
        <f t="array" ref="T94">INDEX('AEO 2022 52'!201:201,MATCH(T$67,'AEO 2022 52'!$13:$13,0))</f>
        <v>51.828053</v>
      </c>
      <c r="U94" s="81">
        <f t="array" ref="U94">INDEX('AEO 2022 52'!201:201,MATCH(U$67,'AEO 2022 52'!$13:$13,0))</f>
        <v>51.709087</v>
      </c>
      <c r="V94" s="81">
        <f t="array" ref="V94">INDEX('AEO 2022 52'!201:201,MATCH(V$67,'AEO 2022 52'!$13:$13,0))</f>
        <v>51.604809</v>
      </c>
      <c r="W94" s="81">
        <f t="array" ref="W94">INDEX('AEO 2022 52'!201:201,MATCH(W$67,'AEO 2022 52'!$13:$13,0))</f>
        <v>51.504436</v>
      </c>
      <c r="X94" s="81">
        <f t="array" ref="X94">INDEX('AEO 2022 52'!201:201,MATCH(X$67,'AEO 2022 52'!$13:$13,0))</f>
        <v>51.409592</v>
      </c>
      <c r="Y94" s="81">
        <f t="array" ref="Y94">INDEX('AEO 2022 52'!201:201,MATCH(Y$67,'AEO 2022 52'!$13:$13,0))</f>
        <v>51.319931</v>
      </c>
      <c r="Z94" s="81">
        <f t="array" ref="Z94">INDEX('AEO 2022 52'!201:201,MATCH(Z$67,'AEO 2022 52'!$13:$13,0))</f>
        <v>51.240162</v>
      </c>
      <c r="AA94" s="81">
        <f t="array" ref="AA94">INDEX('AEO 2022 52'!201:201,MATCH(AA$67,'AEO 2022 52'!$13:$13,0))</f>
        <v>51.165001</v>
      </c>
      <c r="AB94" s="81">
        <f t="array" ref="AB94">INDEX('AEO 2022 52'!201:201,MATCH(AB$67,'AEO 2022 52'!$13:$13,0))</f>
        <v>51.094753</v>
      </c>
      <c r="AC94" s="81">
        <f t="array" ref="AC94">INDEX('AEO 2022 52'!201:201,MATCH(AC$67,'AEO 2022 52'!$13:$13,0))</f>
        <v>51.030186</v>
      </c>
      <c r="AD94" s="81">
        <f t="array" ref="AD94">INDEX('AEO 2022 52'!201:201,MATCH(AD$67,'AEO 2022 52'!$13:$13,0))</f>
        <v>50.967407</v>
      </c>
      <c r="AE94" s="81">
        <f t="array" ref="AE94">INDEX('AEO 2022 52'!201:201,MATCH(AE$67,'AEO 2022 52'!$13:$13,0))</f>
        <v>50.909863</v>
      </c>
      <c r="AF94" s="81">
        <f t="array" ref="AF94">INDEX('AEO 2022 52'!201:201,MATCH(AF$67,'AEO 2022 52'!$13:$13,0))</f>
        <v>50.832886</v>
      </c>
    </row>
    <row r="95" ht="14.25" customHeight="1">
      <c r="A95" s="3" t="str">
        <f>'AEO 2021 52'!A194</f>
        <v>Small Pickup</v>
      </c>
      <c r="B95" s="3">
        <f t="array" ref="B95">INDEX('AEO 2021 52'!194:194,MATCH(B$67,'AEO 2021 52'!$14:$14,0))</f>
        <v>53.237732</v>
      </c>
      <c r="C95" s="81">
        <f t="array" ref="C95">INDEX('AEO 2022 52'!202:202,MATCH(C$67,'AEO 2022 52'!$13:$13,0))</f>
        <v>46.863556</v>
      </c>
      <c r="D95" s="81">
        <f t="array" ref="D95">INDEX('AEO 2022 52'!202:202,MATCH(D$67,'AEO 2022 52'!$13:$13,0))</f>
        <v>45.713097</v>
      </c>
      <c r="E95" s="81">
        <f t="array" ref="E95">INDEX('AEO 2022 52'!202:202,MATCH(E$67,'AEO 2022 52'!$13:$13,0))</f>
        <v>44.896465</v>
      </c>
      <c r="F95" s="81">
        <f t="array" ref="F95">INDEX('AEO 2022 52'!202:202,MATCH(F$67,'AEO 2022 52'!$13:$13,0))</f>
        <v>44.248558</v>
      </c>
      <c r="G95" s="81">
        <f t="array" ref="G95">INDEX('AEO 2022 52'!202:202,MATCH(G$67,'AEO 2022 52'!$13:$13,0))</f>
        <v>43.758244</v>
      </c>
      <c r="H95" s="81">
        <f t="array" ref="H95">INDEX('AEO 2022 52'!202:202,MATCH(H$67,'AEO 2022 52'!$13:$13,0))</f>
        <v>43.392982</v>
      </c>
      <c r="I95" s="81">
        <f t="array" ref="I95">INDEX('AEO 2022 52'!202:202,MATCH(I$67,'AEO 2022 52'!$13:$13,0))</f>
        <v>43.111446</v>
      </c>
      <c r="J95" s="81">
        <f t="array" ref="J95">INDEX('AEO 2022 52'!202:202,MATCH(J$67,'AEO 2022 52'!$13:$13,0))</f>
        <v>42.891918</v>
      </c>
      <c r="K95" s="81">
        <f t="array" ref="K95">INDEX('AEO 2022 52'!202:202,MATCH(K$67,'AEO 2022 52'!$13:$13,0))</f>
        <v>42.711182</v>
      </c>
      <c r="L95" s="81">
        <f t="array" ref="L95">INDEX('AEO 2022 52'!202:202,MATCH(L$67,'AEO 2022 52'!$13:$13,0))</f>
        <v>42.561646</v>
      </c>
      <c r="M95" s="81">
        <f t="array" ref="M95">INDEX('AEO 2022 52'!202:202,MATCH(M$67,'AEO 2022 52'!$13:$13,0))</f>
        <v>42.436424</v>
      </c>
      <c r="N95" s="81">
        <f t="array" ref="N95">INDEX('AEO 2022 52'!202:202,MATCH(N$67,'AEO 2022 52'!$13:$13,0))</f>
        <v>42.327435</v>
      </c>
      <c r="O95" s="81">
        <f t="array" ref="O95">INDEX('AEO 2022 52'!202:202,MATCH(O$67,'AEO 2022 52'!$13:$13,0))</f>
        <v>42.228752</v>
      </c>
      <c r="P95" s="81">
        <f t="array" ref="P95">INDEX('AEO 2022 52'!202:202,MATCH(P$67,'AEO 2022 52'!$13:$13,0))</f>
        <v>42.07362</v>
      </c>
      <c r="Q95" s="81">
        <f t="array" ref="Q95">INDEX('AEO 2022 52'!202:202,MATCH(Q$67,'AEO 2022 52'!$13:$13,0))</f>
        <v>41.913868</v>
      </c>
      <c r="R95" s="81">
        <f t="array" ref="R95">INDEX('AEO 2022 52'!202:202,MATCH(R$67,'AEO 2022 52'!$13:$13,0))</f>
        <v>41.76593</v>
      </c>
      <c r="S95" s="81">
        <f t="array" ref="S95">INDEX('AEO 2022 52'!202:202,MATCH(S$67,'AEO 2022 52'!$13:$13,0))</f>
        <v>41.626987</v>
      </c>
      <c r="T95" s="81">
        <f t="array" ref="T95">INDEX('AEO 2022 52'!202:202,MATCH(T$67,'AEO 2022 52'!$13:$13,0))</f>
        <v>41.49659</v>
      </c>
      <c r="U95" s="81">
        <f t="array" ref="U95">INDEX('AEO 2022 52'!202:202,MATCH(U$67,'AEO 2022 52'!$13:$13,0))</f>
        <v>41.372002</v>
      </c>
      <c r="V95" s="81">
        <f t="array" ref="V95">INDEX('AEO 2022 52'!202:202,MATCH(V$67,'AEO 2022 52'!$13:$13,0))</f>
        <v>41.256248</v>
      </c>
      <c r="W95" s="81">
        <f t="array" ref="W95">INDEX('AEO 2022 52'!202:202,MATCH(W$67,'AEO 2022 52'!$13:$13,0))</f>
        <v>41.143185</v>
      </c>
      <c r="X95" s="81">
        <f t="array" ref="X95">INDEX('AEO 2022 52'!202:202,MATCH(X$67,'AEO 2022 52'!$13:$13,0))</f>
        <v>41.036343</v>
      </c>
      <c r="Y95" s="81">
        <f t="array" ref="Y95">INDEX('AEO 2022 52'!202:202,MATCH(Y$67,'AEO 2022 52'!$13:$13,0))</f>
        <v>40.933983</v>
      </c>
      <c r="Z95" s="81">
        <f t="array" ref="Z95">INDEX('AEO 2022 52'!202:202,MATCH(Z$67,'AEO 2022 52'!$13:$13,0))</f>
        <v>40.837048</v>
      </c>
      <c r="AA95" s="81">
        <f t="array" ref="AA95">INDEX('AEO 2022 52'!202:202,MATCH(AA$67,'AEO 2022 52'!$13:$13,0))</f>
        <v>40.745178</v>
      </c>
      <c r="AB95" s="81">
        <f t="array" ref="AB95">INDEX('AEO 2022 52'!202:202,MATCH(AB$67,'AEO 2022 52'!$13:$13,0))</f>
        <v>40.658482</v>
      </c>
      <c r="AC95" s="81">
        <f t="array" ref="AC95">INDEX('AEO 2022 52'!202:202,MATCH(AC$67,'AEO 2022 52'!$13:$13,0))</f>
        <v>40.575146</v>
      </c>
      <c r="AD95" s="81">
        <f t="array" ref="AD95">INDEX('AEO 2022 52'!202:202,MATCH(AD$67,'AEO 2022 52'!$13:$13,0))</f>
        <v>40.496525</v>
      </c>
      <c r="AE95" s="81">
        <f t="array" ref="AE95">INDEX('AEO 2022 52'!202:202,MATCH(AE$67,'AEO 2022 52'!$13:$13,0))</f>
        <v>40.421391</v>
      </c>
      <c r="AF95" s="81">
        <f t="array" ref="AF95">INDEX('AEO 2022 52'!202:202,MATCH(AF$67,'AEO 2022 52'!$13:$13,0))</f>
        <v>40.342777</v>
      </c>
    </row>
    <row r="96" ht="14.25" customHeight="1">
      <c r="A96" s="3" t="str">
        <f>'AEO 2021 52'!A195</f>
        <v>Large Pickup</v>
      </c>
      <c r="B96" s="3">
        <f t="array" ref="B96">INDEX('AEO 2021 52'!195:195,MATCH(B$67,'AEO 2021 52'!$14:$14,0))</f>
        <v>0</v>
      </c>
      <c r="C96" s="81">
        <f t="array" ref="C96">INDEX('AEO 2022 52'!203:203,MATCH(C$67,'AEO 2022 52'!$13:$13,0))</f>
        <v>0</v>
      </c>
      <c r="D96" s="81">
        <f t="array" ref="D96">INDEX('AEO 2022 52'!203:203,MATCH(D$67,'AEO 2022 52'!$13:$13,0))</f>
        <v>0</v>
      </c>
      <c r="E96" s="81">
        <f t="array" ref="E96">INDEX('AEO 2022 52'!203:203,MATCH(E$67,'AEO 2022 52'!$13:$13,0))</f>
        <v>0</v>
      </c>
      <c r="F96" s="81">
        <f t="array" ref="F96">INDEX('AEO 2022 52'!203:203,MATCH(F$67,'AEO 2022 52'!$13:$13,0))</f>
        <v>0</v>
      </c>
      <c r="G96" s="81">
        <f t="array" ref="G96">INDEX('AEO 2022 52'!203:203,MATCH(G$67,'AEO 2022 52'!$13:$13,0))</f>
        <v>0</v>
      </c>
      <c r="H96" s="81">
        <f t="array" ref="H96">INDEX('AEO 2022 52'!203:203,MATCH(H$67,'AEO 2022 52'!$13:$13,0))</f>
        <v>0</v>
      </c>
      <c r="I96" s="81">
        <f t="array" ref="I96">INDEX('AEO 2022 52'!203:203,MATCH(I$67,'AEO 2022 52'!$13:$13,0))</f>
        <v>0</v>
      </c>
      <c r="J96" s="81">
        <f t="array" ref="J96">INDEX('AEO 2022 52'!203:203,MATCH(J$67,'AEO 2022 52'!$13:$13,0))</f>
        <v>0</v>
      </c>
      <c r="K96" s="81">
        <f t="array" ref="K96">INDEX('AEO 2022 52'!203:203,MATCH(K$67,'AEO 2022 52'!$13:$13,0))</f>
        <v>0</v>
      </c>
      <c r="L96" s="81">
        <f t="array" ref="L96">INDEX('AEO 2022 52'!203:203,MATCH(L$67,'AEO 2022 52'!$13:$13,0))</f>
        <v>0</v>
      </c>
      <c r="M96" s="81">
        <f t="array" ref="M96">INDEX('AEO 2022 52'!203:203,MATCH(M$67,'AEO 2022 52'!$13:$13,0))</f>
        <v>0</v>
      </c>
      <c r="N96" s="81">
        <f t="array" ref="N96">INDEX('AEO 2022 52'!203:203,MATCH(N$67,'AEO 2022 52'!$13:$13,0))</f>
        <v>0</v>
      </c>
      <c r="O96" s="81">
        <f t="array" ref="O96">INDEX('AEO 2022 52'!203:203,MATCH(O$67,'AEO 2022 52'!$13:$13,0))</f>
        <v>0</v>
      </c>
      <c r="P96" s="81">
        <f t="array" ref="P96">INDEX('AEO 2022 52'!203:203,MATCH(P$67,'AEO 2022 52'!$13:$13,0))</f>
        <v>0</v>
      </c>
      <c r="Q96" s="81">
        <f t="array" ref="Q96">INDEX('AEO 2022 52'!203:203,MATCH(Q$67,'AEO 2022 52'!$13:$13,0))</f>
        <v>0</v>
      </c>
      <c r="R96" s="81">
        <f t="array" ref="R96">INDEX('AEO 2022 52'!203:203,MATCH(R$67,'AEO 2022 52'!$13:$13,0))</f>
        <v>0</v>
      </c>
      <c r="S96" s="81">
        <f t="array" ref="S96">INDEX('AEO 2022 52'!203:203,MATCH(S$67,'AEO 2022 52'!$13:$13,0))</f>
        <v>0</v>
      </c>
      <c r="T96" s="81">
        <f t="array" ref="T96">INDEX('AEO 2022 52'!203:203,MATCH(T$67,'AEO 2022 52'!$13:$13,0))</f>
        <v>0</v>
      </c>
      <c r="U96" s="81">
        <f t="array" ref="U96">INDEX('AEO 2022 52'!203:203,MATCH(U$67,'AEO 2022 52'!$13:$13,0))</f>
        <v>0</v>
      </c>
      <c r="V96" s="81">
        <f t="array" ref="V96">INDEX('AEO 2022 52'!203:203,MATCH(V$67,'AEO 2022 52'!$13:$13,0))</f>
        <v>0</v>
      </c>
      <c r="W96" s="81">
        <f t="array" ref="W96">INDEX('AEO 2022 52'!203:203,MATCH(W$67,'AEO 2022 52'!$13:$13,0))</f>
        <v>0</v>
      </c>
      <c r="X96" s="81">
        <f t="array" ref="X96">INDEX('AEO 2022 52'!203:203,MATCH(X$67,'AEO 2022 52'!$13:$13,0))</f>
        <v>0</v>
      </c>
      <c r="Y96" s="81">
        <f t="array" ref="Y96">INDEX('AEO 2022 52'!203:203,MATCH(Y$67,'AEO 2022 52'!$13:$13,0))</f>
        <v>0</v>
      </c>
      <c r="Z96" s="81">
        <f t="array" ref="Z96">INDEX('AEO 2022 52'!203:203,MATCH(Z$67,'AEO 2022 52'!$13:$13,0))</f>
        <v>0</v>
      </c>
      <c r="AA96" s="81">
        <f t="array" ref="AA96">INDEX('AEO 2022 52'!203:203,MATCH(AA$67,'AEO 2022 52'!$13:$13,0))</f>
        <v>0</v>
      </c>
      <c r="AB96" s="81">
        <f t="array" ref="AB96">INDEX('AEO 2022 52'!203:203,MATCH(AB$67,'AEO 2022 52'!$13:$13,0))</f>
        <v>0</v>
      </c>
      <c r="AC96" s="81">
        <f t="array" ref="AC96">INDEX('AEO 2022 52'!203:203,MATCH(AC$67,'AEO 2022 52'!$13:$13,0))</f>
        <v>0</v>
      </c>
      <c r="AD96" s="81">
        <f t="array" ref="AD96">INDEX('AEO 2022 52'!203:203,MATCH(AD$67,'AEO 2022 52'!$13:$13,0))</f>
        <v>0</v>
      </c>
      <c r="AE96" s="81">
        <f t="array" ref="AE96">INDEX('AEO 2022 52'!203:203,MATCH(AE$67,'AEO 2022 52'!$13:$13,0))</f>
        <v>0</v>
      </c>
      <c r="AF96" s="81">
        <f t="array" ref="AF96">INDEX('AEO 2022 52'!203:203,MATCH(AF$67,'AEO 2022 52'!$13:$13,0))</f>
        <v>0</v>
      </c>
    </row>
    <row r="97" ht="14.25" customHeight="1">
      <c r="A97" s="3" t="str">
        <f>'AEO 2021 52'!A196</f>
        <v>Small Van</v>
      </c>
      <c r="B97" s="3">
        <f t="array" ref="B97">INDEX('AEO 2021 52'!196:196,MATCH(B$67,'AEO 2021 52'!$14:$14,0))</f>
        <v>0</v>
      </c>
      <c r="C97" s="81">
        <f t="array" ref="C97">INDEX('AEO 2022 52'!204:204,MATCH(C$67,'AEO 2022 52'!$13:$13,0))</f>
        <v>42.584953</v>
      </c>
      <c r="D97" s="81">
        <f t="array" ref="D97">INDEX('AEO 2022 52'!204:204,MATCH(D$67,'AEO 2022 52'!$13:$13,0))</f>
        <v>41.636192</v>
      </c>
      <c r="E97" s="81">
        <f t="array" ref="E97">INDEX('AEO 2022 52'!204:204,MATCH(E$67,'AEO 2022 52'!$13:$13,0))</f>
        <v>40.993687</v>
      </c>
      <c r="F97" s="81">
        <f t="array" ref="F97">INDEX('AEO 2022 52'!204:204,MATCH(F$67,'AEO 2022 52'!$13:$13,0))</f>
        <v>40.550468</v>
      </c>
      <c r="G97" s="81">
        <f t="array" ref="G97">INDEX('AEO 2022 52'!204:204,MATCH(G$67,'AEO 2022 52'!$13:$13,0))</f>
        <v>40.221962</v>
      </c>
      <c r="H97" s="81">
        <f t="array" ref="H97">INDEX('AEO 2022 52'!204:204,MATCH(H$67,'AEO 2022 52'!$13:$13,0))</f>
        <v>40.0485</v>
      </c>
      <c r="I97" s="81">
        <f t="array" ref="I97">INDEX('AEO 2022 52'!204:204,MATCH(I$67,'AEO 2022 52'!$13:$13,0))</f>
        <v>39.915897</v>
      </c>
      <c r="J97" s="81">
        <f t="array" ref="J97">INDEX('AEO 2022 52'!204:204,MATCH(J$67,'AEO 2022 52'!$13:$13,0))</f>
        <v>39.812519</v>
      </c>
      <c r="K97" s="81">
        <f t="array" ref="K97">INDEX('AEO 2022 52'!204:204,MATCH(K$67,'AEO 2022 52'!$13:$13,0))</f>
        <v>39.738304</v>
      </c>
      <c r="L97" s="81">
        <f t="array" ref="L97">INDEX('AEO 2022 52'!204:204,MATCH(L$67,'AEO 2022 52'!$13:$13,0))</f>
        <v>39.67712</v>
      </c>
      <c r="M97" s="81">
        <f t="array" ref="M97">INDEX('AEO 2022 52'!204:204,MATCH(M$67,'AEO 2022 52'!$13:$13,0))</f>
        <v>39.624393</v>
      </c>
      <c r="N97" s="81">
        <f t="array" ref="N97">INDEX('AEO 2022 52'!204:204,MATCH(N$67,'AEO 2022 52'!$13:$13,0))</f>
        <v>39.575108</v>
      </c>
      <c r="O97" s="81">
        <f t="array" ref="O97">INDEX('AEO 2022 52'!204:204,MATCH(O$67,'AEO 2022 52'!$13:$13,0))</f>
        <v>39.526524</v>
      </c>
      <c r="P97" s="81">
        <f t="array" ref="P97">INDEX('AEO 2022 52'!204:204,MATCH(P$67,'AEO 2022 52'!$13:$13,0))</f>
        <v>39.414684</v>
      </c>
      <c r="Q97" s="81">
        <f t="array" ref="Q97">INDEX('AEO 2022 52'!204:204,MATCH(Q$67,'AEO 2022 52'!$13:$13,0))</f>
        <v>39.300423</v>
      </c>
      <c r="R97" s="81">
        <f t="array" ref="R97">INDEX('AEO 2022 52'!204:204,MATCH(R$67,'AEO 2022 52'!$13:$13,0))</f>
        <v>39.196739</v>
      </c>
      <c r="S97" s="81">
        <f t="array" ref="S97">INDEX('AEO 2022 52'!204:204,MATCH(S$67,'AEO 2022 52'!$13:$13,0))</f>
        <v>39.103146</v>
      </c>
      <c r="T97" s="81">
        <f t="array" ref="T97">INDEX('AEO 2022 52'!204:204,MATCH(T$67,'AEO 2022 52'!$13:$13,0))</f>
        <v>39.00919</v>
      </c>
      <c r="U97" s="81">
        <f t="array" ref="U97">INDEX('AEO 2022 52'!204:204,MATCH(U$67,'AEO 2022 52'!$13:$13,0))</f>
        <v>38.919426</v>
      </c>
      <c r="V97" s="81">
        <f t="array" ref="V97">INDEX('AEO 2022 52'!204:204,MATCH(V$67,'AEO 2022 52'!$13:$13,0))</f>
        <v>38.834171</v>
      </c>
      <c r="W97" s="81">
        <f t="array" ref="W97">INDEX('AEO 2022 52'!204:204,MATCH(W$67,'AEO 2022 52'!$13:$13,0))</f>
        <v>38.752144</v>
      </c>
      <c r="X97" s="81">
        <f t="array" ref="X97">INDEX('AEO 2022 52'!204:204,MATCH(X$67,'AEO 2022 52'!$13:$13,0))</f>
        <v>38.674156</v>
      </c>
      <c r="Y97" s="81">
        <f t="array" ref="Y97">INDEX('AEO 2022 52'!204:204,MATCH(Y$67,'AEO 2022 52'!$13:$13,0))</f>
        <v>38.600391</v>
      </c>
      <c r="Z97" s="81">
        <f t="array" ref="Z97">INDEX('AEO 2022 52'!204:204,MATCH(Z$67,'AEO 2022 52'!$13:$13,0))</f>
        <v>38.530457</v>
      </c>
      <c r="AA97" s="81">
        <f t="array" ref="AA97">INDEX('AEO 2022 52'!204:204,MATCH(AA$67,'AEO 2022 52'!$13:$13,0))</f>
        <v>38.464268</v>
      </c>
      <c r="AB97" s="81">
        <f t="array" ref="AB97">INDEX('AEO 2022 52'!204:204,MATCH(AB$67,'AEO 2022 52'!$13:$13,0))</f>
        <v>38.401917</v>
      </c>
      <c r="AC97" s="81">
        <f t="array" ref="AC97">INDEX('AEO 2022 52'!204:204,MATCH(AC$67,'AEO 2022 52'!$13:$13,0))</f>
        <v>38.342442</v>
      </c>
      <c r="AD97" s="81">
        <f t="array" ref="AD97">INDEX('AEO 2022 52'!204:204,MATCH(AD$67,'AEO 2022 52'!$13:$13,0))</f>
        <v>38.2855</v>
      </c>
      <c r="AE97" s="81">
        <f t="array" ref="AE97">INDEX('AEO 2022 52'!204:204,MATCH(AE$67,'AEO 2022 52'!$13:$13,0))</f>
        <v>38.231647</v>
      </c>
      <c r="AF97" s="81">
        <f t="array" ref="AF97">INDEX('AEO 2022 52'!204:204,MATCH(AF$67,'AEO 2022 52'!$13:$13,0))</f>
        <v>38.173191</v>
      </c>
    </row>
    <row r="98" ht="14.25" customHeight="1">
      <c r="A98" s="3" t="str">
        <f>'AEO 2021 52'!A197</f>
        <v>Large Van</v>
      </c>
      <c r="B98" s="3">
        <f t="array" ref="B98">INDEX('AEO 2021 52'!197:197,MATCH(B$67,'AEO 2021 52'!$14:$14,0))</f>
        <v>0</v>
      </c>
      <c r="C98" s="81">
        <f t="array" ref="C98">INDEX('AEO 2022 52'!205:205,MATCH(C$67,'AEO 2022 52'!$13:$13,0))</f>
        <v>0</v>
      </c>
      <c r="D98" s="81">
        <f t="array" ref="D98">INDEX('AEO 2022 52'!205:205,MATCH(D$67,'AEO 2022 52'!$13:$13,0))</f>
        <v>0</v>
      </c>
      <c r="E98" s="81">
        <f t="array" ref="E98">INDEX('AEO 2022 52'!205:205,MATCH(E$67,'AEO 2022 52'!$13:$13,0))</f>
        <v>0</v>
      </c>
      <c r="F98" s="81">
        <f t="array" ref="F98">INDEX('AEO 2022 52'!205:205,MATCH(F$67,'AEO 2022 52'!$13:$13,0))</f>
        <v>0</v>
      </c>
      <c r="G98" s="81">
        <f t="array" ref="G98">INDEX('AEO 2022 52'!205:205,MATCH(G$67,'AEO 2022 52'!$13:$13,0))</f>
        <v>0</v>
      </c>
      <c r="H98" s="81">
        <f t="array" ref="H98">INDEX('AEO 2022 52'!205:205,MATCH(H$67,'AEO 2022 52'!$13:$13,0))</f>
        <v>0</v>
      </c>
      <c r="I98" s="81">
        <f t="array" ref="I98">INDEX('AEO 2022 52'!205:205,MATCH(I$67,'AEO 2022 52'!$13:$13,0))</f>
        <v>0</v>
      </c>
      <c r="J98" s="81">
        <f t="array" ref="J98">INDEX('AEO 2022 52'!205:205,MATCH(J$67,'AEO 2022 52'!$13:$13,0))</f>
        <v>0</v>
      </c>
      <c r="K98" s="81">
        <f t="array" ref="K98">INDEX('AEO 2022 52'!205:205,MATCH(K$67,'AEO 2022 52'!$13:$13,0))</f>
        <v>0</v>
      </c>
      <c r="L98" s="81">
        <f t="array" ref="L98">INDEX('AEO 2022 52'!205:205,MATCH(L$67,'AEO 2022 52'!$13:$13,0))</f>
        <v>0</v>
      </c>
      <c r="M98" s="81">
        <f t="array" ref="M98">INDEX('AEO 2022 52'!205:205,MATCH(M$67,'AEO 2022 52'!$13:$13,0))</f>
        <v>0</v>
      </c>
      <c r="N98" s="81">
        <f t="array" ref="N98">INDEX('AEO 2022 52'!205:205,MATCH(N$67,'AEO 2022 52'!$13:$13,0))</f>
        <v>0</v>
      </c>
      <c r="O98" s="81">
        <f t="array" ref="O98">INDEX('AEO 2022 52'!205:205,MATCH(O$67,'AEO 2022 52'!$13:$13,0))</f>
        <v>0</v>
      </c>
      <c r="P98" s="81">
        <f t="array" ref="P98">INDEX('AEO 2022 52'!205:205,MATCH(P$67,'AEO 2022 52'!$13:$13,0))</f>
        <v>0</v>
      </c>
      <c r="Q98" s="81">
        <f t="array" ref="Q98">INDEX('AEO 2022 52'!205:205,MATCH(Q$67,'AEO 2022 52'!$13:$13,0))</f>
        <v>0</v>
      </c>
      <c r="R98" s="81">
        <f t="array" ref="R98">INDEX('AEO 2022 52'!205:205,MATCH(R$67,'AEO 2022 52'!$13:$13,0))</f>
        <v>0</v>
      </c>
      <c r="S98" s="81">
        <f t="array" ref="S98">INDEX('AEO 2022 52'!205:205,MATCH(S$67,'AEO 2022 52'!$13:$13,0))</f>
        <v>0</v>
      </c>
      <c r="T98" s="81">
        <f t="array" ref="T98">INDEX('AEO 2022 52'!205:205,MATCH(T$67,'AEO 2022 52'!$13:$13,0))</f>
        <v>0</v>
      </c>
      <c r="U98" s="81">
        <f t="array" ref="U98">INDEX('AEO 2022 52'!205:205,MATCH(U$67,'AEO 2022 52'!$13:$13,0))</f>
        <v>0</v>
      </c>
      <c r="V98" s="81">
        <f t="array" ref="V98">INDEX('AEO 2022 52'!205:205,MATCH(V$67,'AEO 2022 52'!$13:$13,0))</f>
        <v>0</v>
      </c>
      <c r="W98" s="81">
        <f t="array" ref="W98">INDEX('AEO 2022 52'!205:205,MATCH(W$67,'AEO 2022 52'!$13:$13,0))</f>
        <v>0</v>
      </c>
      <c r="X98" s="81">
        <f t="array" ref="X98">INDEX('AEO 2022 52'!205:205,MATCH(X$67,'AEO 2022 52'!$13:$13,0))</f>
        <v>0</v>
      </c>
      <c r="Y98" s="81">
        <f t="array" ref="Y98">INDEX('AEO 2022 52'!205:205,MATCH(Y$67,'AEO 2022 52'!$13:$13,0))</f>
        <v>0</v>
      </c>
      <c r="Z98" s="81">
        <f t="array" ref="Z98">INDEX('AEO 2022 52'!205:205,MATCH(Z$67,'AEO 2022 52'!$13:$13,0))</f>
        <v>0</v>
      </c>
      <c r="AA98" s="81">
        <f t="array" ref="AA98">INDEX('AEO 2022 52'!205:205,MATCH(AA$67,'AEO 2022 52'!$13:$13,0))</f>
        <v>0</v>
      </c>
      <c r="AB98" s="81">
        <f t="array" ref="AB98">INDEX('AEO 2022 52'!205:205,MATCH(AB$67,'AEO 2022 52'!$13:$13,0))</f>
        <v>0</v>
      </c>
      <c r="AC98" s="81">
        <f t="array" ref="AC98">INDEX('AEO 2022 52'!205:205,MATCH(AC$67,'AEO 2022 52'!$13:$13,0))</f>
        <v>0</v>
      </c>
      <c r="AD98" s="81">
        <f t="array" ref="AD98">INDEX('AEO 2022 52'!205:205,MATCH(AD$67,'AEO 2022 52'!$13:$13,0))</f>
        <v>0</v>
      </c>
      <c r="AE98" s="81">
        <f t="array" ref="AE98">INDEX('AEO 2022 52'!205:205,MATCH(AE$67,'AEO 2022 52'!$13:$13,0))</f>
        <v>0</v>
      </c>
      <c r="AF98" s="81">
        <f t="array" ref="AF98">INDEX('AEO 2022 52'!205:205,MATCH(AF$67,'AEO 2022 52'!$13:$13,0))</f>
        <v>0</v>
      </c>
    </row>
    <row r="99" ht="14.25" customHeight="1">
      <c r="A99" s="3" t="str">
        <f>'AEO 2021 52'!A198</f>
        <v>Small Utility</v>
      </c>
      <c r="B99" s="3">
        <f t="array" ref="B99">INDEX('AEO 2021 52'!198:198,MATCH(B$67,'AEO 2021 52'!$14:$14,0))</f>
        <v>56.923527</v>
      </c>
      <c r="C99" s="81">
        <f t="array" ref="C99">INDEX('AEO 2022 52'!206:206,MATCH(C$67,'AEO 2022 52'!$13:$13,0))</f>
        <v>61.412575</v>
      </c>
      <c r="D99" s="81">
        <f t="array" ref="D99">INDEX('AEO 2022 52'!206:206,MATCH(D$67,'AEO 2022 52'!$13:$13,0))</f>
        <v>60.076225</v>
      </c>
      <c r="E99" s="81">
        <f t="array" ref="E99">INDEX('AEO 2022 52'!206:206,MATCH(E$67,'AEO 2022 52'!$13:$13,0))</f>
        <v>59.07328</v>
      </c>
      <c r="F99" s="81">
        <f t="array" ref="F99">INDEX('AEO 2022 52'!206:206,MATCH(F$67,'AEO 2022 52'!$13:$13,0))</f>
        <v>58.271637</v>
      </c>
      <c r="G99" s="81">
        <f t="array" ref="G99">INDEX('AEO 2022 52'!206:206,MATCH(G$67,'AEO 2022 52'!$13:$13,0))</f>
        <v>57.675869</v>
      </c>
      <c r="H99" s="81">
        <f t="array" ref="H99">INDEX('AEO 2022 52'!206:206,MATCH(H$67,'AEO 2022 52'!$13:$13,0))</f>
        <v>57.227272</v>
      </c>
      <c r="I99" s="81">
        <f t="array" ref="I99">INDEX('AEO 2022 52'!206:206,MATCH(I$67,'AEO 2022 52'!$13:$13,0))</f>
        <v>56.87891</v>
      </c>
      <c r="J99" s="81">
        <f t="array" ref="J99">INDEX('AEO 2022 52'!206:206,MATCH(J$67,'AEO 2022 52'!$13:$13,0))</f>
        <v>56.605209</v>
      </c>
      <c r="K99" s="81">
        <f t="array" ref="K99">INDEX('AEO 2022 52'!206:206,MATCH(K$67,'AEO 2022 52'!$13:$13,0))</f>
        <v>56.376347</v>
      </c>
      <c r="L99" s="81">
        <f t="array" ref="L99">INDEX('AEO 2022 52'!206:206,MATCH(L$67,'AEO 2022 52'!$13:$13,0))</f>
        <v>56.183788</v>
      </c>
      <c r="M99" s="81">
        <f t="array" ref="M99">INDEX('AEO 2022 52'!206:206,MATCH(M$67,'AEO 2022 52'!$13:$13,0))</f>
        <v>56.019684</v>
      </c>
      <c r="N99" s="81">
        <f t="array" ref="N99">INDEX('AEO 2022 52'!206:206,MATCH(N$67,'AEO 2022 52'!$13:$13,0))</f>
        <v>55.876476</v>
      </c>
      <c r="O99" s="81">
        <f t="array" ref="O99">INDEX('AEO 2022 52'!206:206,MATCH(O$67,'AEO 2022 52'!$13:$13,0))</f>
        <v>55.742786</v>
      </c>
      <c r="P99" s="81">
        <f t="array" ref="P99">INDEX('AEO 2022 52'!206:206,MATCH(P$67,'AEO 2022 52'!$13:$13,0))</f>
        <v>55.552574</v>
      </c>
      <c r="Q99" s="81">
        <f t="array" ref="Q99">INDEX('AEO 2022 52'!206:206,MATCH(Q$67,'AEO 2022 52'!$13:$13,0))</f>
        <v>55.365208</v>
      </c>
      <c r="R99" s="81">
        <f t="array" ref="R99">INDEX('AEO 2022 52'!206:206,MATCH(R$67,'AEO 2022 52'!$13:$13,0))</f>
        <v>55.19342</v>
      </c>
      <c r="S99" s="81">
        <f t="array" ref="S99">INDEX('AEO 2022 52'!206:206,MATCH(S$67,'AEO 2022 52'!$13:$13,0))</f>
        <v>55.033188</v>
      </c>
      <c r="T99" s="81">
        <f t="array" ref="T99">INDEX('AEO 2022 52'!206:206,MATCH(T$67,'AEO 2022 52'!$13:$13,0))</f>
        <v>54.882015</v>
      </c>
      <c r="U99" s="81">
        <f t="array" ref="U99">INDEX('AEO 2022 52'!206:206,MATCH(U$67,'AEO 2022 52'!$13:$13,0))</f>
        <v>54.73716</v>
      </c>
      <c r="V99" s="81">
        <f t="array" ref="V99">INDEX('AEO 2022 52'!206:206,MATCH(V$67,'AEO 2022 52'!$13:$13,0))</f>
        <v>54.599079</v>
      </c>
      <c r="W99" s="81">
        <f t="array" ref="W99">INDEX('AEO 2022 52'!206:206,MATCH(W$67,'AEO 2022 52'!$13:$13,0))</f>
        <v>54.465801</v>
      </c>
      <c r="X99" s="81">
        <f t="array" ref="X99">INDEX('AEO 2022 52'!206:206,MATCH(X$67,'AEO 2022 52'!$13:$13,0))</f>
        <v>54.338913</v>
      </c>
      <c r="Y99" s="81">
        <f t="array" ref="Y99">INDEX('AEO 2022 52'!206:206,MATCH(Y$67,'AEO 2022 52'!$13:$13,0))</f>
        <v>54.218296</v>
      </c>
      <c r="Z99" s="81">
        <f t="array" ref="Z99">INDEX('AEO 2022 52'!206:206,MATCH(Z$67,'AEO 2022 52'!$13:$13,0))</f>
        <v>54.103394</v>
      </c>
      <c r="AA99" s="81">
        <f t="array" ref="AA99">INDEX('AEO 2022 52'!206:206,MATCH(AA$67,'AEO 2022 52'!$13:$13,0))</f>
        <v>53.994217</v>
      </c>
      <c r="AB99" s="81">
        <f t="array" ref="AB99">INDEX('AEO 2022 52'!206:206,MATCH(AB$67,'AEO 2022 52'!$13:$13,0))</f>
        <v>53.891205</v>
      </c>
      <c r="AC99" s="81">
        <f t="array" ref="AC99">INDEX('AEO 2022 52'!206:206,MATCH(AC$67,'AEO 2022 52'!$13:$13,0))</f>
        <v>53.792309</v>
      </c>
      <c r="AD99" s="81">
        <f t="array" ref="AD99">INDEX('AEO 2022 52'!206:206,MATCH(AD$67,'AEO 2022 52'!$13:$13,0))</f>
        <v>53.698223</v>
      </c>
      <c r="AE99" s="81">
        <f t="array" ref="AE99">INDEX('AEO 2022 52'!206:206,MATCH(AE$67,'AEO 2022 52'!$13:$13,0))</f>
        <v>53.608608</v>
      </c>
      <c r="AF99" s="81">
        <f t="array" ref="AF99">INDEX('AEO 2022 52'!206:206,MATCH(AF$67,'AEO 2022 52'!$13:$13,0))</f>
        <v>53.515808</v>
      </c>
    </row>
    <row r="100" ht="14.25" customHeight="1">
      <c r="A100" s="3" t="str">
        <f>'AEO 2021 52'!A199</f>
        <v>Large Utility</v>
      </c>
      <c r="B100" s="3">
        <f t="array" ref="B100">INDEX('AEO 2021 52'!199:199,MATCH(B$67,'AEO 2021 52'!$14:$14,0))</f>
        <v>89.246941</v>
      </c>
      <c r="C100" s="81">
        <f t="array" ref="C100">INDEX('AEO 2022 52'!207:207,MATCH(C$67,'AEO 2022 52'!$13:$13,0))</f>
        <v>86.827614</v>
      </c>
      <c r="D100" s="81">
        <f t="array" ref="D100">INDEX('AEO 2022 52'!207:207,MATCH(D$67,'AEO 2022 52'!$13:$13,0))</f>
        <v>85.072189</v>
      </c>
      <c r="E100" s="81">
        <f t="array" ref="E100">INDEX('AEO 2022 52'!207:207,MATCH(E$67,'AEO 2022 52'!$13:$13,0))</f>
        <v>83.758408</v>
      </c>
      <c r="F100" s="81">
        <f t="array" ref="F100">INDEX('AEO 2022 52'!207:207,MATCH(F$67,'AEO 2022 52'!$13:$13,0))</f>
        <v>82.7146</v>
      </c>
      <c r="G100" s="81">
        <f t="array" ref="G100">INDEX('AEO 2022 52'!207:207,MATCH(G$67,'AEO 2022 52'!$13:$13,0))</f>
        <v>81.896225</v>
      </c>
      <c r="H100" s="81">
        <f t="array" ref="H100">INDEX('AEO 2022 52'!207:207,MATCH(H$67,'AEO 2022 52'!$13:$13,0))</f>
        <v>81.287018</v>
      </c>
      <c r="I100" s="81">
        <f t="array" ref="I100">INDEX('AEO 2022 52'!207:207,MATCH(I$67,'AEO 2022 52'!$13:$13,0))</f>
        <v>80.815781</v>
      </c>
      <c r="J100" s="81">
        <f t="array" ref="J100">INDEX('AEO 2022 52'!207:207,MATCH(J$67,'AEO 2022 52'!$13:$13,0))</f>
        <v>80.438972</v>
      </c>
      <c r="K100" s="81">
        <f t="array" ref="K100">INDEX('AEO 2022 52'!207:207,MATCH(K$67,'AEO 2022 52'!$13:$13,0))</f>
        <v>80.118629</v>
      </c>
      <c r="L100" s="81">
        <f t="array" ref="L100">INDEX('AEO 2022 52'!207:207,MATCH(L$67,'AEO 2022 52'!$13:$13,0))</f>
        <v>79.839989</v>
      </c>
      <c r="M100" s="81">
        <f t="array" ref="M100">INDEX('AEO 2022 52'!207:207,MATCH(M$67,'AEO 2022 52'!$13:$13,0))</f>
        <v>79.594788</v>
      </c>
      <c r="N100" s="81">
        <f t="array" ref="N100">INDEX('AEO 2022 52'!207:207,MATCH(N$67,'AEO 2022 52'!$13:$13,0))</f>
        <v>79.380325</v>
      </c>
      <c r="O100" s="81">
        <f t="array" ref="O100">INDEX('AEO 2022 52'!207:207,MATCH(O$67,'AEO 2022 52'!$13:$13,0))</f>
        <v>79.177773</v>
      </c>
      <c r="P100" s="81">
        <f t="array" ref="P100">INDEX('AEO 2022 52'!207:207,MATCH(P$67,'AEO 2022 52'!$13:$13,0))</f>
        <v>78.923851</v>
      </c>
      <c r="Q100" s="81">
        <f t="array" ref="Q100">INDEX('AEO 2022 52'!207:207,MATCH(Q$67,'AEO 2022 52'!$13:$13,0))</f>
        <v>78.678787</v>
      </c>
      <c r="R100" s="81">
        <f t="array" ref="R100">INDEX('AEO 2022 52'!207:207,MATCH(R$67,'AEO 2022 52'!$13:$13,0))</f>
        <v>78.452003</v>
      </c>
      <c r="S100" s="81">
        <f t="array" ref="S100">INDEX('AEO 2022 52'!207:207,MATCH(S$67,'AEO 2022 52'!$13:$13,0))</f>
        <v>78.244148</v>
      </c>
      <c r="T100" s="81">
        <f t="array" ref="T100">INDEX('AEO 2022 52'!207:207,MATCH(T$67,'AEO 2022 52'!$13:$13,0))</f>
        <v>78.044708</v>
      </c>
      <c r="U100" s="81">
        <f t="array" ref="U100">INDEX('AEO 2022 52'!207:207,MATCH(U$67,'AEO 2022 52'!$13:$13,0))</f>
        <v>77.853928</v>
      </c>
      <c r="V100" s="81">
        <f t="array" ref="V100">INDEX('AEO 2022 52'!207:207,MATCH(V$67,'AEO 2022 52'!$13:$13,0))</f>
        <v>77.67009</v>
      </c>
      <c r="W100" s="81">
        <f t="array" ref="W100">INDEX('AEO 2022 52'!207:207,MATCH(W$67,'AEO 2022 52'!$13:$13,0))</f>
        <v>77.493042</v>
      </c>
      <c r="X100" s="81">
        <f t="array" ref="X100">INDEX('AEO 2022 52'!207:207,MATCH(X$67,'AEO 2022 52'!$13:$13,0))</f>
        <v>77.324303</v>
      </c>
      <c r="Y100" s="81">
        <f t="array" ref="Y100">INDEX('AEO 2022 52'!207:207,MATCH(Y$67,'AEO 2022 52'!$13:$13,0))</f>
        <v>77.164879</v>
      </c>
      <c r="Z100" s="81">
        <f t="array" ref="Z100">INDEX('AEO 2022 52'!207:207,MATCH(Z$67,'AEO 2022 52'!$13:$13,0))</f>
        <v>77.012466</v>
      </c>
      <c r="AA100" s="81">
        <f t="array" ref="AA100">INDEX('AEO 2022 52'!207:207,MATCH(AA$67,'AEO 2022 52'!$13:$13,0))</f>
        <v>76.867622</v>
      </c>
      <c r="AB100" s="81">
        <f t="array" ref="AB100">INDEX('AEO 2022 52'!207:207,MATCH(AB$67,'AEO 2022 52'!$13:$13,0))</f>
        <v>76.73008</v>
      </c>
      <c r="AC100" s="81">
        <f t="array" ref="AC100">INDEX('AEO 2022 52'!207:207,MATCH(AC$67,'AEO 2022 52'!$13:$13,0))</f>
        <v>76.600479</v>
      </c>
      <c r="AD100" s="81">
        <f t="array" ref="AD100">INDEX('AEO 2022 52'!207:207,MATCH(AD$67,'AEO 2022 52'!$13:$13,0))</f>
        <v>76.474571</v>
      </c>
      <c r="AE100" s="81">
        <f t="array" ref="AE100">INDEX('AEO 2022 52'!207:207,MATCH(AE$67,'AEO 2022 52'!$13:$13,0))</f>
        <v>76.35685</v>
      </c>
      <c r="AF100" s="81">
        <f t="array" ref="AF100">INDEX('AEO 2022 52'!207:207,MATCH(AF$67,'AEO 2022 52'!$13:$13,0))</f>
        <v>76.23571</v>
      </c>
    </row>
    <row r="101" ht="14.25" customHeight="1">
      <c r="A101" s="3" t="str">
        <f>'AEO 2021 52'!A200</f>
        <v>Small Crossover Trucks</v>
      </c>
      <c r="B101" s="3">
        <f t="array" ref="B101">INDEX('AEO 2021 52'!200:200,MATCH(B$67,'AEO 2021 52'!$14:$14,0))</f>
        <v>51.780602</v>
      </c>
      <c r="C101" s="81">
        <f t="array" ref="C101">INDEX('AEO 2022 52'!208:208,MATCH(C$67,'AEO 2022 52'!$13:$13,0))</f>
        <v>46.066399</v>
      </c>
      <c r="D101" s="81">
        <f t="array" ref="D101">INDEX('AEO 2022 52'!208:208,MATCH(D$67,'AEO 2022 52'!$13:$13,0))</f>
        <v>44.824924</v>
      </c>
      <c r="E101" s="81">
        <f t="array" ref="E101">INDEX('AEO 2022 52'!208:208,MATCH(E$67,'AEO 2022 52'!$13:$13,0))</f>
        <v>43.81015</v>
      </c>
      <c r="F101" s="81">
        <f t="array" ref="F101">INDEX('AEO 2022 52'!208:208,MATCH(F$67,'AEO 2022 52'!$13:$13,0))</f>
        <v>42.938156</v>
      </c>
      <c r="G101" s="81">
        <f t="array" ref="G101">INDEX('AEO 2022 52'!208:208,MATCH(G$67,'AEO 2022 52'!$13:$13,0))</f>
        <v>42.475235</v>
      </c>
      <c r="H101" s="81">
        <f t="array" ref="H101">INDEX('AEO 2022 52'!208:208,MATCH(H$67,'AEO 2022 52'!$13:$13,0))</f>
        <v>42.151329</v>
      </c>
      <c r="I101" s="81">
        <f t="array" ref="I101">INDEX('AEO 2022 52'!208:208,MATCH(I$67,'AEO 2022 52'!$13:$13,0))</f>
        <v>41.895435</v>
      </c>
      <c r="J101" s="81">
        <f t="array" ref="J101">INDEX('AEO 2022 52'!208:208,MATCH(J$67,'AEO 2022 52'!$13:$13,0))</f>
        <v>41.715488</v>
      </c>
      <c r="K101" s="81">
        <f t="array" ref="K101">INDEX('AEO 2022 52'!208:208,MATCH(K$67,'AEO 2022 52'!$13:$13,0))</f>
        <v>41.534702</v>
      </c>
      <c r="L101" s="81">
        <f t="array" ref="L101">INDEX('AEO 2022 52'!208:208,MATCH(L$67,'AEO 2022 52'!$13:$13,0))</f>
        <v>41.405884</v>
      </c>
      <c r="M101" s="81">
        <f t="array" ref="M101">INDEX('AEO 2022 52'!208:208,MATCH(M$67,'AEO 2022 52'!$13:$13,0))</f>
        <v>41.324444</v>
      </c>
      <c r="N101" s="81">
        <f t="array" ref="N101">INDEX('AEO 2022 52'!208:208,MATCH(N$67,'AEO 2022 52'!$13:$13,0))</f>
        <v>41.226501</v>
      </c>
      <c r="O101" s="81">
        <f t="array" ref="O101">INDEX('AEO 2022 52'!208:208,MATCH(O$67,'AEO 2022 52'!$13:$13,0))</f>
        <v>41.131908</v>
      </c>
      <c r="P101" s="81">
        <f t="array" ref="P101">INDEX('AEO 2022 52'!208:208,MATCH(P$67,'AEO 2022 52'!$13:$13,0))</f>
        <v>40.977444</v>
      </c>
      <c r="Q101" s="81">
        <f t="array" ref="Q101">INDEX('AEO 2022 52'!208:208,MATCH(Q$67,'AEO 2022 52'!$13:$13,0))</f>
        <v>40.82024</v>
      </c>
      <c r="R101" s="81">
        <f t="array" ref="R101">INDEX('AEO 2022 52'!208:208,MATCH(R$67,'AEO 2022 52'!$13:$13,0))</f>
        <v>40.689728</v>
      </c>
      <c r="S101" s="81">
        <f t="array" ref="S101">INDEX('AEO 2022 52'!208:208,MATCH(S$67,'AEO 2022 52'!$13:$13,0))</f>
        <v>40.567554</v>
      </c>
      <c r="T101" s="81">
        <f t="array" ref="T101">INDEX('AEO 2022 52'!208:208,MATCH(T$67,'AEO 2022 52'!$13:$13,0))</f>
        <v>40.451096</v>
      </c>
      <c r="U101" s="81">
        <f t="array" ref="U101">INDEX('AEO 2022 52'!208:208,MATCH(U$67,'AEO 2022 52'!$13:$13,0))</f>
        <v>40.339386</v>
      </c>
      <c r="V101" s="81">
        <f t="array" ref="V101">INDEX('AEO 2022 52'!208:208,MATCH(V$67,'AEO 2022 52'!$13:$13,0))</f>
        <v>40.24044</v>
      </c>
      <c r="W101" s="81">
        <f t="array" ref="W101">INDEX('AEO 2022 52'!208:208,MATCH(W$67,'AEO 2022 52'!$13:$13,0))</f>
        <v>40.144634</v>
      </c>
      <c r="X101" s="81">
        <f t="array" ref="X101">INDEX('AEO 2022 52'!208:208,MATCH(X$67,'AEO 2022 52'!$13:$13,0))</f>
        <v>40.053375</v>
      </c>
      <c r="Y101" s="81">
        <f t="array" ref="Y101">INDEX('AEO 2022 52'!208:208,MATCH(Y$67,'AEO 2022 52'!$13:$13,0))</f>
        <v>39.966316</v>
      </c>
      <c r="Z101" s="81">
        <f t="array" ref="Z101">INDEX('AEO 2022 52'!208:208,MATCH(Z$67,'AEO 2022 52'!$13:$13,0))</f>
        <v>39.887505</v>
      </c>
      <c r="AA101" s="81">
        <f t="array" ref="AA101">INDEX('AEO 2022 52'!208:208,MATCH(AA$67,'AEO 2022 52'!$13:$13,0))</f>
        <v>39.812706</v>
      </c>
      <c r="AB101" s="81">
        <f t="array" ref="AB101">INDEX('AEO 2022 52'!208:208,MATCH(AB$67,'AEO 2022 52'!$13:$13,0))</f>
        <v>39.742111</v>
      </c>
      <c r="AC101" s="81">
        <f t="array" ref="AC101">INDEX('AEO 2022 52'!208:208,MATCH(AC$67,'AEO 2022 52'!$13:$13,0))</f>
        <v>39.674339</v>
      </c>
      <c r="AD101" s="81">
        <f t="array" ref="AD101">INDEX('AEO 2022 52'!208:208,MATCH(AD$67,'AEO 2022 52'!$13:$13,0))</f>
        <v>39.60981</v>
      </c>
      <c r="AE101" s="81">
        <f t="array" ref="AE101">INDEX('AEO 2022 52'!208:208,MATCH(AE$67,'AEO 2022 52'!$13:$13,0))</f>
        <v>39.548321</v>
      </c>
      <c r="AF101" s="81">
        <f t="array" ref="AF101">INDEX('AEO 2022 52'!208:208,MATCH(AF$67,'AEO 2022 52'!$13:$13,0))</f>
        <v>39.482594</v>
      </c>
    </row>
    <row r="102" ht="14.25" customHeight="1">
      <c r="A102" s="3" t="str">
        <f>'AEO 2021 52'!A201</f>
        <v>Large Crossover Trucks</v>
      </c>
      <c r="B102" s="3">
        <f t="array" ref="B102">INDEX('AEO 2021 52'!201:201,MATCH(B$67,'AEO 2021 52'!$14:$14,0))</f>
        <v>68.232513</v>
      </c>
      <c r="C102" s="81">
        <f t="array" ref="C102">INDEX('AEO 2022 52'!209:209,MATCH(C$67,'AEO 2022 52'!$13:$13,0))</f>
        <v>63.963467</v>
      </c>
      <c r="D102" s="81">
        <f t="array" ref="D102">INDEX('AEO 2022 52'!209:209,MATCH(D$67,'AEO 2022 52'!$13:$13,0))</f>
        <v>62.318653</v>
      </c>
      <c r="E102" s="81">
        <f t="array" ref="E102">INDEX('AEO 2022 52'!209:209,MATCH(E$67,'AEO 2022 52'!$13:$13,0))</f>
        <v>60.990807</v>
      </c>
      <c r="F102" s="81">
        <f t="array" ref="F102">INDEX('AEO 2022 52'!209:209,MATCH(F$67,'AEO 2022 52'!$13:$13,0))</f>
        <v>59.831802</v>
      </c>
      <c r="G102" s="81">
        <f t="array" ref="G102">INDEX('AEO 2022 52'!209:209,MATCH(G$67,'AEO 2022 52'!$13:$13,0))</f>
        <v>59.182629</v>
      </c>
      <c r="H102" s="81">
        <f t="array" ref="H102">INDEX('AEO 2022 52'!209:209,MATCH(H$67,'AEO 2022 52'!$13:$13,0))</f>
        <v>58.707096</v>
      </c>
      <c r="I102" s="81">
        <f t="array" ref="I102">INDEX('AEO 2022 52'!209:209,MATCH(I$67,'AEO 2022 52'!$13:$13,0))</f>
        <v>58.323635</v>
      </c>
      <c r="J102" s="81">
        <f t="array" ref="J102">INDEX('AEO 2022 52'!209:209,MATCH(J$67,'AEO 2022 52'!$13:$13,0))</f>
        <v>58.041172</v>
      </c>
      <c r="K102" s="81">
        <f t="array" ref="K102">INDEX('AEO 2022 52'!209:209,MATCH(K$67,'AEO 2022 52'!$13:$13,0))</f>
        <v>57.765785</v>
      </c>
      <c r="L102" s="81">
        <f t="array" ref="L102">INDEX('AEO 2022 52'!209:209,MATCH(L$67,'AEO 2022 52'!$13:$13,0))</f>
        <v>57.557964</v>
      </c>
      <c r="M102" s="81">
        <f t="array" ref="M102">INDEX('AEO 2022 52'!209:209,MATCH(M$67,'AEO 2022 52'!$13:$13,0))</f>
        <v>57.410522</v>
      </c>
      <c r="N102" s="81">
        <f t="array" ref="N102">INDEX('AEO 2022 52'!209:209,MATCH(N$67,'AEO 2022 52'!$13:$13,0))</f>
        <v>57.247402</v>
      </c>
      <c r="O102" s="81">
        <f t="array" ref="O102">INDEX('AEO 2022 52'!209:209,MATCH(O$67,'AEO 2022 52'!$13:$13,0))</f>
        <v>57.089153</v>
      </c>
      <c r="P102" s="81">
        <f t="array" ref="P102">INDEX('AEO 2022 52'!209:209,MATCH(P$67,'AEO 2022 52'!$13:$13,0))</f>
        <v>56.874916</v>
      </c>
      <c r="Q102" s="81">
        <f t="array" ref="Q102">INDEX('AEO 2022 52'!209:209,MATCH(Q$67,'AEO 2022 52'!$13:$13,0))</f>
        <v>56.663345</v>
      </c>
      <c r="R102" s="81">
        <f t="array" ref="R102">INDEX('AEO 2022 52'!209:209,MATCH(R$67,'AEO 2022 52'!$13:$13,0))</f>
        <v>56.480957</v>
      </c>
      <c r="S102" s="81">
        <f t="array" ref="S102">INDEX('AEO 2022 52'!209:209,MATCH(S$67,'AEO 2022 52'!$13:$13,0))</f>
        <v>56.309986</v>
      </c>
      <c r="T102" s="81">
        <f t="array" ref="T102">INDEX('AEO 2022 52'!209:209,MATCH(T$67,'AEO 2022 52'!$13:$13,0))</f>
        <v>56.148815</v>
      </c>
      <c r="U102" s="81">
        <f t="array" ref="U102">INDEX('AEO 2022 52'!209:209,MATCH(U$67,'AEO 2022 52'!$13:$13,0))</f>
        <v>55.99424</v>
      </c>
      <c r="V102" s="81">
        <f t="array" ref="V102">INDEX('AEO 2022 52'!209:209,MATCH(V$67,'AEO 2022 52'!$13:$13,0))</f>
        <v>55.857185</v>
      </c>
      <c r="W102" s="81">
        <f t="array" ref="W102">INDEX('AEO 2022 52'!209:209,MATCH(W$67,'AEO 2022 52'!$13:$13,0))</f>
        <v>55.723721</v>
      </c>
      <c r="X102" s="81">
        <f t="array" ref="X102">INDEX('AEO 2022 52'!209:209,MATCH(X$67,'AEO 2022 52'!$13:$13,0))</f>
        <v>55.596874</v>
      </c>
      <c r="Y102" s="81">
        <f t="array" ref="Y102">INDEX('AEO 2022 52'!209:209,MATCH(Y$67,'AEO 2022 52'!$13:$13,0))</f>
        <v>55.475288</v>
      </c>
      <c r="Z102" s="81">
        <f t="array" ref="Z102">INDEX('AEO 2022 52'!209:209,MATCH(Z$67,'AEO 2022 52'!$13:$13,0))</f>
        <v>55.364254</v>
      </c>
      <c r="AA102" s="81">
        <f t="array" ref="AA102">INDEX('AEO 2022 52'!209:209,MATCH(AA$67,'AEO 2022 52'!$13:$13,0))</f>
        <v>55.258591</v>
      </c>
      <c r="AB102" s="81">
        <f t="array" ref="AB102">INDEX('AEO 2022 52'!209:209,MATCH(AB$67,'AEO 2022 52'!$13:$13,0))</f>
        <v>55.158581</v>
      </c>
      <c r="AC102" s="81">
        <f t="array" ref="AC102">INDEX('AEO 2022 52'!209:209,MATCH(AC$67,'AEO 2022 52'!$13:$13,0))</f>
        <v>55.062218</v>
      </c>
      <c r="AD102" s="81">
        <f t="array" ref="AD102">INDEX('AEO 2022 52'!209:209,MATCH(AD$67,'AEO 2022 52'!$13:$13,0))</f>
        <v>54.97131</v>
      </c>
      <c r="AE102" s="81">
        <f t="array" ref="AE102">INDEX('AEO 2022 52'!209:209,MATCH(AE$67,'AEO 2022 52'!$13:$13,0))</f>
        <v>54.884159</v>
      </c>
      <c r="AF102" s="81">
        <f t="array" ref="AF102">INDEX('AEO 2022 52'!209:209,MATCH(AF$67,'AEO 2022 52'!$13:$13,0))</f>
        <v>54.793941</v>
      </c>
    </row>
    <row r="103" ht="14.25" customHeight="1"/>
    <row r="104" ht="14.25" customHeight="1">
      <c r="A104" s="3" t="s">
        <v>185</v>
      </c>
    </row>
    <row r="105" ht="14.25" customHeight="1">
      <c r="A105" s="3" t="str">
        <f>'AEO 2021 52'!A203</f>
        <v>Mini-compact Cars</v>
      </c>
      <c r="B105" s="3">
        <f t="array" ref="B105">INDEX('AEO 2021 52'!203:203,MATCH(B$67,'AEO 2021 52'!$14:$14,0))</f>
        <v>0</v>
      </c>
      <c r="C105" s="81">
        <f t="array" ref="C105">INDEX('AEO 2022 52'!212:212,MATCH(C$67,'AEO 2022 52'!$13:$13,0))</f>
        <v>0</v>
      </c>
      <c r="D105" s="81">
        <f t="array" ref="D105">INDEX('AEO 2022 52'!212:212,MATCH(D$67,'AEO 2022 52'!$13:$13,0))</f>
        <v>0</v>
      </c>
      <c r="E105" s="81">
        <f t="array" ref="E105">INDEX('AEO 2022 52'!212:212,MATCH(E$67,'AEO 2022 52'!$13:$13,0))</f>
        <v>0</v>
      </c>
      <c r="F105" s="81">
        <f t="array" ref="F105">INDEX('AEO 2022 52'!212:212,MATCH(F$67,'AEO 2022 52'!$13:$13,0))</f>
        <v>0</v>
      </c>
      <c r="G105" s="81">
        <f t="array" ref="G105">INDEX('AEO 2022 52'!212:212,MATCH(G$67,'AEO 2022 52'!$13:$13,0))</f>
        <v>0</v>
      </c>
      <c r="H105" s="81">
        <f t="array" ref="H105">INDEX('AEO 2022 52'!212:212,MATCH(H$67,'AEO 2022 52'!$13:$13,0))</f>
        <v>0</v>
      </c>
      <c r="I105" s="81">
        <f t="array" ref="I105">INDEX('AEO 2022 52'!212:212,MATCH(I$67,'AEO 2022 52'!$13:$13,0))</f>
        <v>0</v>
      </c>
      <c r="J105" s="81">
        <f t="array" ref="J105">INDEX('AEO 2022 52'!212:212,MATCH(J$67,'AEO 2022 52'!$13:$13,0))</f>
        <v>0</v>
      </c>
      <c r="K105" s="81">
        <f t="array" ref="K105">INDEX('AEO 2022 52'!212:212,MATCH(K$67,'AEO 2022 52'!$13:$13,0))</f>
        <v>0</v>
      </c>
      <c r="L105" s="81">
        <f t="array" ref="L105">INDEX('AEO 2022 52'!212:212,MATCH(L$67,'AEO 2022 52'!$13:$13,0))</f>
        <v>0</v>
      </c>
      <c r="M105" s="81">
        <f t="array" ref="M105">INDEX('AEO 2022 52'!212:212,MATCH(M$67,'AEO 2022 52'!$13:$13,0))</f>
        <v>0</v>
      </c>
      <c r="N105" s="81">
        <f t="array" ref="N105">INDEX('AEO 2022 52'!212:212,MATCH(N$67,'AEO 2022 52'!$13:$13,0))</f>
        <v>0</v>
      </c>
      <c r="O105" s="81">
        <f t="array" ref="O105">INDEX('AEO 2022 52'!212:212,MATCH(O$67,'AEO 2022 52'!$13:$13,0))</f>
        <v>0</v>
      </c>
      <c r="P105" s="81">
        <f t="array" ref="P105">INDEX('AEO 2022 52'!212:212,MATCH(P$67,'AEO 2022 52'!$13:$13,0))</f>
        <v>0</v>
      </c>
      <c r="Q105" s="81">
        <f t="array" ref="Q105">INDEX('AEO 2022 52'!212:212,MATCH(Q$67,'AEO 2022 52'!$13:$13,0))</f>
        <v>0</v>
      </c>
      <c r="R105" s="81">
        <f t="array" ref="R105">INDEX('AEO 2022 52'!212:212,MATCH(R$67,'AEO 2022 52'!$13:$13,0))</f>
        <v>0</v>
      </c>
      <c r="S105" s="81">
        <f t="array" ref="S105">INDEX('AEO 2022 52'!212:212,MATCH(S$67,'AEO 2022 52'!$13:$13,0))</f>
        <v>0</v>
      </c>
      <c r="T105" s="81">
        <f t="array" ref="T105">INDEX('AEO 2022 52'!212:212,MATCH(T$67,'AEO 2022 52'!$13:$13,0))</f>
        <v>0</v>
      </c>
      <c r="U105" s="81">
        <f t="array" ref="U105">INDEX('AEO 2022 52'!212:212,MATCH(U$67,'AEO 2022 52'!$13:$13,0))</f>
        <v>0</v>
      </c>
      <c r="V105" s="81">
        <f t="array" ref="V105">INDEX('AEO 2022 52'!212:212,MATCH(V$67,'AEO 2022 52'!$13:$13,0))</f>
        <v>0</v>
      </c>
      <c r="W105" s="81">
        <f t="array" ref="W105">INDEX('AEO 2022 52'!212:212,MATCH(W$67,'AEO 2022 52'!$13:$13,0))</f>
        <v>0</v>
      </c>
      <c r="X105" s="81">
        <f t="array" ref="X105">INDEX('AEO 2022 52'!212:212,MATCH(X$67,'AEO 2022 52'!$13:$13,0))</f>
        <v>0</v>
      </c>
      <c r="Y105" s="81">
        <f t="array" ref="Y105">INDEX('AEO 2022 52'!212:212,MATCH(Y$67,'AEO 2022 52'!$13:$13,0))</f>
        <v>0</v>
      </c>
      <c r="Z105" s="81">
        <f t="array" ref="Z105">INDEX('AEO 2022 52'!212:212,MATCH(Z$67,'AEO 2022 52'!$13:$13,0))</f>
        <v>0</v>
      </c>
      <c r="AA105" s="81">
        <f t="array" ref="AA105">INDEX('AEO 2022 52'!212:212,MATCH(AA$67,'AEO 2022 52'!$13:$13,0))</f>
        <v>0</v>
      </c>
      <c r="AB105" s="81">
        <f t="array" ref="AB105">INDEX('AEO 2022 52'!212:212,MATCH(AB$67,'AEO 2022 52'!$13:$13,0))</f>
        <v>0</v>
      </c>
      <c r="AC105" s="81">
        <f t="array" ref="AC105">INDEX('AEO 2022 52'!212:212,MATCH(AC$67,'AEO 2022 52'!$13:$13,0))</f>
        <v>0</v>
      </c>
      <c r="AD105" s="81">
        <f t="array" ref="AD105">INDEX('AEO 2022 52'!212:212,MATCH(AD$67,'AEO 2022 52'!$13:$13,0))</f>
        <v>0</v>
      </c>
      <c r="AE105" s="81">
        <f t="array" ref="AE105">INDEX('AEO 2022 52'!212:212,MATCH(AE$67,'AEO 2022 52'!$13:$13,0))</f>
        <v>0</v>
      </c>
      <c r="AF105" s="81">
        <f t="array" ref="AF105">INDEX('AEO 2022 52'!212:212,MATCH(AF$67,'AEO 2022 52'!$13:$13,0))</f>
        <v>0</v>
      </c>
    </row>
    <row r="106" ht="14.25" customHeight="1">
      <c r="A106" s="3" t="str">
        <f>'AEO 2021 52'!A204</f>
        <v>Subcompact Cars</v>
      </c>
      <c r="B106" s="3">
        <f t="array" ref="B106">INDEX('AEO 2021 52'!204:204,MATCH(B$67,'AEO 2021 52'!$14:$14,0))</f>
        <v>67.562439</v>
      </c>
      <c r="C106" s="81">
        <f t="array" ref="C106">INDEX('AEO 2022 52'!213:213,MATCH(C$67,'AEO 2022 52'!$13:$13,0))</f>
        <v>53.930893</v>
      </c>
      <c r="D106" s="81">
        <f t="array" ref="D106">INDEX('AEO 2022 52'!213:213,MATCH(D$67,'AEO 2022 52'!$13:$13,0))</f>
        <v>52.736599</v>
      </c>
      <c r="E106" s="81">
        <f t="array" ref="E106">INDEX('AEO 2022 52'!213:213,MATCH(E$67,'AEO 2022 52'!$13:$13,0))</f>
        <v>51.807518</v>
      </c>
      <c r="F106" s="81">
        <f t="array" ref="F106">INDEX('AEO 2022 52'!213:213,MATCH(F$67,'AEO 2022 52'!$13:$13,0))</f>
        <v>51.068665</v>
      </c>
      <c r="G106" s="81">
        <f t="array" ref="G106">INDEX('AEO 2022 52'!213:213,MATCH(G$67,'AEO 2022 52'!$13:$13,0))</f>
        <v>50.574913</v>
      </c>
      <c r="H106" s="81">
        <f t="array" ref="H106">INDEX('AEO 2022 52'!213:213,MATCH(H$67,'AEO 2022 52'!$13:$13,0))</f>
        <v>50.182892</v>
      </c>
      <c r="I106" s="81">
        <f t="array" ref="I106">INDEX('AEO 2022 52'!213:213,MATCH(I$67,'AEO 2022 52'!$13:$13,0))</f>
        <v>49.855469</v>
      </c>
      <c r="J106" s="81">
        <f t="array" ref="J106">INDEX('AEO 2022 52'!213:213,MATCH(J$67,'AEO 2022 52'!$13:$13,0))</f>
        <v>49.586357</v>
      </c>
      <c r="K106" s="81">
        <f t="array" ref="K106">INDEX('AEO 2022 52'!213:213,MATCH(K$67,'AEO 2022 52'!$13:$13,0))</f>
        <v>49.350586</v>
      </c>
      <c r="L106" s="81">
        <f t="array" ref="L106">INDEX('AEO 2022 52'!213:213,MATCH(L$67,'AEO 2022 52'!$13:$13,0))</f>
        <v>49.150887</v>
      </c>
      <c r="M106" s="81">
        <f t="array" ref="M106">INDEX('AEO 2022 52'!213:213,MATCH(M$67,'AEO 2022 52'!$13:$13,0))</f>
        <v>48.980145</v>
      </c>
      <c r="N106" s="81">
        <f t="array" ref="N106">INDEX('AEO 2022 52'!213:213,MATCH(N$67,'AEO 2022 52'!$13:$13,0))</f>
        <v>48.820545</v>
      </c>
      <c r="O106" s="81">
        <f t="array" ref="O106">INDEX('AEO 2022 52'!213:213,MATCH(O$67,'AEO 2022 52'!$13:$13,0))</f>
        <v>48.668739</v>
      </c>
      <c r="P106" s="81">
        <f t="array" ref="P106">INDEX('AEO 2022 52'!213:213,MATCH(P$67,'AEO 2022 52'!$13:$13,0))</f>
        <v>48.506447</v>
      </c>
      <c r="Q106" s="81">
        <f t="array" ref="Q106">INDEX('AEO 2022 52'!213:213,MATCH(Q$67,'AEO 2022 52'!$13:$13,0))</f>
        <v>48.3545</v>
      </c>
      <c r="R106" s="81">
        <f t="array" ref="R106">INDEX('AEO 2022 52'!213:213,MATCH(R$67,'AEO 2022 52'!$13:$13,0))</f>
        <v>48.218437</v>
      </c>
      <c r="S106" s="81">
        <f t="array" ref="S106">INDEX('AEO 2022 52'!213:213,MATCH(S$67,'AEO 2022 52'!$13:$13,0))</f>
        <v>48.092537</v>
      </c>
      <c r="T106" s="81">
        <f t="array" ref="T106">INDEX('AEO 2022 52'!213:213,MATCH(T$67,'AEO 2022 52'!$13:$13,0))</f>
        <v>47.975002</v>
      </c>
      <c r="U106" s="81">
        <f t="array" ref="U106">INDEX('AEO 2022 52'!213:213,MATCH(U$67,'AEO 2022 52'!$13:$13,0))</f>
        <v>47.86311</v>
      </c>
      <c r="V106" s="81">
        <f t="array" ref="V106">INDEX('AEO 2022 52'!213:213,MATCH(V$67,'AEO 2022 52'!$13:$13,0))</f>
        <v>47.759548</v>
      </c>
      <c r="W106" s="81">
        <f t="array" ref="W106">INDEX('AEO 2022 52'!213:213,MATCH(W$67,'AEO 2022 52'!$13:$13,0))</f>
        <v>47.660088</v>
      </c>
      <c r="X106" s="81">
        <f t="array" ref="X106">INDEX('AEO 2022 52'!213:213,MATCH(X$67,'AEO 2022 52'!$13:$13,0))</f>
        <v>47.566505</v>
      </c>
      <c r="Y106" s="81">
        <f t="array" ref="Y106">INDEX('AEO 2022 52'!213:213,MATCH(Y$67,'AEO 2022 52'!$13:$13,0))</f>
        <v>47.478283</v>
      </c>
      <c r="Z106" s="81">
        <f t="array" ref="Z106">INDEX('AEO 2022 52'!213:213,MATCH(Z$67,'AEO 2022 52'!$13:$13,0))</f>
        <v>47.396091</v>
      </c>
      <c r="AA106" s="81">
        <f t="array" ref="AA106">INDEX('AEO 2022 52'!213:213,MATCH(AA$67,'AEO 2022 52'!$13:$13,0))</f>
        <v>47.318947</v>
      </c>
      <c r="AB106" s="81">
        <f t="array" ref="AB106">INDEX('AEO 2022 52'!213:213,MATCH(AB$67,'AEO 2022 52'!$13:$13,0))</f>
        <v>47.247089</v>
      </c>
      <c r="AC106" s="81">
        <f t="array" ref="AC106">INDEX('AEO 2022 52'!213:213,MATCH(AC$67,'AEO 2022 52'!$13:$13,0))</f>
        <v>47.178543</v>
      </c>
      <c r="AD106" s="81">
        <f t="array" ref="AD106">INDEX('AEO 2022 52'!213:213,MATCH(AD$67,'AEO 2022 52'!$13:$13,0))</f>
        <v>47.11433</v>
      </c>
      <c r="AE106" s="81">
        <f t="array" ref="AE106">INDEX('AEO 2022 52'!213:213,MATCH(AE$67,'AEO 2022 52'!$13:$13,0))</f>
        <v>47.05373</v>
      </c>
      <c r="AF106" s="81">
        <f t="array" ref="AF106">INDEX('AEO 2022 52'!213:213,MATCH(AF$67,'AEO 2022 52'!$13:$13,0))</f>
        <v>46.974884</v>
      </c>
    </row>
    <row r="107" ht="14.25" customHeight="1">
      <c r="A107" s="3" t="str">
        <f>'AEO 2021 52'!A205</f>
        <v>Compact Cars</v>
      </c>
      <c r="B107" s="3">
        <f t="array" ref="B107">INDEX('AEO 2021 52'!205:205,MATCH(B$67,'AEO 2021 52'!$14:$14,0))</f>
        <v>54.924549</v>
      </c>
      <c r="C107" s="81">
        <f t="array" ref="C107">INDEX('AEO 2022 52'!214:214,MATCH(C$67,'AEO 2022 52'!$13:$13,0))</f>
        <v>46.43074</v>
      </c>
      <c r="D107" s="81">
        <f t="array" ref="D107">INDEX('AEO 2022 52'!214:214,MATCH(D$67,'AEO 2022 52'!$13:$13,0))</f>
        <v>45.205296</v>
      </c>
      <c r="E107" s="81">
        <f t="array" ref="E107">INDEX('AEO 2022 52'!214:214,MATCH(E$67,'AEO 2022 52'!$13:$13,0))</f>
        <v>44.262352</v>
      </c>
      <c r="F107" s="81">
        <f t="array" ref="F107">INDEX('AEO 2022 52'!214:214,MATCH(F$67,'AEO 2022 52'!$13:$13,0))</f>
        <v>43.502167</v>
      </c>
      <c r="G107" s="81">
        <f t="array" ref="G107">INDEX('AEO 2022 52'!214:214,MATCH(G$67,'AEO 2022 52'!$13:$13,0))</f>
        <v>43.016392</v>
      </c>
      <c r="H107" s="81">
        <f t="array" ref="H107">INDEX('AEO 2022 52'!214:214,MATCH(H$67,'AEO 2022 52'!$13:$13,0))</f>
        <v>42.613094</v>
      </c>
      <c r="I107" s="81">
        <f t="array" ref="I107">INDEX('AEO 2022 52'!214:214,MATCH(I$67,'AEO 2022 52'!$13:$13,0))</f>
        <v>42.270279</v>
      </c>
      <c r="J107" s="81">
        <f t="array" ref="J107">INDEX('AEO 2022 52'!214:214,MATCH(J$67,'AEO 2022 52'!$13:$13,0))</f>
        <v>41.995316</v>
      </c>
      <c r="K107" s="81">
        <f t="array" ref="K107">INDEX('AEO 2022 52'!214:214,MATCH(K$67,'AEO 2022 52'!$13:$13,0))</f>
        <v>41.753365</v>
      </c>
      <c r="L107" s="81">
        <f t="array" ref="L107">INDEX('AEO 2022 52'!214:214,MATCH(L$67,'AEO 2022 52'!$13:$13,0))</f>
        <v>41.548012</v>
      </c>
      <c r="M107" s="81">
        <f t="array" ref="M107">INDEX('AEO 2022 52'!214:214,MATCH(M$67,'AEO 2022 52'!$13:$13,0))</f>
        <v>41.372623</v>
      </c>
      <c r="N107" s="81">
        <f t="array" ref="N107">INDEX('AEO 2022 52'!214:214,MATCH(N$67,'AEO 2022 52'!$13:$13,0))</f>
        <v>41.208912</v>
      </c>
      <c r="O107" s="81">
        <f t="array" ref="O107">INDEX('AEO 2022 52'!214:214,MATCH(O$67,'AEO 2022 52'!$13:$13,0))</f>
        <v>41.053059</v>
      </c>
      <c r="P107" s="81">
        <f t="array" ref="P107">INDEX('AEO 2022 52'!214:214,MATCH(P$67,'AEO 2022 52'!$13:$13,0))</f>
        <v>40.887619</v>
      </c>
      <c r="Q107" s="81">
        <f t="array" ref="Q107">INDEX('AEO 2022 52'!214:214,MATCH(Q$67,'AEO 2022 52'!$13:$13,0))</f>
        <v>40.733452</v>
      </c>
      <c r="R107" s="81">
        <f t="array" ref="R107">INDEX('AEO 2022 52'!214:214,MATCH(R$67,'AEO 2022 52'!$13:$13,0))</f>
        <v>40.596397</v>
      </c>
      <c r="S107" s="81">
        <f t="array" ref="S107">INDEX('AEO 2022 52'!214:214,MATCH(S$67,'AEO 2022 52'!$13:$13,0))</f>
        <v>40.469959</v>
      </c>
      <c r="T107" s="81">
        <f t="array" ref="T107">INDEX('AEO 2022 52'!214:214,MATCH(T$67,'AEO 2022 52'!$13:$13,0))</f>
        <v>40.351238</v>
      </c>
      <c r="U107" s="81">
        <f t="array" ref="U107">INDEX('AEO 2022 52'!214:214,MATCH(U$67,'AEO 2022 52'!$13:$13,0))</f>
        <v>40.238167</v>
      </c>
      <c r="V107" s="81">
        <f t="array" ref="V107">INDEX('AEO 2022 52'!214:214,MATCH(V$67,'AEO 2022 52'!$13:$13,0))</f>
        <v>40.132542</v>
      </c>
      <c r="W107" s="81">
        <f t="array" ref="W107">INDEX('AEO 2022 52'!214:214,MATCH(W$67,'AEO 2022 52'!$13:$13,0))</f>
        <v>40.031437</v>
      </c>
      <c r="X107" s="81">
        <f t="array" ref="X107">INDEX('AEO 2022 52'!214:214,MATCH(X$67,'AEO 2022 52'!$13:$13,0))</f>
        <v>39.935852</v>
      </c>
      <c r="Y107" s="81">
        <f t="array" ref="Y107">INDEX('AEO 2022 52'!214:214,MATCH(Y$67,'AEO 2022 52'!$13:$13,0))</f>
        <v>39.845894</v>
      </c>
      <c r="Z107" s="81">
        <f t="array" ref="Z107">INDEX('AEO 2022 52'!214:214,MATCH(Z$67,'AEO 2022 52'!$13:$13,0))</f>
        <v>39.761906</v>
      </c>
      <c r="AA107" s="81">
        <f t="array" ref="AA107">INDEX('AEO 2022 52'!214:214,MATCH(AA$67,'AEO 2022 52'!$13:$13,0))</f>
        <v>39.68306</v>
      </c>
      <c r="AB107" s="81">
        <f t="array" ref="AB107">INDEX('AEO 2022 52'!214:214,MATCH(AB$67,'AEO 2022 52'!$13:$13,0))</f>
        <v>39.609432</v>
      </c>
      <c r="AC107" s="81">
        <f t="array" ref="AC107">INDEX('AEO 2022 52'!214:214,MATCH(AC$67,'AEO 2022 52'!$13:$13,0))</f>
        <v>39.53941</v>
      </c>
      <c r="AD107" s="81">
        <f t="array" ref="AD107">INDEX('AEO 2022 52'!214:214,MATCH(AD$67,'AEO 2022 52'!$13:$13,0))</f>
        <v>39.473232</v>
      </c>
      <c r="AE107" s="81">
        <f t="array" ref="AE107">INDEX('AEO 2022 52'!214:214,MATCH(AE$67,'AEO 2022 52'!$13:$13,0))</f>
        <v>39.411072</v>
      </c>
      <c r="AF107" s="81">
        <f t="array" ref="AF107">INDEX('AEO 2022 52'!214:214,MATCH(AF$67,'AEO 2022 52'!$13:$13,0))</f>
        <v>39.330532</v>
      </c>
    </row>
    <row r="108" ht="14.25" customHeight="1">
      <c r="A108" s="3" t="str">
        <f>'AEO 2021 52'!A206</f>
        <v>Midsize Cars</v>
      </c>
      <c r="B108" s="3">
        <f t="array" ref="B108">INDEX('AEO 2021 52'!206:206,MATCH(B$67,'AEO 2021 52'!$14:$14,0))</f>
        <v>54.932079</v>
      </c>
      <c r="C108" s="81">
        <f t="array" ref="C108">INDEX('AEO 2022 52'!215:215,MATCH(C$67,'AEO 2022 52'!$13:$13,0))</f>
        <v>48.032688</v>
      </c>
      <c r="D108" s="81">
        <f t="array" ref="D108">INDEX('AEO 2022 52'!215:215,MATCH(D$67,'AEO 2022 52'!$13:$13,0))</f>
        <v>46.57272</v>
      </c>
      <c r="E108" s="81">
        <f t="array" ref="E108">INDEX('AEO 2022 52'!215:215,MATCH(E$67,'AEO 2022 52'!$13:$13,0))</f>
        <v>45.389023</v>
      </c>
      <c r="F108" s="81">
        <f t="array" ref="F108">INDEX('AEO 2022 52'!215:215,MATCH(F$67,'AEO 2022 52'!$13:$13,0))</f>
        <v>44.383831</v>
      </c>
      <c r="G108" s="81">
        <f t="array" ref="G108">INDEX('AEO 2022 52'!215:215,MATCH(G$67,'AEO 2022 52'!$13:$13,0))</f>
        <v>43.804836</v>
      </c>
      <c r="H108" s="81">
        <f t="array" ref="H108">INDEX('AEO 2022 52'!215:215,MATCH(H$67,'AEO 2022 52'!$13:$13,0))</f>
        <v>43.362007</v>
      </c>
      <c r="I108" s="81">
        <f t="array" ref="I108">INDEX('AEO 2022 52'!215:215,MATCH(I$67,'AEO 2022 52'!$13:$13,0))</f>
        <v>43.000965</v>
      </c>
      <c r="J108" s="81">
        <f t="array" ref="J108">INDEX('AEO 2022 52'!215:215,MATCH(J$67,'AEO 2022 52'!$13:$13,0))</f>
        <v>42.719341</v>
      </c>
      <c r="K108" s="81">
        <f t="array" ref="K108">INDEX('AEO 2022 52'!215:215,MATCH(K$67,'AEO 2022 52'!$13:$13,0))</f>
        <v>42.45578</v>
      </c>
      <c r="L108" s="81">
        <f t="array" ref="L108">INDEX('AEO 2022 52'!215:215,MATCH(L$67,'AEO 2022 52'!$13:$13,0))</f>
        <v>42.242905</v>
      </c>
      <c r="M108" s="81">
        <f t="array" ref="M108">INDEX('AEO 2022 52'!215:215,MATCH(M$67,'AEO 2022 52'!$13:$13,0))</f>
        <v>42.073746</v>
      </c>
      <c r="N108" s="81">
        <f t="array" ref="N108">INDEX('AEO 2022 52'!215:215,MATCH(N$67,'AEO 2022 52'!$13:$13,0))</f>
        <v>41.900997</v>
      </c>
      <c r="O108" s="81">
        <f t="array" ref="O108">INDEX('AEO 2022 52'!215:215,MATCH(O$67,'AEO 2022 52'!$13:$13,0))</f>
        <v>41.734367</v>
      </c>
      <c r="P108" s="81">
        <f t="array" ref="P108">INDEX('AEO 2022 52'!215:215,MATCH(P$67,'AEO 2022 52'!$13:$13,0))</f>
        <v>41.557308</v>
      </c>
      <c r="Q108" s="81">
        <f t="array" ref="Q108">INDEX('AEO 2022 52'!215:215,MATCH(Q$67,'AEO 2022 52'!$13:$13,0))</f>
        <v>41.39119</v>
      </c>
      <c r="R108" s="81">
        <f t="array" ref="R108">INDEX('AEO 2022 52'!215:215,MATCH(R$67,'AEO 2022 52'!$13:$13,0))</f>
        <v>41.249866</v>
      </c>
      <c r="S108" s="81">
        <f t="array" ref="S108">INDEX('AEO 2022 52'!215:215,MATCH(S$67,'AEO 2022 52'!$13:$13,0))</f>
        <v>41.118935</v>
      </c>
      <c r="T108" s="81">
        <f t="array" ref="T108">INDEX('AEO 2022 52'!215:215,MATCH(T$67,'AEO 2022 52'!$13:$13,0))</f>
        <v>40.995869</v>
      </c>
      <c r="U108" s="81">
        <f t="array" ref="U108">INDEX('AEO 2022 52'!215:215,MATCH(U$67,'AEO 2022 52'!$13:$13,0))</f>
        <v>40.87854</v>
      </c>
      <c r="V108" s="81">
        <f t="array" ref="V108">INDEX('AEO 2022 52'!215:215,MATCH(V$67,'AEO 2022 52'!$13:$13,0))</f>
        <v>40.7724</v>
      </c>
      <c r="W108" s="81">
        <f t="array" ref="W108">INDEX('AEO 2022 52'!215:215,MATCH(W$67,'AEO 2022 52'!$13:$13,0))</f>
        <v>40.670689</v>
      </c>
      <c r="X108" s="81">
        <f t="array" ref="X108">INDEX('AEO 2022 52'!215:215,MATCH(X$67,'AEO 2022 52'!$13:$13,0))</f>
        <v>40.574463</v>
      </c>
      <c r="Y108" s="81">
        <f t="array" ref="Y108">INDEX('AEO 2022 52'!215:215,MATCH(Y$67,'AEO 2022 52'!$13:$13,0))</f>
        <v>40.483738</v>
      </c>
      <c r="Z108" s="81">
        <f t="array" ref="Z108">INDEX('AEO 2022 52'!215:215,MATCH(Z$67,'AEO 2022 52'!$13:$13,0))</f>
        <v>40.400993</v>
      </c>
      <c r="AA108" s="81">
        <f t="array" ref="AA108">INDEX('AEO 2022 52'!215:215,MATCH(AA$67,'AEO 2022 52'!$13:$13,0))</f>
        <v>40.323265</v>
      </c>
      <c r="AB108" s="81">
        <f t="array" ref="AB108">INDEX('AEO 2022 52'!215:215,MATCH(AB$67,'AEO 2022 52'!$13:$13,0))</f>
        <v>40.250683</v>
      </c>
      <c r="AC108" s="81">
        <f t="array" ref="AC108">INDEX('AEO 2022 52'!215:215,MATCH(AC$67,'AEO 2022 52'!$13:$13,0))</f>
        <v>40.181637</v>
      </c>
      <c r="AD108" s="81">
        <f t="array" ref="AD108">INDEX('AEO 2022 52'!215:215,MATCH(AD$67,'AEO 2022 52'!$13:$13,0))</f>
        <v>40.116367</v>
      </c>
      <c r="AE108" s="81">
        <f t="array" ref="AE108">INDEX('AEO 2022 52'!215:215,MATCH(AE$67,'AEO 2022 52'!$13:$13,0))</f>
        <v>40.054993</v>
      </c>
      <c r="AF108" s="81">
        <f t="array" ref="AF108">INDEX('AEO 2022 52'!215:215,MATCH(AF$67,'AEO 2022 52'!$13:$13,0))</f>
        <v>39.975182</v>
      </c>
    </row>
    <row r="109" ht="14.25" customHeight="1">
      <c r="A109" s="3" t="str">
        <f>'AEO 2021 52'!A207</f>
        <v>Large Cars</v>
      </c>
      <c r="B109" s="3">
        <f t="array" ref="B109">INDEX('AEO 2021 52'!207:207,MATCH(B$67,'AEO 2021 52'!$14:$14,0))</f>
        <v>66.30088</v>
      </c>
      <c r="C109" s="81">
        <f t="array" ref="C109">INDEX('AEO 2022 52'!216:216,MATCH(C$67,'AEO 2022 52'!$13:$13,0))</f>
        <v>56.601604</v>
      </c>
      <c r="D109" s="81">
        <f t="array" ref="D109">INDEX('AEO 2022 52'!216:216,MATCH(D$67,'AEO 2022 52'!$13:$13,0))</f>
        <v>54.861153</v>
      </c>
      <c r="E109" s="81">
        <f t="array" ref="E109">INDEX('AEO 2022 52'!216:216,MATCH(E$67,'AEO 2022 52'!$13:$13,0))</f>
        <v>53.412148</v>
      </c>
      <c r="F109" s="81">
        <f t="array" ref="F109">INDEX('AEO 2022 52'!216:216,MATCH(F$67,'AEO 2022 52'!$13:$13,0))</f>
        <v>52.145473</v>
      </c>
      <c r="G109" s="81">
        <f t="array" ref="G109">INDEX('AEO 2022 52'!216:216,MATCH(G$67,'AEO 2022 52'!$13:$13,0))</f>
        <v>51.484013</v>
      </c>
      <c r="H109" s="81">
        <f t="array" ref="H109">INDEX('AEO 2022 52'!216:216,MATCH(H$67,'AEO 2022 52'!$13:$13,0))</f>
        <v>50.970749</v>
      </c>
      <c r="I109" s="81">
        <f t="array" ref="I109">INDEX('AEO 2022 52'!216:216,MATCH(I$67,'AEO 2022 52'!$13:$13,0))</f>
        <v>50.54491</v>
      </c>
      <c r="J109" s="81">
        <f t="array" ref="J109">INDEX('AEO 2022 52'!216:216,MATCH(J$67,'AEO 2022 52'!$13:$13,0))</f>
        <v>50.222698</v>
      </c>
      <c r="K109" s="81">
        <f t="array" ref="K109">INDEX('AEO 2022 52'!216:216,MATCH(K$67,'AEO 2022 52'!$13:$13,0))</f>
        <v>49.8993</v>
      </c>
      <c r="L109" s="81">
        <f t="array" ref="L109">INDEX('AEO 2022 52'!216:216,MATCH(L$67,'AEO 2022 52'!$13:$13,0))</f>
        <v>49.650272</v>
      </c>
      <c r="M109" s="81">
        <f t="array" ref="M109">INDEX('AEO 2022 52'!216:216,MATCH(M$67,'AEO 2022 52'!$13:$13,0))</f>
        <v>49.468277</v>
      </c>
      <c r="N109" s="81">
        <f t="array" ref="N109">INDEX('AEO 2022 52'!216:216,MATCH(N$67,'AEO 2022 52'!$13:$13,0))</f>
        <v>49.261894</v>
      </c>
      <c r="O109" s="81">
        <f t="array" ref="O109">INDEX('AEO 2022 52'!216:216,MATCH(O$67,'AEO 2022 52'!$13:$13,0))</f>
        <v>49.059731</v>
      </c>
      <c r="P109" s="81">
        <f t="array" ref="P109">INDEX('AEO 2022 52'!216:216,MATCH(P$67,'AEO 2022 52'!$13:$13,0))</f>
        <v>48.848587</v>
      </c>
      <c r="Q109" s="81">
        <f t="array" ref="Q109">INDEX('AEO 2022 52'!216:216,MATCH(Q$67,'AEO 2022 52'!$13:$13,0))</f>
        <v>48.64957</v>
      </c>
      <c r="R109" s="81">
        <f t="array" ref="R109">INDEX('AEO 2022 52'!216:216,MATCH(R$67,'AEO 2022 52'!$13:$13,0))</f>
        <v>48.487858</v>
      </c>
      <c r="S109" s="81">
        <f t="array" ref="S109">INDEX('AEO 2022 52'!216:216,MATCH(S$67,'AEO 2022 52'!$13:$13,0))</f>
        <v>48.3372</v>
      </c>
      <c r="T109" s="81">
        <f t="array" ref="T109">INDEX('AEO 2022 52'!216:216,MATCH(T$67,'AEO 2022 52'!$13:$13,0))</f>
        <v>48.19503</v>
      </c>
      <c r="U109" s="81">
        <f t="array" ref="U109">INDEX('AEO 2022 52'!216:216,MATCH(U$67,'AEO 2022 52'!$13:$13,0))</f>
        <v>48.058929</v>
      </c>
      <c r="V109" s="81">
        <f t="array" ref="V109">INDEX('AEO 2022 52'!216:216,MATCH(V$67,'AEO 2022 52'!$13:$13,0))</f>
        <v>47.940327</v>
      </c>
      <c r="W109" s="81">
        <f t="array" ref="W109">INDEX('AEO 2022 52'!216:216,MATCH(W$67,'AEO 2022 52'!$13:$13,0))</f>
        <v>47.826244</v>
      </c>
      <c r="X109" s="81">
        <f t="array" ref="X109">INDEX('AEO 2022 52'!216:216,MATCH(X$67,'AEO 2022 52'!$13:$13,0))</f>
        <v>47.718124</v>
      </c>
      <c r="Y109" s="81">
        <f t="array" ref="Y109">INDEX('AEO 2022 52'!216:216,MATCH(Y$67,'AEO 2022 52'!$13:$13,0))</f>
        <v>47.615715</v>
      </c>
      <c r="Z109" s="81">
        <f t="array" ref="Z109">INDEX('AEO 2022 52'!216:216,MATCH(Z$67,'AEO 2022 52'!$13:$13,0))</f>
        <v>47.524811</v>
      </c>
      <c r="AA109" s="81">
        <f t="array" ref="AA109">INDEX('AEO 2022 52'!216:216,MATCH(AA$67,'AEO 2022 52'!$13:$13,0))</f>
        <v>47.439266</v>
      </c>
      <c r="AB109" s="81">
        <f t="array" ref="AB109">INDEX('AEO 2022 52'!216:216,MATCH(AB$67,'AEO 2022 52'!$13:$13,0))</f>
        <v>47.359211</v>
      </c>
      <c r="AC109" s="81">
        <f t="array" ref="AC109">INDEX('AEO 2022 52'!216:216,MATCH(AC$67,'AEO 2022 52'!$13:$13,0))</f>
        <v>47.282829</v>
      </c>
      <c r="AD109" s="81">
        <f t="array" ref="AD109">INDEX('AEO 2022 52'!216:216,MATCH(AD$67,'AEO 2022 52'!$13:$13,0))</f>
        <v>47.21067</v>
      </c>
      <c r="AE109" s="81">
        <f t="array" ref="AE109">INDEX('AEO 2022 52'!216:216,MATCH(AE$67,'AEO 2022 52'!$13:$13,0))</f>
        <v>47.142502</v>
      </c>
      <c r="AF109" s="81">
        <f t="array" ref="AF109">INDEX('AEO 2022 52'!216:216,MATCH(AF$67,'AEO 2022 52'!$13:$13,0))</f>
        <v>47.056137</v>
      </c>
    </row>
    <row r="110" ht="14.25" customHeight="1">
      <c r="A110" s="3" t="str">
        <f>'AEO 2021 52'!A208</f>
        <v>Two Seater Cars</v>
      </c>
      <c r="B110" s="3">
        <f t="array" ref="B110">INDEX('AEO 2021 52'!208:208,MATCH(B$67,'AEO 2021 52'!$14:$14,0))</f>
        <v>132.059174</v>
      </c>
      <c r="C110" s="81">
        <f t="array" ref="C110">INDEX('AEO 2022 52'!217:217,MATCH(C$67,'AEO 2022 52'!$13:$13,0))</f>
        <v>117.047256</v>
      </c>
      <c r="D110" s="81">
        <f t="array" ref="D110">INDEX('AEO 2022 52'!217:217,MATCH(D$67,'AEO 2022 52'!$13:$13,0))</f>
        <v>115.385735</v>
      </c>
      <c r="E110" s="81">
        <f t="array" ref="E110">INDEX('AEO 2022 52'!217:217,MATCH(E$67,'AEO 2022 52'!$13:$13,0))</f>
        <v>113.995117</v>
      </c>
      <c r="F110" s="81">
        <f t="array" ref="F110">INDEX('AEO 2022 52'!217:217,MATCH(F$67,'AEO 2022 52'!$13:$13,0))</f>
        <v>112.777138</v>
      </c>
      <c r="G110" s="81">
        <f t="array" ref="G110">INDEX('AEO 2022 52'!217:217,MATCH(G$67,'AEO 2022 52'!$13:$13,0))</f>
        <v>112.175041</v>
      </c>
      <c r="H110" s="81">
        <f t="array" ref="H110">INDEX('AEO 2022 52'!217:217,MATCH(H$67,'AEO 2022 52'!$13:$13,0))</f>
        <v>111.734818</v>
      </c>
      <c r="I110" s="81">
        <f t="array" ref="I110">INDEX('AEO 2022 52'!217:217,MATCH(I$67,'AEO 2022 52'!$13:$13,0))</f>
        <v>111.341347</v>
      </c>
      <c r="J110" s="81">
        <f t="array" ref="J110">INDEX('AEO 2022 52'!217:217,MATCH(J$67,'AEO 2022 52'!$13:$13,0))</f>
        <v>111.046516</v>
      </c>
      <c r="K110" s="81">
        <f t="array" ref="K110">INDEX('AEO 2022 52'!217:217,MATCH(K$67,'AEO 2022 52'!$13:$13,0))</f>
        <v>110.748192</v>
      </c>
      <c r="L110" s="81">
        <f t="array" ref="L110">INDEX('AEO 2022 52'!217:217,MATCH(L$67,'AEO 2022 52'!$13:$13,0))</f>
        <v>110.522072</v>
      </c>
      <c r="M110" s="81">
        <f t="array" ref="M110">INDEX('AEO 2022 52'!217:217,MATCH(M$67,'AEO 2022 52'!$13:$13,0))</f>
        <v>110.353249</v>
      </c>
      <c r="N110" s="81">
        <f t="array" ref="N110">INDEX('AEO 2022 52'!217:217,MATCH(N$67,'AEO 2022 52'!$13:$13,0))</f>
        <v>110.157112</v>
      </c>
      <c r="O110" s="81">
        <f t="array" ref="O110">INDEX('AEO 2022 52'!217:217,MATCH(O$67,'AEO 2022 52'!$13:$13,0))</f>
        <v>109.965286</v>
      </c>
      <c r="P110" s="81">
        <f t="array" ref="P110">INDEX('AEO 2022 52'!217:217,MATCH(P$67,'AEO 2022 52'!$13:$13,0))</f>
        <v>109.763168</v>
      </c>
      <c r="Q110" s="81">
        <f t="array" ref="Q110">INDEX('AEO 2022 52'!217:217,MATCH(Q$67,'AEO 2022 52'!$13:$13,0))</f>
        <v>109.572632</v>
      </c>
      <c r="R110" s="81">
        <f t="array" ref="R110">INDEX('AEO 2022 52'!217:217,MATCH(R$67,'AEO 2022 52'!$13:$13,0))</f>
        <v>109.419273</v>
      </c>
      <c r="S110" s="81">
        <f t="array" ref="S110">INDEX('AEO 2022 52'!217:217,MATCH(S$67,'AEO 2022 52'!$13:$13,0))</f>
        <v>109.276772</v>
      </c>
      <c r="T110" s="81">
        <f t="array" ref="T110">INDEX('AEO 2022 52'!217:217,MATCH(T$67,'AEO 2022 52'!$13:$13,0))</f>
        <v>109.142296</v>
      </c>
      <c r="U110" s="81">
        <f t="array" ref="U110">INDEX('AEO 2022 52'!217:217,MATCH(U$67,'AEO 2022 52'!$13:$13,0))</f>
        <v>109.01355</v>
      </c>
      <c r="V110" s="81">
        <f t="array" ref="V110">INDEX('AEO 2022 52'!217:217,MATCH(V$67,'AEO 2022 52'!$13:$13,0))</f>
        <v>108.902092</v>
      </c>
      <c r="W110" s="81">
        <f t="array" ref="W110">INDEX('AEO 2022 52'!217:217,MATCH(W$67,'AEO 2022 52'!$13:$13,0))</f>
        <v>108.794792</v>
      </c>
      <c r="X110" s="81">
        <f t="array" ref="X110">INDEX('AEO 2022 52'!217:217,MATCH(X$67,'AEO 2022 52'!$13:$13,0))</f>
        <v>108.693214</v>
      </c>
      <c r="Y110" s="81">
        <f t="array" ref="Y110">INDEX('AEO 2022 52'!217:217,MATCH(Y$67,'AEO 2022 52'!$13:$13,0))</f>
        <v>108.596596</v>
      </c>
      <c r="Z110" s="81">
        <f t="array" ref="Z110">INDEX('AEO 2022 52'!217:217,MATCH(Z$67,'AEO 2022 52'!$13:$13,0))</f>
        <v>108.511337</v>
      </c>
      <c r="AA110" s="81">
        <f t="array" ref="AA110">INDEX('AEO 2022 52'!217:217,MATCH(AA$67,'AEO 2022 52'!$13:$13,0))</f>
        <v>108.431267</v>
      </c>
      <c r="AB110" s="81">
        <f t="array" ref="AB110">INDEX('AEO 2022 52'!217:217,MATCH(AB$67,'AEO 2022 52'!$13:$13,0))</f>
        <v>108.356598</v>
      </c>
      <c r="AC110" s="81">
        <f t="array" ref="AC110">INDEX('AEO 2022 52'!217:217,MATCH(AC$67,'AEO 2022 52'!$13:$13,0))</f>
        <v>108.285515</v>
      </c>
      <c r="AD110" s="81">
        <f t="array" ref="AD110">INDEX('AEO 2022 52'!217:217,MATCH(AD$67,'AEO 2022 52'!$13:$13,0))</f>
        <v>108.218391</v>
      </c>
      <c r="AE110" s="81">
        <f t="array" ref="AE110">INDEX('AEO 2022 52'!217:217,MATCH(AE$67,'AEO 2022 52'!$13:$13,0))</f>
        <v>108.155083</v>
      </c>
      <c r="AF110" s="81">
        <f t="array" ref="AF110">INDEX('AEO 2022 52'!217:217,MATCH(AF$67,'AEO 2022 52'!$13:$13,0))</f>
        <v>108.073395</v>
      </c>
    </row>
    <row r="111" ht="14.25" customHeight="1">
      <c r="A111" s="3" t="str">
        <f>'AEO 2021 52'!A209</f>
        <v>Small Crossover Cars</v>
      </c>
      <c r="B111" s="3">
        <f t="array" ref="B111">INDEX('AEO 2021 52'!209:209,MATCH(B$67,'AEO 2021 52'!$14:$14,0))</f>
        <v>55.610722</v>
      </c>
      <c r="C111" s="81">
        <f t="array" ref="C111">INDEX('AEO 2022 52'!218:218,MATCH(C$67,'AEO 2022 52'!$13:$13,0))</f>
        <v>48.373318</v>
      </c>
      <c r="D111" s="81">
        <f t="array" ref="D111">INDEX('AEO 2022 52'!218:218,MATCH(D$67,'AEO 2022 52'!$13:$13,0))</f>
        <v>46.856342</v>
      </c>
      <c r="E111" s="81">
        <f t="array" ref="E111">INDEX('AEO 2022 52'!218:218,MATCH(E$67,'AEO 2022 52'!$13:$13,0))</f>
        <v>45.623009</v>
      </c>
      <c r="F111" s="81">
        <f t="array" ref="F111">INDEX('AEO 2022 52'!218:218,MATCH(F$67,'AEO 2022 52'!$13:$13,0))</f>
        <v>44.594402</v>
      </c>
      <c r="G111" s="81">
        <f t="array" ref="G111">INDEX('AEO 2022 52'!218:218,MATCH(G$67,'AEO 2022 52'!$13:$13,0))</f>
        <v>43.978867</v>
      </c>
      <c r="H111" s="81">
        <f t="array" ref="H111">INDEX('AEO 2022 52'!218:218,MATCH(H$67,'AEO 2022 52'!$13:$13,0))</f>
        <v>43.507324</v>
      </c>
      <c r="I111" s="81">
        <f t="array" ref="I111">INDEX('AEO 2022 52'!218:218,MATCH(I$67,'AEO 2022 52'!$13:$13,0))</f>
        <v>43.120369</v>
      </c>
      <c r="J111" s="81">
        <f t="array" ref="J111">INDEX('AEO 2022 52'!218:218,MATCH(J$67,'AEO 2022 52'!$13:$13,0))</f>
        <v>42.823021</v>
      </c>
      <c r="K111" s="81">
        <f t="array" ref="K111">INDEX('AEO 2022 52'!218:218,MATCH(K$67,'AEO 2022 52'!$13:$13,0))</f>
        <v>42.535854</v>
      </c>
      <c r="L111" s="81">
        <f t="array" ref="L111">INDEX('AEO 2022 52'!218:218,MATCH(L$67,'AEO 2022 52'!$13:$13,0))</f>
        <v>42.308361</v>
      </c>
      <c r="M111" s="81">
        <f t="array" ref="M111">INDEX('AEO 2022 52'!218:218,MATCH(M$67,'AEO 2022 52'!$13:$13,0))</f>
        <v>42.133663</v>
      </c>
      <c r="N111" s="81">
        <f t="array" ref="N111">INDEX('AEO 2022 52'!218:218,MATCH(N$67,'AEO 2022 52'!$13:$13,0))</f>
        <v>41.947769</v>
      </c>
      <c r="O111" s="81">
        <f t="array" ref="O111">INDEX('AEO 2022 52'!218:218,MATCH(O$67,'AEO 2022 52'!$13:$13,0))</f>
        <v>41.767136</v>
      </c>
      <c r="P111" s="81">
        <f t="array" ref="P111">INDEX('AEO 2022 52'!218:218,MATCH(P$67,'AEO 2022 52'!$13:$13,0))</f>
        <v>41.576836</v>
      </c>
      <c r="Q111" s="81">
        <f t="array" ref="Q111">INDEX('AEO 2022 52'!218:218,MATCH(Q$67,'AEO 2022 52'!$13:$13,0))</f>
        <v>41.397964</v>
      </c>
      <c r="R111" s="81">
        <f t="array" ref="R111">INDEX('AEO 2022 52'!218:218,MATCH(R$67,'AEO 2022 52'!$13:$13,0))</f>
        <v>41.248428</v>
      </c>
      <c r="S111" s="81">
        <f t="array" ref="S111">INDEX('AEO 2022 52'!218:218,MATCH(S$67,'AEO 2022 52'!$13:$13,0))</f>
        <v>41.109585</v>
      </c>
      <c r="T111" s="81">
        <f t="array" ref="T111">INDEX('AEO 2022 52'!218:218,MATCH(T$67,'AEO 2022 52'!$13:$13,0))</f>
        <v>40.978905</v>
      </c>
      <c r="U111" s="81">
        <f t="array" ref="U111">INDEX('AEO 2022 52'!218:218,MATCH(U$67,'AEO 2022 52'!$13:$13,0))</f>
        <v>40.854187</v>
      </c>
      <c r="V111" s="81">
        <f t="array" ref="V111">INDEX('AEO 2022 52'!218:218,MATCH(V$67,'AEO 2022 52'!$13:$13,0))</f>
        <v>40.742847</v>
      </c>
      <c r="W111" s="81">
        <f t="array" ref="W111">INDEX('AEO 2022 52'!218:218,MATCH(W$67,'AEO 2022 52'!$13:$13,0))</f>
        <v>40.636112</v>
      </c>
      <c r="X111" s="81">
        <f t="array" ref="X111">INDEX('AEO 2022 52'!218:218,MATCH(X$67,'AEO 2022 52'!$13:$13,0))</f>
        <v>40.535007</v>
      </c>
      <c r="Y111" s="81">
        <f t="array" ref="Y111">INDEX('AEO 2022 52'!218:218,MATCH(Y$67,'AEO 2022 52'!$13:$13,0))</f>
        <v>40.439644</v>
      </c>
      <c r="Z111" s="81">
        <f t="array" ref="Z111">INDEX('AEO 2022 52'!218:218,MATCH(Z$67,'AEO 2022 52'!$13:$13,0))</f>
        <v>40.353367</v>
      </c>
      <c r="AA111" s="81">
        <f t="array" ref="AA111">INDEX('AEO 2022 52'!218:218,MATCH(AA$67,'AEO 2022 52'!$13:$13,0))</f>
        <v>40.273251</v>
      </c>
      <c r="AB111" s="81">
        <f t="array" ref="AB111">INDEX('AEO 2022 52'!218:218,MATCH(AB$67,'AEO 2022 52'!$13:$13,0))</f>
        <v>40.198345</v>
      </c>
      <c r="AC111" s="81">
        <f t="array" ref="AC111">INDEX('AEO 2022 52'!218:218,MATCH(AC$67,'AEO 2022 52'!$13:$13,0))</f>
        <v>40.127277</v>
      </c>
      <c r="AD111" s="81">
        <f t="array" ref="AD111">INDEX('AEO 2022 52'!218:218,MATCH(AD$67,'AEO 2022 52'!$13:$13,0))</f>
        <v>40.059185</v>
      </c>
      <c r="AE111" s="81">
        <f t="array" ref="AE111">INDEX('AEO 2022 52'!218:218,MATCH(AE$67,'AEO 2022 52'!$13:$13,0))</f>
        <v>39.995464</v>
      </c>
      <c r="AF111" s="81">
        <f t="array" ref="AF111">INDEX('AEO 2022 52'!218:218,MATCH(AF$67,'AEO 2022 52'!$13:$13,0))</f>
        <v>39.91312</v>
      </c>
    </row>
    <row r="112" ht="14.25" customHeight="1">
      <c r="A112" s="3" t="str">
        <f>'AEO 2021 52'!A210</f>
        <v>Large Crossover Cars</v>
      </c>
      <c r="B112" s="3">
        <f t="array" ref="B112">INDEX('AEO 2021 52'!210:210,MATCH(B$67,'AEO 2021 52'!$14:$14,0))</f>
        <v>68.392624</v>
      </c>
      <c r="C112" s="81">
        <f t="array" ref="C112">INDEX('AEO 2022 52'!219:219,MATCH(C$67,'AEO 2022 52'!$13:$13,0))</f>
        <v>61.797169</v>
      </c>
      <c r="D112" s="81">
        <f t="array" ref="D112">INDEX('AEO 2022 52'!219:219,MATCH(D$67,'AEO 2022 52'!$13:$13,0))</f>
        <v>60.082184</v>
      </c>
      <c r="E112" s="81">
        <f t="array" ref="E112">INDEX('AEO 2022 52'!219:219,MATCH(E$67,'AEO 2022 52'!$13:$13,0))</f>
        <v>58.675911</v>
      </c>
      <c r="F112" s="81">
        <f t="array" ref="F112">INDEX('AEO 2022 52'!219:219,MATCH(F$67,'AEO 2022 52'!$13:$13,0))</f>
        <v>57.469711</v>
      </c>
      <c r="G112" s="81">
        <f t="array" ref="G112">INDEX('AEO 2022 52'!219:219,MATCH(G$67,'AEO 2022 52'!$13:$13,0))</f>
        <v>56.801216</v>
      </c>
      <c r="H112" s="81">
        <f t="array" ref="H112">INDEX('AEO 2022 52'!219:219,MATCH(H$67,'AEO 2022 52'!$13:$13,0))</f>
        <v>56.278694</v>
      </c>
      <c r="I112" s="81">
        <f t="array" ref="I112">INDEX('AEO 2022 52'!219:219,MATCH(I$67,'AEO 2022 52'!$13:$13,0))</f>
        <v>55.843163</v>
      </c>
      <c r="J112" s="81">
        <f t="array" ref="J112">INDEX('AEO 2022 52'!219:219,MATCH(J$67,'AEO 2022 52'!$13:$13,0))</f>
        <v>55.509056</v>
      </c>
      <c r="K112" s="81">
        <f t="array" ref="K112">INDEX('AEO 2022 52'!219:219,MATCH(K$67,'AEO 2022 52'!$13:$13,0))</f>
        <v>55.183762</v>
      </c>
      <c r="L112" s="81">
        <f t="array" ref="L112">INDEX('AEO 2022 52'!219:219,MATCH(L$67,'AEO 2022 52'!$13:$13,0))</f>
        <v>54.926735</v>
      </c>
      <c r="M112" s="81">
        <f t="array" ref="M112">INDEX('AEO 2022 52'!219:219,MATCH(M$67,'AEO 2022 52'!$13:$13,0))</f>
        <v>54.730099</v>
      </c>
      <c r="N112" s="81">
        <f t="array" ref="N112">INDEX('AEO 2022 52'!219:219,MATCH(N$67,'AEO 2022 52'!$13:$13,0))</f>
        <v>54.518559</v>
      </c>
      <c r="O112" s="81">
        <f t="array" ref="O112">INDEX('AEO 2022 52'!219:219,MATCH(O$67,'AEO 2022 52'!$13:$13,0))</f>
        <v>54.313023</v>
      </c>
      <c r="P112" s="81">
        <f t="array" ref="P112">INDEX('AEO 2022 52'!219:219,MATCH(P$67,'AEO 2022 52'!$13:$13,0))</f>
        <v>54.099285</v>
      </c>
      <c r="Q112" s="81">
        <f t="array" ref="Q112">INDEX('AEO 2022 52'!219:219,MATCH(Q$67,'AEO 2022 52'!$13:$13,0))</f>
        <v>53.898823</v>
      </c>
      <c r="R112" s="81">
        <f t="array" ref="R112">INDEX('AEO 2022 52'!219:219,MATCH(R$67,'AEO 2022 52'!$13:$13,0))</f>
        <v>53.731945</v>
      </c>
      <c r="S112" s="81">
        <f t="array" ref="S112">INDEX('AEO 2022 52'!219:219,MATCH(S$67,'AEO 2022 52'!$13:$13,0))</f>
        <v>53.577126</v>
      </c>
      <c r="T112" s="81">
        <f t="array" ref="T112">INDEX('AEO 2022 52'!219:219,MATCH(T$67,'AEO 2022 52'!$13:$13,0))</f>
        <v>53.430611</v>
      </c>
      <c r="U112" s="81">
        <f t="array" ref="U112">INDEX('AEO 2022 52'!219:219,MATCH(U$67,'AEO 2022 52'!$13:$13,0))</f>
        <v>53.290253</v>
      </c>
      <c r="V112" s="81">
        <f t="array" ref="V112">INDEX('AEO 2022 52'!219:219,MATCH(V$67,'AEO 2022 52'!$13:$13,0))</f>
        <v>53.165375</v>
      </c>
      <c r="W112" s="81">
        <f t="array" ref="W112">INDEX('AEO 2022 52'!219:219,MATCH(W$67,'AEO 2022 52'!$13:$13,0))</f>
        <v>53.045265</v>
      </c>
      <c r="X112" s="81">
        <f t="array" ref="X112">INDEX('AEO 2022 52'!219:219,MATCH(X$67,'AEO 2022 52'!$13:$13,0))</f>
        <v>52.931499</v>
      </c>
      <c r="Y112" s="81">
        <f t="array" ref="Y112">INDEX('AEO 2022 52'!219:219,MATCH(Y$67,'AEO 2022 52'!$13:$13,0))</f>
        <v>52.823887</v>
      </c>
      <c r="Z112" s="81">
        <f t="array" ref="Z112">INDEX('AEO 2022 52'!219:219,MATCH(Z$67,'AEO 2022 52'!$13:$13,0))</f>
        <v>52.726898</v>
      </c>
      <c r="AA112" s="81">
        <f t="array" ref="AA112">INDEX('AEO 2022 52'!219:219,MATCH(AA$67,'AEO 2022 52'!$13:$13,0))</f>
        <v>52.63546</v>
      </c>
      <c r="AB112" s="81">
        <f t="array" ref="AB112">INDEX('AEO 2022 52'!219:219,MATCH(AB$67,'AEO 2022 52'!$13:$13,0))</f>
        <v>52.549797</v>
      </c>
      <c r="AC112" s="81">
        <f t="array" ref="AC112">INDEX('AEO 2022 52'!219:219,MATCH(AC$67,'AEO 2022 52'!$13:$13,0))</f>
        <v>52.469353</v>
      </c>
      <c r="AD112" s="81">
        <f t="array" ref="AD112">INDEX('AEO 2022 52'!219:219,MATCH(AD$67,'AEO 2022 52'!$13:$13,0))</f>
        <v>52.392178</v>
      </c>
      <c r="AE112" s="81">
        <f t="array" ref="AE112">INDEX('AEO 2022 52'!219:219,MATCH(AE$67,'AEO 2022 52'!$13:$13,0))</f>
        <v>52.320221</v>
      </c>
      <c r="AF112" s="81">
        <f t="array" ref="AF112">INDEX('AEO 2022 52'!219:219,MATCH(AF$67,'AEO 2022 52'!$13:$13,0))</f>
        <v>52.229683</v>
      </c>
    </row>
    <row r="113" ht="14.25" customHeight="1">
      <c r="A113" s="3" t="str">
        <f>'AEO 2021 52'!A211</f>
        <v>Small Pickup</v>
      </c>
      <c r="B113" s="3">
        <f t="array" ref="B113">INDEX('AEO 2021 52'!211:211,MATCH(B$67,'AEO 2021 52'!$14:$14,0))</f>
        <v>0</v>
      </c>
      <c r="C113" s="81">
        <f t="array" ref="C113">INDEX('AEO 2022 52'!220:220,MATCH(C$67,'AEO 2022 52'!$13:$13,0))</f>
        <v>0</v>
      </c>
      <c r="D113" s="81">
        <f t="array" ref="D113">INDEX('AEO 2022 52'!220:220,MATCH(D$67,'AEO 2022 52'!$13:$13,0))</f>
        <v>0</v>
      </c>
      <c r="E113" s="81">
        <f t="array" ref="E113">INDEX('AEO 2022 52'!220:220,MATCH(E$67,'AEO 2022 52'!$13:$13,0))</f>
        <v>0</v>
      </c>
      <c r="F113" s="81">
        <f t="array" ref="F113">INDEX('AEO 2022 52'!220:220,MATCH(F$67,'AEO 2022 52'!$13:$13,0))</f>
        <v>0</v>
      </c>
      <c r="G113" s="81">
        <f t="array" ref="G113">INDEX('AEO 2022 52'!220:220,MATCH(G$67,'AEO 2022 52'!$13:$13,0))</f>
        <v>0</v>
      </c>
      <c r="H113" s="81">
        <f t="array" ref="H113">INDEX('AEO 2022 52'!220:220,MATCH(H$67,'AEO 2022 52'!$13:$13,0))</f>
        <v>0</v>
      </c>
      <c r="I113" s="81">
        <f t="array" ref="I113">INDEX('AEO 2022 52'!220:220,MATCH(I$67,'AEO 2022 52'!$13:$13,0))</f>
        <v>0</v>
      </c>
      <c r="J113" s="81">
        <f t="array" ref="J113">INDEX('AEO 2022 52'!220:220,MATCH(J$67,'AEO 2022 52'!$13:$13,0))</f>
        <v>0</v>
      </c>
      <c r="K113" s="81">
        <f t="array" ref="K113">INDEX('AEO 2022 52'!220:220,MATCH(K$67,'AEO 2022 52'!$13:$13,0))</f>
        <v>0</v>
      </c>
      <c r="L113" s="81">
        <f t="array" ref="L113">INDEX('AEO 2022 52'!220:220,MATCH(L$67,'AEO 2022 52'!$13:$13,0))</f>
        <v>0</v>
      </c>
      <c r="M113" s="81">
        <f t="array" ref="M113">INDEX('AEO 2022 52'!220:220,MATCH(M$67,'AEO 2022 52'!$13:$13,0))</f>
        <v>0</v>
      </c>
      <c r="N113" s="81">
        <f t="array" ref="N113">INDEX('AEO 2022 52'!220:220,MATCH(N$67,'AEO 2022 52'!$13:$13,0))</f>
        <v>0</v>
      </c>
      <c r="O113" s="81">
        <f t="array" ref="O113">INDEX('AEO 2022 52'!220:220,MATCH(O$67,'AEO 2022 52'!$13:$13,0))</f>
        <v>0</v>
      </c>
      <c r="P113" s="81">
        <f t="array" ref="P113">INDEX('AEO 2022 52'!220:220,MATCH(P$67,'AEO 2022 52'!$13:$13,0))</f>
        <v>0</v>
      </c>
      <c r="Q113" s="81">
        <f t="array" ref="Q113">INDEX('AEO 2022 52'!220:220,MATCH(Q$67,'AEO 2022 52'!$13:$13,0))</f>
        <v>0</v>
      </c>
      <c r="R113" s="81">
        <f t="array" ref="R113">INDEX('AEO 2022 52'!220:220,MATCH(R$67,'AEO 2022 52'!$13:$13,0))</f>
        <v>0</v>
      </c>
      <c r="S113" s="81">
        <f t="array" ref="S113">INDEX('AEO 2022 52'!220:220,MATCH(S$67,'AEO 2022 52'!$13:$13,0))</f>
        <v>0</v>
      </c>
      <c r="T113" s="81">
        <f t="array" ref="T113">INDEX('AEO 2022 52'!220:220,MATCH(T$67,'AEO 2022 52'!$13:$13,0))</f>
        <v>0</v>
      </c>
      <c r="U113" s="81">
        <f t="array" ref="U113">INDEX('AEO 2022 52'!220:220,MATCH(U$67,'AEO 2022 52'!$13:$13,0))</f>
        <v>0</v>
      </c>
      <c r="V113" s="81">
        <f t="array" ref="V113">INDEX('AEO 2022 52'!220:220,MATCH(V$67,'AEO 2022 52'!$13:$13,0))</f>
        <v>0</v>
      </c>
      <c r="W113" s="81">
        <f t="array" ref="W113">INDEX('AEO 2022 52'!220:220,MATCH(W$67,'AEO 2022 52'!$13:$13,0))</f>
        <v>0</v>
      </c>
      <c r="X113" s="81">
        <f t="array" ref="X113">INDEX('AEO 2022 52'!220:220,MATCH(X$67,'AEO 2022 52'!$13:$13,0))</f>
        <v>0</v>
      </c>
      <c r="Y113" s="81">
        <f t="array" ref="Y113">INDEX('AEO 2022 52'!220:220,MATCH(Y$67,'AEO 2022 52'!$13:$13,0))</f>
        <v>0</v>
      </c>
      <c r="Z113" s="81">
        <f t="array" ref="Z113">INDEX('AEO 2022 52'!220:220,MATCH(Z$67,'AEO 2022 52'!$13:$13,0))</f>
        <v>0</v>
      </c>
      <c r="AA113" s="81">
        <f t="array" ref="AA113">INDEX('AEO 2022 52'!220:220,MATCH(AA$67,'AEO 2022 52'!$13:$13,0))</f>
        <v>0</v>
      </c>
      <c r="AB113" s="81">
        <f t="array" ref="AB113">INDEX('AEO 2022 52'!220:220,MATCH(AB$67,'AEO 2022 52'!$13:$13,0))</f>
        <v>0</v>
      </c>
      <c r="AC113" s="81">
        <f t="array" ref="AC113">INDEX('AEO 2022 52'!220:220,MATCH(AC$67,'AEO 2022 52'!$13:$13,0))</f>
        <v>0</v>
      </c>
      <c r="AD113" s="81">
        <f t="array" ref="AD113">INDEX('AEO 2022 52'!220:220,MATCH(AD$67,'AEO 2022 52'!$13:$13,0))</f>
        <v>0</v>
      </c>
      <c r="AE113" s="81">
        <f t="array" ref="AE113">INDEX('AEO 2022 52'!220:220,MATCH(AE$67,'AEO 2022 52'!$13:$13,0))</f>
        <v>0</v>
      </c>
      <c r="AF113" s="81">
        <f t="array" ref="AF113">INDEX('AEO 2022 52'!220:220,MATCH(AF$67,'AEO 2022 52'!$13:$13,0))</f>
        <v>0</v>
      </c>
    </row>
    <row r="114" ht="14.25" customHeight="1">
      <c r="A114" s="3" t="str">
        <f>'AEO 2021 52'!A212</f>
        <v>Large Pickup</v>
      </c>
      <c r="B114" s="3">
        <f t="array" ref="B114">INDEX('AEO 2021 52'!212:212,MATCH(B$67,'AEO 2021 52'!$14:$14,0))</f>
        <v>0</v>
      </c>
      <c r="C114" s="81">
        <f t="array" ref="C114">INDEX('AEO 2022 52'!221:221,MATCH(C$67,'AEO 2022 52'!$13:$13,0))</f>
        <v>0</v>
      </c>
      <c r="D114" s="81">
        <f t="array" ref="D114">INDEX('AEO 2022 52'!221:221,MATCH(D$67,'AEO 2022 52'!$13:$13,0))</f>
        <v>55.926704</v>
      </c>
      <c r="E114" s="81">
        <f t="array" ref="E114">INDEX('AEO 2022 52'!221:221,MATCH(E$67,'AEO 2022 52'!$13:$13,0))</f>
        <v>54.896355</v>
      </c>
      <c r="F114" s="81">
        <f t="array" ref="F114">INDEX('AEO 2022 52'!221:221,MATCH(F$67,'AEO 2022 52'!$13:$13,0))</f>
        <v>54.128716</v>
      </c>
      <c r="G114" s="81">
        <f t="array" ref="G114">INDEX('AEO 2022 52'!221:221,MATCH(G$67,'AEO 2022 52'!$13:$13,0))</f>
        <v>53.512524</v>
      </c>
      <c r="H114" s="81">
        <f t="array" ref="H114">INDEX('AEO 2022 52'!221:221,MATCH(H$67,'AEO 2022 52'!$13:$13,0))</f>
        <v>53.061672</v>
      </c>
      <c r="I114" s="81">
        <f t="array" ref="I114">INDEX('AEO 2022 52'!221:221,MATCH(I$67,'AEO 2022 52'!$13:$13,0))</f>
        <v>52.717548</v>
      </c>
      <c r="J114" s="81">
        <f t="array" ref="J114">INDEX('AEO 2022 52'!221:221,MATCH(J$67,'AEO 2022 52'!$13:$13,0))</f>
        <v>52.447208</v>
      </c>
      <c r="K114" s="81">
        <f t="array" ref="K114">INDEX('AEO 2022 52'!221:221,MATCH(K$67,'AEO 2022 52'!$13:$13,0))</f>
        <v>52.22736</v>
      </c>
      <c r="L114" s="81">
        <f t="array" ref="L114">INDEX('AEO 2022 52'!221:221,MATCH(L$67,'AEO 2022 52'!$13:$13,0))</f>
        <v>52.038422</v>
      </c>
      <c r="M114" s="81">
        <f t="array" ref="M114">INDEX('AEO 2022 52'!221:221,MATCH(M$67,'AEO 2022 52'!$13:$13,0))</f>
        <v>51.867294</v>
      </c>
      <c r="N114" s="81">
        <f t="array" ref="N114">INDEX('AEO 2022 52'!221:221,MATCH(N$67,'AEO 2022 52'!$13:$13,0))</f>
        <v>51.71545</v>
      </c>
      <c r="O114" s="81">
        <f t="array" ref="O114">INDEX('AEO 2022 52'!221:221,MATCH(O$67,'AEO 2022 52'!$13:$13,0))</f>
        <v>51.570339</v>
      </c>
      <c r="P114" s="81">
        <f t="array" ref="P114">INDEX('AEO 2022 52'!221:221,MATCH(P$67,'AEO 2022 52'!$13:$13,0))</f>
        <v>51.368065</v>
      </c>
      <c r="Q114" s="81">
        <f t="array" ref="Q114">INDEX('AEO 2022 52'!221:221,MATCH(Q$67,'AEO 2022 52'!$13:$13,0))</f>
        <v>51.170025</v>
      </c>
      <c r="R114" s="81">
        <f t="array" ref="R114">INDEX('AEO 2022 52'!221:221,MATCH(R$67,'AEO 2022 52'!$13:$13,0))</f>
        <v>50.988304</v>
      </c>
      <c r="S114" s="81">
        <f t="array" ref="S114">INDEX('AEO 2022 52'!221:221,MATCH(S$67,'AEO 2022 52'!$13:$13,0))</f>
        <v>50.816887</v>
      </c>
      <c r="T114" s="81">
        <f t="array" ref="T114">INDEX('AEO 2022 52'!221:221,MATCH(T$67,'AEO 2022 52'!$13:$13,0))</f>
        <v>50.65593</v>
      </c>
      <c r="U114" s="81">
        <f t="array" ref="U114">INDEX('AEO 2022 52'!221:221,MATCH(U$67,'AEO 2022 52'!$13:$13,0))</f>
        <v>50.50174</v>
      </c>
      <c r="V114" s="81">
        <f t="array" ref="V114">INDEX('AEO 2022 52'!221:221,MATCH(V$67,'AEO 2022 52'!$13:$13,0))</f>
        <v>50.35453</v>
      </c>
      <c r="W114" s="81">
        <f t="array" ref="W114">INDEX('AEO 2022 52'!221:221,MATCH(W$67,'AEO 2022 52'!$13:$13,0))</f>
        <v>50.212292</v>
      </c>
      <c r="X114" s="81">
        <f t="array" ref="X114">INDEX('AEO 2022 52'!221:221,MATCH(X$67,'AEO 2022 52'!$13:$13,0))</f>
        <v>50.076958</v>
      </c>
      <c r="Y114" s="81">
        <f t="array" ref="Y114">INDEX('AEO 2022 52'!221:221,MATCH(Y$67,'AEO 2022 52'!$13:$13,0))</f>
        <v>49.948406</v>
      </c>
      <c r="Z114" s="81">
        <f t="array" ref="Z114">INDEX('AEO 2022 52'!221:221,MATCH(Z$67,'AEO 2022 52'!$13:$13,0))</f>
        <v>49.826263</v>
      </c>
      <c r="AA114" s="81">
        <f t="array" ref="AA114">INDEX('AEO 2022 52'!221:221,MATCH(AA$67,'AEO 2022 52'!$13:$13,0))</f>
        <v>49.710388</v>
      </c>
      <c r="AB114" s="81">
        <f t="array" ref="AB114">INDEX('AEO 2022 52'!221:221,MATCH(AB$67,'AEO 2022 52'!$13:$13,0))</f>
        <v>49.600998</v>
      </c>
      <c r="AC114" s="81">
        <f t="array" ref="AC114">INDEX('AEO 2022 52'!221:221,MATCH(AC$67,'AEO 2022 52'!$13:$13,0))</f>
        <v>49.496113</v>
      </c>
      <c r="AD114" s="81">
        <f t="array" ref="AD114">INDEX('AEO 2022 52'!221:221,MATCH(AD$67,'AEO 2022 52'!$13:$13,0))</f>
        <v>49.395302</v>
      </c>
      <c r="AE114" s="81">
        <f t="array" ref="AE114">INDEX('AEO 2022 52'!221:221,MATCH(AE$67,'AEO 2022 52'!$13:$13,0))</f>
        <v>49.299767</v>
      </c>
      <c r="AF114" s="81">
        <f t="array" ref="AF114">INDEX('AEO 2022 52'!221:221,MATCH(AF$67,'AEO 2022 52'!$13:$13,0))</f>
        <v>49.200947</v>
      </c>
    </row>
    <row r="115" ht="14.25" customHeight="1">
      <c r="A115" s="3" t="str">
        <f>'AEO 2021 52'!A213</f>
        <v>Small Van</v>
      </c>
      <c r="B115" s="3">
        <f t="array" ref="B115">INDEX('AEO 2021 52'!213:213,MATCH(B$67,'AEO 2021 52'!$14:$14,0))</f>
        <v>0</v>
      </c>
      <c r="C115" s="81">
        <f t="array" ref="C115">INDEX('AEO 2022 52'!222:222,MATCH(C$67,'AEO 2022 52'!$13:$13,0))</f>
        <v>0</v>
      </c>
      <c r="D115" s="81">
        <f t="array" ref="D115">INDEX('AEO 2022 52'!222:222,MATCH(D$67,'AEO 2022 52'!$13:$13,0))</f>
        <v>0</v>
      </c>
      <c r="E115" s="81">
        <f t="array" ref="E115">INDEX('AEO 2022 52'!222:222,MATCH(E$67,'AEO 2022 52'!$13:$13,0))</f>
        <v>0</v>
      </c>
      <c r="F115" s="81">
        <f t="array" ref="F115">INDEX('AEO 2022 52'!222:222,MATCH(F$67,'AEO 2022 52'!$13:$13,0))</f>
        <v>0</v>
      </c>
      <c r="G115" s="81">
        <f t="array" ref="G115">INDEX('AEO 2022 52'!222:222,MATCH(G$67,'AEO 2022 52'!$13:$13,0))</f>
        <v>0</v>
      </c>
      <c r="H115" s="81">
        <f t="array" ref="H115">INDEX('AEO 2022 52'!222:222,MATCH(H$67,'AEO 2022 52'!$13:$13,0))</f>
        <v>0</v>
      </c>
      <c r="I115" s="81">
        <f t="array" ref="I115">INDEX('AEO 2022 52'!222:222,MATCH(I$67,'AEO 2022 52'!$13:$13,0))</f>
        <v>0</v>
      </c>
      <c r="J115" s="81">
        <f t="array" ref="J115">INDEX('AEO 2022 52'!222:222,MATCH(J$67,'AEO 2022 52'!$13:$13,0))</f>
        <v>0</v>
      </c>
      <c r="K115" s="81">
        <f t="array" ref="K115">INDEX('AEO 2022 52'!222:222,MATCH(K$67,'AEO 2022 52'!$13:$13,0))</f>
        <v>0</v>
      </c>
      <c r="L115" s="81">
        <f t="array" ref="L115">INDEX('AEO 2022 52'!222:222,MATCH(L$67,'AEO 2022 52'!$13:$13,0))</f>
        <v>42.841198</v>
      </c>
      <c r="M115" s="81">
        <f t="array" ref="M115">INDEX('AEO 2022 52'!222:222,MATCH(M$67,'AEO 2022 52'!$13:$13,0))</f>
        <v>42.736416</v>
      </c>
      <c r="N115" s="81">
        <f t="array" ref="N115">INDEX('AEO 2022 52'!222:222,MATCH(N$67,'AEO 2022 52'!$13:$13,0))</f>
        <v>42.681629</v>
      </c>
      <c r="O115" s="81">
        <f t="array" ref="O115">INDEX('AEO 2022 52'!222:222,MATCH(O$67,'AEO 2022 52'!$13:$13,0))</f>
        <v>42.636047</v>
      </c>
      <c r="P115" s="81">
        <f t="array" ref="P115">INDEX('AEO 2022 52'!222:222,MATCH(P$67,'AEO 2022 52'!$13:$13,0))</f>
        <v>42.532692</v>
      </c>
      <c r="Q115" s="81">
        <f t="array" ref="Q115">INDEX('AEO 2022 52'!222:222,MATCH(Q$67,'AEO 2022 52'!$13:$13,0))</f>
        <v>42.431034</v>
      </c>
      <c r="R115" s="81">
        <f t="array" ref="R115">INDEX('AEO 2022 52'!222:222,MATCH(R$67,'AEO 2022 52'!$13:$13,0))</f>
        <v>42.344452</v>
      </c>
      <c r="S115" s="81">
        <f t="array" ref="S115">INDEX('AEO 2022 52'!222:222,MATCH(S$67,'AEO 2022 52'!$13:$13,0))</f>
        <v>42.209583</v>
      </c>
      <c r="T115" s="81">
        <f t="array" ref="T115">INDEX('AEO 2022 52'!222:222,MATCH(T$67,'AEO 2022 52'!$13:$13,0))</f>
        <v>42.079475</v>
      </c>
      <c r="U115" s="81">
        <f t="array" ref="U115">INDEX('AEO 2022 52'!222:222,MATCH(U$67,'AEO 2022 52'!$13:$13,0))</f>
        <v>41.955235</v>
      </c>
      <c r="V115" s="81">
        <f t="array" ref="V115">INDEX('AEO 2022 52'!222:222,MATCH(V$67,'AEO 2022 52'!$13:$13,0))</f>
        <v>41.837578</v>
      </c>
      <c r="W115" s="81">
        <f t="array" ref="W115">INDEX('AEO 2022 52'!222:222,MATCH(W$67,'AEO 2022 52'!$13:$13,0))</f>
        <v>41.725342</v>
      </c>
      <c r="X115" s="81">
        <f t="array" ref="X115">INDEX('AEO 2022 52'!222:222,MATCH(X$67,'AEO 2022 52'!$13:$13,0))</f>
        <v>41.618721</v>
      </c>
      <c r="Y115" s="81">
        <f t="array" ref="Y115">INDEX('AEO 2022 52'!222:222,MATCH(Y$67,'AEO 2022 52'!$13:$13,0))</f>
        <v>41.517776</v>
      </c>
      <c r="Z115" s="81">
        <f t="array" ref="Z115">INDEX('AEO 2022 52'!222:222,MATCH(Z$67,'AEO 2022 52'!$13:$13,0))</f>
        <v>41.422016</v>
      </c>
      <c r="AA115" s="81">
        <f t="array" ref="AA115">INDEX('AEO 2022 52'!222:222,MATCH(AA$67,'AEO 2022 52'!$13:$13,0))</f>
        <v>41.33139</v>
      </c>
      <c r="AB115" s="81">
        <f t="array" ref="AB115">INDEX('AEO 2022 52'!222:222,MATCH(AB$67,'AEO 2022 52'!$13:$13,0))</f>
        <v>41.246094</v>
      </c>
      <c r="AC115" s="81">
        <f t="array" ref="AC115">INDEX('AEO 2022 52'!222:222,MATCH(AC$67,'AEO 2022 52'!$13:$13,0))</f>
        <v>41.164177</v>
      </c>
      <c r="AD115" s="81">
        <f t="array" ref="AD115">INDEX('AEO 2022 52'!222:222,MATCH(AD$67,'AEO 2022 52'!$13:$13,0))</f>
        <v>41.085705</v>
      </c>
      <c r="AE115" s="81">
        <f t="array" ref="AE115">INDEX('AEO 2022 52'!222:222,MATCH(AE$67,'AEO 2022 52'!$13:$13,0))</f>
        <v>41.011059</v>
      </c>
      <c r="AF115" s="81">
        <f t="array" ref="AF115">INDEX('AEO 2022 52'!222:222,MATCH(AF$67,'AEO 2022 52'!$13:$13,0))</f>
        <v>40.932442</v>
      </c>
    </row>
    <row r="116" ht="14.25" customHeight="1">
      <c r="A116" s="3" t="str">
        <f>'AEO 2021 52'!A214</f>
        <v>Large Van</v>
      </c>
      <c r="B116" s="3">
        <f t="array" ref="B116">INDEX('AEO 2021 52'!214:214,MATCH(B$67,'AEO 2021 52'!$14:$14,0))</f>
        <v>0</v>
      </c>
      <c r="C116" s="81">
        <f t="array" ref="C116">INDEX('AEO 2022 52'!223:223,MATCH(C$67,'AEO 2022 52'!$13:$13,0))</f>
        <v>0</v>
      </c>
      <c r="D116" s="81">
        <f t="array" ref="D116">INDEX('AEO 2022 52'!223:223,MATCH(D$67,'AEO 2022 52'!$13:$13,0))</f>
        <v>0</v>
      </c>
      <c r="E116" s="81">
        <f t="array" ref="E116">INDEX('AEO 2022 52'!223:223,MATCH(E$67,'AEO 2022 52'!$13:$13,0))</f>
        <v>0</v>
      </c>
      <c r="F116" s="81">
        <f t="array" ref="F116">INDEX('AEO 2022 52'!223:223,MATCH(F$67,'AEO 2022 52'!$13:$13,0))</f>
        <v>0</v>
      </c>
      <c r="G116" s="81">
        <f t="array" ref="G116">INDEX('AEO 2022 52'!223:223,MATCH(G$67,'AEO 2022 52'!$13:$13,0))</f>
        <v>0</v>
      </c>
      <c r="H116" s="81">
        <f t="array" ref="H116">INDEX('AEO 2022 52'!223:223,MATCH(H$67,'AEO 2022 52'!$13:$13,0))</f>
        <v>0</v>
      </c>
      <c r="I116" s="81">
        <f t="array" ref="I116">INDEX('AEO 2022 52'!223:223,MATCH(I$67,'AEO 2022 52'!$13:$13,0))</f>
        <v>0</v>
      </c>
      <c r="J116" s="81">
        <f t="array" ref="J116">INDEX('AEO 2022 52'!223:223,MATCH(J$67,'AEO 2022 52'!$13:$13,0))</f>
        <v>0</v>
      </c>
      <c r="K116" s="81">
        <f t="array" ref="K116">INDEX('AEO 2022 52'!223:223,MATCH(K$67,'AEO 2022 52'!$13:$13,0))</f>
        <v>0</v>
      </c>
      <c r="L116" s="81">
        <f t="array" ref="L116">INDEX('AEO 2022 52'!223:223,MATCH(L$67,'AEO 2022 52'!$13:$13,0))</f>
        <v>0</v>
      </c>
      <c r="M116" s="81">
        <f t="array" ref="M116">INDEX('AEO 2022 52'!223:223,MATCH(M$67,'AEO 2022 52'!$13:$13,0))</f>
        <v>0</v>
      </c>
      <c r="N116" s="81">
        <f t="array" ref="N116">INDEX('AEO 2022 52'!223:223,MATCH(N$67,'AEO 2022 52'!$13:$13,0))</f>
        <v>0</v>
      </c>
      <c r="O116" s="81">
        <f t="array" ref="O116">INDEX('AEO 2022 52'!223:223,MATCH(O$67,'AEO 2022 52'!$13:$13,0))</f>
        <v>0</v>
      </c>
      <c r="P116" s="81">
        <f t="array" ref="P116">INDEX('AEO 2022 52'!223:223,MATCH(P$67,'AEO 2022 52'!$13:$13,0))</f>
        <v>0</v>
      </c>
      <c r="Q116" s="81">
        <f t="array" ref="Q116">INDEX('AEO 2022 52'!223:223,MATCH(Q$67,'AEO 2022 52'!$13:$13,0))</f>
        <v>0</v>
      </c>
      <c r="R116" s="81">
        <f t="array" ref="R116">INDEX('AEO 2022 52'!223:223,MATCH(R$67,'AEO 2022 52'!$13:$13,0))</f>
        <v>0</v>
      </c>
      <c r="S116" s="81">
        <f t="array" ref="S116">INDEX('AEO 2022 52'!223:223,MATCH(S$67,'AEO 2022 52'!$13:$13,0))</f>
        <v>0</v>
      </c>
      <c r="T116" s="81">
        <f t="array" ref="T116">INDEX('AEO 2022 52'!223:223,MATCH(T$67,'AEO 2022 52'!$13:$13,0))</f>
        <v>0</v>
      </c>
      <c r="U116" s="81">
        <f t="array" ref="U116">INDEX('AEO 2022 52'!223:223,MATCH(U$67,'AEO 2022 52'!$13:$13,0))</f>
        <v>0</v>
      </c>
      <c r="V116" s="81">
        <f t="array" ref="V116">INDEX('AEO 2022 52'!223:223,MATCH(V$67,'AEO 2022 52'!$13:$13,0))</f>
        <v>0</v>
      </c>
      <c r="W116" s="81">
        <f t="array" ref="W116">INDEX('AEO 2022 52'!223:223,MATCH(W$67,'AEO 2022 52'!$13:$13,0))</f>
        <v>0</v>
      </c>
      <c r="X116" s="81">
        <f t="array" ref="X116">INDEX('AEO 2022 52'!223:223,MATCH(X$67,'AEO 2022 52'!$13:$13,0))</f>
        <v>0</v>
      </c>
      <c r="Y116" s="81">
        <f t="array" ref="Y116">INDEX('AEO 2022 52'!223:223,MATCH(Y$67,'AEO 2022 52'!$13:$13,0))</f>
        <v>0</v>
      </c>
      <c r="Z116" s="81">
        <f t="array" ref="Z116">INDEX('AEO 2022 52'!223:223,MATCH(Z$67,'AEO 2022 52'!$13:$13,0))</f>
        <v>0</v>
      </c>
      <c r="AA116" s="81">
        <f t="array" ref="AA116">INDEX('AEO 2022 52'!223:223,MATCH(AA$67,'AEO 2022 52'!$13:$13,0))</f>
        <v>0</v>
      </c>
      <c r="AB116" s="81">
        <f t="array" ref="AB116">INDEX('AEO 2022 52'!223:223,MATCH(AB$67,'AEO 2022 52'!$13:$13,0))</f>
        <v>0</v>
      </c>
      <c r="AC116" s="81">
        <f t="array" ref="AC116">INDEX('AEO 2022 52'!223:223,MATCH(AC$67,'AEO 2022 52'!$13:$13,0))</f>
        <v>0</v>
      </c>
      <c r="AD116" s="81">
        <f t="array" ref="AD116">INDEX('AEO 2022 52'!223:223,MATCH(AD$67,'AEO 2022 52'!$13:$13,0))</f>
        <v>0</v>
      </c>
      <c r="AE116" s="81">
        <f t="array" ref="AE116">INDEX('AEO 2022 52'!223:223,MATCH(AE$67,'AEO 2022 52'!$13:$13,0))</f>
        <v>0</v>
      </c>
      <c r="AF116" s="81">
        <f t="array" ref="AF116">INDEX('AEO 2022 52'!223:223,MATCH(AF$67,'AEO 2022 52'!$13:$13,0))</f>
        <v>0</v>
      </c>
    </row>
    <row r="117" ht="14.25" customHeight="1">
      <c r="A117" s="3" t="str">
        <f>'AEO 2021 52'!A215</f>
        <v>Small Utility</v>
      </c>
      <c r="B117" s="3">
        <f t="array" ref="B117">INDEX('AEO 2021 52'!215:215,MATCH(B$67,'AEO 2021 52'!$14:$14,0))</f>
        <v>68.003822</v>
      </c>
      <c r="C117" s="81">
        <f t="array" ref="C117">INDEX('AEO 2022 52'!224:224,MATCH(C$67,'AEO 2022 52'!$13:$13,0))</f>
        <v>62.390663</v>
      </c>
      <c r="D117" s="81">
        <f t="array" ref="D117">INDEX('AEO 2022 52'!224:224,MATCH(D$67,'AEO 2022 52'!$13:$13,0))</f>
        <v>60.990376</v>
      </c>
      <c r="E117" s="81">
        <f t="array" ref="E117">INDEX('AEO 2022 52'!224:224,MATCH(E$67,'AEO 2022 52'!$13:$13,0))</f>
        <v>59.939194</v>
      </c>
      <c r="F117" s="81">
        <f t="array" ref="F117">INDEX('AEO 2022 52'!224:224,MATCH(F$67,'AEO 2022 52'!$13:$13,0))</f>
        <v>59.098602</v>
      </c>
      <c r="G117" s="81">
        <f t="array" ref="G117">INDEX('AEO 2022 52'!224:224,MATCH(G$67,'AEO 2022 52'!$13:$13,0))</f>
        <v>58.462536</v>
      </c>
      <c r="H117" s="81">
        <f t="array" ref="H117">INDEX('AEO 2022 52'!224:224,MATCH(H$67,'AEO 2022 52'!$13:$13,0))</f>
        <v>57.984081</v>
      </c>
      <c r="I117" s="81">
        <f t="array" ref="I117">INDEX('AEO 2022 52'!224:224,MATCH(I$67,'AEO 2022 52'!$13:$13,0))</f>
        <v>57.611095</v>
      </c>
      <c r="J117" s="81">
        <f t="array" ref="J117">INDEX('AEO 2022 52'!224:224,MATCH(J$67,'AEO 2022 52'!$13:$13,0))</f>
        <v>57.314568</v>
      </c>
      <c r="K117" s="81">
        <f t="array" ref="K117">INDEX('AEO 2022 52'!224:224,MATCH(K$67,'AEO 2022 52'!$13:$13,0))</f>
        <v>57.065994</v>
      </c>
      <c r="L117" s="81">
        <f t="array" ref="L117">INDEX('AEO 2022 52'!224:224,MATCH(L$67,'AEO 2022 52'!$13:$13,0))</f>
        <v>56.855522</v>
      </c>
      <c r="M117" s="81">
        <f t="array" ref="M117">INDEX('AEO 2022 52'!224:224,MATCH(M$67,'AEO 2022 52'!$13:$13,0))</f>
        <v>56.675102</v>
      </c>
      <c r="N117" s="81">
        <f t="array" ref="N117">INDEX('AEO 2022 52'!224:224,MATCH(N$67,'AEO 2022 52'!$13:$13,0))</f>
        <v>56.518639</v>
      </c>
      <c r="O117" s="81">
        <f t="array" ref="O117">INDEX('AEO 2022 52'!224:224,MATCH(O$67,'AEO 2022 52'!$13:$13,0))</f>
        <v>56.372261</v>
      </c>
      <c r="P117" s="81">
        <f t="array" ref="P117">INDEX('AEO 2022 52'!224:224,MATCH(P$67,'AEO 2022 52'!$13:$13,0))</f>
        <v>56.170959</v>
      </c>
      <c r="Q117" s="81">
        <f t="array" ref="Q117">INDEX('AEO 2022 52'!224:224,MATCH(Q$67,'AEO 2022 52'!$13:$13,0))</f>
        <v>55.973709</v>
      </c>
      <c r="R117" s="81">
        <f t="array" ref="R117">INDEX('AEO 2022 52'!224:224,MATCH(R$67,'AEO 2022 52'!$13:$13,0))</f>
        <v>55.79298</v>
      </c>
      <c r="S117" s="81">
        <f t="array" ref="S117">INDEX('AEO 2022 52'!224:224,MATCH(S$67,'AEO 2022 52'!$13:$13,0))</f>
        <v>55.624146</v>
      </c>
      <c r="T117" s="81">
        <f t="array" ref="T117">INDEX('AEO 2022 52'!224:224,MATCH(T$67,'AEO 2022 52'!$13:$13,0))</f>
        <v>55.464676</v>
      </c>
      <c r="U117" s="81">
        <f t="array" ref="U117">INDEX('AEO 2022 52'!224:224,MATCH(U$67,'AEO 2022 52'!$13:$13,0))</f>
        <v>55.311787</v>
      </c>
      <c r="V117" s="81">
        <f t="array" ref="V117">INDEX('AEO 2022 52'!224:224,MATCH(V$67,'AEO 2022 52'!$13:$13,0))</f>
        <v>55.166153</v>
      </c>
      <c r="W117" s="81">
        <f t="array" ref="W117">INDEX('AEO 2022 52'!224:224,MATCH(W$67,'AEO 2022 52'!$13:$13,0))</f>
        <v>55.025612</v>
      </c>
      <c r="X117" s="81">
        <f t="array" ref="X117">INDEX('AEO 2022 52'!224:224,MATCH(X$67,'AEO 2022 52'!$13:$13,0))</f>
        <v>54.891766</v>
      </c>
      <c r="Y117" s="81">
        <f t="array" ref="Y117">INDEX('AEO 2022 52'!224:224,MATCH(Y$67,'AEO 2022 52'!$13:$13,0))</f>
        <v>54.764557</v>
      </c>
      <c r="Z117" s="81">
        <f t="array" ref="Z117">INDEX('AEO 2022 52'!224:224,MATCH(Z$67,'AEO 2022 52'!$13:$13,0))</f>
        <v>54.643375</v>
      </c>
      <c r="AA117" s="81">
        <f t="array" ref="AA117">INDEX('AEO 2022 52'!224:224,MATCH(AA$67,'AEO 2022 52'!$13:$13,0))</f>
        <v>54.528221</v>
      </c>
      <c r="AB117" s="81">
        <f t="array" ref="AB117">INDEX('AEO 2022 52'!224:224,MATCH(AB$67,'AEO 2022 52'!$13:$13,0))</f>
        <v>54.419563</v>
      </c>
      <c r="AC117" s="81">
        <f t="array" ref="AC117">INDEX('AEO 2022 52'!224:224,MATCH(AC$67,'AEO 2022 52'!$13:$13,0))</f>
        <v>54.315285</v>
      </c>
      <c r="AD117" s="81">
        <f t="array" ref="AD117">INDEX('AEO 2022 52'!224:224,MATCH(AD$67,'AEO 2022 52'!$13:$13,0))</f>
        <v>54.215904</v>
      </c>
      <c r="AE117" s="81">
        <f t="array" ref="AE117">INDEX('AEO 2022 52'!224:224,MATCH(AE$67,'AEO 2022 52'!$13:$13,0))</f>
        <v>54.121307</v>
      </c>
      <c r="AF117" s="81">
        <f t="array" ref="AF117">INDEX('AEO 2022 52'!224:224,MATCH(AF$67,'AEO 2022 52'!$13:$13,0))</f>
        <v>54.023647</v>
      </c>
    </row>
    <row r="118" ht="14.25" customHeight="1">
      <c r="A118" s="3" t="str">
        <f>'AEO 2021 52'!A216</f>
        <v>Large Utility</v>
      </c>
      <c r="B118" s="3">
        <f t="array" ref="B118">INDEX('AEO 2021 52'!216:216,MATCH(B$67,'AEO 2021 52'!$14:$14,0))</f>
        <v>103.490143</v>
      </c>
      <c r="C118" s="81">
        <f t="array" ref="C118">INDEX('AEO 2022 52'!225:225,MATCH(C$67,'AEO 2022 52'!$13:$13,0))</f>
        <v>85.066734</v>
      </c>
      <c r="D118" s="81">
        <f t="array" ref="D118">INDEX('AEO 2022 52'!225:225,MATCH(D$67,'AEO 2022 52'!$13:$13,0))</f>
        <v>83.456436</v>
      </c>
      <c r="E118" s="81">
        <f t="array" ref="E118">INDEX('AEO 2022 52'!225:225,MATCH(E$67,'AEO 2022 52'!$13:$13,0))</f>
        <v>82.256783</v>
      </c>
      <c r="F118" s="81">
        <f t="array" ref="F118">INDEX('AEO 2022 52'!225:225,MATCH(F$67,'AEO 2022 52'!$13:$13,0))</f>
        <v>81.313652</v>
      </c>
      <c r="G118" s="81">
        <f t="array" ref="G118">INDEX('AEO 2022 52'!225:225,MATCH(G$67,'AEO 2022 52'!$13:$13,0))</f>
        <v>80.566841</v>
      </c>
      <c r="H118" s="81">
        <f t="array" ref="H118">INDEX('AEO 2022 52'!225:225,MATCH(H$67,'AEO 2022 52'!$13:$13,0))</f>
        <v>80.011169</v>
      </c>
      <c r="I118" s="81">
        <f t="array" ref="I118">INDEX('AEO 2022 52'!225:225,MATCH(I$67,'AEO 2022 52'!$13:$13,0))</f>
        <v>79.582443</v>
      </c>
      <c r="J118" s="81">
        <f t="array" ref="J118">INDEX('AEO 2022 52'!225:225,MATCH(J$67,'AEO 2022 52'!$13:$13,0))</f>
        <v>79.239525</v>
      </c>
      <c r="K118" s="81">
        <f t="array" ref="K118">INDEX('AEO 2022 52'!225:225,MATCH(K$67,'AEO 2022 52'!$13:$13,0))</f>
        <v>78.949883</v>
      </c>
      <c r="L118" s="81">
        <f t="array" ref="L118">INDEX('AEO 2022 52'!225:225,MATCH(L$67,'AEO 2022 52'!$13:$13,0))</f>
        <v>78.698341</v>
      </c>
      <c r="M118" s="81">
        <f t="array" ref="M118">INDEX('AEO 2022 52'!225:225,MATCH(M$67,'AEO 2022 52'!$13:$13,0))</f>
        <v>78.47702</v>
      </c>
      <c r="N118" s="81">
        <f t="array" ref="N118">INDEX('AEO 2022 52'!225:225,MATCH(N$67,'AEO 2022 52'!$13:$13,0))</f>
        <v>78.284081</v>
      </c>
      <c r="O118" s="81">
        <f t="array" ref="O118">INDEX('AEO 2022 52'!225:225,MATCH(O$67,'AEO 2022 52'!$13:$13,0))</f>
        <v>78.102196</v>
      </c>
      <c r="P118" s="81">
        <f t="array" ref="P118">INDEX('AEO 2022 52'!225:225,MATCH(P$67,'AEO 2022 52'!$13:$13,0))</f>
        <v>77.868172</v>
      </c>
      <c r="Q118" s="81">
        <f t="array" ref="Q118">INDEX('AEO 2022 52'!225:225,MATCH(Q$67,'AEO 2022 52'!$13:$13,0))</f>
        <v>77.641457</v>
      </c>
      <c r="R118" s="81">
        <f t="array" ref="R118">INDEX('AEO 2022 52'!225:225,MATCH(R$67,'AEO 2022 52'!$13:$13,0))</f>
        <v>77.432137</v>
      </c>
      <c r="S118" s="81">
        <f t="array" ref="S118">INDEX('AEO 2022 52'!225:225,MATCH(S$67,'AEO 2022 52'!$13:$13,0))</f>
        <v>77.238297</v>
      </c>
      <c r="T118" s="81">
        <f t="array" ref="T118">INDEX('AEO 2022 52'!225:225,MATCH(T$67,'AEO 2022 52'!$13:$13,0))</f>
        <v>77.053383</v>
      </c>
      <c r="U118" s="81">
        <f t="array" ref="U118">INDEX('AEO 2022 52'!225:225,MATCH(U$67,'AEO 2022 52'!$13:$13,0))</f>
        <v>76.876266</v>
      </c>
      <c r="V118" s="81">
        <f t="array" ref="V118">INDEX('AEO 2022 52'!225:225,MATCH(V$67,'AEO 2022 52'!$13:$13,0))</f>
        <v>76.706161</v>
      </c>
      <c r="W118" s="81">
        <f t="array" ref="W118">INDEX('AEO 2022 52'!225:225,MATCH(W$67,'AEO 2022 52'!$13:$13,0))</f>
        <v>76.542191</v>
      </c>
      <c r="X118" s="81">
        <f t="array" ref="X118">INDEX('AEO 2022 52'!225:225,MATCH(X$67,'AEO 2022 52'!$13:$13,0))</f>
        <v>76.385956</v>
      </c>
      <c r="Y118" s="81">
        <f t="array" ref="Y118">INDEX('AEO 2022 52'!225:225,MATCH(Y$67,'AEO 2022 52'!$13:$13,0))</f>
        <v>76.237938</v>
      </c>
      <c r="Z118" s="81">
        <f t="array" ref="Z118">INDEX('AEO 2022 52'!225:225,MATCH(Z$67,'AEO 2022 52'!$13:$13,0))</f>
        <v>76.096535</v>
      </c>
      <c r="AA118" s="81">
        <f t="array" ref="AA118">INDEX('AEO 2022 52'!225:225,MATCH(AA$67,'AEO 2022 52'!$13:$13,0))</f>
        <v>75.962112</v>
      </c>
      <c r="AB118" s="81">
        <f t="array" ref="AB118">INDEX('AEO 2022 52'!225:225,MATCH(AB$67,'AEO 2022 52'!$13:$13,0))</f>
        <v>75.834831</v>
      </c>
      <c r="AC118" s="81">
        <f t="array" ref="AC118">INDEX('AEO 2022 52'!225:225,MATCH(AC$67,'AEO 2022 52'!$13:$13,0))</f>
        <v>75.713982</v>
      </c>
      <c r="AD118" s="81">
        <f t="array" ref="AD118">INDEX('AEO 2022 52'!225:225,MATCH(AD$67,'AEO 2022 52'!$13:$13,0))</f>
        <v>75.59745</v>
      </c>
      <c r="AE118" s="81">
        <f t="array" ref="AE118">INDEX('AEO 2022 52'!225:225,MATCH(AE$67,'AEO 2022 52'!$13:$13,0))</f>
        <v>75.487724</v>
      </c>
      <c r="AF118" s="81">
        <f t="array" ref="AF118">INDEX('AEO 2022 52'!225:225,MATCH(AF$67,'AEO 2022 52'!$13:$13,0))</f>
        <v>75.374786</v>
      </c>
    </row>
    <row r="119" ht="14.25" customHeight="1">
      <c r="A119" s="3" t="str">
        <f>'AEO 2021 52'!A217</f>
        <v>Small Crossover Trucks</v>
      </c>
      <c r="B119" s="3">
        <f t="array" ref="B119">INDEX('AEO 2021 52'!217:217,MATCH(B$67,'AEO 2021 52'!$14:$14,0))</f>
        <v>61.116188</v>
      </c>
      <c r="C119" s="81">
        <f t="array" ref="C119">INDEX('AEO 2022 52'!226:226,MATCH(C$67,'AEO 2022 52'!$13:$13,0))</f>
        <v>49.729805</v>
      </c>
      <c r="D119" s="81">
        <f t="array" ref="D119">INDEX('AEO 2022 52'!226:226,MATCH(D$67,'AEO 2022 52'!$13:$13,0))</f>
        <v>48.222214</v>
      </c>
      <c r="E119" s="81">
        <f t="array" ref="E119">INDEX('AEO 2022 52'!226:226,MATCH(E$67,'AEO 2022 52'!$13:$13,0))</f>
        <v>47.007633</v>
      </c>
      <c r="F119" s="81">
        <f t="array" ref="F119">INDEX('AEO 2022 52'!226:226,MATCH(F$67,'AEO 2022 52'!$13:$13,0))</f>
        <v>45.979618</v>
      </c>
      <c r="G119" s="81">
        <f t="array" ref="G119">INDEX('AEO 2022 52'!226:226,MATCH(G$67,'AEO 2022 52'!$13:$13,0))</f>
        <v>45.383472</v>
      </c>
      <c r="H119" s="81">
        <f t="array" ref="H119">INDEX('AEO 2022 52'!226:226,MATCH(H$67,'AEO 2022 52'!$13:$13,0))</f>
        <v>44.954517</v>
      </c>
      <c r="I119" s="81">
        <f t="array" ref="I119">INDEX('AEO 2022 52'!226:226,MATCH(I$67,'AEO 2022 52'!$13:$13,0))</f>
        <v>44.61356</v>
      </c>
      <c r="J119" s="81">
        <f t="array" ref="J119">INDEX('AEO 2022 52'!226:226,MATCH(J$67,'AEO 2022 52'!$13:$13,0))</f>
        <v>44.361549</v>
      </c>
      <c r="K119" s="81">
        <f t="array" ref="K119">INDEX('AEO 2022 52'!226:226,MATCH(K$67,'AEO 2022 52'!$13:$13,0))</f>
        <v>44.118225</v>
      </c>
      <c r="L119" s="81">
        <f t="array" ref="L119">INDEX('AEO 2022 52'!226:226,MATCH(L$67,'AEO 2022 52'!$13:$13,0))</f>
        <v>43.932987</v>
      </c>
      <c r="M119" s="81">
        <f t="array" ref="M119">INDEX('AEO 2022 52'!226:226,MATCH(M$67,'AEO 2022 52'!$13:$13,0))</f>
        <v>43.799831</v>
      </c>
      <c r="N119" s="81">
        <f t="array" ref="N119">INDEX('AEO 2022 52'!226:226,MATCH(N$67,'AEO 2022 52'!$13:$13,0))</f>
        <v>43.654972</v>
      </c>
      <c r="O119" s="81">
        <f t="array" ref="O119">INDEX('AEO 2022 52'!226:226,MATCH(O$67,'AEO 2022 52'!$13:$13,0))</f>
        <v>43.515373</v>
      </c>
      <c r="P119" s="81">
        <f t="array" ref="P119">INDEX('AEO 2022 52'!226:226,MATCH(P$67,'AEO 2022 52'!$13:$13,0))</f>
        <v>43.319408</v>
      </c>
      <c r="Q119" s="81">
        <f t="array" ref="Q119">INDEX('AEO 2022 52'!226:226,MATCH(Q$67,'AEO 2022 52'!$13:$13,0))</f>
        <v>43.124836</v>
      </c>
      <c r="R119" s="81">
        <f t="array" ref="R119">INDEX('AEO 2022 52'!226:226,MATCH(R$67,'AEO 2022 52'!$13:$13,0))</f>
        <v>42.959843</v>
      </c>
      <c r="S119" s="81">
        <f t="array" ref="S119">INDEX('AEO 2022 52'!226:226,MATCH(S$67,'AEO 2022 52'!$13:$13,0))</f>
        <v>42.804924</v>
      </c>
      <c r="T119" s="81">
        <f t="array" ref="T119">INDEX('AEO 2022 52'!226:226,MATCH(T$67,'AEO 2022 52'!$13:$13,0))</f>
        <v>42.657665</v>
      </c>
      <c r="U119" s="81">
        <f t="array" ref="U119">INDEX('AEO 2022 52'!226:226,MATCH(U$67,'AEO 2022 52'!$13:$13,0))</f>
        <v>42.516258</v>
      </c>
      <c r="V119" s="81">
        <f t="array" ref="V119">INDEX('AEO 2022 52'!226:226,MATCH(V$67,'AEO 2022 52'!$13:$13,0))</f>
        <v>42.388554</v>
      </c>
      <c r="W119" s="81">
        <f t="array" ref="W119">INDEX('AEO 2022 52'!226:226,MATCH(W$67,'AEO 2022 52'!$13:$13,0))</f>
        <v>42.265121</v>
      </c>
      <c r="X119" s="81">
        <f t="array" ref="X119">INDEX('AEO 2022 52'!226:226,MATCH(X$67,'AEO 2022 52'!$13:$13,0))</f>
        <v>42.147423</v>
      </c>
      <c r="Y119" s="81">
        <f t="array" ref="Y119">INDEX('AEO 2022 52'!226:226,MATCH(Y$67,'AEO 2022 52'!$13:$13,0))</f>
        <v>42.035278</v>
      </c>
      <c r="Z119" s="81">
        <f t="array" ref="Z119">INDEX('AEO 2022 52'!226:226,MATCH(Z$67,'AEO 2022 52'!$13:$13,0))</f>
        <v>41.932423</v>
      </c>
      <c r="AA119" s="81">
        <f t="array" ref="AA119">INDEX('AEO 2022 52'!226:226,MATCH(AA$67,'AEO 2022 52'!$13:$13,0))</f>
        <v>41.834694</v>
      </c>
      <c r="AB119" s="81">
        <f t="array" ref="AB119">INDEX('AEO 2022 52'!226:226,MATCH(AB$67,'AEO 2022 52'!$13:$13,0))</f>
        <v>41.742409</v>
      </c>
      <c r="AC119" s="81">
        <f t="array" ref="AC119">INDEX('AEO 2022 52'!226:226,MATCH(AC$67,'AEO 2022 52'!$13:$13,0))</f>
        <v>41.653801</v>
      </c>
      <c r="AD119" s="81">
        <f t="array" ref="AD119">INDEX('AEO 2022 52'!226:226,MATCH(AD$67,'AEO 2022 52'!$13:$13,0))</f>
        <v>41.569221</v>
      </c>
      <c r="AE119" s="81">
        <f t="array" ref="AE119">INDEX('AEO 2022 52'!226:226,MATCH(AE$67,'AEO 2022 52'!$13:$13,0))</f>
        <v>41.488689</v>
      </c>
      <c r="AF119" s="81">
        <f t="array" ref="AF119">INDEX('AEO 2022 52'!226:226,MATCH(AF$67,'AEO 2022 52'!$13:$13,0))</f>
        <v>41.404495</v>
      </c>
    </row>
    <row r="120" ht="14.25" customHeight="1">
      <c r="A120" s="3" t="str">
        <f>'AEO 2021 52'!A218</f>
        <v>Large Crossover Trucks</v>
      </c>
      <c r="B120" s="3">
        <f t="array" ref="B120">INDEX('AEO 2021 52'!218:218,MATCH(B$67,'AEO 2021 52'!$14:$14,0))</f>
        <v>79.580597</v>
      </c>
      <c r="C120" s="81">
        <f t="array" ref="C120">INDEX('AEO 2022 52'!227:227,MATCH(C$67,'AEO 2022 52'!$13:$13,0))</f>
        <v>65.488792</v>
      </c>
      <c r="D120" s="81">
        <f t="array" ref="D120">INDEX('AEO 2022 52'!227:227,MATCH(D$67,'AEO 2022 52'!$13:$13,0))</f>
        <v>63.731201</v>
      </c>
      <c r="E120" s="81">
        <f t="array" ref="E120">INDEX('AEO 2022 52'!227:227,MATCH(E$67,'AEO 2022 52'!$13:$13,0))</f>
        <v>62.31279</v>
      </c>
      <c r="F120" s="81">
        <f t="array" ref="F120">INDEX('AEO 2022 52'!227:227,MATCH(F$67,'AEO 2022 52'!$13:$13,0))</f>
        <v>61.09309</v>
      </c>
      <c r="G120" s="81">
        <f t="array" ref="G120">INDEX('AEO 2022 52'!227:227,MATCH(G$67,'AEO 2022 52'!$13:$13,0))</f>
        <v>60.387306</v>
      </c>
      <c r="H120" s="81">
        <f t="array" ref="H120">INDEX('AEO 2022 52'!227:227,MATCH(H$67,'AEO 2022 52'!$13:$13,0))</f>
        <v>59.86985</v>
      </c>
      <c r="I120" s="81">
        <f t="array" ref="I120">INDEX('AEO 2022 52'!227:227,MATCH(I$67,'AEO 2022 52'!$13:$13,0))</f>
        <v>59.451466</v>
      </c>
      <c r="J120" s="81">
        <f t="array" ref="J120">INDEX('AEO 2022 52'!227:227,MATCH(J$67,'AEO 2022 52'!$13:$13,0))</f>
        <v>59.139549</v>
      </c>
      <c r="K120" s="81">
        <f t="array" ref="K120">INDEX('AEO 2022 52'!227:227,MATCH(K$67,'AEO 2022 52'!$13:$13,0))</f>
        <v>58.838619</v>
      </c>
      <c r="L120" s="81">
        <f t="array" ref="L120">INDEX('AEO 2022 52'!227:227,MATCH(L$67,'AEO 2022 52'!$13:$13,0))</f>
        <v>58.607262</v>
      </c>
      <c r="M120" s="81">
        <f t="array" ref="M120">INDEX('AEO 2022 52'!227:227,MATCH(M$67,'AEO 2022 52'!$13:$13,0))</f>
        <v>58.43795</v>
      </c>
      <c r="N120" s="81">
        <f t="array" ref="N120">INDEX('AEO 2022 52'!227:227,MATCH(N$67,'AEO 2022 52'!$13:$13,0))</f>
        <v>58.255375</v>
      </c>
      <c r="O120" s="81">
        <f t="array" ref="O120">INDEX('AEO 2022 52'!227:227,MATCH(O$67,'AEO 2022 52'!$13:$13,0))</f>
        <v>58.078587</v>
      </c>
      <c r="P120" s="81">
        <f t="array" ref="P120">INDEX('AEO 2022 52'!227:227,MATCH(P$67,'AEO 2022 52'!$13:$13,0))</f>
        <v>57.847584</v>
      </c>
      <c r="Q120" s="81">
        <f t="array" ref="Q120">INDEX('AEO 2022 52'!227:227,MATCH(Q$67,'AEO 2022 52'!$13:$13,0))</f>
        <v>57.620987</v>
      </c>
      <c r="R120" s="81">
        <f t="array" ref="R120">INDEX('AEO 2022 52'!227:227,MATCH(R$67,'AEO 2022 52'!$13:$13,0))</f>
        <v>57.426716</v>
      </c>
      <c r="S120" s="81">
        <f t="array" ref="S120">INDEX('AEO 2022 52'!227:227,MATCH(S$67,'AEO 2022 52'!$13:$13,0))</f>
        <v>57.244312</v>
      </c>
      <c r="T120" s="81">
        <f t="array" ref="T120">INDEX('AEO 2022 52'!227:227,MATCH(T$67,'AEO 2022 52'!$13:$13,0))</f>
        <v>57.071735</v>
      </c>
      <c r="U120" s="81">
        <f t="array" ref="U120">INDEX('AEO 2022 52'!227:227,MATCH(U$67,'AEO 2022 52'!$13:$13,0))</f>
        <v>56.905956</v>
      </c>
      <c r="V120" s="81">
        <f t="array" ref="V120">INDEX('AEO 2022 52'!227:227,MATCH(V$67,'AEO 2022 52'!$13:$13,0))</f>
        <v>56.757072</v>
      </c>
      <c r="W120" s="81">
        <f t="array" ref="W120">INDEX('AEO 2022 52'!227:227,MATCH(W$67,'AEO 2022 52'!$13:$13,0))</f>
        <v>56.612659</v>
      </c>
      <c r="X120" s="81">
        <f t="array" ref="X120">INDEX('AEO 2022 52'!227:227,MATCH(X$67,'AEO 2022 52'!$13:$13,0))</f>
        <v>56.475086</v>
      </c>
      <c r="Y120" s="81">
        <f t="array" ref="Y120">INDEX('AEO 2022 52'!227:227,MATCH(Y$67,'AEO 2022 52'!$13:$13,0))</f>
        <v>56.343632</v>
      </c>
      <c r="Z120" s="81">
        <f t="array" ref="Z120">INDEX('AEO 2022 52'!227:227,MATCH(Z$67,'AEO 2022 52'!$13:$13,0))</f>
        <v>56.223072</v>
      </c>
      <c r="AA120" s="81">
        <f t="array" ref="AA120">INDEX('AEO 2022 52'!227:227,MATCH(AA$67,'AEO 2022 52'!$13:$13,0))</f>
        <v>56.108372</v>
      </c>
      <c r="AB120" s="81">
        <f t="array" ref="AB120">INDEX('AEO 2022 52'!227:227,MATCH(AB$67,'AEO 2022 52'!$13:$13,0))</f>
        <v>55.999874</v>
      </c>
      <c r="AC120" s="81">
        <f t="array" ref="AC120">INDEX('AEO 2022 52'!227:227,MATCH(AC$67,'AEO 2022 52'!$13:$13,0))</f>
        <v>55.8955</v>
      </c>
      <c r="AD120" s="81">
        <f t="array" ref="AD120">INDEX('AEO 2022 52'!227:227,MATCH(AD$67,'AEO 2022 52'!$13:$13,0))</f>
        <v>55.796371</v>
      </c>
      <c r="AE120" s="81">
        <f t="array" ref="AE120">INDEX('AEO 2022 52'!227:227,MATCH(AE$67,'AEO 2022 52'!$13:$13,0))</f>
        <v>55.70166</v>
      </c>
      <c r="AF120" s="81">
        <f t="array" ref="AF120">INDEX('AEO 2022 52'!227:227,MATCH(AF$67,'AEO 2022 52'!$13:$13,0))</f>
        <v>55.603943</v>
      </c>
    </row>
    <row r="121" ht="14.25" customHeight="1"/>
    <row r="122" ht="14.25" customHeight="1">
      <c r="A122" s="4" t="str">
        <f>A6</f>
        <v>Plug-in 10 Gasoline Hybrid</v>
      </c>
    </row>
    <row r="123" ht="14.25" customHeight="1">
      <c r="A123" s="3" t="str">
        <f>'AEO 2021 52'!A50</f>
        <v>Mini-compact Cars</v>
      </c>
      <c r="B123" s="3">
        <f t="array" ref="B123">INDEX('AEO 2021 52'!50:50,MATCH(B$67,'AEO 2021 52'!$14:$14,0))</f>
        <v>0</v>
      </c>
      <c r="C123" s="81">
        <f t="array" ref="C123">INDEX('AEO 2022 52'!52:52,MATCH(C$67,'AEO 2022 52'!$13:$13,0))</f>
        <v>0</v>
      </c>
      <c r="D123" s="81">
        <f t="array" ref="D123">INDEX('AEO 2022 52'!52:52,MATCH(D$67,'AEO 2022 52'!$13:$13,0))</f>
        <v>0</v>
      </c>
      <c r="E123" s="81">
        <f t="array" ref="E123">INDEX('AEO 2022 52'!52:52,MATCH(E$67,'AEO 2022 52'!$13:$13,0))</f>
        <v>0</v>
      </c>
      <c r="F123" s="81">
        <f t="array" ref="F123">INDEX('AEO 2022 52'!52:52,MATCH(F$67,'AEO 2022 52'!$13:$13,0))</f>
        <v>0</v>
      </c>
      <c r="G123" s="81">
        <f t="array" ref="G123">INDEX('AEO 2022 52'!52:52,MATCH(G$67,'AEO 2022 52'!$13:$13,0))</f>
        <v>0</v>
      </c>
      <c r="H123" s="81">
        <f t="array" ref="H123">INDEX('AEO 2022 52'!52:52,MATCH(H$67,'AEO 2022 52'!$13:$13,0))</f>
        <v>0</v>
      </c>
      <c r="I123" s="81">
        <f t="array" ref="I123">INDEX('AEO 2022 52'!52:52,MATCH(I$67,'AEO 2022 52'!$13:$13,0))</f>
        <v>0</v>
      </c>
      <c r="J123" s="81">
        <f t="array" ref="J123">INDEX('AEO 2022 52'!52:52,MATCH(J$67,'AEO 2022 52'!$13:$13,0))</f>
        <v>0</v>
      </c>
      <c r="K123" s="81">
        <f t="array" ref="K123">INDEX('AEO 2022 52'!52:52,MATCH(K$67,'AEO 2022 52'!$13:$13,0))</f>
        <v>0</v>
      </c>
      <c r="L123" s="81">
        <f t="array" ref="L123">INDEX('AEO 2022 52'!52:52,MATCH(L$67,'AEO 2022 52'!$13:$13,0))</f>
        <v>0</v>
      </c>
      <c r="M123" s="81">
        <f t="array" ref="M123">INDEX('AEO 2022 52'!52:52,MATCH(M$67,'AEO 2022 52'!$13:$13,0))</f>
        <v>0</v>
      </c>
      <c r="N123" s="81">
        <f t="array" ref="N123">INDEX('AEO 2022 52'!52:52,MATCH(N$67,'AEO 2022 52'!$13:$13,0))</f>
        <v>0</v>
      </c>
      <c r="O123" s="81">
        <f t="array" ref="O123">INDEX('AEO 2022 52'!52:52,MATCH(O$67,'AEO 2022 52'!$13:$13,0))</f>
        <v>0</v>
      </c>
      <c r="P123" s="81">
        <f t="array" ref="P123">INDEX('AEO 2022 52'!52:52,MATCH(P$67,'AEO 2022 52'!$13:$13,0))</f>
        <v>0</v>
      </c>
      <c r="Q123" s="81">
        <f t="array" ref="Q123">INDEX('AEO 2022 52'!52:52,MATCH(Q$67,'AEO 2022 52'!$13:$13,0))</f>
        <v>0</v>
      </c>
      <c r="R123" s="81">
        <f t="array" ref="R123">INDEX('AEO 2022 52'!52:52,MATCH(R$67,'AEO 2022 52'!$13:$13,0))</f>
        <v>0</v>
      </c>
      <c r="S123" s="81">
        <f t="array" ref="S123">INDEX('AEO 2022 52'!52:52,MATCH(S$67,'AEO 2022 52'!$13:$13,0))</f>
        <v>0</v>
      </c>
      <c r="T123" s="81">
        <f t="array" ref="T123">INDEX('AEO 2022 52'!52:52,MATCH(T$67,'AEO 2022 52'!$13:$13,0))</f>
        <v>0</v>
      </c>
      <c r="U123" s="81">
        <f t="array" ref="U123">INDEX('AEO 2022 52'!52:52,MATCH(U$67,'AEO 2022 52'!$13:$13,0))</f>
        <v>0</v>
      </c>
      <c r="V123" s="81">
        <f t="array" ref="V123">INDEX('AEO 2022 52'!52:52,MATCH(V$67,'AEO 2022 52'!$13:$13,0))</f>
        <v>0</v>
      </c>
      <c r="W123" s="81">
        <f t="array" ref="W123">INDEX('AEO 2022 52'!52:52,MATCH(W$67,'AEO 2022 52'!$13:$13,0))</f>
        <v>0</v>
      </c>
      <c r="X123" s="81">
        <f t="array" ref="X123">INDEX('AEO 2022 52'!52:52,MATCH(X$67,'AEO 2022 52'!$13:$13,0))</f>
        <v>0</v>
      </c>
      <c r="Y123" s="81">
        <f t="array" ref="Y123">INDEX('AEO 2022 52'!52:52,MATCH(Y$67,'AEO 2022 52'!$13:$13,0))</f>
        <v>0</v>
      </c>
      <c r="Z123" s="81">
        <f t="array" ref="Z123">INDEX('AEO 2022 52'!52:52,MATCH(Z$67,'AEO 2022 52'!$13:$13,0))</f>
        <v>0</v>
      </c>
      <c r="AA123" s="81">
        <f t="array" ref="AA123">INDEX('AEO 2022 52'!52:52,MATCH(AA$67,'AEO 2022 52'!$13:$13,0))</f>
        <v>0</v>
      </c>
      <c r="AB123" s="81">
        <f t="array" ref="AB123">INDEX('AEO 2022 52'!52:52,MATCH(AB$67,'AEO 2022 52'!$13:$13,0))</f>
        <v>0</v>
      </c>
      <c r="AC123" s="81">
        <f t="array" ref="AC123">INDEX('AEO 2022 52'!52:52,MATCH(AC$67,'AEO 2022 52'!$13:$13,0))</f>
        <v>0</v>
      </c>
      <c r="AD123" s="81">
        <f t="array" ref="AD123">INDEX('AEO 2022 52'!52:52,MATCH(AD$67,'AEO 2022 52'!$13:$13,0))</f>
        <v>0</v>
      </c>
      <c r="AE123" s="81">
        <f t="array" ref="AE123">INDEX('AEO 2022 52'!52:52,MATCH(AE$67,'AEO 2022 52'!$13:$13,0))</f>
        <v>0</v>
      </c>
      <c r="AF123" s="81">
        <f t="array" ref="AF123">INDEX('AEO 2022 52'!52:52,MATCH(AF$67,'AEO 2022 52'!$13:$13,0))</f>
        <v>0</v>
      </c>
    </row>
    <row r="124" ht="14.25" customHeight="1">
      <c r="A124" s="3" t="str">
        <f>'AEO 2021 52'!A51</f>
        <v>Subcompact Cars</v>
      </c>
      <c r="B124" s="3">
        <f t="array" ref="B124">INDEX('AEO 2021 52'!51:51,MATCH(B$67,'AEO 2021 52'!$14:$14,0))</f>
        <v>0</v>
      </c>
      <c r="C124" s="81">
        <f t="array" ref="C124">INDEX('AEO 2022 52'!53:53,MATCH(C$67,'AEO 2022 52'!$13:$13,0))</f>
        <v>0</v>
      </c>
      <c r="D124" s="81">
        <f t="array" ref="D124">INDEX('AEO 2022 52'!53:53,MATCH(D$67,'AEO 2022 52'!$13:$13,0))</f>
        <v>0</v>
      </c>
      <c r="E124" s="81">
        <f t="array" ref="E124">INDEX('AEO 2022 52'!53:53,MATCH(E$67,'AEO 2022 52'!$13:$13,0))</f>
        <v>0</v>
      </c>
      <c r="F124" s="81">
        <f t="array" ref="F124">INDEX('AEO 2022 52'!53:53,MATCH(F$67,'AEO 2022 52'!$13:$13,0))</f>
        <v>0</v>
      </c>
      <c r="G124" s="81">
        <f t="array" ref="G124">INDEX('AEO 2022 52'!53:53,MATCH(G$67,'AEO 2022 52'!$13:$13,0))</f>
        <v>46.87709</v>
      </c>
      <c r="H124" s="81">
        <f t="array" ref="H124">INDEX('AEO 2022 52'!53:53,MATCH(H$67,'AEO 2022 52'!$13:$13,0))</f>
        <v>46.723671</v>
      </c>
      <c r="I124" s="81">
        <f t="array" ref="I124">INDEX('AEO 2022 52'!53:53,MATCH(I$67,'AEO 2022 52'!$13:$13,0))</f>
        <v>46.514446</v>
      </c>
      <c r="J124" s="81">
        <f t="array" ref="J124">INDEX('AEO 2022 52'!53:53,MATCH(J$67,'AEO 2022 52'!$13:$13,0))</f>
        <v>46.329788</v>
      </c>
      <c r="K124" s="81">
        <f t="array" ref="K124">INDEX('AEO 2022 52'!53:53,MATCH(K$67,'AEO 2022 52'!$13:$13,0))</f>
        <v>46.187012</v>
      </c>
      <c r="L124" s="81">
        <f t="array" ref="L124">INDEX('AEO 2022 52'!53:53,MATCH(L$67,'AEO 2022 52'!$13:$13,0))</f>
        <v>46.076576</v>
      </c>
      <c r="M124" s="81">
        <f t="array" ref="M124">INDEX('AEO 2022 52'!53:53,MATCH(M$67,'AEO 2022 52'!$13:$13,0))</f>
        <v>45.997562</v>
      </c>
      <c r="N124" s="81">
        <f t="array" ref="N124">INDEX('AEO 2022 52'!53:53,MATCH(N$67,'AEO 2022 52'!$13:$13,0))</f>
        <v>45.931709</v>
      </c>
      <c r="O124" s="81">
        <f t="array" ref="O124">INDEX('AEO 2022 52'!53:53,MATCH(O$67,'AEO 2022 52'!$13:$13,0))</f>
        <v>45.893585</v>
      </c>
      <c r="P124" s="81">
        <f t="array" ref="P124">INDEX('AEO 2022 52'!53:53,MATCH(P$67,'AEO 2022 52'!$13:$13,0))</f>
        <v>45.845177</v>
      </c>
      <c r="Q124" s="81">
        <f t="array" ref="Q124">INDEX('AEO 2022 52'!53:53,MATCH(Q$67,'AEO 2022 52'!$13:$13,0))</f>
        <v>45.803226</v>
      </c>
      <c r="R124" s="81">
        <f t="array" ref="R124">INDEX('AEO 2022 52'!53:53,MATCH(R$67,'AEO 2022 52'!$13:$13,0))</f>
        <v>45.768753</v>
      </c>
      <c r="S124" s="81">
        <f t="array" ref="S124">INDEX('AEO 2022 52'!53:53,MATCH(S$67,'AEO 2022 52'!$13:$13,0))</f>
        <v>45.739456</v>
      </c>
      <c r="T124" s="81">
        <f t="array" ref="T124">INDEX('AEO 2022 52'!53:53,MATCH(T$67,'AEO 2022 52'!$13:$13,0))</f>
        <v>45.713821</v>
      </c>
      <c r="U124" s="81">
        <f t="array" ref="U124">INDEX('AEO 2022 52'!53:53,MATCH(U$67,'AEO 2022 52'!$13:$13,0))</f>
        <v>45.695999</v>
      </c>
      <c r="V124" s="81">
        <f t="array" ref="V124">INDEX('AEO 2022 52'!53:53,MATCH(V$67,'AEO 2022 52'!$13:$13,0))</f>
        <v>45.67564</v>
      </c>
      <c r="W124" s="81">
        <f t="array" ref="W124">INDEX('AEO 2022 52'!53:53,MATCH(W$67,'AEO 2022 52'!$13:$13,0))</f>
        <v>45.671242</v>
      </c>
      <c r="X124" s="81">
        <f t="array" ref="X124">INDEX('AEO 2022 52'!53:53,MATCH(X$67,'AEO 2022 52'!$13:$13,0))</f>
        <v>45.668903</v>
      </c>
      <c r="Y124" s="81">
        <f t="array" ref="Y124">INDEX('AEO 2022 52'!53:53,MATCH(Y$67,'AEO 2022 52'!$13:$13,0))</f>
        <v>45.666973</v>
      </c>
      <c r="Z124" s="81">
        <f t="array" ref="Z124">INDEX('AEO 2022 52'!53:53,MATCH(Z$67,'AEO 2022 52'!$13:$13,0))</f>
        <v>45.668186</v>
      </c>
      <c r="AA124" s="81">
        <f t="array" ref="AA124">INDEX('AEO 2022 52'!53:53,MATCH(AA$67,'AEO 2022 52'!$13:$13,0))</f>
        <v>45.672356</v>
      </c>
      <c r="AB124" s="81">
        <f t="array" ref="AB124">INDEX('AEO 2022 52'!53:53,MATCH(AB$67,'AEO 2022 52'!$13:$13,0))</f>
        <v>45.677776</v>
      </c>
      <c r="AC124" s="81">
        <f t="array" ref="AC124">INDEX('AEO 2022 52'!53:53,MATCH(AC$67,'AEO 2022 52'!$13:$13,0))</f>
        <v>45.685596</v>
      </c>
      <c r="AD124" s="81">
        <f t="array" ref="AD124">INDEX('AEO 2022 52'!53:53,MATCH(AD$67,'AEO 2022 52'!$13:$13,0))</f>
        <v>45.695545</v>
      </c>
      <c r="AE124" s="81">
        <f t="array" ref="AE124">INDEX('AEO 2022 52'!53:53,MATCH(AE$67,'AEO 2022 52'!$13:$13,0))</f>
        <v>45.707031</v>
      </c>
      <c r="AF124" s="81">
        <f t="array" ref="AF124">INDEX('AEO 2022 52'!53:53,MATCH(AF$67,'AEO 2022 52'!$13:$13,0))</f>
        <v>45.704464</v>
      </c>
    </row>
    <row r="125" ht="14.25" customHeight="1">
      <c r="A125" s="3" t="str">
        <f>'AEO 2021 52'!A52</f>
        <v>Compact Cars</v>
      </c>
      <c r="B125" s="3">
        <f t="array" ref="B125">INDEX('AEO 2021 52'!52:52,MATCH(B$67,'AEO 2021 52'!$14:$14,0))</f>
        <v>38.59539</v>
      </c>
      <c r="C125" s="81">
        <f t="array" ref="C125">INDEX('AEO 2022 52'!54:54,MATCH(C$67,'AEO 2022 52'!$13:$13,0))</f>
        <v>40.867023</v>
      </c>
      <c r="D125" s="81">
        <f t="array" ref="D125">INDEX('AEO 2022 52'!54:54,MATCH(D$67,'AEO 2022 52'!$13:$13,0))</f>
        <v>40.211239</v>
      </c>
      <c r="E125" s="81">
        <f t="array" ref="E125">INDEX('AEO 2022 52'!54:54,MATCH(E$67,'AEO 2022 52'!$13:$13,0))</f>
        <v>39.775356</v>
      </c>
      <c r="F125" s="81">
        <f t="array" ref="F125">INDEX('AEO 2022 52'!54:54,MATCH(F$67,'AEO 2022 52'!$13:$13,0))</f>
        <v>39.391624</v>
      </c>
      <c r="G125" s="81">
        <f t="array" ref="G125">INDEX('AEO 2022 52'!54:54,MATCH(G$67,'AEO 2022 52'!$13:$13,0))</f>
        <v>39.087704</v>
      </c>
      <c r="H125" s="81">
        <f t="array" ref="H125">INDEX('AEO 2022 52'!54:54,MATCH(H$67,'AEO 2022 52'!$13:$13,0))</f>
        <v>38.857067</v>
      </c>
      <c r="I125" s="81">
        <f t="array" ref="I125">INDEX('AEO 2022 52'!54:54,MATCH(I$67,'AEO 2022 52'!$13:$13,0))</f>
        <v>38.628361</v>
      </c>
      <c r="J125" s="81">
        <f t="array" ref="J125">INDEX('AEO 2022 52'!54:54,MATCH(J$67,'AEO 2022 52'!$13:$13,0))</f>
        <v>38.442184</v>
      </c>
      <c r="K125" s="81">
        <f t="array" ref="K125">INDEX('AEO 2022 52'!54:54,MATCH(K$67,'AEO 2022 52'!$13:$13,0))</f>
        <v>38.29929</v>
      </c>
      <c r="L125" s="81">
        <f t="array" ref="L125">INDEX('AEO 2022 52'!54:54,MATCH(L$67,'AEO 2022 52'!$13:$13,0))</f>
        <v>38.18922</v>
      </c>
      <c r="M125" s="81">
        <f t="array" ref="M125">INDEX('AEO 2022 52'!54:54,MATCH(M$67,'AEO 2022 52'!$13:$13,0))</f>
        <v>38.112438</v>
      </c>
      <c r="N125" s="81">
        <f t="array" ref="N125">INDEX('AEO 2022 52'!54:54,MATCH(N$67,'AEO 2022 52'!$13:$13,0))</f>
        <v>38.048656</v>
      </c>
      <c r="O125" s="81">
        <f t="array" ref="O125">INDEX('AEO 2022 52'!54:54,MATCH(O$67,'AEO 2022 52'!$13:$13,0))</f>
        <v>38.013615</v>
      </c>
      <c r="P125" s="81">
        <f t="array" ref="P125">INDEX('AEO 2022 52'!54:54,MATCH(P$67,'AEO 2022 52'!$13:$13,0))</f>
        <v>37.968399</v>
      </c>
      <c r="Q125" s="81">
        <f t="array" ref="Q125">INDEX('AEO 2022 52'!54:54,MATCH(Q$67,'AEO 2022 52'!$13:$13,0))</f>
        <v>37.929928</v>
      </c>
      <c r="R125" s="81">
        <f t="array" ref="R125">INDEX('AEO 2022 52'!54:54,MATCH(R$67,'AEO 2022 52'!$13:$13,0))</f>
        <v>37.901443</v>
      </c>
      <c r="S125" s="81">
        <f t="array" ref="S125">INDEX('AEO 2022 52'!54:54,MATCH(S$67,'AEO 2022 52'!$13:$13,0))</f>
        <v>37.879501</v>
      </c>
      <c r="T125" s="81">
        <f t="array" ref="T125">INDEX('AEO 2022 52'!54:54,MATCH(T$67,'AEO 2022 52'!$13:$13,0))</f>
        <v>37.859943</v>
      </c>
      <c r="U125" s="81">
        <f t="array" ref="U125">INDEX('AEO 2022 52'!54:54,MATCH(U$67,'AEO 2022 52'!$13:$13,0))</f>
        <v>37.847271</v>
      </c>
      <c r="V125" s="81">
        <f t="array" ref="V125">INDEX('AEO 2022 52'!54:54,MATCH(V$67,'AEO 2022 52'!$13:$13,0))</f>
        <v>37.828579</v>
      </c>
      <c r="W125" s="81">
        <f t="array" ref="W125">INDEX('AEO 2022 52'!54:54,MATCH(W$67,'AEO 2022 52'!$13:$13,0))</f>
        <v>37.825901</v>
      </c>
      <c r="X125" s="81">
        <f t="array" ref="X125">INDEX('AEO 2022 52'!54:54,MATCH(X$67,'AEO 2022 52'!$13:$13,0))</f>
        <v>37.824871</v>
      </c>
      <c r="Y125" s="81">
        <f t="array" ref="Y125">INDEX('AEO 2022 52'!54:54,MATCH(Y$67,'AEO 2022 52'!$13:$13,0))</f>
        <v>37.824211</v>
      </c>
      <c r="Z125" s="81">
        <f t="array" ref="Z125">INDEX('AEO 2022 52'!54:54,MATCH(Z$67,'AEO 2022 52'!$13:$13,0))</f>
        <v>37.827038</v>
      </c>
      <c r="AA125" s="81">
        <f t="array" ref="AA125">INDEX('AEO 2022 52'!54:54,MATCH(AA$67,'AEO 2022 52'!$13:$13,0))</f>
        <v>37.833405</v>
      </c>
      <c r="AB125" s="81">
        <f t="array" ref="AB125">INDEX('AEO 2022 52'!54:54,MATCH(AB$67,'AEO 2022 52'!$13:$13,0))</f>
        <v>37.841251</v>
      </c>
      <c r="AC125" s="81">
        <f t="array" ref="AC125">INDEX('AEO 2022 52'!54:54,MATCH(AC$67,'AEO 2022 52'!$13:$13,0))</f>
        <v>37.851696</v>
      </c>
      <c r="AD125" s="81">
        <f t="array" ref="AD125">INDEX('AEO 2022 52'!54:54,MATCH(AD$67,'AEO 2022 52'!$13:$13,0))</f>
        <v>37.86393</v>
      </c>
      <c r="AE125" s="81">
        <f t="array" ref="AE125">INDEX('AEO 2022 52'!54:54,MATCH(AE$67,'AEO 2022 52'!$13:$13,0))</f>
        <v>37.878212</v>
      </c>
      <c r="AF125" s="81">
        <f t="array" ref="AF125">INDEX('AEO 2022 52'!54:54,MATCH(AF$67,'AEO 2022 52'!$13:$13,0))</f>
        <v>37.879269</v>
      </c>
    </row>
    <row r="126" ht="14.25" customHeight="1">
      <c r="A126" s="3" t="str">
        <f>'AEO 2021 52'!A53</f>
        <v>Midsize Cars</v>
      </c>
      <c r="B126" s="3">
        <f t="array" ref="B126">INDEX('AEO 2021 52'!53:53,MATCH(B$67,'AEO 2021 52'!$14:$14,0))</f>
        <v>37.915318</v>
      </c>
      <c r="C126" s="81">
        <f t="array" ref="C126">INDEX('AEO 2022 52'!55:55,MATCH(C$67,'AEO 2022 52'!$13:$13,0))</f>
        <v>42.487545</v>
      </c>
      <c r="D126" s="81">
        <f t="array" ref="D126">INDEX('AEO 2022 52'!55:55,MATCH(D$67,'AEO 2022 52'!$13:$13,0))</f>
        <v>41.811222</v>
      </c>
      <c r="E126" s="81">
        <f t="array" ref="E126">INDEX('AEO 2022 52'!55:55,MATCH(E$67,'AEO 2022 52'!$13:$13,0))</f>
        <v>41.335197</v>
      </c>
      <c r="F126" s="81">
        <f t="array" ref="F126">INDEX('AEO 2022 52'!55:55,MATCH(F$67,'AEO 2022 52'!$13:$13,0))</f>
        <v>40.883411</v>
      </c>
      <c r="G126" s="81">
        <f t="array" ref="G126">INDEX('AEO 2022 52'!55:55,MATCH(G$67,'AEO 2022 52'!$13:$13,0))</f>
        <v>40.576519</v>
      </c>
      <c r="H126" s="81">
        <f t="array" ref="H126">INDEX('AEO 2022 52'!55:55,MATCH(H$67,'AEO 2022 52'!$13:$13,0))</f>
        <v>40.294945</v>
      </c>
      <c r="I126" s="81">
        <f t="array" ref="I126">INDEX('AEO 2022 52'!55:55,MATCH(I$67,'AEO 2022 52'!$13:$13,0))</f>
        <v>40.025532</v>
      </c>
      <c r="J126" s="81">
        <f t="array" ref="J126">INDEX('AEO 2022 52'!55:55,MATCH(J$67,'AEO 2022 52'!$13:$13,0))</f>
        <v>39.804577</v>
      </c>
      <c r="K126" s="81">
        <f t="array" ref="K126">INDEX('AEO 2022 52'!55:55,MATCH(K$67,'AEO 2022 52'!$13:$13,0))</f>
        <v>39.6315</v>
      </c>
      <c r="L126" s="81">
        <f t="array" ref="L126">INDEX('AEO 2022 52'!55:55,MATCH(L$67,'AEO 2022 52'!$13:$13,0))</f>
        <v>39.497826</v>
      </c>
      <c r="M126" s="81">
        <f t="array" ref="M126">INDEX('AEO 2022 52'!55:55,MATCH(M$67,'AEO 2022 52'!$13:$13,0))</f>
        <v>39.402615</v>
      </c>
      <c r="N126" s="81">
        <f t="array" ref="N126">INDEX('AEO 2022 52'!55:55,MATCH(N$67,'AEO 2022 52'!$13:$13,0))</f>
        <v>39.325314</v>
      </c>
      <c r="O126" s="81">
        <f t="array" ref="O126">INDEX('AEO 2022 52'!55:55,MATCH(O$67,'AEO 2022 52'!$13:$13,0))</f>
        <v>39.277294</v>
      </c>
      <c r="P126" s="81">
        <f t="array" ref="P126">INDEX('AEO 2022 52'!55:55,MATCH(P$67,'AEO 2022 52'!$13:$13,0))</f>
        <v>39.220894</v>
      </c>
      <c r="Q126" s="81">
        <f t="array" ref="Q126">INDEX('AEO 2022 52'!55:55,MATCH(Q$67,'AEO 2022 52'!$13:$13,0))</f>
        <v>39.173141</v>
      </c>
      <c r="R126" s="81">
        <f t="array" ref="R126">INDEX('AEO 2022 52'!55:55,MATCH(R$67,'AEO 2022 52'!$13:$13,0))</f>
        <v>39.1371</v>
      </c>
      <c r="S126" s="81">
        <f t="array" ref="S126">INDEX('AEO 2022 52'!55:55,MATCH(S$67,'AEO 2022 52'!$13:$13,0))</f>
        <v>39.108055</v>
      </c>
      <c r="T126" s="81">
        <f t="array" ref="T126">INDEX('AEO 2022 52'!55:55,MATCH(T$67,'AEO 2022 52'!$13:$13,0))</f>
        <v>39.082401</v>
      </c>
      <c r="U126" s="81">
        <f t="array" ref="U126">INDEX('AEO 2022 52'!55:55,MATCH(U$67,'AEO 2022 52'!$13:$13,0))</f>
        <v>39.06432</v>
      </c>
      <c r="V126" s="81">
        <f t="array" ref="V126">INDEX('AEO 2022 52'!55:55,MATCH(V$67,'AEO 2022 52'!$13:$13,0))</f>
        <v>39.04126</v>
      </c>
      <c r="W126" s="81">
        <f t="array" ref="W126">INDEX('AEO 2022 52'!55:55,MATCH(W$67,'AEO 2022 52'!$13:$13,0))</f>
        <v>39.037621</v>
      </c>
      <c r="X126" s="81">
        <f t="array" ref="X126">INDEX('AEO 2022 52'!55:55,MATCH(X$67,'AEO 2022 52'!$13:$13,0))</f>
        <v>39.035545</v>
      </c>
      <c r="Y126" s="81">
        <f t="array" ref="Y126">INDEX('AEO 2022 52'!55:55,MATCH(Y$67,'AEO 2022 52'!$13:$13,0))</f>
        <v>39.033985</v>
      </c>
      <c r="Z126" s="81">
        <f t="array" ref="Z126">INDEX('AEO 2022 52'!55:55,MATCH(Z$67,'AEO 2022 52'!$13:$13,0))</f>
        <v>39.035606</v>
      </c>
      <c r="AA126" s="81">
        <f t="array" ref="AA126">INDEX('AEO 2022 52'!55:55,MATCH(AA$67,'AEO 2022 52'!$13:$13,0))</f>
        <v>39.040524</v>
      </c>
      <c r="AB126" s="81">
        <f t="array" ref="AB126">INDEX('AEO 2022 52'!55:55,MATCH(AB$67,'AEO 2022 52'!$13:$13,0))</f>
        <v>39.046898</v>
      </c>
      <c r="AC126" s="81">
        <f t="array" ref="AC126">INDEX('AEO 2022 52'!55:55,MATCH(AC$67,'AEO 2022 52'!$13:$13,0))</f>
        <v>39.055706</v>
      </c>
      <c r="AD126" s="81">
        <f t="array" ref="AD126">INDEX('AEO 2022 52'!55:55,MATCH(AD$67,'AEO 2022 52'!$13:$13,0))</f>
        <v>39.06617</v>
      </c>
      <c r="AE126" s="81">
        <f t="array" ref="AE126">INDEX('AEO 2022 52'!55:55,MATCH(AE$67,'AEO 2022 52'!$13:$13,0))</f>
        <v>39.078606</v>
      </c>
      <c r="AF126" s="81">
        <f t="array" ref="AF126">INDEX('AEO 2022 52'!55:55,MATCH(AF$67,'AEO 2022 52'!$13:$13,0))</f>
        <v>39.076981</v>
      </c>
    </row>
    <row r="127" ht="14.25" customHeight="1">
      <c r="A127" s="3" t="str">
        <f>'AEO 2021 52'!A54</f>
        <v>Large Cars</v>
      </c>
      <c r="B127" s="3">
        <f t="array" ref="B127">INDEX('AEO 2021 52'!54:54,MATCH(B$67,'AEO 2021 52'!$14:$14,0))</f>
        <v>47.7742</v>
      </c>
      <c r="C127" s="81">
        <f t="array" ref="C127">INDEX('AEO 2022 52'!56:56,MATCH(C$67,'AEO 2022 52'!$13:$13,0))</f>
        <v>51.370598</v>
      </c>
      <c r="D127" s="81">
        <f t="array" ref="D127">INDEX('AEO 2022 52'!56:56,MATCH(D$67,'AEO 2022 52'!$13:$13,0))</f>
        <v>50.57465</v>
      </c>
      <c r="E127" s="81">
        <f t="array" ref="E127">INDEX('AEO 2022 52'!56:56,MATCH(E$67,'AEO 2022 52'!$13:$13,0))</f>
        <v>49.966793</v>
      </c>
      <c r="F127" s="81">
        <f t="array" ref="F127">INDEX('AEO 2022 52'!56:56,MATCH(F$67,'AEO 2022 52'!$13:$13,0))</f>
        <v>49.370426</v>
      </c>
      <c r="G127" s="81">
        <f t="array" ref="G127">INDEX('AEO 2022 52'!56:56,MATCH(G$67,'AEO 2022 52'!$13:$13,0))</f>
        <v>48.95372</v>
      </c>
      <c r="H127" s="81">
        <f t="array" ref="H127">INDEX('AEO 2022 52'!56:56,MATCH(H$67,'AEO 2022 52'!$13:$13,0))</f>
        <v>48.536991</v>
      </c>
      <c r="I127" s="81">
        <f t="array" ref="I127">INDEX('AEO 2022 52'!56:56,MATCH(I$67,'AEO 2022 52'!$13:$13,0))</f>
        <v>48.156853</v>
      </c>
      <c r="J127" s="81">
        <f t="array" ref="J127">INDEX('AEO 2022 52'!56:56,MATCH(J$67,'AEO 2022 52'!$13:$13,0))</f>
        <v>47.840034</v>
      </c>
      <c r="K127" s="81">
        <f t="array" ref="K127">INDEX('AEO 2022 52'!56:56,MATCH(K$67,'AEO 2022 52'!$13:$13,0))</f>
        <v>47.588181</v>
      </c>
      <c r="L127" s="81">
        <f t="array" ref="L127">INDEX('AEO 2022 52'!56:56,MATCH(L$67,'AEO 2022 52'!$13:$13,0))</f>
        <v>47.391827</v>
      </c>
      <c r="M127" s="81">
        <f t="array" ref="M127">INDEX('AEO 2022 52'!56:56,MATCH(M$67,'AEO 2022 52'!$13:$13,0))</f>
        <v>47.246109</v>
      </c>
      <c r="N127" s="81">
        <f t="array" ref="N127">INDEX('AEO 2022 52'!56:56,MATCH(N$67,'AEO 2022 52'!$13:$13,0))</f>
        <v>47.130814</v>
      </c>
      <c r="O127" s="81">
        <f t="array" ref="O127">INDEX('AEO 2022 52'!56:56,MATCH(O$67,'AEO 2022 52'!$13:$13,0))</f>
        <v>47.052429</v>
      </c>
      <c r="P127" s="81">
        <f t="array" ref="P127">INDEX('AEO 2022 52'!56:56,MATCH(P$67,'AEO 2022 52'!$13:$13,0))</f>
        <v>46.97258</v>
      </c>
      <c r="Q127" s="81">
        <f t="array" ref="Q127">INDEX('AEO 2022 52'!56:56,MATCH(Q$67,'AEO 2022 52'!$13:$13,0))</f>
        <v>46.903648</v>
      </c>
      <c r="R127" s="81">
        <f t="array" ref="R127">INDEX('AEO 2022 52'!56:56,MATCH(R$67,'AEO 2022 52'!$13:$13,0))</f>
        <v>46.849209</v>
      </c>
      <c r="S127" s="81">
        <f t="array" ref="S127">INDEX('AEO 2022 52'!56:56,MATCH(S$67,'AEO 2022 52'!$13:$13,0))</f>
        <v>46.80455</v>
      </c>
      <c r="T127" s="81">
        <f t="array" ref="T127">INDEX('AEO 2022 52'!56:56,MATCH(T$67,'AEO 2022 52'!$13:$13,0))</f>
        <v>46.764118</v>
      </c>
      <c r="U127" s="81">
        <f t="array" ref="U127">INDEX('AEO 2022 52'!56:56,MATCH(U$67,'AEO 2022 52'!$13:$13,0))</f>
        <v>46.730553</v>
      </c>
      <c r="V127" s="81">
        <f t="array" ref="V127">INDEX('AEO 2022 52'!56:56,MATCH(V$67,'AEO 2022 52'!$13:$13,0))</f>
        <v>46.693863</v>
      </c>
      <c r="W127" s="81">
        <f t="array" ref="W127">INDEX('AEO 2022 52'!56:56,MATCH(W$67,'AEO 2022 52'!$13:$13,0))</f>
        <v>46.683727</v>
      </c>
      <c r="X127" s="81">
        <f t="array" ref="X127">INDEX('AEO 2022 52'!56:56,MATCH(X$67,'AEO 2022 52'!$13:$13,0))</f>
        <v>46.675701</v>
      </c>
      <c r="Y127" s="81">
        <f t="array" ref="Y127">INDEX('AEO 2022 52'!56:56,MATCH(Y$67,'AEO 2022 52'!$13:$13,0))</f>
        <v>46.668346</v>
      </c>
      <c r="Z127" s="81">
        <f t="array" ref="Z127">INDEX('AEO 2022 52'!56:56,MATCH(Z$67,'AEO 2022 52'!$13:$13,0))</f>
        <v>46.664276</v>
      </c>
      <c r="AA127" s="81">
        <f t="array" ref="AA127">INDEX('AEO 2022 52'!56:56,MATCH(AA$67,'AEO 2022 52'!$13:$13,0))</f>
        <v>46.663532</v>
      </c>
      <c r="AB127" s="81">
        <f t="array" ref="AB127">INDEX('AEO 2022 52'!56:56,MATCH(AB$67,'AEO 2022 52'!$13:$13,0))</f>
        <v>46.664524</v>
      </c>
      <c r="AC127" s="81">
        <f t="array" ref="AC127">INDEX('AEO 2022 52'!56:56,MATCH(AC$67,'AEO 2022 52'!$13:$13,0))</f>
        <v>46.667889</v>
      </c>
      <c r="AD127" s="81">
        <f t="array" ref="AD127">INDEX('AEO 2022 52'!56:56,MATCH(AD$67,'AEO 2022 52'!$13:$13,0))</f>
        <v>46.673138</v>
      </c>
      <c r="AE127" s="81">
        <f t="array" ref="AE127">INDEX('AEO 2022 52'!56:56,MATCH(AE$67,'AEO 2022 52'!$13:$13,0))</f>
        <v>46.680271</v>
      </c>
      <c r="AF127" s="81">
        <f t="array" ref="AF127">INDEX('AEO 2022 52'!56:56,MATCH(AF$67,'AEO 2022 52'!$13:$13,0))</f>
        <v>46.672577</v>
      </c>
    </row>
    <row r="128" ht="14.25" customHeight="1">
      <c r="A128" s="3" t="str">
        <f>'AEO 2021 52'!A55</f>
        <v>Two Seater Cars</v>
      </c>
      <c r="B128" s="3">
        <f t="array" ref="B128">INDEX('AEO 2021 52'!55:55,MATCH(B$67,'AEO 2021 52'!$14:$14,0))</f>
        <v>115.682091</v>
      </c>
      <c r="C128" s="81">
        <f t="array" ref="C128">INDEX('AEO 2022 52'!57:57,MATCH(C$67,'AEO 2022 52'!$13:$13,0))</f>
        <v>112.271713</v>
      </c>
      <c r="D128" s="81">
        <f t="array" ref="D128">INDEX('AEO 2022 52'!57:57,MATCH(D$67,'AEO 2022 52'!$13:$13,0))</f>
        <v>111.526405</v>
      </c>
      <c r="E128" s="81">
        <f t="array" ref="E128">INDEX('AEO 2022 52'!57:57,MATCH(E$67,'AEO 2022 52'!$13:$13,0))</f>
        <v>110.921394</v>
      </c>
      <c r="F128" s="81">
        <f t="array" ref="F128">INDEX('AEO 2022 52'!57:57,MATCH(F$67,'AEO 2022 52'!$13:$13,0))</f>
        <v>110.278893</v>
      </c>
      <c r="G128" s="81">
        <f t="array" ref="G128">INDEX('AEO 2022 52'!57:57,MATCH(G$67,'AEO 2022 52'!$13:$13,0))</f>
        <v>109.887566</v>
      </c>
      <c r="H128" s="81">
        <f t="array" ref="H128">INDEX('AEO 2022 52'!57:57,MATCH(H$67,'AEO 2022 52'!$13:$13,0))</f>
        <v>109.558739</v>
      </c>
      <c r="I128" s="81">
        <f t="array" ref="I128">INDEX('AEO 2022 52'!57:57,MATCH(I$67,'AEO 2022 52'!$13:$13,0))</f>
        <v>109.212822</v>
      </c>
      <c r="J128" s="81">
        <f t="array" ref="J128">INDEX('AEO 2022 52'!57:57,MATCH(J$67,'AEO 2022 52'!$13:$13,0))</f>
        <v>108.903152</v>
      </c>
      <c r="K128" s="81">
        <f t="array" ref="K128">INDEX('AEO 2022 52'!57:57,MATCH(K$67,'AEO 2022 52'!$13:$13,0))</f>
        <v>108.656334</v>
      </c>
      <c r="L128" s="81">
        <f t="array" ref="L128">INDEX('AEO 2022 52'!57:57,MATCH(L$67,'AEO 2022 52'!$13:$13,0))</f>
        <v>108.465851</v>
      </c>
      <c r="M128" s="81">
        <f t="array" ref="M128">INDEX('AEO 2022 52'!57:57,MATCH(M$67,'AEO 2022 52'!$13:$13,0))</f>
        <v>108.324211</v>
      </c>
      <c r="N128" s="81">
        <f t="array" ref="N128">INDEX('AEO 2022 52'!57:57,MATCH(N$67,'AEO 2022 52'!$13:$13,0))</f>
        <v>108.209602</v>
      </c>
      <c r="O128" s="81">
        <f t="array" ref="O128">INDEX('AEO 2022 52'!57:57,MATCH(O$67,'AEO 2022 52'!$13:$13,0))</f>
        <v>108.131119</v>
      </c>
      <c r="P128" s="81">
        <f t="array" ref="P128">INDEX('AEO 2022 52'!57:57,MATCH(P$67,'AEO 2022 52'!$13:$13,0))</f>
        <v>108.050339</v>
      </c>
      <c r="Q128" s="81">
        <f t="array" ref="Q128">INDEX('AEO 2022 52'!57:57,MATCH(Q$67,'AEO 2022 52'!$13:$13,0))</f>
        <v>107.981468</v>
      </c>
      <c r="R128" s="81">
        <f t="array" ref="R128">INDEX('AEO 2022 52'!57:57,MATCH(R$67,'AEO 2022 52'!$13:$13,0))</f>
        <v>107.925797</v>
      </c>
      <c r="S128" s="81">
        <f t="array" ref="S128">INDEX('AEO 2022 52'!57:57,MATCH(S$67,'AEO 2022 52'!$13:$13,0))</f>
        <v>107.879799</v>
      </c>
      <c r="T128" s="81">
        <f t="array" ref="T128">INDEX('AEO 2022 52'!57:57,MATCH(T$67,'AEO 2022 52'!$13:$13,0))</f>
        <v>107.837807</v>
      </c>
      <c r="U128" s="81">
        <f t="array" ref="U128">INDEX('AEO 2022 52'!57:57,MATCH(U$67,'AEO 2022 52'!$13:$13,0))</f>
        <v>107.802017</v>
      </c>
      <c r="V128" s="81">
        <f t="array" ref="V128">INDEX('AEO 2022 52'!57:57,MATCH(V$67,'AEO 2022 52'!$13:$13,0))</f>
        <v>107.763855</v>
      </c>
      <c r="W128" s="81">
        <f t="array" ref="W128">INDEX('AEO 2022 52'!57:57,MATCH(W$67,'AEO 2022 52'!$13:$13,0))</f>
        <v>107.752632</v>
      </c>
      <c r="X128" s="81">
        <f t="array" ref="X128">INDEX('AEO 2022 52'!57:57,MATCH(X$67,'AEO 2022 52'!$13:$13,0))</f>
        <v>107.743484</v>
      </c>
      <c r="Y128" s="81">
        <f t="array" ref="Y128">INDEX('AEO 2022 52'!57:57,MATCH(Y$67,'AEO 2022 52'!$13:$13,0))</f>
        <v>107.734886</v>
      </c>
      <c r="Z128" s="81">
        <f t="array" ref="Z128">INDEX('AEO 2022 52'!57:57,MATCH(Z$67,'AEO 2022 52'!$13:$13,0))</f>
        <v>107.729385</v>
      </c>
      <c r="AA128" s="81">
        <f t="array" ref="AA128">INDEX('AEO 2022 52'!57:57,MATCH(AA$67,'AEO 2022 52'!$13:$13,0))</f>
        <v>107.726898</v>
      </c>
      <c r="AB128" s="81">
        <f t="array" ref="AB128">INDEX('AEO 2022 52'!57:57,MATCH(AB$67,'AEO 2022 52'!$13:$13,0))</f>
        <v>107.726288</v>
      </c>
      <c r="AC128" s="81">
        <f t="array" ref="AC128">INDEX('AEO 2022 52'!57:57,MATCH(AC$67,'AEO 2022 52'!$13:$13,0))</f>
        <v>107.727753</v>
      </c>
      <c r="AD128" s="81">
        <f t="array" ref="AD128">INDEX('AEO 2022 52'!57:57,MATCH(AD$67,'AEO 2022 52'!$13:$13,0))</f>
        <v>107.731232</v>
      </c>
      <c r="AE128" s="81">
        <f t="array" ref="AE128">INDEX('AEO 2022 52'!57:57,MATCH(AE$67,'AEO 2022 52'!$13:$13,0))</f>
        <v>107.736343</v>
      </c>
      <c r="AF128" s="81">
        <f t="array" ref="AF128">INDEX('AEO 2022 52'!57:57,MATCH(AF$67,'AEO 2022 52'!$13:$13,0))</f>
        <v>107.725487</v>
      </c>
    </row>
    <row r="129" ht="14.25" customHeight="1">
      <c r="A129" s="3" t="str">
        <f>'AEO 2021 52'!A56</f>
        <v>Small Crossover Cars</v>
      </c>
      <c r="B129" s="3">
        <f t="array" ref="B129">INDEX('AEO 2021 52'!56:56,MATCH(B$67,'AEO 2021 52'!$14:$14,0))</f>
        <v>33.860397</v>
      </c>
      <c r="C129" s="81">
        <f t="array" ref="C129">INDEX('AEO 2022 52'!58:58,MATCH(C$67,'AEO 2022 52'!$13:$13,0))</f>
        <v>38.713158</v>
      </c>
      <c r="D129" s="81">
        <f t="array" ref="D129">INDEX('AEO 2022 52'!58:58,MATCH(D$67,'AEO 2022 52'!$13:$13,0))</f>
        <v>38.140785</v>
      </c>
      <c r="E129" s="81">
        <f t="array" ref="E129">INDEX('AEO 2022 52'!58:58,MATCH(E$67,'AEO 2022 52'!$13:$13,0))</f>
        <v>37.742729</v>
      </c>
      <c r="F129" s="81">
        <f t="array" ref="F129">INDEX('AEO 2022 52'!58:58,MATCH(F$67,'AEO 2022 52'!$13:$13,0))</f>
        <v>37.391518</v>
      </c>
      <c r="G129" s="81">
        <f t="array" ref="G129">INDEX('AEO 2022 52'!58:58,MATCH(G$67,'AEO 2022 52'!$13:$13,0))</f>
        <v>37.155754</v>
      </c>
      <c r="H129" s="81">
        <f t="array" ref="H129">INDEX('AEO 2022 52'!58:58,MATCH(H$67,'AEO 2022 52'!$13:$13,0))</f>
        <v>37.021103</v>
      </c>
      <c r="I129" s="81">
        <f t="array" ref="I129">INDEX('AEO 2022 52'!58:58,MATCH(I$67,'AEO 2022 52'!$13:$13,0))</f>
        <v>36.835564</v>
      </c>
      <c r="J129" s="81">
        <f t="array" ref="J129">INDEX('AEO 2022 52'!58:58,MATCH(J$67,'AEO 2022 52'!$13:$13,0))</f>
        <v>36.68499</v>
      </c>
      <c r="K129" s="81">
        <f t="array" ref="K129">INDEX('AEO 2022 52'!58:58,MATCH(K$67,'AEO 2022 52'!$13:$13,0))</f>
        <v>36.567581</v>
      </c>
      <c r="L129" s="81">
        <f t="array" ref="L129">INDEX('AEO 2022 52'!58:58,MATCH(L$67,'AEO 2022 52'!$13:$13,0))</f>
        <v>36.4758</v>
      </c>
      <c r="M129" s="81">
        <f t="array" ref="M129">INDEX('AEO 2022 52'!58:58,MATCH(M$67,'AEO 2022 52'!$13:$13,0))</f>
        <v>36.40802</v>
      </c>
      <c r="N129" s="81">
        <f t="array" ref="N129">INDEX('AEO 2022 52'!58:58,MATCH(N$67,'AEO 2022 52'!$13:$13,0))</f>
        <v>36.352318</v>
      </c>
      <c r="O129" s="81">
        <f t="array" ref="O129">INDEX('AEO 2022 52'!58:58,MATCH(O$67,'AEO 2022 52'!$13:$13,0))</f>
        <v>36.314983</v>
      </c>
      <c r="P129" s="81">
        <f t="array" ref="P129">INDEX('AEO 2022 52'!58:58,MATCH(P$67,'AEO 2022 52'!$13:$13,0))</f>
        <v>36.265594</v>
      </c>
      <c r="Q129" s="81">
        <f t="array" ref="Q129">INDEX('AEO 2022 52'!58:58,MATCH(Q$67,'AEO 2022 52'!$13:$13,0))</f>
        <v>36.22208</v>
      </c>
      <c r="R129" s="81">
        <f t="array" ref="R129">INDEX('AEO 2022 52'!58:58,MATCH(R$67,'AEO 2022 52'!$13:$13,0))</f>
        <v>36.187256</v>
      </c>
      <c r="S129" s="81">
        <f t="array" ref="S129">INDEX('AEO 2022 52'!58:58,MATCH(S$67,'AEO 2022 52'!$13:$13,0))</f>
        <v>36.158401</v>
      </c>
      <c r="T129" s="81">
        <f t="array" ref="T129">INDEX('AEO 2022 52'!58:58,MATCH(T$67,'AEO 2022 52'!$13:$13,0))</f>
        <v>36.131866</v>
      </c>
      <c r="U129" s="81">
        <f t="array" ref="U129">INDEX('AEO 2022 52'!58:58,MATCH(U$67,'AEO 2022 52'!$13:$13,0))</f>
        <v>36.109966</v>
      </c>
      <c r="V129" s="81">
        <f t="array" ref="V129">INDEX('AEO 2022 52'!58:58,MATCH(V$67,'AEO 2022 52'!$13:$13,0))</f>
        <v>36.085487</v>
      </c>
      <c r="W129" s="81">
        <f t="array" ref="W129">INDEX('AEO 2022 52'!58:58,MATCH(W$67,'AEO 2022 52'!$13:$13,0))</f>
        <v>36.07196</v>
      </c>
      <c r="X129" s="81">
        <f t="array" ref="X129">INDEX('AEO 2022 52'!58:58,MATCH(X$67,'AEO 2022 52'!$13:$13,0))</f>
        <v>36.060257</v>
      </c>
      <c r="Y129" s="81">
        <f t="array" ref="Y129">INDEX('AEO 2022 52'!58:58,MATCH(Y$67,'AEO 2022 52'!$13:$13,0))</f>
        <v>36.049881</v>
      </c>
      <c r="Z129" s="81">
        <f t="array" ref="Z129">INDEX('AEO 2022 52'!58:58,MATCH(Z$67,'AEO 2022 52'!$13:$13,0))</f>
        <v>36.042095</v>
      </c>
      <c r="AA129" s="81">
        <f t="array" ref="AA129">INDEX('AEO 2022 52'!58:58,MATCH(AA$67,'AEO 2022 52'!$13:$13,0))</f>
        <v>36.037525</v>
      </c>
      <c r="AB129" s="81">
        <f t="array" ref="AB129">INDEX('AEO 2022 52'!58:58,MATCH(AB$67,'AEO 2022 52'!$13:$13,0))</f>
        <v>36.034599</v>
      </c>
      <c r="AC129" s="81">
        <f t="array" ref="AC129">INDEX('AEO 2022 52'!58:58,MATCH(AC$67,'AEO 2022 52'!$13:$13,0))</f>
        <v>36.033855</v>
      </c>
      <c r="AD129" s="81">
        <f t="array" ref="AD129">INDEX('AEO 2022 52'!58:58,MATCH(AD$67,'AEO 2022 52'!$13:$13,0))</f>
        <v>36.034298</v>
      </c>
      <c r="AE129" s="81">
        <f t="array" ref="AE129">INDEX('AEO 2022 52'!58:58,MATCH(AE$67,'AEO 2022 52'!$13:$13,0))</f>
        <v>36.0368</v>
      </c>
      <c r="AF129" s="81">
        <f t="array" ref="AF129">INDEX('AEO 2022 52'!58:58,MATCH(AF$67,'AEO 2022 52'!$13:$13,0))</f>
        <v>36.022808</v>
      </c>
    </row>
    <row r="130" ht="14.25" customHeight="1">
      <c r="A130" s="3" t="str">
        <f>'AEO 2021 52'!A57</f>
        <v>Large Crossover Cars</v>
      </c>
      <c r="B130" s="3">
        <f t="array" ref="B130">INDEX('AEO 2021 52'!57:57,MATCH(B$67,'AEO 2021 52'!$14:$14,0))</f>
        <v>43.334721</v>
      </c>
      <c r="C130" s="81">
        <f t="array" ref="C130">INDEX('AEO 2022 52'!59:59,MATCH(C$67,'AEO 2022 52'!$13:$13,0))</f>
        <v>51.326363</v>
      </c>
      <c r="D130" s="81">
        <f t="array" ref="D130">INDEX('AEO 2022 52'!59:59,MATCH(D$67,'AEO 2022 52'!$13:$13,0))</f>
        <v>50.68211</v>
      </c>
      <c r="E130" s="81">
        <f t="array" ref="E130">INDEX('AEO 2022 52'!59:59,MATCH(E$67,'AEO 2022 52'!$13:$13,0))</f>
        <v>50.212204</v>
      </c>
      <c r="F130" s="81">
        <f t="array" ref="F130">INDEX('AEO 2022 52'!59:59,MATCH(F$67,'AEO 2022 52'!$13:$13,0))</f>
        <v>49.797062</v>
      </c>
      <c r="G130" s="81">
        <f t="array" ref="G130">INDEX('AEO 2022 52'!59:59,MATCH(G$67,'AEO 2022 52'!$13:$13,0))</f>
        <v>49.502266</v>
      </c>
      <c r="H130" s="81">
        <f t="array" ref="H130">INDEX('AEO 2022 52'!59:59,MATCH(H$67,'AEO 2022 52'!$13:$13,0))</f>
        <v>49.267971</v>
      </c>
      <c r="I130" s="81">
        <f t="array" ref="I130">INDEX('AEO 2022 52'!59:59,MATCH(I$67,'AEO 2022 52'!$13:$13,0))</f>
        <v>49.039097</v>
      </c>
      <c r="J130" s="81">
        <f t="array" ref="J130">INDEX('AEO 2022 52'!59:59,MATCH(J$67,'AEO 2022 52'!$13:$13,0))</f>
        <v>48.851582</v>
      </c>
      <c r="K130" s="81">
        <f t="array" ref="K130">INDEX('AEO 2022 52'!59:59,MATCH(K$67,'AEO 2022 52'!$13:$13,0))</f>
        <v>48.702179</v>
      </c>
      <c r="L130" s="81">
        <f t="array" ref="L130">INDEX('AEO 2022 52'!59:59,MATCH(L$67,'AEO 2022 52'!$13:$13,0))</f>
        <v>48.58416</v>
      </c>
      <c r="M130" s="81">
        <f t="array" ref="M130">INDEX('AEO 2022 52'!59:59,MATCH(M$67,'AEO 2022 52'!$13:$13,0))</f>
        <v>48.493633</v>
      </c>
      <c r="N130" s="81">
        <f t="array" ref="N130">INDEX('AEO 2022 52'!59:59,MATCH(N$67,'AEO 2022 52'!$13:$13,0))</f>
        <v>48.420361</v>
      </c>
      <c r="O130" s="81">
        <f t="array" ref="O130">INDEX('AEO 2022 52'!59:59,MATCH(O$67,'AEO 2022 52'!$13:$13,0))</f>
        <v>48.366085</v>
      </c>
      <c r="P130" s="81">
        <f t="array" ref="P130">INDEX('AEO 2022 52'!59:59,MATCH(P$67,'AEO 2022 52'!$13:$13,0))</f>
        <v>48.301609</v>
      </c>
      <c r="Q130" s="81">
        <f t="array" ref="Q130">INDEX('AEO 2022 52'!59:59,MATCH(Q$67,'AEO 2022 52'!$13:$13,0))</f>
        <v>48.244625</v>
      </c>
      <c r="R130" s="81">
        <f t="array" ref="R130">INDEX('AEO 2022 52'!59:59,MATCH(R$67,'AEO 2022 52'!$13:$13,0))</f>
        <v>48.196957</v>
      </c>
      <c r="S130" s="81">
        <f t="array" ref="S130">INDEX('AEO 2022 52'!59:59,MATCH(S$67,'AEO 2022 52'!$13:$13,0))</f>
        <v>48.156109</v>
      </c>
      <c r="T130" s="81">
        <f t="array" ref="T130">INDEX('AEO 2022 52'!59:59,MATCH(T$67,'AEO 2022 52'!$13:$13,0))</f>
        <v>48.118668</v>
      </c>
      <c r="U130" s="81">
        <f t="array" ref="U130">INDEX('AEO 2022 52'!59:59,MATCH(U$67,'AEO 2022 52'!$13:$13,0))</f>
        <v>48.085941</v>
      </c>
      <c r="V130" s="81">
        <f t="array" ref="V130">INDEX('AEO 2022 52'!59:59,MATCH(V$67,'AEO 2022 52'!$13:$13,0))</f>
        <v>48.051708</v>
      </c>
      <c r="W130" s="81">
        <f t="array" ref="W130">INDEX('AEO 2022 52'!59:59,MATCH(W$67,'AEO 2022 52'!$13:$13,0))</f>
        <v>48.030117</v>
      </c>
      <c r="X130" s="81">
        <f t="array" ref="X130">INDEX('AEO 2022 52'!59:59,MATCH(X$67,'AEO 2022 52'!$13:$13,0))</f>
        <v>48.010628</v>
      </c>
      <c r="Y130" s="81">
        <f t="array" ref="Y130">INDEX('AEO 2022 52'!59:59,MATCH(Y$67,'AEO 2022 52'!$13:$13,0))</f>
        <v>47.992878</v>
      </c>
      <c r="Z130" s="81">
        <f t="array" ref="Z130">INDEX('AEO 2022 52'!59:59,MATCH(Z$67,'AEO 2022 52'!$13:$13,0))</f>
        <v>47.977814</v>
      </c>
      <c r="AA130" s="81">
        <f t="array" ref="AA130">INDEX('AEO 2022 52'!59:59,MATCH(AA$67,'AEO 2022 52'!$13:$13,0))</f>
        <v>47.965595</v>
      </c>
      <c r="AB130" s="81">
        <f t="array" ref="AB130">INDEX('AEO 2022 52'!59:59,MATCH(AB$67,'AEO 2022 52'!$13:$13,0))</f>
        <v>47.955273</v>
      </c>
      <c r="AC130" s="81">
        <f t="array" ref="AC130">INDEX('AEO 2022 52'!59:59,MATCH(AC$67,'AEO 2022 52'!$13:$13,0))</f>
        <v>47.94775</v>
      </c>
      <c r="AD130" s="81">
        <f t="array" ref="AD130">INDEX('AEO 2022 52'!59:59,MATCH(AD$67,'AEO 2022 52'!$13:$13,0))</f>
        <v>47.941231</v>
      </c>
      <c r="AE130" s="81">
        <f t="array" ref="AE130">INDEX('AEO 2022 52'!59:59,MATCH(AE$67,'AEO 2022 52'!$13:$13,0))</f>
        <v>47.937214</v>
      </c>
      <c r="AF130" s="81">
        <f t="array" ref="AF130">INDEX('AEO 2022 52'!59:59,MATCH(AF$67,'AEO 2022 52'!$13:$13,0))</f>
        <v>47.915657</v>
      </c>
    </row>
    <row r="131" ht="14.25" customHeight="1">
      <c r="A131" s="3" t="str">
        <f>'AEO 2021 52'!A58</f>
        <v>Small Pickup</v>
      </c>
      <c r="B131" s="3">
        <f t="array" ref="B131">INDEX('AEO 2021 52'!58:58,MATCH(B$67,'AEO 2021 52'!$14:$14,0))</f>
        <v>0</v>
      </c>
      <c r="C131" s="81">
        <f t="array" ref="C131">INDEX('AEO 2022 52'!60:60,MATCH(C$67,'AEO 2022 52'!$13:$13,0))</f>
        <v>0</v>
      </c>
      <c r="D131" s="81">
        <f t="array" ref="D131">INDEX('AEO 2022 52'!60:60,MATCH(D$67,'AEO 2022 52'!$13:$13,0))</f>
        <v>0</v>
      </c>
      <c r="E131" s="81">
        <f t="array" ref="E131">INDEX('AEO 2022 52'!60:60,MATCH(E$67,'AEO 2022 52'!$13:$13,0))</f>
        <v>0</v>
      </c>
      <c r="F131" s="81">
        <f t="array" ref="F131">INDEX('AEO 2022 52'!60:60,MATCH(F$67,'AEO 2022 52'!$13:$13,0))</f>
        <v>0</v>
      </c>
      <c r="G131" s="81">
        <f t="array" ref="G131">INDEX('AEO 2022 52'!60:60,MATCH(G$67,'AEO 2022 52'!$13:$13,0))</f>
        <v>0</v>
      </c>
      <c r="H131" s="81">
        <f t="array" ref="H131">INDEX('AEO 2022 52'!60:60,MATCH(H$67,'AEO 2022 52'!$13:$13,0))</f>
        <v>0</v>
      </c>
      <c r="I131" s="81">
        <f t="array" ref="I131">INDEX('AEO 2022 52'!60:60,MATCH(I$67,'AEO 2022 52'!$13:$13,0))</f>
        <v>0</v>
      </c>
      <c r="J131" s="81">
        <f t="array" ref="J131">INDEX('AEO 2022 52'!60:60,MATCH(J$67,'AEO 2022 52'!$13:$13,0))</f>
        <v>0</v>
      </c>
      <c r="K131" s="81">
        <f t="array" ref="K131">INDEX('AEO 2022 52'!60:60,MATCH(K$67,'AEO 2022 52'!$13:$13,0))</f>
        <v>0</v>
      </c>
      <c r="L131" s="81">
        <f t="array" ref="L131">INDEX('AEO 2022 52'!60:60,MATCH(L$67,'AEO 2022 52'!$13:$13,0))</f>
        <v>0</v>
      </c>
      <c r="M131" s="81">
        <f t="array" ref="M131">INDEX('AEO 2022 52'!60:60,MATCH(M$67,'AEO 2022 52'!$13:$13,0))</f>
        <v>0</v>
      </c>
      <c r="N131" s="81">
        <f t="array" ref="N131">INDEX('AEO 2022 52'!60:60,MATCH(N$67,'AEO 2022 52'!$13:$13,0))</f>
        <v>0</v>
      </c>
      <c r="O131" s="81">
        <f t="array" ref="O131">INDEX('AEO 2022 52'!60:60,MATCH(O$67,'AEO 2022 52'!$13:$13,0))</f>
        <v>0</v>
      </c>
      <c r="P131" s="81">
        <f t="array" ref="P131">INDEX('AEO 2022 52'!60:60,MATCH(P$67,'AEO 2022 52'!$13:$13,0))</f>
        <v>0</v>
      </c>
      <c r="Q131" s="81">
        <f t="array" ref="Q131">INDEX('AEO 2022 52'!60:60,MATCH(Q$67,'AEO 2022 52'!$13:$13,0))</f>
        <v>0</v>
      </c>
      <c r="R131" s="81">
        <f t="array" ref="R131">INDEX('AEO 2022 52'!60:60,MATCH(R$67,'AEO 2022 52'!$13:$13,0))</f>
        <v>0</v>
      </c>
      <c r="S131" s="81">
        <f t="array" ref="S131">INDEX('AEO 2022 52'!60:60,MATCH(S$67,'AEO 2022 52'!$13:$13,0))</f>
        <v>0</v>
      </c>
      <c r="T131" s="81">
        <f t="array" ref="T131">INDEX('AEO 2022 52'!60:60,MATCH(T$67,'AEO 2022 52'!$13:$13,0))</f>
        <v>0</v>
      </c>
      <c r="U131" s="81">
        <f t="array" ref="U131">INDEX('AEO 2022 52'!60:60,MATCH(U$67,'AEO 2022 52'!$13:$13,0))</f>
        <v>0</v>
      </c>
      <c r="V131" s="81">
        <f t="array" ref="V131">INDEX('AEO 2022 52'!60:60,MATCH(V$67,'AEO 2022 52'!$13:$13,0))</f>
        <v>0</v>
      </c>
      <c r="W131" s="81">
        <f t="array" ref="W131">INDEX('AEO 2022 52'!60:60,MATCH(W$67,'AEO 2022 52'!$13:$13,0))</f>
        <v>0</v>
      </c>
      <c r="X131" s="81">
        <f t="array" ref="X131">INDEX('AEO 2022 52'!60:60,MATCH(X$67,'AEO 2022 52'!$13:$13,0))</f>
        <v>0</v>
      </c>
      <c r="Y131" s="81">
        <f t="array" ref="Y131">INDEX('AEO 2022 52'!60:60,MATCH(Y$67,'AEO 2022 52'!$13:$13,0))</f>
        <v>0</v>
      </c>
      <c r="Z131" s="81">
        <f t="array" ref="Z131">INDEX('AEO 2022 52'!60:60,MATCH(Z$67,'AEO 2022 52'!$13:$13,0))</f>
        <v>0</v>
      </c>
      <c r="AA131" s="81">
        <f t="array" ref="AA131">INDEX('AEO 2022 52'!60:60,MATCH(AA$67,'AEO 2022 52'!$13:$13,0))</f>
        <v>0</v>
      </c>
      <c r="AB131" s="81">
        <f t="array" ref="AB131">INDEX('AEO 2022 52'!60:60,MATCH(AB$67,'AEO 2022 52'!$13:$13,0))</f>
        <v>0</v>
      </c>
      <c r="AC131" s="81">
        <f t="array" ref="AC131">INDEX('AEO 2022 52'!60:60,MATCH(AC$67,'AEO 2022 52'!$13:$13,0))</f>
        <v>0</v>
      </c>
      <c r="AD131" s="81">
        <f t="array" ref="AD131">INDEX('AEO 2022 52'!60:60,MATCH(AD$67,'AEO 2022 52'!$13:$13,0))</f>
        <v>0</v>
      </c>
      <c r="AE131" s="81">
        <f t="array" ref="AE131">INDEX('AEO 2022 52'!60:60,MATCH(AE$67,'AEO 2022 52'!$13:$13,0))</f>
        <v>0</v>
      </c>
      <c r="AF131" s="81">
        <f t="array" ref="AF131">INDEX('AEO 2022 52'!60:60,MATCH(AF$67,'AEO 2022 52'!$13:$13,0))</f>
        <v>0</v>
      </c>
    </row>
    <row r="132" ht="14.25" customHeight="1">
      <c r="A132" s="3" t="str">
        <f>'AEO 2021 52'!A59</f>
        <v>Large Pickup</v>
      </c>
      <c r="B132" s="3">
        <f t="array" ref="B132">INDEX('AEO 2021 52'!59:59,MATCH(B$67,'AEO 2021 52'!$14:$14,0))</f>
        <v>0</v>
      </c>
      <c r="C132" s="81">
        <f t="array" ref="C132">INDEX('AEO 2022 52'!61:61,MATCH(C$67,'AEO 2022 52'!$13:$13,0))</f>
        <v>0</v>
      </c>
      <c r="D132" s="81">
        <f t="array" ref="D132">INDEX('AEO 2022 52'!61:61,MATCH(D$67,'AEO 2022 52'!$13:$13,0))</f>
        <v>0</v>
      </c>
      <c r="E132" s="81">
        <f t="array" ref="E132">INDEX('AEO 2022 52'!61:61,MATCH(E$67,'AEO 2022 52'!$13:$13,0))</f>
        <v>0</v>
      </c>
      <c r="F132" s="81">
        <f t="array" ref="F132">INDEX('AEO 2022 52'!61:61,MATCH(F$67,'AEO 2022 52'!$13:$13,0))</f>
        <v>0</v>
      </c>
      <c r="G132" s="81">
        <f t="array" ref="G132">INDEX('AEO 2022 52'!61:61,MATCH(G$67,'AEO 2022 52'!$13:$13,0))</f>
        <v>0</v>
      </c>
      <c r="H132" s="81">
        <f t="array" ref="H132">INDEX('AEO 2022 52'!61:61,MATCH(H$67,'AEO 2022 52'!$13:$13,0))</f>
        <v>0</v>
      </c>
      <c r="I132" s="81">
        <f t="array" ref="I132">INDEX('AEO 2022 52'!61:61,MATCH(I$67,'AEO 2022 52'!$13:$13,0))</f>
        <v>0</v>
      </c>
      <c r="J132" s="81">
        <f t="array" ref="J132">INDEX('AEO 2022 52'!61:61,MATCH(J$67,'AEO 2022 52'!$13:$13,0))</f>
        <v>0</v>
      </c>
      <c r="K132" s="81">
        <f t="array" ref="K132">INDEX('AEO 2022 52'!61:61,MATCH(K$67,'AEO 2022 52'!$13:$13,0))</f>
        <v>0</v>
      </c>
      <c r="L132" s="81">
        <f t="array" ref="L132">INDEX('AEO 2022 52'!61:61,MATCH(L$67,'AEO 2022 52'!$13:$13,0))</f>
        <v>0</v>
      </c>
      <c r="M132" s="81">
        <f t="array" ref="M132">INDEX('AEO 2022 52'!61:61,MATCH(M$67,'AEO 2022 52'!$13:$13,0))</f>
        <v>0</v>
      </c>
      <c r="N132" s="81">
        <f t="array" ref="N132">INDEX('AEO 2022 52'!61:61,MATCH(N$67,'AEO 2022 52'!$13:$13,0))</f>
        <v>0</v>
      </c>
      <c r="O132" s="81">
        <f t="array" ref="O132">INDEX('AEO 2022 52'!61:61,MATCH(O$67,'AEO 2022 52'!$13:$13,0))</f>
        <v>0</v>
      </c>
      <c r="P132" s="81">
        <f t="array" ref="P132">INDEX('AEO 2022 52'!61:61,MATCH(P$67,'AEO 2022 52'!$13:$13,0))</f>
        <v>0</v>
      </c>
      <c r="Q132" s="81">
        <f t="array" ref="Q132">INDEX('AEO 2022 52'!61:61,MATCH(Q$67,'AEO 2022 52'!$13:$13,0))</f>
        <v>0</v>
      </c>
      <c r="R132" s="81">
        <f t="array" ref="R132">INDEX('AEO 2022 52'!61:61,MATCH(R$67,'AEO 2022 52'!$13:$13,0))</f>
        <v>0</v>
      </c>
      <c r="S132" s="81">
        <f t="array" ref="S132">INDEX('AEO 2022 52'!61:61,MATCH(S$67,'AEO 2022 52'!$13:$13,0))</f>
        <v>0</v>
      </c>
      <c r="T132" s="81">
        <f t="array" ref="T132">INDEX('AEO 2022 52'!61:61,MATCH(T$67,'AEO 2022 52'!$13:$13,0))</f>
        <v>0</v>
      </c>
      <c r="U132" s="81">
        <f t="array" ref="U132">INDEX('AEO 2022 52'!61:61,MATCH(U$67,'AEO 2022 52'!$13:$13,0))</f>
        <v>0</v>
      </c>
      <c r="V132" s="81">
        <f t="array" ref="V132">INDEX('AEO 2022 52'!61:61,MATCH(V$67,'AEO 2022 52'!$13:$13,0))</f>
        <v>0</v>
      </c>
      <c r="W132" s="81">
        <f t="array" ref="W132">INDEX('AEO 2022 52'!61:61,MATCH(W$67,'AEO 2022 52'!$13:$13,0))</f>
        <v>0</v>
      </c>
      <c r="X132" s="81">
        <f t="array" ref="X132">INDEX('AEO 2022 52'!61:61,MATCH(X$67,'AEO 2022 52'!$13:$13,0))</f>
        <v>0</v>
      </c>
      <c r="Y132" s="81">
        <f t="array" ref="Y132">INDEX('AEO 2022 52'!61:61,MATCH(Y$67,'AEO 2022 52'!$13:$13,0))</f>
        <v>0</v>
      </c>
      <c r="Z132" s="81">
        <f t="array" ref="Z132">INDEX('AEO 2022 52'!61:61,MATCH(Z$67,'AEO 2022 52'!$13:$13,0))</f>
        <v>0</v>
      </c>
      <c r="AA132" s="81">
        <f t="array" ref="AA132">INDEX('AEO 2022 52'!61:61,MATCH(AA$67,'AEO 2022 52'!$13:$13,0))</f>
        <v>0</v>
      </c>
      <c r="AB132" s="81">
        <f t="array" ref="AB132">INDEX('AEO 2022 52'!61:61,MATCH(AB$67,'AEO 2022 52'!$13:$13,0))</f>
        <v>0</v>
      </c>
      <c r="AC132" s="81">
        <f t="array" ref="AC132">INDEX('AEO 2022 52'!61:61,MATCH(AC$67,'AEO 2022 52'!$13:$13,0))</f>
        <v>0</v>
      </c>
      <c r="AD132" s="81">
        <f t="array" ref="AD132">INDEX('AEO 2022 52'!61:61,MATCH(AD$67,'AEO 2022 52'!$13:$13,0))</f>
        <v>0</v>
      </c>
      <c r="AE132" s="81">
        <f t="array" ref="AE132">INDEX('AEO 2022 52'!61:61,MATCH(AE$67,'AEO 2022 52'!$13:$13,0))</f>
        <v>0</v>
      </c>
      <c r="AF132" s="81">
        <f t="array" ref="AF132">INDEX('AEO 2022 52'!61:61,MATCH(AF$67,'AEO 2022 52'!$13:$13,0))</f>
        <v>0</v>
      </c>
    </row>
    <row r="133" ht="14.25" customHeight="1">
      <c r="A133" s="3" t="str">
        <f>'AEO 2021 52'!A60</f>
        <v>Small Van</v>
      </c>
      <c r="B133" s="3">
        <f t="array" ref="B133">INDEX('AEO 2021 52'!60:60,MATCH(B$67,'AEO 2021 52'!$14:$14,0))</f>
        <v>42.860321</v>
      </c>
      <c r="C133" s="81">
        <f t="array" ref="C133">INDEX('AEO 2022 52'!62:62,MATCH(C$67,'AEO 2022 52'!$13:$13,0))</f>
        <v>41.951759</v>
      </c>
      <c r="D133" s="81">
        <f t="array" ref="D133">INDEX('AEO 2022 52'!62:62,MATCH(D$67,'AEO 2022 52'!$13:$13,0))</f>
        <v>41.420273</v>
      </c>
      <c r="E133" s="81">
        <f t="array" ref="E133">INDEX('AEO 2022 52'!62:62,MATCH(E$67,'AEO 2022 52'!$13:$13,0))</f>
        <v>41.101078</v>
      </c>
      <c r="F133" s="81">
        <f t="array" ref="F133">INDEX('AEO 2022 52'!62:62,MATCH(F$67,'AEO 2022 52'!$13:$13,0))</f>
        <v>40.867874</v>
      </c>
      <c r="G133" s="81">
        <f t="array" ref="G133">INDEX('AEO 2022 52'!62:62,MATCH(G$67,'AEO 2022 52'!$13:$13,0))</f>
        <v>40.58984</v>
      </c>
      <c r="H133" s="81">
        <f t="array" ref="H133">INDEX('AEO 2022 52'!62:62,MATCH(H$67,'AEO 2022 52'!$13:$13,0))</f>
        <v>40.3829</v>
      </c>
      <c r="I133" s="81">
        <f t="array" ref="I133">INDEX('AEO 2022 52'!62:62,MATCH(I$67,'AEO 2022 52'!$13:$13,0))</f>
        <v>40.221867</v>
      </c>
      <c r="J133" s="81">
        <f t="array" ref="J133">INDEX('AEO 2022 52'!62:62,MATCH(J$67,'AEO 2022 52'!$13:$13,0))</f>
        <v>40.119164</v>
      </c>
      <c r="K133" s="81">
        <f t="array" ref="K133">INDEX('AEO 2022 52'!62:62,MATCH(K$67,'AEO 2022 52'!$13:$13,0))</f>
        <v>40.022263</v>
      </c>
      <c r="L133" s="81">
        <f t="array" ref="L133">INDEX('AEO 2022 52'!62:62,MATCH(L$67,'AEO 2022 52'!$13:$13,0))</f>
        <v>39.944149</v>
      </c>
      <c r="M133" s="81">
        <f t="array" ref="M133">INDEX('AEO 2022 52'!62:62,MATCH(M$67,'AEO 2022 52'!$13:$13,0))</f>
        <v>39.889275</v>
      </c>
      <c r="N133" s="81">
        <f t="array" ref="N133">INDEX('AEO 2022 52'!62:62,MATCH(N$67,'AEO 2022 52'!$13:$13,0))</f>
        <v>39.851589</v>
      </c>
      <c r="O133" s="81">
        <f t="array" ref="O133">INDEX('AEO 2022 52'!62:62,MATCH(O$67,'AEO 2022 52'!$13:$13,0))</f>
        <v>39.830715</v>
      </c>
      <c r="P133" s="81">
        <f t="array" ref="P133">INDEX('AEO 2022 52'!62:62,MATCH(P$67,'AEO 2022 52'!$13:$13,0))</f>
        <v>39.756805</v>
      </c>
      <c r="Q133" s="81">
        <f t="array" ref="Q133">INDEX('AEO 2022 52'!62:62,MATCH(Q$67,'AEO 2022 52'!$13:$13,0))</f>
        <v>39.683117</v>
      </c>
      <c r="R133" s="81">
        <f t="array" ref="R133">INDEX('AEO 2022 52'!62:62,MATCH(R$67,'AEO 2022 52'!$13:$13,0))</f>
        <v>39.619179</v>
      </c>
      <c r="S133" s="81">
        <f t="array" ref="S133">INDEX('AEO 2022 52'!62:62,MATCH(S$67,'AEO 2022 52'!$13:$13,0))</f>
        <v>39.565792</v>
      </c>
      <c r="T133" s="81">
        <f t="array" ref="T133">INDEX('AEO 2022 52'!62:62,MATCH(T$67,'AEO 2022 52'!$13:$13,0))</f>
        <v>39.51099</v>
      </c>
      <c r="U133" s="81">
        <f t="array" ref="U133">INDEX('AEO 2022 52'!62:62,MATCH(U$67,'AEO 2022 52'!$13:$13,0))</f>
        <v>39.460625</v>
      </c>
      <c r="V133" s="81">
        <f t="array" ref="V133">INDEX('AEO 2022 52'!62:62,MATCH(V$67,'AEO 2022 52'!$13:$13,0))</f>
        <v>39.409748</v>
      </c>
      <c r="W133" s="81">
        <f t="array" ref="W133">INDEX('AEO 2022 52'!62:62,MATCH(W$67,'AEO 2022 52'!$13:$13,0))</f>
        <v>39.376862</v>
      </c>
      <c r="X133" s="81">
        <f t="array" ref="X133">INDEX('AEO 2022 52'!62:62,MATCH(X$67,'AEO 2022 52'!$13:$13,0))</f>
        <v>39.345901</v>
      </c>
      <c r="Y133" s="81">
        <f t="array" ref="Y133">INDEX('AEO 2022 52'!62:62,MATCH(Y$67,'AEO 2022 52'!$13:$13,0))</f>
        <v>39.316628</v>
      </c>
      <c r="Z133" s="81">
        <f t="array" ref="Z133">INDEX('AEO 2022 52'!62:62,MATCH(Z$67,'AEO 2022 52'!$13:$13,0))</f>
        <v>39.289562</v>
      </c>
      <c r="AA133" s="81">
        <f t="array" ref="AA133">INDEX('AEO 2022 52'!62:62,MATCH(AA$67,'AEO 2022 52'!$13:$13,0))</f>
        <v>39.264828</v>
      </c>
      <c r="AB133" s="81">
        <f t="array" ref="AB133">INDEX('AEO 2022 52'!62:62,MATCH(AB$67,'AEO 2022 52'!$13:$13,0))</f>
        <v>39.242077</v>
      </c>
      <c r="AC133" s="81">
        <f t="array" ref="AC133">INDEX('AEO 2022 52'!62:62,MATCH(AC$67,'AEO 2022 52'!$13:$13,0))</f>
        <v>39.221149</v>
      </c>
      <c r="AD133" s="81">
        <f t="array" ref="AD133">INDEX('AEO 2022 52'!62:62,MATCH(AD$67,'AEO 2022 52'!$13:$13,0))</f>
        <v>39.201557</v>
      </c>
      <c r="AE133" s="81">
        <f t="array" ref="AE133">INDEX('AEO 2022 52'!62:62,MATCH(AE$67,'AEO 2022 52'!$13:$13,0))</f>
        <v>39.183758</v>
      </c>
      <c r="AF133" s="81">
        <f t="array" ref="AF133">INDEX('AEO 2022 52'!62:62,MATCH(AF$67,'AEO 2022 52'!$13:$13,0))</f>
        <v>39.162296</v>
      </c>
    </row>
    <row r="134" ht="14.25" customHeight="1">
      <c r="A134" s="3" t="str">
        <f>'AEO 2021 52'!A61</f>
        <v>Large Van</v>
      </c>
      <c r="B134" s="3">
        <f t="array" ref="B134">INDEX('AEO 2021 52'!61:61,MATCH(B$67,'AEO 2021 52'!$14:$14,0))</f>
        <v>0</v>
      </c>
      <c r="C134" s="81">
        <f t="array" ref="C134">INDEX('AEO 2022 52'!63:63,MATCH(C$67,'AEO 2022 52'!$13:$13,0))</f>
        <v>0</v>
      </c>
      <c r="D134" s="81">
        <f t="array" ref="D134">INDEX('AEO 2022 52'!63:63,MATCH(D$67,'AEO 2022 52'!$13:$13,0))</f>
        <v>0</v>
      </c>
      <c r="E134" s="81">
        <f t="array" ref="E134">INDEX('AEO 2022 52'!63:63,MATCH(E$67,'AEO 2022 52'!$13:$13,0))</f>
        <v>0</v>
      </c>
      <c r="F134" s="81">
        <f t="array" ref="F134">INDEX('AEO 2022 52'!63:63,MATCH(F$67,'AEO 2022 52'!$13:$13,0))</f>
        <v>0</v>
      </c>
      <c r="G134" s="81">
        <f t="array" ref="G134">INDEX('AEO 2022 52'!63:63,MATCH(G$67,'AEO 2022 52'!$13:$13,0))</f>
        <v>0</v>
      </c>
      <c r="H134" s="81">
        <f t="array" ref="H134">INDEX('AEO 2022 52'!63:63,MATCH(H$67,'AEO 2022 52'!$13:$13,0))</f>
        <v>0</v>
      </c>
      <c r="I134" s="81">
        <f t="array" ref="I134">INDEX('AEO 2022 52'!63:63,MATCH(I$67,'AEO 2022 52'!$13:$13,0))</f>
        <v>0</v>
      </c>
      <c r="J134" s="81">
        <f t="array" ref="J134">INDEX('AEO 2022 52'!63:63,MATCH(J$67,'AEO 2022 52'!$13:$13,0))</f>
        <v>0</v>
      </c>
      <c r="K134" s="81">
        <f t="array" ref="K134">INDEX('AEO 2022 52'!63:63,MATCH(K$67,'AEO 2022 52'!$13:$13,0))</f>
        <v>0</v>
      </c>
      <c r="L134" s="81">
        <f t="array" ref="L134">INDEX('AEO 2022 52'!63:63,MATCH(L$67,'AEO 2022 52'!$13:$13,0))</f>
        <v>0</v>
      </c>
      <c r="M134" s="81">
        <f t="array" ref="M134">INDEX('AEO 2022 52'!63:63,MATCH(M$67,'AEO 2022 52'!$13:$13,0))</f>
        <v>0</v>
      </c>
      <c r="N134" s="81">
        <f t="array" ref="N134">INDEX('AEO 2022 52'!63:63,MATCH(N$67,'AEO 2022 52'!$13:$13,0))</f>
        <v>0</v>
      </c>
      <c r="O134" s="81">
        <f t="array" ref="O134">INDEX('AEO 2022 52'!63:63,MATCH(O$67,'AEO 2022 52'!$13:$13,0))</f>
        <v>0</v>
      </c>
      <c r="P134" s="81">
        <f t="array" ref="P134">INDEX('AEO 2022 52'!63:63,MATCH(P$67,'AEO 2022 52'!$13:$13,0))</f>
        <v>0</v>
      </c>
      <c r="Q134" s="81">
        <f t="array" ref="Q134">INDEX('AEO 2022 52'!63:63,MATCH(Q$67,'AEO 2022 52'!$13:$13,0))</f>
        <v>0</v>
      </c>
      <c r="R134" s="81">
        <f t="array" ref="R134">INDEX('AEO 2022 52'!63:63,MATCH(R$67,'AEO 2022 52'!$13:$13,0))</f>
        <v>0</v>
      </c>
      <c r="S134" s="81">
        <f t="array" ref="S134">INDEX('AEO 2022 52'!63:63,MATCH(S$67,'AEO 2022 52'!$13:$13,0))</f>
        <v>0</v>
      </c>
      <c r="T134" s="81">
        <f t="array" ref="T134">INDEX('AEO 2022 52'!63:63,MATCH(T$67,'AEO 2022 52'!$13:$13,0))</f>
        <v>0</v>
      </c>
      <c r="U134" s="81">
        <f t="array" ref="U134">INDEX('AEO 2022 52'!63:63,MATCH(U$67,'AEO 2022 52'!$13:$13,0))</f>
        <v>0</v>
      </c>
      <c r="V134" s="81">
        <f t="array" ref="V134">INDEX('AEO 2022 52'!63:63,MATCH(V$67,'AEO 2022 52'!$13:$13,0))</f>
        <v>0</v>
      </c>
      <c r="W134" s="81">
        <f t="array" ref="W134">INDEX('AEO 2022 52'!63:63,MATCH(W$67,'AEO 2022 52'!$13:$13,0))</f>
        <v>0</v>
      </c>
      <c r="X134" s="81">
        <f t="array" ref="X134">INDEX('AEO 2022 52'!63:63,MATCH(X$67,'AEO 2022 52'!$13:$13,0))</f>
        <v>0</v>
      </c>
      <c r="Y134" s="81">
        <f t="array" ref="Y134">INDEX('AEO 2022 52'!63:63,MATCH(Y$67,'AEO 2022 52'!$13:$13,0))</f>
        <v>0</v>
      </c>
      <c r="Z134" s="81">
        <f t="array" ref="Z134">INDEX('AEO 2022 52'!63:63,MATCH(Z$67,'AEO 2022 52'!$13:$13,0))</f>
        <v>0</v>
      </c>
      <c r="AA134" s="81">
        <f t="array" ref="AA134">INDEX('AEO 2022 52'!63:63,MATCH(AA$67,'AEO 2022 52'!$13:$13,0))</f>
        <v>0</v>
      </c>
      <c r="AB134" s="81">
        <f t="array" ref="AB134">INDEX('AEO 2022 52'!63:63,MATCH(AB$67,'AEO 2022 52'!$13:$13,0))</f>
        <v>0</v>
      </c>
      <c r="AC134" s="81">
        <f t="array" ref="AC134">INDEX('AEO 2022 52'!63:63,MATCH(AC$67,'AEO 2022 52'!$13:$13,0))</f>
        <v>0</v>
      </c>
      <c r="AD134" s="81">
        <f t="array" ref="AD134">INDEX('AEO 2022 52'!63:63,MATCH(AD$67,'AEO 2022 52'!$13:$13,0))</f>
        <v>0</v>
      </c>
      <c r="AE134" s="81">
        <f t="array" ref="AE134">INDEX('AEO 2022 52'!63:63,MATCH(AE$67,'AEO 2022 52'!$13:$13,0))</f>
        <v>0</v>
      </c>
      <c r="AF134" s="81">
        <f t="array" ref="AF134">INDEX('AEO 2022 52'!63:63,MATCH(AF$67,'AEO 2022 52'!$13:$13,0))</f>
        <v>0</v>
      </c>
    </row>
    <row r="135" ht="14.25" customHeight="1">
      <c r="A135" s="3" t="str">
        <f>'AEO 2021 52'!A62</f>
        <v>Small Utility</v>
      </c>
      <c r="B135" s="3">
        <f t="array" ref="B135">INDEX('AEO 2021 52'!62:62,MATCH(B$67,'AEO 2021 52'!$14:$14,0))</f>
        <v>45.947495</v>
      </c>
      <c r="C135" s="81">
        <f t="array" ref="C135">INDEX('AEO 2022 52'!64:64,MATCH(C$67,'AEO 2022 52'!$13:$13,0))</f>
        <v>56.046215</v>
      </c>
      <c r="D135" s="81">
        <f t="array" ref="D135">INDEX('AEO 2022 52'!64:64,MATCH(D$67,'AEO 2022 52'!$13:$13,0))</f>
        <v>55.326687</v>
      </c>
      <c r="E135" s="81">
        <f t="array" ref="E135">INDEX('AEO 2022 52'!64:64,MATCH(E$67,'AEO 2022 52'!$13:$13,0))</f>
        <v>54.762264</v>
      </c>
      <c r="F135" s="81">
        <f t="array" ref="F135">INDEX('AEO 2022 52'!64:64,MATCH(F$67,'AEO 2022 52'!$13:$13,0))</f>
        <v>54.274586</v>
      </c>
      <c r="G135" s="81">
        <f t="array" ref="G135">INDEX('AEO 2022 52'!64:64,MATCH(G$67,'AEO 2022 52'!$13:$13,0))</f>
        <v>53.849701</v>
      </c>
      <c r="H135" s="81">
        <f t="array" ref="H135">INDEX('AEO 2022 52'!64:64,MATCH(H$67,'AEO 2022 52'!$13:$13,0))</f>
        <v>53.495773</v>
      </c>
      <c r="I135" s="81">
        <f t="array" ref="I135">INDEX('AEO 2022 52'!64:64,MATCH(I$67,'AEO 2022 52'!$13:$13,0))</f>
        <v>53.204498</v>
      </c>
      <c r="J135" s="81">
        <f t="array" ref="J135">INDEX('AEO 2022 52'!64:64,MATCH(J$67,'AEO 2022 52'!$13:$13,0))</f>
        <v>52.97443</v>
      </c>
      <c r="K135" s="81">
        <f t="array" ref="K135">INDEX('AEO 2022 52'!64:64,MATCH(K$67,'AEO 2022 52'!$13:$13,0))</f>
        <v>52.794544</v>
      </c>
      <c r="L135" s="81">
        <f t="array" ref="L135">INDEX('AEO 2022 52'!64:64,MATCH(L$67,'AEO 2022 52'!$13:$13,0))</f>
        <v>52.659386</v>
      </c>
      <c r="M135" s="81">
        <f t="array" ref="M135">INDEX('AEO 2022 52'!64:64,MATCH(M$67,'AEO 2022 52'!$13:$13,0))</f>
        <v>52.563076</v>
      </c>
      <c r="N135" s="81">
        <f t="array" ref="N135">INDEX('AEO 2022 52'!64:64,MATCH(N$67,'AEO 2022 52'!$13:$13,0))</f>
        <v>52.497063</v>
      </c>
      <c r="O135" s="81">
        <f t="array" ref="O135">INDEX('AEO 2022 52'!64:64,MATCH(O$67,'AEO 2022 52'!$13:$13,0))</f>
        <v>52.453213</v>
      </c>
      <c r="P135" s="81">
        <f t="array" ref="P135">INDEX('AEO 2022 52'!64:64,MATCH(P$67,'AEO 2022 52'!$13:$13,0))</f>
        <v>52.358421</v>
      </c>
      <c r="Q135" s="81">
        <f t="array" ref="Q135">INDEX('AEO 2022 52'!64:64,MATCH(Q$67,'AEO 2022 52'!$13:$13,0))</f>
        <v>52.264782</v>
      </c>
      <c r="R135" s="81">
        <f t="array" ref="R135">INDEX('AEO 2022 52'!64:64,MATCH(R$67,'AEO 2022 52'!$13:$13,0))</f>
        <v>52.182415</v>
      </c>
      <c r="S135" s="81">
        <f t="array" ref="S135">INDEX('AEO 2022 52'!64:64,MATCH(S$67,'AEO 2022 52'!$13:$13,0))</f>
        <v>52.107456</v>
      </c>
      <c r="T135" s="81">
        <f t="array" ref="T135">INDEX('AEO 2022 52'!64:64,MATCH(T$67,'AEO 2022 52'!$13:$13,0))</f>
        <v>52.037155</v>
      </c>
      <c r="U135" s="81">
        <f t="array" ref="U135">INDEX('AEO 2022 52'!64:64,MATCH(U$67,'AEO 2022 52'!$13:$13,0))</f>
        <v>51.9702</v>
      </c>
      <c r="V135" s="81">
        <f t="array" ref="V135">INDEX('AEO 2022 52'!64:64,MATCH(V$67,'AEO 2022 52'!$13:$13,0))</f>
        <v>51.903549</v>
      </c>
      <c r="W135" s="81">
        <f t="array" ref="W135">INDEX('AEO 2022 52'!64:64,MATCH(W$67,'AEO 2022 52'!$13:$13,0))</f>
        <v>51.855354</v>
      </c>
      <c r="X135" s="81">
        <f t="array" ref="X135">INDEX('AEO 2022 52'!64:64,MATCH(X$67,'AEO 2022 52'!$13:$13,0))</f>
        <v>51.809364</v>
      </c>
      <c r="Y135" s="81">
        <f t="array" ref="Y135">INDEX('AEO 2022 52'!64:64,MATCH(Y$67,'AEO 2022 52'!$13:$13,0))</f>
        <v>51.765923</v>
      </c>
      <c r="Z135" s="81">
        <f t="array" ref="Z135">INDEX('AEO 2022 52'!64:64,MATCH(Z$67,'AEO 2022 52'!$13:$13,0))</f>
        <v>51.724724</v>
      </c>
      <c r="AA135" s="81">
        <f t="array" ref="AA135">INDEX('AEO 2022 52'!64:64,MATCH(AA$67,'AEO 2022 52'!$13:$13,0))</f>
        <v>51.685814</v>
      </c>
      <c r="AB135" s="81">
        <f t="array" ref="AB135">INDEX('AEO 2022 52'!64:64,MATCH(AB$67,'AEO 2022 52'!$13:$13,0))</f>
        <v>51.649479</v>
      </c>
      <c r="AC135" s="81">
        <f t="array" ref="AC135">INDEX('AEO 2022 52'!64:64,MATCH(AC$67,'AEO 2022 52'!$13:$13,0))</f>
        <v>51.615219</v>
      </c>
      <c r="AD135" s="81">
        <f t="array" ref="AD135">INDEX('AEO 2022 52'!64:64,MATCH(AD$67,'AEO 2022 52'!$13:$13,0))</f>
        <v>51.582241</v>
      </c>
      <c r="AE135" s="81">
        <f t="array" ref="AE135">INDEX('AEO 2022 52'!64:64,MATCH(AE$67,'AEO 2022 52'!$13:$13,0))</f>
        <v>51.551327</v>
      </c>
      <c r="AF135" s="81">
        <f t="array" ref="AF135">INDEX('AEO 2022 52'!64:64,MATCH(AF$67,'AEO 2022 52'!$13:$13,0))</f>
        <v>51.515972</v>
      </c>
    </row>
    <row r="136" ht="14.25" customHeight="1">
      <c r="A136" s="3" t="str">
        <f>'AEO 2021 52'!A63</f>
        <v>Large Utility</v>
      </c>
      <c r="B136" s="3">
        <f t="array" ref="B136">INDEX('AEO 2021 52'!63:63,MATCH(B$67,'AEO 2021 52'!$14:$14,0))</f>
        <v>0</v>
      </c>
      <c r="C136" s="81">
        <f t="array" ref="C136">INDEX('AEO 2022 52'!65:65,MATCH(C$67,'AEO 2022 52'!$13:$13,0))</f>
        <v>0</v>
      </c>
      <c r="D136" s="81">
        <f t="array" ref="D136">INDEX('AEO 2022 52'!65:65,MATCH(D$67,'AEO 2022 52'!$13:$13,0))</f>
        <v>0</v>
      </c>
      <c r="E136" s="81">
        <f t="array" ref="E136">INDEX('AEO 2022 52'!65:65,MATCH(E$67,'AEO 2022 52'!$13:$13,0))</f>
        <v>0</v>
      </c>
      <c r="F136" s="81">
        <f t="array" ref="F136">INDEX('AEO 2022 52'!65:65,MATCH(F$67,'AEO 2022 52'!$13:$13,0))</f>
        <v>0</v>
      </c>
      <c r="G136" s="81">
        <f t="array" ref="G136">INDEX('AEO 2022 52'!65:65,MATCH(G$67,'AEO 2022 52'!$13:$13,0))</f>
        <v>0</v>
      </c>
      <c r="H136" s="81">
        <f t="array" ref="H136">INDEX('AEO 2022 52'!65:65,MATCH(H$67,'AEO 2022 52'!$13:$13,0))</f>
        <v>0</v>
      </c>
      <c r="I136" s="81">
        <f t="array" ref="I136">INDEX('AEO 2022 52'!65:65,MATCH(I$67,'AEO 2022 52'!$13:$13,0))</f>
        <v>0</v>
      </c>
      <c r="J136" s="81">
        <f t="array" ref="J136">INDEX('AEO 2022 52'!65:65,MATCH(J$67,'AEO 2022 52'!$13:$13,0))</f>
        <v>0</v>
      </c>
      <c r="K136" s="81">
        <f t="array" ref="K136">INDEX('AEO 2022 52'!65:65,MATCH(K$67,'AEO 2022 52'!$13:$13,0))</f>
        <v>0</v>
      </c>
      <c r="L136" s="81">
        <f t="array" ref="L136">INDEX('AEO 2022 52'!65:65,MATCH(L$67,'AEO 2022 52'!$13:$13,0))</f>
        <v>0</v>
      </c>
      <c r="M136" s="81">
        <f t="array" ref="M136">INDEX('AEO 2022 52'!65:65,MATCH(M$67,'AEO 2022 52'!$13:$13,0))</f>
        <v>0</v>
      </c>
      <c r="N136" s="81">
        <f t="array" ref="N136">INDEX('AEO 2022 52'!65:65,MATCH(N$67,'AEO 2022 52'!$13:$13,0))</f>
        <v>0</v>
      </c>
      <c r="O136" s="81">
        <f t="array" ref="O136">INDEX('AEO 2022 52'!65:65,MATCH(O$67,'AEO 2022 52'!$13:$13,0))</f>
        <v>0</v>
      </c>
      <c r="P136" s="81">
        <f t="array" ref="P136">INDEX('AEO 2022 52'!65:65,MATCH(P$67,'AEO 2022 52'!$13:$13,0))</f>
        <v>0</v>
      </c>
      <c r="Q136" s="81">
        <f t="array" ref="Q136">INDEX('AEO 2022 52'!65:65,MATCH(Q$67,'AEO 2022 52'!$13:$13,0))</f>
        <v>0</v>
      </c>
      <c r="R136" s="81">
        <f t="array" ref="R136">INDEX('AEO 2022 52'!65:65,MATCH(R$67,'AEO 2022 52'!$13:$13,0))</f>
        <v>0</v>
      </c>
      <c r="S136" s="81">
        <f t="array" ref="S136">INDEX('AEO 2022 52'!65:65,MATCH(S$67,'AEO 2022 52'!$13:$13,0))</f>
        <v>0</v>
      </c>
      <c r="T136" s="81">
        <f t="array" ref="T136">INDEX('AEO 2022 52'!65:65,MATCH(T$67,'AEO 2022 52'!$13:$13,0))</f>
        <v>0</v>
      </c>
      <c r="U136" s="81">
        <f t="array" ref="U136">INDEX('AEO 2022 52'!65:65,MATCH(U$67,'AEO 2022 52'!$13:$13,0))</f>
        <v>0</v>
      </c>
      <c r="V136" s="81">
        <f t="array" ref="V136">INDEX('AEO 2022 52'!65:65,MATCH(V$67,'AEO 2022 52'!$13:$13,0))</f>
        <v>0</v>
      </c>
      <c r="W136" s="81">
        <f t="array" ref="W136">INDEX('AEO 2022 52'!65:65,MATCH(W$67,'AEO 2022 52'!$13:$13,0))</f>
        <v>0</v>
      </c>
      <c r="X136" s="81">
        <f t="array" ref="X136">INDEX('AEO 2022 52'!65:65,MATCH(X$67,'AEO 2022 52'!$13:$13,0))</f>
        <v>0</v>
      </c>
      <c r="Y136" s="81">
        <f t="array" ref="Y136">INDEX('AEO 2022 52'!65:65,MATCH(Y$67,'AEO 2022 52'!$13:$13,0))</f>
        <v>0</v>
      </c>
      <c r="Z136" s="81">
        <f t="array" ref="Z136">INDEX('AEO 2022 52'!65:65,MATCH(Z$67,'AEO 2022 52'!$13:$13,0))</f>
        <v>0</v>
      </c>
      <c r="AA136" s="81">
        <f t="array" ref="AA136">INDEX('AEO 2022 52'!65:65,MATCH(AA$67,'AEO 2022 52'!$13:$13,0))</f>
        <v>0</v>
      </c>
      <c r="AB136" s="81">
        <f t="array" ref="AB136">INDEX('AEO 2022 52'!65:65,MATCH(AB$67,'AEO 2022 52'!$13:$13,0))</f>
        <v>0</v>
      </c>
      <c r="AC136" s="81">
        <f t="array" ref="AC136">INDEX('AEO 2022 52'!65:65,MATCH(AC$67,'AEO 2022 52'!$13:$13,0))</f>
        <v>0</v>
      </c>
      <c r="AD136" s="81">
        <f t="array" ref="AD136">INDEX('AEO 2022 52'!65:65,MATCH(AD$67,'AEO 2022 52'!$13:$13,0))</f>
        <v>0</v>
      </c>
      <c r="AE136" s="81">
        <f t="array" ref="AE136">INDEX('AEO 2022 52'!65:65,MATCH(AE$67,'AEO 2022 52'!$13:$13,0))</f>
        <v>0</v>
      </c>
      <c r="AF136" s="81">
        <f t="array" ref="AF136">INDEX('AEO 2022 52'!65:65,MATCH(AF$67,'AEO 2022 52'!$13:$13,0))</f>
        <v>0</v>
      </c>
    </row>
    <row r="137" ht="14.25" customHeight="1">
      <c r="A137" s="3" t="str">
        <f>'AEO 2021 52'!A64</f>
        <v>Small Crossover Trucks</v>
      </c>
      <c r="B137" s="3">
        <f t="array" ref="B137">INDEX('AEO 2021 52'!64:64,MATCH(B$67,'AEO 2021 52'!$14:$14,0))</f>
        <v>38.025059</v>
      </c>
      <c r="C137" s="81">
        <f t="array" ref="C137">INDEX('AEO 2022 52'!66:66,MATCH(C$67,'AEO 2022 52'!$13:$13,0))</f>
        <v>39.933769</v>
      </c>
      <c r="D137" s="81">
        <f t="array" ref="D137">INDEX('AEO 2022 52'!66:66,MATCH(D$67,'AEO 2022 52'!$13:$13,0))</f>
        <v>39.407108</v>
      </c>
      <c r="E137" s="81">
        <f t="array" ref="E137">INDEX('AEO 2022 52'!66:66,MATCH(E$67,'AEO 2022 52'!$13:$13,0))</f>
        <v>39.066895</v>
      </c>
      <c r="F137" s="81">
        <f t="array" ref="F137">INDEX('AEO 2022 52'!66:66,MATCH(F$67,'AEO 2022 52'!$13:$13,0))</f>
        <v>38.797733</v>
      </c>
      <c r="G137" s="81">
        <f t="array" ref="G137">INDEX('AEO 2022 52'!66:66,MATCH(G$67,'AEO 2022 52'!$13:$13,0))</f>
        <v>38.559643</v>
      </c>
      <c r="H137" s="81">
        <f t="array" ref="H137">INDEX('AEO 2022 52'!66:66,MATCH(H$67,'AEO 2022 52'!$13:$13,0))</f>
        <v>38.372715</v>
      </c>
      <c r="I137" s="81">
        <f t="array" ref="I137">INDEX('AEO 2022 52'!66:66,MATCH(I$67,'AEO 2022 52'!$13:$13,0))</f>
        <v>38.229309</v>
      </c>
      <c r="J137" s="81">
        <f t="array" ref="J137">INDEX('AEO 2022 52'!66:66,MATCH(J$67,'AEO 2022 52'!$13:$13,0))</f>
        <v>38.13089</v>
      </c>
      <c r="K137" s="81">
        <f t="array" ref="K137">INDEX('AEO 2022 52'!66:66,MATCH(K$67,'AEO 2022 52'!$13:$13,0))</f>
        <v>38.062794</v>
      </c>
      <c r="L137" s="81">
        <f t="array" ref="L137">INDEX('AEO 2022 52'!66:66,MATCH(L$67,'AEO 2022 52'!$13:$13,0))</f>
        <v>38.017288</v>
      </c>
      <c r="M137" s="81">
        <f t="array" ref="M137">INDEX('AEO 2022 52'!66:66,MATCH(M$67,'AEO 2022 52'!$13:$13,0))</f>
        <v>37.994698</v>
      </c>
      <c r="N137" s="81">
        <f t="array" ref="N137">INDEX('AEO 2022 52'!66:66,MATCH(N$67,'AEO 2022 52'!$13:$13,0))</f>
        <v>37.985268</v>
      </c>
      <c r="O137" s="81">
        <f t="array" ref="O137">INDEX('AEO 2022 52'!66:66,MATCH(O$67,'AEO 2022 52'!$13:$13,0))</f>
        <v>37.991886</v>
      </c>
      <c r="P137" s="81">
        <f t="array" ref="P137">INDEX('AEO 2022 52'!66:66,MATCH(P$67,'AEO 2022 52'!$13:$13,0))</f>
        <v>37.940125</v>
      </c>
      <c r="Q137" s="81">
        <f t="array" ref="Q137">INDEX('AEO 2022 52'!66:66,MATCH(Q$67,'AEO 2022 52'!$13:$13,0))</f>
        <v>37.884731</v>
      </c>
      <c r="R137" s="81">
        <f t="array" ref="R137">INDEX('AEO 2022 52'!66:66,MATCH(R$67,'AEO 2022 52'!$13:$13,0))</f>
        <v>37.837208</v>
      </c>
      <c r="S137" s="81">
        <f t="array" ref="S137">INDEX('AEO 2022 52'!66:66,MATCH(S$67,'AEO 2022 52'!$13:$13,0))</f>
        <v>37.795036</v>
      </c>
      <c r="T137" s="81">
        <f t="array" ref="T137">INDEX('AEO 2022 52'!66:66,MATCH(T$67,'AEO 2022 52'!$13:$13,0))</f>
        <v>37.753971</v>
      </c>
      <c r="U137" s="81">
        <f t="array" ref="U137">INDEX('AEO 2022 52'!66:66,MATCH(U$67,'AEO 2022 52'!$13:$13,0))</f>
        <v>37.716717</v>
      </c>
      <c r="V137" s="81">
        <f t="array" ref="V137">INDEX('AEO 2022 52'!66:66,MATCH(V$67,'AEO 2022 52'!$13:$13,0))</f>
        <v>37.676704</v>
      </c>
      <c r="W137" s="81">
        <f t="array" ref="W137">INDEX('AEO 2022 52'!66:66,MATCH(W$67,'AEO 2022 52'!$13:$13,0))</f>
        <v>37.647438</v>
      </c>
      <c r="X137" s="81">
        <f t="array" ref="X137">INDEX('AEO 2022 52'!66:66,MATCH(X$67,'AEO 2022 52'!$13:$13,0))</f>
        <v>37.619465</v>
      </c>
      <c r="Y137" s="81">
        <f t="array" ref="Y137">INDEX('AEO 2022 52'!66:66,MATCH(Y$67,'AEO 2022 52'!$13:$13,0))</f>
        <v>37.592937</v>
      </c>
      <c r="Z137" s="81">
        <f t="array" ref="Z137">INDEX('AEO 2022 52'!66:66,MATCH(Z$67,'AEO 2022 52'!$13:$13,0))</f>
        <v>37.568558</v>
      </c>
      <c r="AA137" s="81">
        <f t="array" ref="AA137">INDEX('AEO 2022 52'!66:66,MATCH(AA$67,'AEO 2022 52'!$13:$13,0))</f>
        <v>37.546352</v>
      </c>
      <c r="AB137" s="81">
        <f t="array" ref="AB137">INDEX('AEO 2022 52'!66:66,MATCH(AB$67,'AEO 2022 52'!$13:$13,0))</f>
        <v>37.526047</v>
      </c>
      <c r="AC137" s="81">
        <f t="array" ref="AC137">INDEX('AEO 2022 52'!66:66,MATCH(AC$67,'AEO 2022 52'!$13:$13,0))</f>
        <v>37.507805</v>
      </c>
      <c r="AD137" s="81">
        <f t="array" ref="AD137">INDEX('AEO 2022 52'!66:66,MATCH(AD$67,'AEO 2022 52'!$13:$13,0))</f>
        <v>37.490486</v>
      </c>
      <c r="AE137" s="81">
        <f t="array" ref="AE137">INDEX('AEO 2022 52'!66:66,MATCH(AE$67,'AEO 2022 52'!$13:$13,0))</f>
        <v>37.475212</v>
      </c>
      <c r="AF137" s="81">
        <f t="array" ref="AF137">INDEX('AEO 2022 52'!66:66,MATCH(AF$67,'AEO 2022 52'!$13:$13,0))</f>
        <v>37.456936</v>
      </c>
    </row>
    <row r="138" ht="14.25" customHeight="1">
      <c r="A138" s="3" t="str">
        <f>'AEO 2021 52'!A65</f>
        <v>Large Crossover Trucks</v>
      </c>
      <c r="B138" s="3">
        <f t="array" ref="B138">INDEX('AEO 2021 52'!65:65,MATCH(B$67,'AEO 2021 52'!$14:$14,0))</f>
        <v>51.534496</v>
      </c>
      <c r="C138" s="81">
        <f t="array" ref="C138">INDEX('AEO 2022 52'!67:67,MATCH(C$67,'AEO 2022 52'!$13:$13,0))</f>
        <v>54.295597</v>
      </c>
      <c r="D138" s="81">
        <f t="array" ref="D138">INDEX('AEO 2022 52'!67:67,MATCH(D$67,'AEO 2022 52'!$13:$13,0))</f>
        <v>53.664585</v>
      </c>
      <c r="E138" s="81">
        <f t="array" ref="E138">INDEX('AEO 2022 52'!67:67,MATCH(E$67,'AEO 2022 52'!$13:$13,0))</f>
        <v>53.225517</v>
      </c>
      <c r="F138" s="81">
        <f t="array" ref="F138">INDEX('AEO 2022 52'!67:67,MATCH(F$67,'AEO 2022 52'!$13:$13,0))</f>
        <v>52.860165</v>
      </c>
      <c r="G138" s="81">
        <f t="array" ref="G138">INDEX('AEO 2022 52'!67:67,MATCH(G$67,'AEO 2022 52'!$13:$13,0))</f>
        <v>52.561298</v>
      </c>
      <c r="H138" s="81">
        <f t="array" ref="H138">INDEX('AEO 2022 52'!67:67,MATCH(H$67,'AEO 2022 52'!$13:$13,0))</f>
        <v>52.324249</v>
      </c>
      <c r="I138" s="81">
        <f t="array" ref="I138">INDEX('AEO 2022 52'!67:67,MATCH(I$67,'AEO 2022 52'!$13:$13,0))</f>
        <v>52.136024</v>
      </c>
      <c r="J138" s="81">
        <f t="array" ref="J138">INDEX('AEO 2022 52'!67:67,MATCH(J$67,'AEO 2022 52'!$13:$13,0))</f>
        <v>51.995251</v>
      </c>
      <c r="K138" s="81">
        <f t="array" ref="K138">INDEX('AEO 2022 52'!67:67,MATCH(K$67,'AEO 2022 52'!$13:$13,0))</f>
        <v>51.890118</v>
      </c>
      <c r="L138" s="81">
        <f t="array" ref="L138">INDEX('AEO 2022 52'!67:67,MATCH(L$67,'AEO 2022 52'!$13:$13,0))</f>
        <v>51.814842</v>
      </c>
      <c r="M138" s="81">
        <f t="array" ref="M138">INDEX('AEO 2022 52'!67:67,MATCH(M$67,'AEO 2022 52'!$13:$13,0))</f>
        <v>51.76897</v>
      </c>
      <c r="N138" s="81">
        <f t="array" ref="N138">INDEX('AEO 2022 52'!67:67,MATCH(N$67,'AEO 2022 52'!$13:$13,0))</f>
        <v>51.738533</v>
      </c>
      <c r="O138" s="81">
        <f t="array" ref="O138">INDEX('AEO 2022 52'!67:67,MATCH(O$67,'AEO 2022 52'!$13:$13,0))</f>
        <v>51.728611</v>
      </c>
      <c r="P138" s="81">
        <f t="array" ref="P138">INDEX('AEO 2022 52'!67:67,MATCH(P$67,'AEO 2022 52'!$13:$13,0))</f>
        <v>51.662376</v>
      </c>
      <c r="Q138" s="81">
        <f t="array" ref="Q138">INDEX('AEO 2022 52'!67:67,MATCH(Q$67,'AEO 2022 52'!$13:$13,0))</f>
        <v>51.594257</v>
      </c>
      <c r="R138" s="81">
        <f t="array" ref="R138">INDEX('AEO 2022 52'!67:67,MATCH(R$67,'AEO 2022 52'!$13:$13,0))</f>
        <v>51.534019</v>
      </c>
      <c r="S138" s="81">
        <f t="array" ref="S138">INDEX('AEO 2022 52'!67:67,MATCH(S$67,'AEO 2022 52'!$13:$13,0))</f>
        <v>51.48037</v>
      </c>
      <c r="T138" s="81">
        <f t="array" ref="T138">INDEX('AEO 2022 52'!67:67,MATCH(T$67,'AEO 2022 52'!$13:$13,0))</f>
        <v>51.429096</v>
      </c>
      <c r="U138" s="81">
        <f t="array" ref="U138">INDEX('AEO 2022 52'!67:67,MATCH(U$67,'AEO 2022 52'!$13:$13,0))</f>
        <v>51.381134</v>
      </c>
      <c r="V138" s="81">
        <f t="array" ref="V138">INDEX('AEO 2022 52'!67:67,MATCH(V$67,'AEO 2022 52'!$13:$13,0))</f>
        <v>51.331573</v>
      </c>
      <c r="W138" s="81">
        <f t="array" ref="W138">INDEX('AEO 2022 52'!67:67,MATCH(W$67,'AEO 2022 52'!$13:$13,0))</f>
        <v>51.293419</v>
      </c>
      <c r="X138" s="81">
        <f t="array" ref="X138">INDEX('AEO 2022 52'!67:67,MATCH(X$67,'AEO 2022 52'!$13:$13,0))</f>
        <v>51.257561</v>
      </c>
      <c r="Y138" s="81">
        <f t="array" ref="Y138">INDEX('AEO 2022 52'!67:67,MATCH(Y$67,'AEO 2022 52'!$13:$13,0))</f>
        <v>51.222275</v>
      </c>
      <c r="Z138" s="81">
        <f t="array" ref="Z138">INDEX('AEO 2022 52'!67:67,MATCH(Z$67,'AEO 2022 52'!$13:$13,0))</f>
        <v>51.191734</v>
      </c>
      <c r="AA138" s="81">
        <f t="array" ref="AA138">INDEX('AEO 2022 52'!67:67,MATCH(AA$67,'AEO 2022 52'!$13:$13,0))</f>
        <v>51.163898</v>
      </c>
      <c r="AB138" s="81">
        <f t="array" ref="AB138">INDEX('AEO 2022 52'!67:67,MATCH(AB$67,'AEO 2022 52'!$13:$13,0))</f>
        <v>51.138157</v>
      </c>
      <c r="AC138" s="81">
        <f t="array" ref="AC138">INDEX('AEO 2022 52'!67:67,MATCH(AC$67,'AEO 2022 52'!$13:$13,0))</f>
        <v>51.114857</v>
      </c>
      <c r="AD138" s="81">
        <f t="array" ref="AD138">INDEX('AEO 2022 52'!67:67,MATCH(AD$67,'AEO 2022 52'!$13:$13,0))</f>
        <v>51.092598</v>
      </c>
      <c r="AE138" s="81">
        <f t="array" ref="AE138">INDEX('AEO 2022 52'!67:67,MATCH(AE$67,'AEO 2022 52'!$13:$13,0))</f>
        <v>51.072758</v>
      </c>
      <c r="AF138" s="81">
        <f t="array" ref="AF138">INDEX('AEO 2022 52'!67:67,MATCH(AF$67,'AEO 2022 52'!$13:$13,0))</f>
        <v>51.050255</v>
      </c>
    </row>
    <row r="139" ht="14.25" customHeight="1"/>
    <row r="140" ht="14.25" customHeight="1">
      <c r="A140" s="3" t="str">
        <f>A7</f>
        <v>Plug-in 40 Gasoline Hybrid</v>
      </c>
    </row>
    <row r="141" ht="14.25" customHeight="1">
      <c r="A141" s="3" t="str">
        <f>'AEO 2021 52'!A67</f>
        <v>Mini-compact Cars</v>
      </c>
      <c r="B141" s="3">
        <f t="array" ref="B141">INDEX('AEO 2021 52'!67:67,MATCH(B$67,'AEO 2021 52'!$14:$14,0))</f>
        <v>0</v>
      </c>
      <c r="C141" s="81">
        <f t="array" ref="C141">INDEX('AEO 2022 52'!70:70,MATCH(C$67,'AEO 2022 52'!$13:$13,0))</f>
        <v>0</v>
      </c>
      <c r="D141" s="81">
        <f t="array" ref="D141">INDEX('AEO 2022 52'!70:70,MATCH(D$67,'AEO 2022 52'!$13:$13,0))</f>
        <v>0</v>
      </c>
      <c r="E141" s="81">
        <f t="array" ref="E141">INDEX('AEO 2022 52'!70:70,MATCH(E$67,'AEO 2022 52'!$13:$13,0))</f>
        <v>0</v>
      </c>
      <c r="F141" s="81">
        <f t="array" ref="F141">INDEX('AEO 2022 52'!70:70,MATCH(F$67,'AEO 2022 52'!$13:$13,0))</f>
        <v>0</v>
      </c>
      <c r="G141" s="81">
        <f t="array" ref="G141">INDEX('AEO 2022 52'!70:70,MATCH(G$67,'AEO 2022 52'!$13:$13,0))</f>
        <v>0</v>
      </c>
      <c r="H141" s="81">
        <f t="array" ref="H141">INDEX('AEO 2022 52'!70:70,MATCH(H$67,'AEO 2022 52'!$13:$13,0))</f>
        <v>0</v>
      </c>
      <c r="I141" s="81">
        <f t="array" ref="I141">INDEX('AEO 2022 52'!70:70,MATCH(I$67,'AEO 2022 52'!$13:$13,0))</f>
        <v>0</v>
      </c>
      <c r="J141" s="81">
        <f t="array" ref="J141">INDEX('AEO 2022 52'!70:70,MATCH(J$67,'AEO 2022 52'!$13:$13,0))</f>
        <v>0</v>
      </c>
      <c r="K141" s="81">
        <f t="array" ref="K141">INDEX('AEO 2022 52'!70:70,MATCH(K$67,'AEO 2022 52'!$13:$13,0))</f>
        <v>0</v>
      </c>
      <c r="L141" s="81">
        <f t="array" ref="L141">INDEX('AEO 2022 52'!70:70,MATCH(L$67,'AEO 2022 52'!$13:$13,0))</f>
        <v>0</v>
      </c>
      <c r="M141" s="81">
        <f t="array" ref="M141">INDEX('AEO 2022 52'!70:70,MATCH(M$67,'AEO 2022 52'!$13:$13,0))</f>
        <v>0</v>
      </c>
      <c r="N141" s="81">
        <f t="array" ref="N141">INDEX('AEO 2022 52'!70:70,MATCH(N$67,'AEO 2022 52'!$13:$13,0))</f>
        <v>0</v>
      </c>
      <c r="O141" s="81">
        <f t="array" ref="O141">INDEX('AEO 2022 52'!70:70,MATCH(O$67,'AEO 2022 52'!$13:$13,0))</f>
        <v>0</v>
      </c>
      <c r="P141" s="81">
        <f t="array" ref="P141">INDEX('AEO 2022 52'!70:70,MATCH(P$67,'AEO 2022 52'!$13:$13,0))</f>
        <v>0</v>
      </c>
      <c r="Q141" s="81">
        <f t="array" ref="Q141">INDEX('AEO 2022 52'!70:70,MATCH(Q$67,'AEO 2022 52'!$13:$13,0))</f>
        <v>0</v>
      </c>
      <c r="R141" s="81">
        <f t="array" ref="R141">INDEX('AEO 2022 52'!70:70,MATCH(R$67,'AEO 2022 52'!$13:$13,0))</f>
        <v>0</v>
      </c>
      <c r="S141" s="81">
        <f t="array" ref="S141">INDEX('AEO 2022 52'!70:70,MATCH(S$67,'AEO 2022 52'!$13:$13,0))</f>
        <v>0</v>
      </c>
      <c r="T141" s="81">
        <f t="array" ref="T141">INDEX('AEO 2022 52'!70:70,MATCH(T$67,'AEO 2022 52'!$13:$13,0))</f>
        <v>0</v>
      </c>
      <c r="U141" s="81">
        <f t="array" ref="U141">INDEX('AEO 2022 52'!70:70,MATCH(U$67,'AEO 2022 52'!$13:$13,0))</f>
        <v>0</v>
      </c>
      <c r="V141" s="81">
        <f t="array" ref="V141">INDEX('AEO 2022 52'!70:70,MATCH(V$67,'AEO 2022 52'!$13:$13,0))</f>
        <v>0</v>
      </c>
      <c r="W141" s="81">
        <f t="array" ref="W141">INDEX('AEO 2022 52'!70:70,MATCH(W$67,'AEO 2022 52'!$13:$13,0))</f>
        <v>0</v>
      </c>
      <c r="X141" s="81">
        <f t="array" ref="X141">INDEX('AEO 2022 52'!70:70,MATCH(X$67,'AEO 2022 52'!$13:$13,0))</f>
        <v>0</v>
      </c>
      <c r="Y141" s="81">
        <f t="array" ref="Y141">INDEX('AEO 2022 52'!70:70,MATCH(Y$67,'AEO 2022 52'!$13:$13,0))</f>
        <v>0</v>
      </c>
      <c r="Z141" s="81">
        <f t="array" ref="Z141">INDEX('AEO 2022 52'!70:70,MATCH(Z$67,'AEO 2022 52'!$13:$13,0))</f>
        <v>0</v>
      </c>
      <c r="AA141" s="81">
        <f t="array" ref="AA141">INDEX('AEO 2022 52'!70:70,MATCH(AA$67,'AEO 2022 52'!$13:$13,0))</f>
        <v>0</v>
      </c>
      <c r="AB141" s="81">
        <f t="array" ref="AB141">INDEX('AEO 2022 52'!70:70,MATCH(AB$67,'AEO 2022 52'!$13:$13,0))</f>
        <v>0</v>
      </c>
      <c r="AC141" s="81">
        <f t="array" ref="AC141">INDEX('AEO 2022 52'!70:70,MATCH(AC$67,'AEO 2022 52'!$13:$13,0))</f>
        <v>0</v>
      </c>
      <c r="AD141" s="81">
        <f t="array" ref="AD141">INDEX('AEO 2022 52'!70:70,MATCH(AD$67,'AEO 2022 52'!$13:$13,0))</f>
        <v>0</v>
      </c>
      <c r="AE141" s="81">
        <f t="array" ref="AE141">INDEX('AEO 2022 52'!70:70,MATCH(AE$67,'AEO 2022 52'!$13:$13,0))</f>
        <v>0</v>
      </c>
      <c r="AF141" s="81">
        <f t="array" ref="AF141">INDEX('AEO 2022 52'!70:70,MATCH(AF$67,'AEO 2022 52'!$13:$13,0))</f>
        <v>0</v>
      </c>
    </row>
    <row r="142" ht="14.25" customHeight="1">
      <c r="A142" s="3" t="str">
        <f>'AEO 2021 52'!A68</f>
        <v>Subcompact Cars</v>
      </c>
      <c r="B142" s="3">
        <f t="array" ref="B142">INDEX('AEO 2021 52'!68:68,MATCH(B$67,'AEO 2021 52'!$14:$14,0))</f>
        <v>53.303711</v>
      </c>
      <c r="C142" s="81">
        <f t="array" ref="C142">INDEX('AEO 2022 52'!71:71,MATCH(C$67,'AEO 2022 52'!$13:$13,0))</f>
        <v>50.209076</v>
      </c>
      <c r="D142" s="81">
        <f t="array" ref="D142">INDEX('AEO 2022 52'!71:71,MATCH(D$67,'AEO 2022 52'!$13:$13,0))</f>
        <v>49.46212</v>
      </c>
      <c r="E142" s="81">
        <f t="array" ref="E142">INDEX('AEO 2022 52'!71:71,MATCH(E$67,'AEO 2022 52'!$13:$13,0))</f>
        <v>48.932114</v>
      </c>
      <c r="F142" s="81">
        <f t="array" ref="F142">INDEX('AEO 2022 52'!71:71,MATCH(F$67,'AEO 2022 52'!$13:$13,0))</f>
        <v>48.423233</v>
      </c>
      <c r="G142" s="81">
        <f t="array" ref="G142">INDEX('AEO 2022 52'!71:71,MATCH(G$67,'AEO 2022 52'!$13:$13,0))</f>
        <v>48.277046</v>
      </c>
      <c r="H142" s="81">
        <f t="array" ref="H142">INDEX('AEO 2022 52'!71:71,MATCH(H$67,'AEO 2022 52'!$13:$13,0))</f>
        <v>48.051041</v>
      </c>
      <c r="I142" s="81">
        <f t="array" ref="I142">INDEX('AEO 2022 52'!71:71,MATCH(I$67,'AEO 2022 52'!$13:$13,0))</f>
        <v>47.827675</v>
      </c>
      <c r="J142" s="81">
        <f t="array" ref="J142">INDEX('AEO 2022 52'!71:71,MATCH(J$67,'AEO 2022 52'!$13:$13,0))</f>
        <v>47.609283</v>
      </c>
      <c r="K142" s="81">
        <f t="array" ref="K142">INDEX('AEO 2022 52'!71:71,MATCH(K$67,'AEO 2022 52'!$13:$13,0))</f>
        <v>47.438</v>
      </c>
      <c r="L142" s="81">
        <f t="array" ref="L142">INDEX('AEO 2022 52'!71:71,MATCH(L$67,'AEO 2022 52'!$13:$13,0))</f>
        <v>47.302048</v>
      </c>
      <c r="M142" s="81">
        <f t="array" ref="M142">INDEX('AEO 2022 52'!71:71,MATCH(M$67,'AEO 2022 52'!$13:$13,0))</f>
        <v>47.200436</v>
      </c>
      <c r="N142" s="81">
        <f t="array" ref="N142">INDEX('AEO 2022 52'!71:71,MATCH(N$67,'AEO 2022 52'!$13:$13,0))</f>
        <v>47.114101</v>
      </c>
      <c r="O142" s="81">
        <f t="array" ref="O142">INDEX('AEO 2022 52'!71:71,MATCH(O$67,'AEO 2022 52'!$13:$13,0))</f>
        <v>47.056614</v>
      </c>
      <c r="P142" s="81">
        <f t="array" ref="P142">INDEX('AEO 2022 52'!71:71,MATCH(P$67,'AEO 2022 52'!$13:$13,0))</f>
        <v>46.989285</v>
      </c>
      <c r="Q142" s="81">
        <f t="array" ref="Q142">INDEX('AEO 2022 52'!71:71,MATCH(Q$67,'AEO 2022 52'!$13:$13,0))</f>
        <v>46.929501</v>
      </c>
      <c r="R142" s="81">
        <f t="array" ref="R142">INDEX('AEO 2022 52'!71:71,MATCH(R$67,'AEO 2022 52'!$13:$13,0))</f>
        <v>46.879208</v>
      </c>
      <c r="S142" s="81">
        <f t="array" ref="S142">INDEX('AEO 2022 52'!71:71,MATCH(S$67,'AEO 2022 52'!$13:$13,0))</f>
        <v>46.834778</v>
      </c>
      <c r="T142" s="81">
        <f t="array" ref="T142">INDEX('AEO 2022 52'!71:71,MATCH(T$67,'AEO 2022 52'!$13:$13,0))</f>
        <v>46.794971</v>
      </c>
      <c r="U142" s="81">
        <f t="array" ref="U142">INDEX('AEO 2022 52'!71:71,MATCH(U$67,'AEO 2022 52'!$13:$13,0))</f>
        <v>46.762737</v>
      </c>
      <c r="V142" s="81">
        <f t="array" ref="V142">INDEX('AEO 2022 52'!71:71,MATCH(V$67,'AEO 2022 52'!$13:$13,0))</f>
        <v>46.727993</v>
      </c>
      <c r="W142" s="81">
        <f t="array" ref="W142">INDEX('AEO 2022 52'!71:71,MATCH(W$67,'AEO 2022 52'!$13:$13,0))</f>
        <v>46.709221</v>
      </c>
      <c r="X142" s="81">
        <f t="array" ref="X142">INDEX('AEO 2022 52'!71:71,MATCH(X$67,'AEO 2022 52'!$13:$13,0))</f>
        <v>46.693729</v>
      </c>
      <c r="Y142" s="81">
        <f t="array" ref="Y142">INDEX('AEO 2022 52'!71:71,MATCH(Y$67,'AEO 2022 52'!$13:$13,0))</f>
        <v>46.679142</v>
      </c>
      <c r="Z142" s="81">
        <f t="array" ref="Z142">INDEX('AEO 2022 52'!71:71,MATCH(Z$67,'AEO 2022 52'!$13:$13,0))</f>
        <v>46.668579</v>
      </c>
      <c r="AA142" s="81">
        <f t="array" ref="AA142">INDEX('AEO 2022 52'!71:71,MATCH(AA$67,'AEO 2022 52'!$13:$13,0))</f>
        <v>46.661999</v>
      </c>
      <c r="AB142" s="81">
        <f t="array" ref="AB142">INDEX('AEO 2022 52'!71:71,MATCH(AB$67,'AEO 2022 52'!$13:$13,0))</f>
        <v>46.657784</v>
      </c>
      <c r="AC142" s="81">
        <f t="array" ref="AC142">INDEX('AEO 2022 52'!71:71,MATCH(AC$67,'AEO 2022 52'!$13:$13,0))</f>
        <v>46.656055</v>
      </c>
      <c r="AD142" s="81">
        <f t="array" ref="AD142">INDEX('AEO 2022 52'!71:71,MATCH(AD$67,'AEO 2022 52'!$13:$13,0))</f>
        <v>46.657249</v>
      </c>
      <c r="AE142" s="81">
        <f t="array" ref="AE142">INDEX('AEO 2022 52'!71:71,MATCH(AE$67,'AEO 2022 52'!$13:$13,0))</f>
        <v>46.660385</v>
      </c>
      <c r="AF142" s="81">
        <f t="array" ref="AF142">INDEX('AEO 2022 52'!71:71,MATCH(AF$67,'AEO 2022 52'!$13:$13,0))</f>
        <v>46.649857</v>
      </c>
    </row>
    <row r="143" ht="14.25" customHeight="1">
      <c r="A143" s="3" t="str">
        <f>'AEO 2021 52'!A69</f>
        <v>Compact Cars</v>
      </c>
      <c r="B143" s="3">
        <f t="array" ref="B143">INDEX('AEO 2021 52'!69:69,MATCH(B$67,'AEO 2021 52'!$14:$14,0))</f>
        <v>42.102722</v>
      </c>
      <c r="C143" s="81">
        <f t="array" ref="C143">INDEX('AEO 2022 52'!72:72,MATCH(C$67,'AEO 2022 52'!$13:$13,0))</f>
        <v>42.635502</v>
      </c>
      <c r="D143" s="81">
        <f t="array" ref="D143">INDEX('AEO 2022 52'!72:72,MATCH(D$67,'AEO 2022 52'!$13:$13,0))</f>
        <v>41.837341</v>
      </c>
      <c r="E143" s="81">
        <f t="array" ref="E143">INDEX('AEO 2022 52'!72:72,MATCH(E$67,'AEO 2022 52'!$13:$13,0))</f>
        <v>41.302757</v>
      </c>
      <c r="F143" s="81">
        <f t="array" ref="F143">INDEX('AEO 2022 52'!72:72,MATCH(F$67,'AEO 2022 52'!$13:$13,0))</f>
        <v>40.846146</v>
      </c>
      <c r="G143" s="81">
        <f t="array" ref="G143">INDEX('AEO 2022 52'!72:72,MATCH(G$67,'AEO 2022 52'!$13:$13,0))</f>
        <v>40.506927</v>
      </c>
      <c r="H143" s="81">
        <f t="array" ref="H143">INDEX('AEO 2022 52'!72:72,MATCH(H$67,'AEO 2022 52'!$13:$13,0))</f>
        <v>40.228413</v>
      </c>
      <c r="I143" s="81">
        <f t="array" ref="I143">INDEX('AEO 2022 52'!72:72,MATCH(I$67,'AEO 2022 52'!$13:$13,0))</f>
        <v>39.954182</v>
      </c>
      <c r="J143" s="81">
        <f t="array" ref="J143">INDEX('AEO 2022 52'!72:72,MATCH(J$67,'AEO 2022 52'!$13:$13,0))</f>
        <v>39.73172</v>
      </c>
      <c r="K143" s="81">
        <f t="array" ref="K143">INDEX('AEO 2022 52'!72:72,MATCH(K$67,'AEO 2022 52'!$13:$13,0))</f>
        <v>39.556499</v>
      </c>
      <c r="L143" s="81">
        <f t="array" ref="L143">INDEX('AEO 2022 52'!72:72,MATCH(L$67,'AEO 2022 52'!$13:$13,0))</f>
        <v>39.416721</v>
      </c>
      <c r="M143" s="81">
        <f t="array" ref="M143">INDEX('AEO 2022 52'!72:72,MATCH(M$67,'AEO 2022 52'!$13:$13,0))</f>
        <v>39.312187</v>
      </c>
      <c r="N143" s="81">
        <f t="array" ref="N143">INDEX('AEO 2022 52'!72:72,MATCH(N$67,'AEO 2022 52'!$13:$13,0))</f>
        <v>39.223583</v>
      </c>
      <c r="O143" s="81">
        <f t="array" ref="O143">INDEX('AEO 2022 52'!72:72,MATCH(O$67,'AEO 2022 52'!$13:$13,0))</f>
        <v>39.165363</v>
      </c>
      <c r="P143" s="81">
        <f t="array" ref="P143">INDEX('AEO 2022 52'!72:72,MATCH(P$67,'AEO 2022 52'!$13:$13,0))</f>
        <v>39.097622</v>
      </c>
      <c r="Q143" s="81">
        <f t="array" ref="Q143">INDEX('AEO 2022 52'!72:72,MATCH(Q$67,'AEO 2022 52'!$13:$13,0))</f>
        <v>39.038425</v>
      </c>
      <c r="R143" s="81">
        <f t="array" ref="R143">INDEX('AEO 2022 52'!72:72,MATCH(R$67,'AEO 2022 52'!$13:$13,0))</f>
        <v>38.990467</v>
      </c>
      <c r="S143" s="81">
        <f t="array" ref="S143">INDEX('AEO 2022 52'!72:72,MATCH(S$67,'AEO 2022 52'!$13:$13,0))</f>
        <v>38.94978</v>
      </c>
      <c r="T143" s="81">
        <f t="array" ref="T143">INDEX('AEO 2022 52'!72:72,MATCH(T$67,'AEO 2022 52'!$13:$13,0))</f>
        <v>38.912521</v>
      </c>
      <c r="U143" s="81">
        <f t="array" ref="U143">INDEX('AEO 2022 52'!72:72,MATCH(U$67,'AEO 2022 52'!$13:$13,0))</f>
        <v>38.883205</v>
      </c>
      <c r="V143" s="81">
        <f t="array" ref="V143">INDEX('AEO 2022 52'!72:72,MATCH(V$67,'AEO 2022 52'!$13:$13,0))</f>
        <v>38.848923</v>
      </c>
      <c r="W143" s="81">
        <f t="array" ref="W143">INDEX('AEO 2022 52'!72:72,MATCH(W$67,'AEO 2022 52'!$13:$13,0))</f>
        <v>38.831295</v>
      </c>
      <c r="X143" s="81">
        <f t="array" ref="X143">INDEX('AEO 2022 52'!72:72,MATCH(X$67,'AEO 2022 52'!$13:$13,0))</f>
        <v>38.816208</v>
      </c>
      <c r="Y143" s="81">
        <f t="array" ref="Y143">INDEX('AEO 2022 52'!72:72,MATCH(Y$67,'AEO 2022 52'!$13:$13,0))</f>
        <v>38.802151</v>
      </c>
      <c r="Z143" s="81">
        <f t="array" ref="Z143">INDEX('AEO 2022 52'!72:72,MATCH(Z$67,'AEO 2022 52'!$13:$13,0))</f>
        <v>38.792313</v>
      </c>
      <c r="AA143" s="81">
        <f t="array" ref="AA143">INDEX('AEO 2022 52'!72:72,MATCH(AA$67,'AEO 2022 52'!$13:$13,0))</f>
        <v>38.786705</v>
      </c>
      <c r="AB143" s="81">
        <f t="array" ref="AB143">INDEX('AEO 2022 52'!72:72,MATCH(AB$67,'AEO 2022 52'!$13:$13,0))</f>
        <v>38.783348</v>
      </c>
      <c r="AC143" s="81">
        <f t="array" ref="AC143">INDEX('AEO 2022 52'!72:72,MATCH(AC$67,'AEO 2022 52'!$13:$13,0))</f>
        <v>38.782993</v>
      </c>
      <c r="AD143" s="81">
        <f t="array" ref="AD143">INDEX('AEO 2022 52'!72:72,MATCH(AD$67,'AEO 2022 52'!$13:$13,0))</f>
        <v>38.784992</v>
      </c>
      <c r="AE143" s="81">
        <f t="array" ref="AE143">INDEX('AEO 2022 52'!72:72,MATCH(AE$67,'AEO 2022 52'!$13:$13,0))</f>
        <v>38.789486</v>
      </c>
      <c r="AF143" s="81">
        <f t="array" ref="AF143">INDEX('AEO 2022 52'!72:72,MATCH(AF$67,'AEO 2022 52'!$13:$13,0))</f>
        <v>38.781158</v>
      </c>
    </row>
    <row r="144" ht="14.25" customHeight="1">
      <c r="A144" s="3" t="str">
        <f>'AEO 2021 52'!A70</f>
        <v>Midsize Cars</v>
      </c>
      <c r="B144" s="3">
        <f t="array" ref="B144">INDEX('AEO 2021 52'!70:70,MATCH(B$67,'AEO 2021 52'!$14:$14,0))</f>
        <v>41.473103</v>
      </c>
      <c r="C144" s="81">
        <f t="array" ref="C144">INDEX('AEO 2022 52'!73:73,MATCH(C$67,'AEO 2022 52'!$13:$13,0))</f>
        <v>43.989658</v>
      </c>
      <c r="D144" s="81">
        <f t="array" ref="D144">INDEX('AEO 2022 52'!73:73,MATCH(D$67,'AEO 2022 52'!$13:$13,0))</f>
        <v>43.196323</v>
      </c>
      <c r="E144" s="81">
        <f t="array" ref="E144">INDEX('AEO 2022 52'!73:73,MATCH(E$67,'AEO 2022 52'!$13:$13,0))</f>
        <v>42.633175</v>
      </c>
      <c r="F144" s="81">
        <f t="array" ref="F144">INDEX('AEO 2022 52'!73:73,MATCH(F$67,'AEO 2022 52'!$13:$13,0))</f>
        <v>42.115555</v>
      </c>
      <c r="G144" s="81">
        <f t="array" ref="G144">INDEX('AEO 2022 52'!73:73,MATCH(G$67,'AEO 2022 52'!$13:$13,0))</f>
        <v>41.748478</v>
      </c>
      <c r="H144" s="81">
        <f t="array" ref="H144">INDEX('AEO 2022 52'!73:73,MATCH(H$67,'AEO 2022 52'!$13:$13,0))</f>
        <v>41.412926</v>
      </c>
      <c r="I144" s="81">
        <f t="array" ref="I144">INDEX('AEO 2022 52'!73:73,MATCH(I$67,'AEO 2022 52'!$13:$13,0))</f>
        <v>41.107071</v>
      </c>
      <c r="J144" s="81">
        <f t="array" ref="J144">INDEX('AEO 2022 52'!73:73,MATCH(J$67,'AEO 2022 52'!$13:$13,0))</f>
        <v>40.855263</v>
      </c>
      <c r="K144" s="81">
        <f t="array" ref="K144">INDEX('AEO 2022 52'!73:73,MATCH(K$67,'AEO 2022 52'!$13:$13,0))</f>
        <v>40.656273</v>
      </c>
      <c r="L144" s="81">
        <f t="array" ref="L144">INDEX('AEO 2022 52'!73:73,MATCH(L$67,'AEO 2022 52'!$13:$13,0))</f>
        <v>40.498768</v>
      </c>
      <c r="M144" s="81">
        <f t="array" ref="M144">INDEX('AEO 2022 52'!73:73,MATCH(M$67,'AEO 2022 52'!$13:$13,0))</f>
        <v>40.381092</v>
      </c>
      <c r="N144" s="81">
        <f t="array" ref="N144">INDEX('AEO 2022 52'!73:73,MATCH(N$67,'AEO 2022 52'!$13:$13,0))</f>
        <v>40.283543</v>
      </c>
      <c r="O144" s="81">
        <f t="array" ref="O144">INDEX('AEO 2022 52'!73:73,MATCH(O$67,'AEO 2022 52'!$13:$13,0))</f>
        <v>40.218609</v>
      </c>
      <c r="P144" s="81">
        <f t="array" ref="P144">INDEX('AEO 2022 52'!73:73,MATCH(P$67,'AEO 2022 52'!$13:$13,0))</f>
        <v>40.146023</v>
      </c>
      <c r="Q144" s="81">
        <f t="array" ref="Q144">INDEX('AEO 2022 52'!73:73,MATCH(Q$67,'AEO 2022 52'!$13:$13,0))</f>
        <v>40.0826</v>
      </c>
      <c r="R144" s="81">
        <f t="array" ref="R144">INDEX('AEO 2022 52'!73:73,MATCH(R$67,'AEO 2022 52'!$13:$13,0))</f>
        <v>40.030132</v>
      </c>
      <c r="S144" s="81">
        <f t="array" ref="S144">INDEX('AEO 2022 52'!73:73,MATCH(S$67,'AEO 2022 52'!$13:$13,0))</f>
        <v>39.985043</v>
      </c>
      <c r="T144" s="81">
        <f t="array" ref="T144">INDEX('AEO 2022 52'!73:73,MATCH(T$67,'AEO 2022 52'!$13:$13,0))</f>
        <v>39.944874</v>
      </c>
      <c r="U144" s="81">
        <f t="array" ref="U144">INDEX('AEO 2022 52'!73:73,MATCH(U$67,'AEO 2022 52'!$13:$13,0))</f>
        <v>39.912769</v>
      </c>
      <c r="V144" s="81">
        <f t="array" ref="V144">INDEX('AEO 2022 52'!73:73,MATCH(V$67,'AEO 2022 52'!$13:$13,0))</f>
        <v>39.876747</v>
      </c>
      <c r="W144" s="81">
        <f t="array" ref="W144">INDEX('AEO 2022 52'!73:73,MATCH(W$67,'AEO 2022 52'!$13:$13,0))</f>
        <v>39.860451</v>
      </c>
      <c r="X144" s="81">
        <f t="array" ref="X144">INDEX('AEO 2022 52'!73:73,MATCH(X$67,'AEO 2022 52'!$13:$13,0))</f>
        <v>39.84668</v>
      </c>
      <c r="Y144" s="81">
        <f t="array" ref="Y144">INDEX('AEO 2022 52'!73:73,MATCH(Y$67,'AEO 2022 52'!$13:$13,0))</f>
        <v>39.833755</v>
      </c>
      <c r="Z144" s="81">
        <f t="array" ref="Z144">INDEX('AEO 2022 52'!73:73,MATCH(Z$67,'AEO 2022 52'!$13:$13,0))</f>
        <v>39.82473</v>
      </c>
      <c r="AA144" s="81">
        <f t="array" ref="AA144">INDEX('AEO 2022 52'!73:73,MATCH(AA$67,'AEO 2022 52'!$13:$13,0))</f>
        <v>39.819565</v>
      </c>
      <c r="AB144" s="81">
        <f t="array" ref="AB144">INDEX('AEO 2022 52'!73:73,MATCH(AB$67,'AEO 2022 52'!$13:$13,0))</f>
        <v>39.816601</v>
      </c>
      <c r="AC144" s="81">
        <f t="array" ref="AC144">INDEX('AEO 2022 52'!73:73,MATCH(AC$67,'AEO 2022 52'!$13:$13,0))</f>
        <v>39.816296</v>
      </c>
      <c r="AD144" s="81">
        <f t="array" ref="AD144">INDEX('AEO 2022 52'!73:73,MATCH(AD$67,'AEO 2022 52'!$13:$13,0))</f>
        <v>39.81847</v>
      </c>
      <c r="AE144" s="81">
        <f t="array" ref="AE144">INDEX('AEO 2022 52'!73:73,MATCH(AE$67,'AEO 2022 52'!$13:$13,0))</f>
        <v>39.822792</v>
      </c>
      <c r="AF144" s="81">
        <f t="array" ref="AF144">INDEX('AEO 2022 52'!73:73,MATCH(AF$67,'AEO 2022 52'!$13:$13,0))</f>
        <v>39.813499</v>
      </c>
    </row>
    <row r="145" ht="14.25" customHeight="1">
      <c r="A145" s="3" t="str">
        <f>'AEO 2021 52'!A71</f>
        <v>Large Cars</v>
      </c>
      <c r="B145" s="3">
        <f t="array" ref="B145">INDEX('AEO 2021 52'!71:71,MATCH(B$67,'AEO 2021 52'!$14:$14,0))</f>
        <v>51.690235</v>
      </c>
      <c r="C145" s="81">
        <f t="array" ref="C145">INDEX('AEO 2022 52'!74:74,MATCH(C$67,'AEO 2022 52'!$13:$13,0))</f>
        <v>53.651096</v>
      </c>
      <c r="D145" s="81">
        <f t="array" ref="D145">INDEX('AEO 2022 52'!74:74,MATCH(D$67,'AEO 2022 52'!$13:$13,0))</f>
        <v>52.677338</v>
      </c>
      <c r="E145" s="81">
        <f t="array" ref="E145">INDEX('AEO 2022 52'!74:74,MATCH(E$67,'AEO 2022 52'!$13:$13,0))</f>
        <v>51.938896</v>
      </c>
      <c r="F145" s="81">
        <f t="array" ref="F145">INDEX('AEO 2022 52'!74:74,MATCH(F$67,'AEO 2022 52'!$13:$13,0))</f>
        <v>51.227062</v>
      </c>
      <c r="G145" s="81">
        <f t="array" ref="G145">INDEX('AEO 2022 52'!74:74,MATCH(G$67,'AEO 2022 52'!$13:$13,0))</f>
        <v>50.71962</v>
      </c>
      <c r="H145" s="81">
        <f t="array" ref="H145">INDEX('AEO 2022 52'!74:74,MATCH(H$67,'AEO 2022 52'!$13:$13,0))</f>
        <v>50.215755</v>
      </c>
      <c r="I145" s="81">
        <f t="array" ref="I145">INDEX('AEO 2022 52'!74:74,MATCH(I$67,'AEO 2022 52'!$13:$13,0))</f>
        <v>49.7808</v>
      </c>
      <c r="J145" s="81">
        <f t="array" ref="J145">INDEX('AEO 2022 52'!74:74,MATCH(J$67,'AEO 2022 52'!$13:$13,0))</f>
        <v>49.416355</v>
      </c>
      <c r="K145" s="81">
        <f t="array" ref="K145">INDEX('AEO 2022 52'!74:74,MATCH(K$67,'AEO 2022 52'!$13:$13,0))</f>
        <v>49.124409</v>
      </c>
      <c r="L145" s="81">
        <f t="array" ref="L145">INDEX('AEO 2022 52'!74:74,MATCH(L$67,'AEO 2022 52'!$13:$13,0))</f>
        <v>48.891396</v>
      </c>
      <c r="M145" s="81">
        <f t="array" ref="M145">INDEX('AEO 2022 52'!74:74,MATCH(M$67,'AEO 2022 52'!$13:$13,0))</f>
        <v>48.7122</v>
      </c>
      <c r="N145" s="81">
        <f t="array" ref="N145">INDEX('AEO 2022 52'!74:74,MATCH(N$67,'AEO 2022 52'!$13:$13,0))</f>
        <v>48.566471</v>
      </c>
      <c r="O145" s="81">
        <f t="array" ref="O145">INDEX('AEO 2022 52'!74:74,MATCH(O$67,'AEO 2022 52'!$13:$13,0))</f>
        <v>48.45932</v>
      </c>
      <c r="P145" s="81">
        <f t="array" ref="P145">INDEX('AEO 2022 52'!74:74,MATCH(P$67,'AEO 2022 52'!$13:$13,0))</f>
        <v>48.351467</v>
      </c>
      <c r="Q145" s="81">
        <f t="array" ref="Q145">INDEX('AEO 2022 52'!74:74,MATCH(Q$67,'AEO 2022 52'!$13:$13,0))</f>
        <v>48.258087</v>
      </c>
      <c r="R145" s="81">
        <f t="array" ref="R145">INDEX('AEO 2022 52'!74:74,MATCH(R$67,'AEO 2022 52'!$13:$13,0))</f>
        <v>48.180023</v>
      </c>
      <c r="S145" s="81">
        <f t="array" ref="S145">INDEX('AEO 2022 52'!74:74,MATCH(S$67,'AEO 2022 52'!$13:$13,0))</f>
        <v>48.111668</v>
      </c>
      <c r="T145" s="81">
        <f t="array" ref="T145">INDEX('AEO 2022 52'!74:74,MATCH(T$67,'AEO 2022 52'!$13:$13,0))</f>
        <v>48.048656</v>
      </c>
      <c r="U145" s="81">
        <f t="array" ref="U145">INDEX('AEO 2022 52'!74:74,MATCH(U$67,'AEO 2022 52'!$13:$13,0))</f>
        <v>47.993713</v>
      </c>
      <c r="V145" s="81">
        <f t="array" ref="V145">INDEX('AEO 2022 52'!74:74,MATCH(V$67,'AEO 2022 52'!$13:$13,0))</f>
        <v>47.937542</v>
      </c>
      <c r="W145" s="81">
        <f t="array" ref="W145">INDEX('AEO 2022 52'!74:74,MATCH(W$67,'AEO 2022 52'!$13:$13,0))</f>
        <v>47.908417</v>
      </c>
      <c r="X145" s="81">
        <f t="array" ref="X145">INDEX('AEO 2022 52'!74:74,MATCH(X$67,'AEO 2022 52'!$13:$13,0))</f>
        <v>47.882633</v>
      </c>
      <c r="Y145" s="81">
        <f t="array" ref="Y145">INDEX('AEO 2022 52'!74:74,MATCH(Y$67,'AEO 2022 52'!$13:$13,0))</f>
        <v>47.858063</v>
      </c>
      <c r="Z145" s="81">
        <f t="array" ref="Z145">INDEX('AEO 2022 52'!74:74,MATCH(Z$67,'AEO 2022 52'!$13:$13,0))</f>
        <v>47.837635</v>
      </c>
      <c r="AA145" s="81">
        <f t="array" ref="AA145">INDEX('AEO 2022 52'!74:74,MATCH(AA$67,'AEO 2022 52'!$13:$13,0))</f>
        <v>47.821449</v>
      </c>
      <c r="AB145" s="81">
        <f t="array" ref="AB145">INDEX('AEO 2022 52'!74:74,MATCH(AB$67,'AEO 2022 52'!$13:$13,0))</f>
        <v>47.808197</v>
      </c>
      <c r="AC145" s="81">
        <f t="array" ref="AC145">INDEX('AEO 2022 52'!74:74,MATCH(AC$67,'AEO 2022 52'!$13:$13,0))</f>
        <v>47.797695</v>
      </c>
      <c r="AD145" s="81">
        <f t="array" ref="AD145">INDEX('AEO 2022 52'!74:74,MATCH(AD$67,'AEO 2022 52'!$13:$13,0))</f>
        <v>47.790073</v>
      </c>
      <c r="AE145" s="81">
        <f t="array" ref="AE145">INDEX('AEO 2022 52'!74:74,MATCH(AE$67,'AEO 2022 52'!$13:$13,0))</f>
        <v>47.784721</v>
      </c>
      <c r="AF145" s="81">
        <f t="array" ref="AF145">INDEX('AEO 2022 52'!74:74,MATCH(AF$67,'AEO 2022 52'!$13:$13,0))</f>
        <v>47.765087</v>
      </c>
    </row>
    <row r="146" ht="14.25" customHeight="1">
      <c r="A146" s="3" t="str">
        <f>'AEO 2021 52'!A72</f>
        <v>Two Seater Cars</v>
      </c>
      <c r="B146" s="3">
        <f t="array" ref="B146">INDEX('AEO 2021 52'!72:72,MATCH(B$67,'AEO 2021 52'!$14:$14,0))</f>
        <v>119.331635</v>
      </c>
      <c r="C146" s="81">
        <f t="array" ref="C146">INDEX('AEO 2022 52'!75:75,MATCH(C$67,'AEO 2022 52'!$13:$13,0))</f>
        <v>113.715446</v>
      </c>
      <c r="D146" s="81">
        <f t="array" ref="D146">INDEX('AEO 2022 52'!75:75,MATCH(D$67,'AEO 2022 52'!$13:$13,0))</f>
        <v>112.864731</v>
      </c>
      <c r="E146" s="81">
        <f t="array" ref="E146">INDEX('AEO 2022 52'!75:75,MATCH(E$67,'AEO 2022 52'!$13:$13,0))</f>
        <v>112.19059</v>
      </c>
      <c r="F146" s="81">
        <f t="array" ref="F146">INDEX('AEO 2022 52'!75:75,MATCH(F$67,'AEO 2022 52'!$13:$13,0))</f>
        <v>111.466675</v>
      </c>
      <c r="G146" s="81">
        <f t="array" ref="G146">INDEX('AEO 2022 52'!75:75,MATCH(G$67,'AEO 2022 52'!$13:$13,0))</f>
        <v>111.128738</v>
      </c>
      <c r="H146" s="81">
        <f t="array" ref="H146">INDEX('AEO 2022 52'!75:75,MATCH(H$67,'AEO 2022 52'!$13:$13,0))</f>
        <v>110.743523</v>
      </c>
      <c r="I146" s="81">
        <f t="array" ref="I146">INDEX('AEO 2022 52'!75:75,MATCH(I$67,'AEO 2022 52'!$13:$13,0))</f>
        <v>110.354424</v>
      </c>
      <c r="J146" s="81">
        <f t="array" ref="J146">INDEX('AEO 2022 52'!75:75,MATCH(J$67,'AEO 2022 52'!$13:$13,0))</f>
        <v>110.016754</v>
      </c>
      <c r="K146" s="81">
        <f t="array" ref="K146">INDEX('AEO 2022 52'!75:75,MATCH(K$67,'AEO 2022 52'!$13:$13,0))</f>
        <v>109.747826</v>
      </c>
      <c r="L146" s="81">
        <f t="array" ref="L146">INDEX('AEO 2022 52'!75:75,MATCH(L$67,'AEO 2022 52'!$13:$13,0))</f>
        <v>109.537102</v>
      </c>
      <c r="M146" s="81">
        <f t="array" ref="M146">INDEX('AEO 2022 52'!75:75,MATCH(M$67,'AEO 2022 52'!$13:$13,0))</f>
        <v>109.371513</v>
      </c>
      <c r="N146" s="81">
        <f t="array" ref="N146">INDEX('AEO 2022 52'!75:75,MATCH(N$67,'AEO 2022 52'!$13:$13,0))</f>
        <v>109.237053</v>
      </c>
      <c r="O146" s="81">
        <f t="array" ref="O146">INDEX('AEO 2022 52'!75:75,MATCH(O$67,'AEO 2022 52'!$13:$13,0))</f>
        <v>109.140366</v>
      </c>
      <c r="P146" s="81">
        <f t="array" ref="P146">INDEX('AEO 2022 52'!75:75,MATCH(P$67,'AEO 2022 52'!$13:$13,0))</f>
        <v>109.041367</v>
      </c>
      <c r="Q146" s="81">
        <f t="array" ref="Q146">INDEX('AEO 2022 52'!75:75,MATCH(Q$67,'AEO 2022 52'!$13:$13,0))</f>
        <v>108.956825</v>
      </c>
      <c r="R146" s="81">
        <f t="array" ref="R146">INDEX('AEO 2022 52'!75:75,MATCH(R$67,'AEO 2022 52'!$13:$13,0))</f>
        <v>108.886909</v>
      </c>
      <c r="S146" s="81">
        <f t="array" ref="S146">INDEX('AEO 2022 52'!75:75,MATCH(S$67,'AEO 2022 52'!$13:$13,0))</f>
        <v>108.826691</v>
      </c>
      <c r="T146" s="81">
        <f t="array" ref="T146">INDEX('AEO 2022 52'!75:75,MATCH(T$67,'AEO 2022 52'!$13:$13,0))</f>
        <v>108.771606</v>
      </c>
      <c r="U146" s="81">
        <f t="array" ref="U146">INDEX('AEO 2022 52'!75:75,MATCH(U$67,'AEO 2022 52'!$13:$13,0))</f>
        <v>108.723183</v>
      </c>
      <c r="V146" s="81">
        <f t="array" ref="V146">INDEX('AEO 2022 52'!75:75,MATCH(V$67,'AEO 2022 52'!$13:$13,0))</f>
        <v>108.672653</v>
      </c>
      <c r="W146" s="81">
        <f t="array" ref="W146">INDEX('AEO 2022 52'!75:75,MATCH(W$67,'AEO 2022 52'!$13:$13,0))</f>
        <v>108.649696</v>
      </c>
      <c r="X146" s="81">
        <f t="array" ref="X146">INDEX('AEO 2022 52'!75:75,MATCH(X$67,'AEO 2022 52'!$13:$13,0))</f>
        <v>108.629425</v>
      </c>
      <c r="Y146" s="81">
        <f t="array" ref="Y146">INDEX('AEO 2022 52'!75:75,MATCH(Y$67,'AEO 2022 52'!$13:$13,0))</f>
        <v>108.610069</v>
      </c>
      <c r="Z146" s="81">
        <f t="array" ref="Z146">INDEX('AEO 2022 52'!75:75,MATCH(Z$67,'AEO 2022 52'!$13:$13,0))</f>
        <v>108.594376</v>
      </c>
      <c r="AA146" s="81">
        <f t="array" ref="AA146">INDEX('AEO 2022 52'!75:75,MATCH(AA$67,'AEO 2022 52'!$13:$13,0))</f>
        <v>108.582359</v>
      </c>
      <c r="AB146" s="81">
        <f t="array" ref="AB146">INDEX('AEO 2022 52'!75:75,MATCH(AB$67,'AEO 2022 52'!$13:$13,0))</f>
        <v>108.572914</v>
      </c>
      <c r="AC146" s="81">
        <f t="array" ref="AC146">INDEX('AEO 2022 52'!75:75,MATCH(AC$67,'AEO 2022 52'!$13:$13,0))</f>
        <v>108.56601</v>
      </c>
      <c r="AD146" s="81">
        <f t="array" ref="AD146">INDEX('AEO 2022 52'!75:75,MATCH(AD$67,'AEO 2022 52'!$13:$13,0))</f>
        <v>108.561508</v>
      </c>
      <c r="AE146" s="81">
        <f t="array" ref="AE146">INDEX('AEO 2022 52'!75:75,MATCH(AE$67,'AEO 2022 52'!$13:$13,0))</f>
        <v>108.559059</v>
      </c>
      <c r="AF146" s="81">
        <f t="array" ref="AF146">INDEX('AEO 2022 52'!75:75,MATCH(AF$67,'AEO 2022 52'!$13:$13,0))</f>
        <v>108.540985</v>
      </c>
    </row>
    <row r="147" ht="14.25" customHeight="1">
      <c r="A147" s="3" t="str">
        <f>'AEO 2021 52'!A73</f>
        <v>Small Crossover Cars</v>
      </c>
      <c r="B147" s="3">
        <f t="array" ref="B147">INDEX('AEO 2021 52'!73:73,MATCH(B$67,'AEO 2021 52'!$14:$14,0))</f>
        <v>37.581429</v>
      </c>
      <c r="C147" s="81">
        <f t="array" ref="C147">INDEX('AEO 2022 52'!76:76,MATCH(C$67,'AEO 2022 52'!$13:$13,0))</f>
        <v>40.570137</v>
      </c>
      <c r="D147" s="81">
        <f t="array" ref="D147">INDEX('AEO 2022 52'!76:76,MATCH(D$67,'AEO 2022 52'!$13:$13,0))</f>
        <v>39.852684</v>
      </c>
      <c r="E147" s="81">
        <f t="array" ref="E147">INDEX('AEO 2022 52'!76:76,MATCH(E$67,'AEO 2022 52'!$13:$13,0))</f>
        <v>39.351074</v>
      </c>
      <c r="F147" s="81">
        <f t="array" ref="F147">INDEX('AEO 2022 52'!76:76,MATCH(F$67,'AEO 2022 52'!$13:$13,0))</f>
        <v>38.900703</v>
      </c>
      <c r="G147" s="81">
        <f t="array" ref="G147">INDEX('AEO 2022 52'!76:76,MATCH(G$67,'AEO 2022 52'!$13:$13,0))</f>
        <v>38.606613</v>
      </c>
      <c r="H147" s="81">
        <f t="array" ref="H147">INDEX('AEO 2022 52'!76:76,MATCH(H$67,'AEO 2022 52'!$13:$13,0))</f>
        <v>38.386635</v>
      </c>
      <c r="I147" s="81">
        <f t="array" ref="I147">INDEX('AEO 2022 52'!76:76,MATCH(I$67,'AEO 2022 52'!$13:$13,0))</f>
        <v>38.156212</v>
      </c>
      <c r="J147" s="81">
        <f t="array" ref="J147">INDEX('AEO 2022 52'!76:76,MATCH(J$67,'AEO 2022 52'!$13:$13,0))</f>
        <v>37.967548</v>
      </c>
      <c r="K147" s="81">
        <f t="array" ref="K147">INDEX('AEO 2022 52'!76:76,MATCH(K$67,'AEO 2022 52'!$13:$13,0))</f>
        <v>37.816967</v>
      </c>
      <c r="L147" s="81">
        <f t="array" ref="L147">INDEX('AEO 2022 52'!76:76,MATCH(L$67,'AEO 2022 52'!$13:$13,0))</f>
        <v>37.695141</v>
      </c>
      <c r="M147" s="81">
        <f t="array" ref="M147">INDEX('AEO 2022 52'!76:76,MATCH(M$67,'AEO 2022 52'!$13:$13,0))</f>
        <v>37.599964</v>
      </c>
      <c r="N147" s="81">
        <f t="array" ref="N147">INDEX('AEO 2022 52'!76:76,MATCH(N$67,'AEO 2022 52'!$13:$13,0))</f>
        <v>37.519993</v>
      </c>
      <c r="O147" s="81">
        <f t="array" ref="O147">INDEX('AEO 2022 52'!76:76,MATCH(O$67,'AEO 2022 52'!$13:$13,0))</f>
        <v>37.459621</v>
      </c>
      <c r="P147" s="81">
        <f t="array" ref="P147">INDEX('AEO 2022 52'!76:76,MATCH(P$67,'AEO 2022 52'!$13:$13,0))</f>
        <v>37.387669</v>
      </c>
      <c r="Q147" s="81">
        <f t="array" ref="Q147">INDEX('AEO 2022 52'!76:76,MATCH(Q$67,'AEO 2022 52'!$13:$13,0))</f>
        <v>37.322826</v>
      </c>
      <c r="R147" s="81">
        <f t="array" ref="R147">INDEX('AEO 2022 52'!76:76,MATCH(R$67,'AEO 2022 52'!$13:$13,0))</f>
        <v>37.26746</v>
      </c>
      <c r="S147" s="81">
        <f t="array" ref="S147">INDEX('AEO 2022 52'!76:76,MATCH(S$67,'AEO 2022 52'!$13:$13,0))</f>
        <v>37.218647</v>
      </c>
      <c r="T147" s="81">
        <f t="array" ref="T147">INDEX('AEO 2022 52'!76:76,MATCH(T$67,'AEO 2022 52'!$13:$13,0))</f>
        <v>37.173878</v>
      </c>
      <c r="U147" s="81">
        <f t="array" ref="U147">INDEX('AEO 2022 52'!76:76,MATCH(U$67,'AEO 2022 52'!$13:$13,0))</f>
        <v>37.134895</v>
      </c>
      <c r="V147" s="81">
        <f t="array" ref="V147">INDEX('AEO 2022 52'!76:76,MATCH(V$67,'AEO 2022 52'!$13:$13,0))</f>
        <v>37.094589</v>
      </c>
      <c r="W147" s="81">
        <f t="array" ref="W147">INDEX('AEO 2022 52'!76:76,MATCH(W$67,'AEO 2022 52'!$13:$13,0))</f>
        <v>37.065807</v>
      </c>
      <c r="X147" s="81">
        <f t="array" ref="X147">INDEX('AEO 2022 52'!76:76,MATCH(X$67,'AEO 2022 52'!$13:$13,0))</f>
        <v>37.039776</v>
      </c>
      <c r="Y147" s="81">
        <f t="array" ref="Y147">INDEX('AEO 2022 52'!76:76,MATCH(Y$67,'AEO 2022 52'!$13:$13,0))</f>
        <v>37.015793</v>
      </c>
      <c r="Z147" s="81">
        <f t="array" ref="Z147">INDEX('AEO 2022 52'!76:76,MATCH(Z$67,'AEO 2022 52'!$13:$13,0))</f>
        <v>36.995056</v>
      </c>
      <c r="AA147" s="81">
        <f t="array" ref="AA147">INDEX('AEO 2022 52'!76:76,MATCH(AA$67,'AEO 2022 52'!$13:$13,0))</f>
        <v>36.97892</v>
      </c>
      <c r="AB147" s="81">
        <f t="array" ref="AB147">INDEX('AEO 2022 52'!76:76,MATCH(AB$67,'AEO 2022 52'!$13:$13,0))</f>
        <v>36.965107</v>
      </c>
      <c r="AC147" s="81">
        <f t="array" ref="AC147">INDEX('AEO 2022 52'!76:76,MATCH(AC$67,'AEO 2022 52'!$13:$13,0))</f>
        <v>36.954029</v>
      </c>
      <c r="AD147" s="81">
        <f t="array" ref="AD147">INDEX('AEO 2022 52'!76:76,MATCH(AD$67,'AEO 2022 52'!$13:$13,0))</f>
        <v>36.944088</v>
      </c>
      <c r="AE147" s="81">
        <f t="array" ref="AE147">INDEX('AEO 2022 52'!76:76,MATCH(AE$67,'AEO 2022 52'!$13:$13,0))</f>
        <v>36.936893</v>
      </c>
      <c r="AF147" s="81">
        <f t="array" ref="AF147">INDEX('AEO 2022 52'!76:76,MATCH(AF$67,'AEO 2022 52'!$13:$13,0))</f>
        <v>36.913433</v>
      </c>
    </row>
    <row r="148" ht="14.25" customHeight="1">
      <c r="A148" s="3" t="str">
        <f>'AEO 2021 52'!A74</f>
        <v>Large Crossover Cars</v>
      </c>
      <c r="B148" s="3">
        <f t="array" ref="B148">INDEX('AEO 2021 52'!74:74,MATCH(B$67,'AEO 2021 52'!$14:$14,0))</f>
        <v>47.627953</v>
      </c>
      <c r="C148" s="81">
        <f t="array" ref="C148">INDEX('AEO 2022 52'!77:77,MATCH(C$67,'AEO 2022 52'!$13:$13,0))</f>
        <v>54.496189</v>
      </c>
      <c r="D148" s="81">
        <f t="array" ref="D148">INDEX('AEO 2022 52'!77:77,MATCH(D$67,'AEO 2022 52'!$13:$13,0))</f>
        <v>53.589302</v>
      </c>
      <c r="E148" s="81">
        <f t="array" ref="E148">INDEX('AEO 2022 52'!77:77,MATCH(E$67,'AEO 2022 52'!$13:$13,0))</f>
        <v>52.918983</v>
      </c>
      <c r="F148" s="81">
        <f t="array" ref="F148">INDEX('AEO 2022 52'!77:77,MATCH(F$67,'AEO 2022 52'!$13:$13,0))</f>
        <v>52.326469</v>
      </c>
      <c r="G148" s="81">
        <f t="array" ref="G148">INDEX('AEO 2022 52'!77:77,MATCH(G$67,'AEO 2022 52'!$13:$13,0))</f>
        <v>51.914383</v>
      </c>
      <c r="H148" s="81">
        <f t="array" ref="H148">INDEX('AEO 2022 52'!77:77,MATCH(H$67,'AEO 2022 52'!$13:$13,0))</f>
        <v>51.562263</v>
      </c>
      <c r="I148" s="81">
        <f t="array" ref="I148">INDEX('AEO 2022 52'!77:77,MATCH(I$67,'AEO 2022 52'!$13:$13,0))</f>
        <v>51.252701</v>
      </c>
      <c r="J148" s="81">
        <f t="array" ref="J148">INDEX('AEO 2022 52'!77:77,MATCH(J$67,'AEO 2022 52'!$13:$13,0))</f>
        <v>50.99852</v>
      </c>
      <c r="K148" s="81">
        <f t="array" ref="K148">INDEX('AEO 2022 52'!77:77,MATCH(K$67,'AEO 2022 52'!$13:$13,0))</f>
        <v>50.791889</v>
      </c>
      <c r="L148" s="81">
        <f t="array" ref="L148">INDEX('AEO 2022 52'!77:77,MATCH(L$67,'AEO 2022 52'!$13:$13,0))</f>
        <v>50.621922</v>
      </c>
      <c r="M148" s="81">
        <f t="array" ref="M148">INDEX('AEO 2022 52'!77:77,MATCH(M$67,'AEO 2022 52'!$13:$13,0))</f>
        <v>50.484478</v>
      </c>
      <c r="N148" s="81">
        <f t="array" ref="N148">INDEX('AEO 2022 52'!77:77,MATCH(N$67,'AEO 2022 52'!$13:$13,0))</f>
        <v>50.368443</v>
      </c>
      <c r="O148" s="81">
        <f t="array" ref="O148">INDEX('AEO 2022 52'!77:77,MATCH(O$67,'AEO 2022 52'!$13:$13,0))</f>
        <v>50.273796</v>
      </c>
      <c r="P148" s="81">
        <f t="array" ref="P148">INDEX('AEO 2022 52'!77:77,MATCH(P$67,'AEO 2022 52'!$13:$13,0))</f>
        <v>50.170532</v>
      </c>
      <c r="Q148" s="81">
        <f t="array" ref="Q148">INDEX('AEO 2022 52'!77:77,MATCH(Q$67,'AEO 2022 52'!$13:$13,0))</f>
        <v>50.078255</v>
      </c>
      <c r="R148" s="81">
        <f t="array" ref="R148">INDEX('AEO 2022 52'!77:77,MATCH(R$67,'AEO 2022 52'!$13:$13,0))</f>
        <v>49.997971</v>
      </c>
      <c r="S148" s="81">
        <f t="array" ref="S148">INDEX('AEO 2022 52'!77:77,MATCH(S$67,'AEO 2022 52'!$13:$13,0))</f>
        <v>49.926773</v>
      </c>
      <c r="T148" s="81">
        <f t="array" ref="T148">INDEX('AEO 2022 52'!77:77,MATCH(T$67,'AEO 2022 52'!$13:$13,0))</f>
        <v>49.860096</v>
      </c>
      <c r="U148" s="81">
        <f t="array" ref="U148">INDEX('AEO 2022 52'!77:77,MATCH(U$67,'AEO 2022 52'!$13:$13,0))</f>
        <v>49.799149</v>
      </c>
      <c r="V148" s="81">
        <f t="array" ref="V148">INDEX('AEO 2022 52'!77:77,MATCH(V$67,'AEO 2022 52'!$13:$13,0))</f>
        <v>49.73827</v>
      </c>
      <c r="W148" s="81">
        <f t="array" ref="W148">INDEX('AEO 2022 52'!77:77,MATCH(W$67,'AEO 2022 52'!$13:$13,0))</f>
        <v>49.690845</v>
      </c>
      <c r="X148" s="81">
        <f t="array" ref="X148">INDEX('AEO 2022 52'!77:77,MATCH(X$67,'AEO 2022 52'!$13:$13,0))</f>
        <v>49.646961</v>
      </c>
      <c r="Y148" s="81">
        <f t="array" ref="Y148">INDEX('AEO 2022 52'!77:77,MATCH(Y$67,'AEO 2022 52'!$13:$13,0))</f>
        <v>49.605896</v>
      </c>
      <c r="Z148" s="81">
        <f t="array" ref="Z148">INDEX('AEO 2022 52'!77:77,MATCH(Z$67,'AEO 2022 52'!$13:$13,0))</f>
        <v>49.568695</v>
      </c>
      <c r="AA148" s="81">
        <f t="array" ref="AA148">INDEX('AEO 2022 52'!77:77,MATCH(AA$67,'AEO 2022 52'!$13:$13,0))</f>
        <v>49.535378</v>
      </c>
      <c r="AB148" s="81">
        <f t="array" ref="AB148">INDEX('AEO 2022 52'!77:77,MATCH(AB$67,'AEO 2022 52'!$13:$13,0))</f>
        <v>49.505154</v>
      </c>
      <c r="AC148" s="81">
        <f t="array" ref="AC148">INDEX('AEO 2022 52'!77:77,MATCH(AC$67,'AEO 2022 52'!$13:$13,0))</f>
        <v>49.479103</v>
      </c>
      <c r="AD148" s="81">
        <f t="array" ref="AD148">INDEX('AEO 2022 52'!77:77,MATCH(AD$67,'AEO 2022 52'!$13:$13,0))</f>
        <v>49.454571</v>
      </c>
      <c r="AE148" s="81">
        <f t="array" ref="AE148">INDEX('AEO 2022 52'!77:77,MATCH(AE$67,'AEO 2022 52'!$13:$13,0))</f>
        <v>49.433716</v>
      </c>
      <c r="AF148" s="81">
        <f t="array" ref="AF148">INDEX('AEO 2022 52'!77:77,MATCH(AF$67,'AEO 2022 52'!$13:$13,0))</f>
        <v>49.395775</v>
      </c>
    </row>
    <row r="149" ht="14.25" customHeight="1">
      <c r="A149" s="3" t="str">
        <f>'AEO 2021 52'!A75</f>
        <v>Small Pickup</v>
      </c>
      <c r="B149" s="3">
        <f t="array" ref="B149">INDEX('AEO 2021 52'!75:75,MATCH(B$67,'AEO 2021 52'!$14:$14,0))</f>
        <v>47.260796</v>
      </c>
      <c r="C149" s="81">
        <f t="array" ref="C149">INDEX('AEO 2022 52'!78:78,MATCH(C$67,'AEO 2022 52'!$13:$13,0))</f>
        <v>47.088226</v>
      </c>
      <c r="D149" s="81">
        <f t="array" ref="D149">INDEX('AEO 2022 52'!78:78,MATCH(D$67,'AEO 2022 52'!$13:$13,0))</f>
        <v>46.105106</v>
      </c>
      <c r="E149" s="81">
        <f t="array" ref="E149">INDEX('AEO 2022 52'!78:78,MATCH(E$67,'AEO 2022 52'!$13:$13,0))</f>
        <v>45.356998</v>
      </c>
      <c r="F149" s="81">
        <f t="array" ref="F149">INDEX('AEO 2022 52'!78:78,MATCH(F$67,'AEO 2022 52'!$13:$13,0))</f>
        <v>44.720078</v>
      </c>
      <c r="G149" s="81">
        <f t="array" ref="G149">INDEX('AEO 2022 52'!78:78,MATCH(G$67,'AEO 2022 52'!$13:$13,0))</f>
        <v>44.177238</v>
      </c>
      <c r="H149" s="81">
        <f t="array" ref="H149">INDEX('AEO 2022 52'!78:78,MATCH(H$67,'AEO 2022 52'!$13:$13,0))</f>
        <v>43.729298</v>
      </c>
      <c r="I149" s="81">
        <f t="array" ref="I149">INDEX('AEO 2022 52'!78:78,MATCH(I$67,'AEO 2022 52'!$13:$13,0))</f>
        <v>43.361435</v>
      </c>
      <c r="J149" s="81">
        <f t="array" ref="J149">INDEX('AEO 2022 52'!78:78,MATCH(J$67,'AEO 2022 52'!$13:$13,0))</f>
        <v>43.06752</v>
      </c>
      <c r="K149" s="81">
        <f t="array" ref="K149">INDEX('AEO 2022 52'!78:78,MATCH(K$67,'AEO 2022 52'!$13:$13,0))</f>
        <v>42.833549</v>
      </c>
      <c r="L149" s="81">
        <f t="array" ref="L149">INDEX('AEO 2022 52'!78:78,MATCH(L$67,'AEO 2022 52'!$13:$13,0))</f>
        <v>42.650803</v>
      </c>
      <c r="M149" s="81">
        <f t="array" ref="M149">INDEX('AEO 2022 52'!78:78,MATCH(M$67,'AEO 2022 52'!$13:$13,0))</f>
        <v>42.512012</v>
      </c>
      <c r="N149" s="81">
        <f t="array" ref="N149">INDEX('AEO 2022 52'!78:78,MATCH(N$67,'AEO 2022 52'!$13:$13,0))</f>
        <v>42.4081</v>
      </c>
      <c r="O149" s="81">
        <f t="array" ref="O149">INDEX('AEO 2022 52'!78:78,MATCH(O$67,'AEO 2022 52'!$13:$13,0))</f>
        <v>42.330139</v>
      </c>
      <c r="P149" s="81">
        <f t="array" ref="P149">INDEX('AEO 2022 52'!78:78,MATCH(P$67,'AEO 2022 52'!$13:$13,0))</f>
        <v>42.20351</v>
      </c>
      <c r="Q149" s="81">
        <f t="array" ref="Q149">INDEX('AEO 2022 52'!78:78,MATCH(Q$67,'AEO 2022 52'!$13:$13,0))</f>
        <v>42.078278</v>
      </c>
      <c r="R149" s="81">
        <f t="array" ref="R149">INDEX('AEO 2022 52'!78:78,MATCH(R$67,'AEO 2022 52'!$13:$13,0))</f>
        <v>41.965725</v>
      </c>
      <c r="S149" s="81">
        <f t="array" ref="S149">INDEX('AEO 2022 52'!78:78,MATCH(S$67,'AEO 2022 52'!$13:$13,0))</f>
        <v>41.861591</v>
      </c>
      <c r="T149" s="81">
        <f t="array" ref="T149">INDEX('AEO 2022 52'!78:78,MATCH(T$67,'AEO 2022 52'!$13:$13,0))</f>
        <v>41.763451</v>
      </c>
      <c r="U149" s="81">
        <f t="array" ref="U149">INDEX('AEO 2022 52'!78:78,MATCH(U$67,'AEO 2022 52'!$13:$13,0))</f>
        <v>41.669689</v>
      </c>
      <c r="V149" s="81">
        <f t="array" ref="V149">INDEX('AEO 2022 52'!78:78,MATCH(V$67,'AEO 2022 52'!$13:$13,0))</f>
        <v>41.578716</v>
      </c>
      <c r="W149" s="81">
        <f t="array" ref="W149">INDEX('AEO 2022 52'!78:78,MATCH(W$67,'AEO 2022 52'!$13:$13,0))</f>
        <v>41.506069</v>
      </c>
      <c r="X149" s="81">
        <f t="array" ref="X149">INDEX('AEO 2022 52'!78:78,MATCH(X$67,'AEO 2022 52'!$13:$13,0))</f>
        <v>41.436878</v>
      </c>
      <c r="Y149" s="81">
        <f t="array" ref="Y149">INDEX('AEO 2022 52'!78:78,MATCH(Y$67,'AEO 2022 52'!$13:$13,0))</f>
        <v>41.370914</v>
      </c>
      <c r="Z149" s="81">
        <f t="array" ref="Z149">INDEX('AEO 2022 52'!78:78,MATCH(Z$67,'AEO 2022 52'!$13:$13,0))</f>
        <v>41.308197</v>
      </c>
      <c r="AA149" s="81">
        <f t="array" ref="AA149">INDEX('AEO 2022 52'!78:78,MATCH(AA$67,'AEO 2022 52'!$13:$13,0))</f>
        <v>41.248589</v>
      </c>
      <c r="AB149" s="81">
        <f t="array" ref="AB149">INDEX('AEO 2022 52'!78:78,MATCH(AB$67,'AEO 2022 52'!$13:$13,0))</f>
        <v>41.192589</v>
      </c>
      <c r="AC149" s="81">
        <f t="array" ref="AC149">INDEX('AEO 2022 52'!78:78,MATCH(AC$67,'AEO 2022 52'!$13:$13,0))</f>
        <v>41.139256</v>
      </c>
      <c r="AD149" s="81">
        <f t="array" ref="AD149">INDEX('AEO 2022 52'!78:78,MATCH(AD$67,'AEO 2022 52'!$13:$13,0))</f>
        <v>41.088245</v>
      </c>
      <c r="AE149" s="81">
        <f t="array" ref="AE149">INDEX('AEO 2022 52'!78:78,MATCH(AE$67,'AEO 2022 52'!$13:$13,0))</f>
        <v>41.0401</v>
      </c>
      <c r="AF149" s="81">
        <f t="array" ref="AF149">INDEX('AEO 2022 52'!78:78,MATCH(AF$67,'AEO 2022 52'!$13:$13,0))</f>
        <v>40.987759</v>
      </c>
    </row>
    <row r="150" ht="14.25" customHeight="1">
      <c r="A150" s="3" t="str">
        <f>'AEO 2021 52'!A76</f>
        <v>Large Pickup</v>
      </c>
      <c r="B150" s="3">
        <f t="array" ref="B150">INDEX('AEO 2021 52'!76:76,MATCH(B$67,'AEO 2021 52'!$14:$14,0))</f>
        <v>0</v>
      </c>
      <c r="C150" s="81">
        <f t="array" ref="C150">INDEX('AEO 2022 52'!79:79,MATCH(C$67,'AEO 2022 52'!$13:$13,0))</f>
        <v>0</v>
      </c>
      <c r="D150" s="81">
        <f t="array" ref="D150">INDEX('AEO 2022 52'!79:79,MATCH(D$67,'AEO 2022 52'!$13:$13,0))</f>
        <v>0</v>
      </c>
      <c r="E150" s="81">
        <f t="array" ref="E150">INDEX('AEO 2022 52'!79:79,MATCH(E$67,'AEO 2022 52'!$13:$13,0))</f>
        <v>0</v>
      </c>
      <c r="F150" s="81">
        <f t="array" ref="F150">INDEX('AEO 2022 52'!79:79,MATCH(F$67,'AEO 2022 52'!$13:$13,0))</f>
        <v>0</v>
      </c>
      <c r="G150" s="81">
        <f t="array" ref="G150">INDEX('AEO 2022 52'!79:79,MATCH(G$67,'AEO 2022 52'!$13:$13,0))</f>
        <v>0</v>
      </c>
      <c r="H150" s="81">
        <f t="array" ref="H150">INDEX('AEO 2022 52'!79:79,MATCH(H$67,'AEO 2022 52'!$13:$13,0))</f>
        <v>0</v>
      </c>
      <c r="I150" s="81">
        <f t="array" ref="I150">INDEX('AEO 2022 52'!79:79,MATCH(I$67,'AEO 2022 52'!$13:$13,0))</f>
        <v>0</v>
      </c>
      <c r="J150" s="81">
        <f t="array" ref="J150">INDEX('AEO 2022 52'!79:79,MATCH(J$67,'AEO 2022 52'!$13:$13,0))</f>
        <v>0</v>
      </c>
      <c r="K150" s="81">
        <f t="array" ref="K150">INDEX('AEO 2022 52'!79:79,MATCH(K$67,'AEO 2022 52'!$13:$13,0))</f>
        <v>0</v>
      </c>
      <c r="L150" s="81">
        <f t="array" ref="L150">INDEX('AEO 2022 52'!79:79,MATCH(L$67,'AEO 2022 52'!$13:$13,0))</f>
        <v>0</v>
      </c>
      <c r="M150" s="81">
        <f t="array" ref="M150">INDEX('AEO 2022 52'!79:79,MATCH(M$67,'AEO 2022 52'!$13:$13,0))</f>
        <v>0</v>
      </c>
      <c r="N150" s="81">
        <f t="array" ref="N150">INDEX('AEO 2022 52'!79:79,MATCH(N$67,'AEO 2022 52'!$13:$13,0))</f>
        <v>0</v>
      </c>
      <c r="O150" s="81">
        <f t="array" ref="O150">INDEX('AEO 2022 52'!79:79,MATCH(O$67,'AEO 2022 52'!$13:$13,0))</f>
        <v>0</v>
      </c>
      <c r="P150" s="81">
        <f t="array" ref="P150">INDEX('AEO 2022 52'!79:79,MATCH(P$67,'AEO 2022 52'!$13:$13,0))</f>
        <v>0</v>
      </c>
      <c r="Q150" s="81">
        <f t="array" ref="Q150">INDEX('AEO 2022 52'!79:79,MATCH(Q$67,'AEO 2022 52'!$13:$13,0))</f>
        <v>0</v>
      </c>
      <c r="R150" s="81">
        <f t="array" ref="R150">INDEX('AEO 2022 52'!79:79,MATCH(R$67,'AEO 2022 52'!$13:$13,0))</f>
        <v>0</v>
      </c>
      <c r="S150" s="81">
        <f t="array" ref="S150">INDEX('AEO 2022 52'!79:79,MATCH(S$67,'AEO 2022 52'!$13:$13,0))</f>
        <v>0</v>
      </c>
      <c r="T150" s="81">
        <f t="array" ref="T150">INDEX('AEO 2022 52'!79:79,MATCH(T$67,'AEO 2022 52'!$13:$13,0))</f>
        <v>0</v>
      </c>
      <c r="U150" s="81">
        <f t="array" ref="U150">INDEX('AEO 2022 52'!79:79,MATCH(U$67,'AEO 2022 52'!$13:$13,0))</f>
        <v>0</v>
      </c>
      <c r="V150" s="81">
        <f t="array" ref="V150">INDEX('AEO 2022 52'!79:79,MATCH(V$67,'AEO 2022 52'!$13:$13,0))</f>
        <v>0</v>
      </c>
      <c r="W150" s="81">
        <f t="array" ref="W150">INDEX('AEO 2022 52'!79:79,MATCH(W$67,'AEO 2022 52'!$13:$13,0))</f>
        <v>0</v>
      </c>
      <c r="X150" s="81">
        <f t="array" ref="X150">INDEX('AEO 2022 52'!79:79,MATCH(X$67,'AEO 2022 52'!$13:$13,0))</f>
        <v>0</v>
      </c>
      <c r="Y150" s="81">
        <f t="array" ref="Y150">INDEX('AEO 2022 52'!79:79,MATCH(Y$67,'AEO 2022 52'!$13:$13,0))</f>
        <v>0</v>
      </c>
      <c r="Z150" s="81">
        <f t="array" ref="Z150">INDEX('AEO 2022 52'!79:79,MATCH(Z$67,'AEO 2022 52'!$13:$13,0))</f>
        <v>0</v>
      </c>
      <c r="AA150" s="81">
        <f t="array" ref="AA150">INDEX('AEO 2022 52'!79:79,MATCH(AA$67,'AEO 2022 52'!$13:$13,0))</f>
        <v>0</v>
      </c>
      <c r="AB150" s="81">
        <f t="array" ref="AB150">INDEX('AEO 2022 52'!79:79,MATCH(AB$67,'AEO 2022 52'!$13:$13,0))</f>
        <v>0</v>
      </c>
      <c r="AC150" s="81">
        <f t="array" ref="AC150">INDEX('AEO 2022 52'!79:79,MATCH(AC$67,'AEO 2022 52'!$13:$13,0))</f>
        <v>0</v>
      </c>
      <c r="AD150" s="81">
        <f t="array" ref="AD150">INDEX('AEO 2022 52'!79:79,MATCH(AD$67,'AEO 2022 52'!$13:$13,0))</f>
        <v>0</v>
      </c>
      <c r="AE150" s="81">
        <f t="array" ref="AE150">INDEX('AEO 2022 52'!79:79,MATCH(AE$67,'AEO 2022 52'!$13:$13,0))</f>
        <v>0</v>
      </c>
      <c r="AF150" s="81">
        <f t="array" ref="AF150">INDEX('AEO 2022 52'!79:79,MATCH(AF$67,'AEO 2022 52'!$13:$13,0))</f>
        <v>0</v>
      </c>
    </row>
    <row r="151" ht="14.25" customHeight="1">
      <c r="A151" s="3" t="str">
        <f>'AEO 2021 52'!A77</f>
        <v>Small Van</v>
      </c>
      <c r="B151" s="3">
        <f t="array" ref="B151">INDEX('AEO 2021 52'!77:77,MATCH(B$67,'AEO 2021 52'!$14:$14,0))</f>
        <v>0</v>
      </c>
      <c r="C151" s="81">
        <f t="array" ref="C151">INDEX('AEO 2022 52'!80:80,MATCH(C$67,'AEO 2022 52'!$13:$13,0))</f>
        <v>0</v>
      </c>
      <c r="D151" s="81">
        <f t="array" ref="D151">INDEX('AEO 2022 52'!80:80,MATCH(D$67,'AEO 2022 52'!$13:$13,0))</f>
        <v>0</v>
      </c>
      <c r="E151" s="81">
        <f t="array" ref="E151">INDEX('AEO 2022 52'!80:80,MATCH(E$67,'AEO 2022 52'!$13:$13,0))</f>
        <v>0</v>
      </c>
      <c r="F151" s="81">
        <f t="array" ref="F151">INDEX('AEO 2022 52'!80:80,MATCH(F$67,'AEO 2022 52'!$13:$13,0))</f>
        <v>0</v>
      </c>
      <c r="G151" s="81">
        <f t="array" ref="G151">INDEX('AEO 2022 52'!80:80,MATCH(G$67,'AEO 2022 52'!$13:$13,0))</f>
        <v>0</v>
      </c>
      <c r="H151" s="81">
        <f t="array" ref="H151">INDEX('AEO 2022 52'!80:80,MATCH(H$67,'AEO 2022 52'!$13:$13,0))</f>
        <v>0</v>
      </c>
      <c r="I151" s="81">
        <f t="array" ref="I151">INDEX('AEO 2022 52'!80:80,MATCH(I$67,'AEO 2022 52'!$13:$13,0))</f>
        <v>0</v>
      </c>
      <c r="J151" s="81">
        <f t="array" ref="J151">INDEX('AEO 2022 52'!80:80,MATCH(J$67,'AEO 2022 52'!$13:$13,0))</f>
        <v>0</v>
      </c>
      <c r="K151" s="81">
        <f t="array" ref="K151">INDEX('AEO 2022 52'!80:80,MATCH(K$67,'AEO 2022 52'!$13:$13,0))</f>
        <v>0</v>
      </c>
      <c r="L151" s="81">
        <f t="array" ref="L151">INDEX('AEO 2022 52'!80:80,MATCH(L$67,'AEO 2022 52'!$13:$13,0))</f>
        <v>0</v>
      </c>
      <c r="M151" s="81">
        <f t="array" ref="M151">INDEX('AEO 2022 52'!80:80,MATCH(M$67,'AEO 2022 52'!$13:$13,0))</f>
        <v>0</v>
      </c>
      <c r="N151" s="81">
        <f t="array" ref="N151">INDEX('AEO 2022 52'!80:80,MATCH(N$67,'AEO 2022 52'!$13:$13,0))</f>
        <v>0</v>
      </c>
      <c r="O151" s="81">
        <f t="array" ref="O151">INDEX('AEO 2022 52'!80:80,MATCH(O$67,'AEO 2022 52'!$13:$13,0))</f>
        <v>0</v>
      </c>
      <c r="P151" s="81">
        <f t="array" ref="P151">INDEX('AEO 2022 52'!80:80,MATCH(P$67,'AEO 2022 52'!$13:$13,0))</f>
        <v>0</v>
      </c>
      <c r="Q151" s="81">
        <f t="array" ref="Q151">INDEX('AEO 2022 52'!80:80,MATCH(Q$67,'AEO 2022 52'!$13:$13,0))</f>
        <v>0</v>
      </c>
      <c r="R151" s="81">
        <f t="array" ref="R151">INDEX('AEO 2022 52'!80:80,MATCH(R$67,'AEO 2022 52'!$13:$13,0))</f>
        <v>0</v>
      </c>
      <c r="S151" s="81">
        <f t="array" ref="S151">INDEX('AEO 2022 52'!80:80,MATCH(S$67,'AEO 2022 52'!$13:$13,0))</f>
        <v>0</v>
      </c>
      <c r="T151" s="81">
        <f t="array" ref="T151">INDEX('AEO 2022 52'!80:80,MATCH(T$67,'AEO 2022 52'!$13:$13,0))</f>
        <v>0</v>
      </c>
      <c r="U151" s="81">
        <f t="array" ref="U151">INDEX('AEO 2022 52'!80:80,MATCH(U$67,'AEO 2022 52'!$13:$13,0))</f>
        <v>0</v>
      </c>
      <c r="V151" s="81">
        <f t="array" ref="V151">INDEX('AEO 2022 52'!80:80,MATCH(V$67,'AEO 2022 52'!$13:$13,0))</f>
        <v>0</v>
      </c>
      <c r="W151" s="81">
        <f t="array" ref="W151">INDEX('AEO 2022 52'!80:80,MATCH(W$67,'AEO 2022 52'!$13:$13,0))</f>
        <v>0</v>
      </c>
      <c r="X151" s="81">
        <f t="array" ref="X151">INDEX('AEO 2022 52'!80:80,MATCH(X$67,'AEO 2022 52'!$13:$13,0))</f>
        <v>0</v>
      </c>
      <c r="Y151" s="81">
        <f t="array" ref="Y151">INDEX('AEO 2022 52'!80:80,MATCH(Y$67,'AEO 2022 52'!$13:$13,0))</f>
        <v>0</v>
      </c>
      <c r="Z151" s="81">
        <f t="array" ref="Z151">INDEX('AEO 2022 52'!80:80,MATCH(Z$67,'AEO 2022 52'!$13:$13,0))</f>
        <v>0</v>
      </c>
      <c r="AA151" s="81">
        <f t="array" ref="AA151">INDEX('AEO 2022 52'!80:80,MATCH(AA$67,'AEO 2022 52'!$13:$13,0))</f>
        <v>0</v>
      </c>
      <c r="AB151" s="81">
        <f t="array" ref="AB151">INDEX('AEO 2022 52'!80:80,MATCH(AB$67,'AEO 2022 52'!$13:$13,0))</f>
        <v>0</v>
      </c>
      <c r="AC151" s="81">
        <f t="array" ref="AC151">INDEX('AEO 2022 52'!80:80,MATCH(AC$67,'AEO 2022 52'!$13:$13,0))</f>
        <v>0</v>
      </c>
      <c r="AD151" s="81">
        <f t="array" ref="AD151">INDEX('AEO 2022 52'!80:80,MATCH(AD$67,'AEO 2022 52'!$13:$13,0))</f>
        <v>0</v>
      </c>
      <c r="AE151" s="81">
        <f t="array" ref="AE151">INDEX('AEO 2022 52'!80:80,MATCH(AE$67,'AEO 2022 52'!$13:$13,0))</f>
        <v>0</v>
      </c>
      <c r="AF151" s="81">
        <f t="array" ref="AF151">INDEX('AEO 2022 52'!80:80,MATCH(AF$67,'AEO 2022 52'!$13:$13,0))</f>
        <v>0</v>
      </c>
    </row>
    <row r="152" ht="14.25" customHeight="1">
      <c r="A152" s="3" t="str">
        <f>'AEO 2021 52'!A78</f>
        <v>Large Van</v>
      </c>
      <c r="B152" s="3">
        <f t="array" ref="B152">INDEX('AEO 2021 52'!78:78,MATCH(B$67,'AEO 2021 52'!$14:$14,0))</f>
        <v>40.756653</v>
      </c>
      <c r="C152" s="81">
        <f t="array" ref="C152">INDEX('AEO 2022 52'!81:81,MATCH(C$67,'AEO 2022 52'!$13:$13,0))</f>
        <v>48.52697</v>
      </c>
      <c r="D152" s="81">
        <f t="array" ref="D152">INDEX('AEO 2022 52'!81:81,MATCH(D$67,'AEO 2022 52'!$13:$13,0))</f>
        <v>47.602959</v>
      </c>
      <c r="E152" s="81">
        <f t="array" ref="E152">INDEX('AEO 2022 52'!81:81,MATCH(E$67,'AEO 2022 52'!$13:$13,0))</f>
        <v>46.947968</v>
      </c>
      <c r="F152" s="81">
        <f t="array" ref="F152">INDEX('AEO 2022 52'!81:81,MATCH(F$67,'AEO 2022 52'!$13:$13,0))</f>
        <v>46.452709</v>
      </c>
      <c r="G152" s="81">
        <f t="array" ref="G152">INDEX('AEO 2022 52'!81:81,MATCH(G$67,'AEO 2022 52'!$13:$13,0))</f>
        <v>46.038727</v>
      </c>
      <c r="H152" s="81">
        <f t="array" ref="H152">INDEX('AEO 2022 52'!81:81,MATCH(H$67,'AEO 2022 52'!$13:$13,0))</f>
        <v>45.736645</v>
      </c>
      <c r="I152" s="81">
        <f t="array" ref="I152">INDEX('AEO 2022 52'!81:81,MATCH(I$67,'AEO 2022 52'!$13:$13,0))</f>
        <v>45.510429</v>
      </c>
      <c r="J152" s="81">
        <f t="array" ref="J152">INDEX('AEO 2022 52'!81:81,MATCH(J$67,'AEO 2022 52'!$13:$13,0))</f>
        <v>45.338943</v>
      </c>
      <c r="K152" s="81">
        <f t="array" ref="K152">INDEX('AEO 2022 52'!81:81,MATCH(K$67,'AEO 2022 52'!$13:$13,0))</f>
        <v>45.202412</v>
      </c>
      <c r="L152" s="81">
        <f t="array" ref="L152">INDEX('AEO 2022 52'!81:81,MATCH(L$67,'AEO 2022 52'!$13:$13,0))</f>
        <v>45.09066</v>
      </c>
      <c r="M152" s="81">
        <f t="array" ref="M152">INDEX('AEO 2022 52'!81:81,MATCH(M$67,'AEO 2022 52'!$13:$13,0))</f>
        <v>44.99844</v>
      </c>
      <c r="N152" s="81">
        <f t="array" ref="N152">INDEX('AEO 2022 52'!81:81,MATCH(N$67,'AEO 2022 52'!$13:$13,0))</f>
        <v>44.923428</v>
      </c>
      <c r="O152" s="81">
        <f t="array" ref="O152">INDEX('AEO 2022 52'!81:81,MATCH(O$67,'AEO 2022 52'!$13:$13,0))</f>
        <v>44.858585</v>
      </c>
      <c r="P152" s="81">
        <f t="array" ref="P152">INDEX('AEO 2022 52'!81:81,MATCH(P$67,'AEO 2022 52'!$13:$13,0))</f>
        <v>44.738186</v>
      </c>
      <c r="Q152" s="81">
        <f t="array" ref="Q152">INDEX('AEO 2022 52'!81:81,MATCH(Q$67,'AEO 2022 52'!$13:$13,0))</f>
        <v>44.621643</v>
      </c>
      <c r="R152" s="81">
        <f t="array" ref="R152">INDEX('AEO 2022 52'!81:81,MATCH(R$67,'AEO 2022 52'!$13:$13,0))</f>
        <v>44.512657</v>
      </c>
      <c r="S152" s="81">
        <f t="array" ref="S152">INDEX('AEO 2022 52'!81:81,MATCH(S$67,'AEO 2022 52'!$13:$13,0))</f>
        <v>44.410168</v>
      </c>
      <c r="T152" s="81">
        <f t="array" ref="T152">INDEX('AEO 2022 52'!81:81,MATCH(T$67,'AEO 2022 52'!$13:$13,0))</f>
        <v>44.309814</v>
      </c>
      <c r="U152" s="81">
        <f t="array" ref="U152">INDEX('AEO 2022 52'!81:81,MATCH(U$67,'AEO 2022 52'!$13:$13,0))</f>
        <v>44.214329</v>
      </c>
      <c r="V152" s="81">
        <f t="array" ref="V152">INDEX('AEO 2022 52'!81:81,MATCH(V$67,'AEO 2022 52'!$13:$13,0))</f>
        <v>44.118702</v>
      </c>
      <c r="W152" s="81">
        <f t="array" ref="W152">INDEX('AEO 2022 52'!81:81,MATCH(W$67,'AEO 2022 52'!$13:$13,0))</f>
        <v>44.027241</v>
      </c>
      <c r="X152" s="81">
        <f t="array" ref="X152">INDEX('AEO 2022 52'!81:81,MATCH(X$67,'AEO 2022 52'!$13:$13,0))</f>
        <v>43.939701</v>
      </c>
      <c r="Y152" s="81">
        <f t="array" ref="Y152">INDEX('AEO 2022 52'!81:81,MATCH(Y$67,'AEO 2022 52'!$13:$13,0))</f>
        <v>43.858376</v>
      </c>
      <c r="Z152" s="81">
        <f t="array" ref="Z152">INDEX('AEO 2022 52'!81:81,MATCH(Z$67,'AEO 2022 52'!$13:$13,0))</f>
        <v>43.780411</v>
      </c>
      <c r="AA152" s="81">
        <f t="array" ref="AA152">INDEX('AEO 2022 52'!81:81,MATCH(AA$67,'AEO 2022 52'!$13:$13,0))</f>
        <v>43.706226</v>
      </c>
      <c r="AB152" s="81">
        <f t="array" ref="AB152">INDEX('AEO 2022 52'!81:81,MATCH(AB$67,'AEO 2022 52'!$13:$13,0))</f>
        <v>43.635578</v>
      </c>
      <c r="AC152" s="81">
        <f t="array" ref="AC152">INDEX('AEO 2022 52'!81:81,MATCH(AC$67,'AEO 2022 52'!$13:$13,0))</f>
        <v>43.567886</v>
      </c>
      <c r="AD152" s="81">
        <f t="array" ref="AD152">INDEX('AEO 2022 52'!81:81,MATCH(AD$67,'AEO 2022 52'!$13:$13,0))</f>
        <v>43.502975</v>
      </c>
      <c r="AE152" s="81">
        <f t="array" ref="AE152">INDEX('AEO 2022 52'!81:81,MATCH(AE$67,'AEO 2022 52'!$13:$13,0))</f>
        <v>43.441715</v>
      </c>
      <c r="AF152" s="81">
        <f t="array" ref="AF152">INDEX('AEO 2022 52'!81:81,MATCH(AF$67,'AEO 2022 52'!$13:$13,0))</f>
        <v>43.376553</v>
      </c>
    </row>
    <row r="153" ht="14.25" customHeight="1">
      <c r="A153" s="3" t="str">
        <f>'AEO 2021 52'!A79</f>
        <v>Small Utility</v>
      </c>
      <c r="B153" s="3">
        <f t="array" ref="B153">INDEX('AEO 2021 52'!79:79,MATCH(B$67,'AEO 2021 52'!$14:$14,0))</f>
        <v>50.633152</v>
      </c>
      <c r="C153" s="81">
        <f t="array" ref="C153">INDEX('AEO 2022 52'!82:82,MATCH(C$67,'AEO 2022 52'!$13:$13,0))</f>
        <v>60.817616</v>
      </c>
      <c r="D153" s="81">
        <f t="array" ref="D153">INDEX('AEO 2022 52'!82:82,MATCH(D$67,'AEO 2022 52'!$13:$13,0))</f>
        <v>59.689144</v>
      </c>
      <c r="E153" s="81">
        <f t="array" ref="E153">INDEX('AEO 2022 52'!82:82,MATCH(E$67,'AEO 2022 52'!$13:$13,0))</f>
        <v>58.812096</v>
      </c>
      <c r="F153" s="81">
        <f t="array" ref="F153">INDEX('AEO 2022 52'!82:82,MATCH(F$67,'AEO 2022 52'!$13:$13,0))</f>
        <v>58.070023</v>
      </c>
      <c r="G153" s="81">
        <f t="array" ref="G153">INDEX('AEO 2022 52'!82:82,MATCH(G$67,'AEO 2022 52'!$13:$13,0))</f>
        <v>57.446812</v>
      </c>
      <c r="H153" s="81">
        <f t="array" ref="H153">INDEX('AEO 2022 52'!82:82,MATCH(H$67,'AEO 2022 52'!$13:$13,0))</f>
        <v>56.937305</v>
      </c>
      <c r="I153" s="81">
        <f t="array" ref="I153">INDEX('AEO 2022 52'!82:82,MATCH(I$67,'AEO 2022 52'!$13:$13,0))</f>
        <v>56.520454</v>
      </c>
      <c r="J153" s="81">
        <f t="array" ref="J153">INDEX('AEO 2022 52'!82:82,MATCH(J$67,'AEO 2022 52'!$13:$13,0))</f>
        <v>56.185238</v>
      </c>
      <c r="K153" s="81">
        <f t="array" ref="K153">INDEX('AEO 2022 52'!82:82,MATCH(K$67,'AEO 2022 52'!$13:$13,0))</f>
        <v>55.915318</v>
      </c>
      <c r="L153" s="81">
        <f t="array" ref="L153">INDEX('AEO 2022 52'!82:82,MATCH(L$67,'AEO 2022 52'!$13:$13,0))</f>
        <v>55.700016</v>
      </c>
      <c r="M153" s="81">
        <f t="array" ref="M153">INDEX('AEO 2022 52'!82:82,MATCH(M$67,'AEO 2022 52'!$13:$13,0))</f>
        <v>55.531281</v>
      </c>
      <c r="N153" s="81">
        <f t="array" ref="N153">INDEX('AEO 2022 52'!82:82,MATCH(N$67,'AEO 2022 52'!$13:$13,0))</f>
        <v>55.399891</v>
      </c>
      <c r="O153" s="81">
        <f t="array" ref="O153">INDEX('AEO 2022 52'!82:82,MATCH(O$67,'AEO 2022 52'!$13:$13,0))</f>
        <v>55.29369</v>
      </c>
      <c r="P153" s="81">
        <f t="array" ref="P153">INDEX('AEO 2022 52'!82:82,MATCH(P$67,'AEO 2022 52'!$13:$13,0))</f>
        <v>55.138206</v>
      </c>
      <c r="Q153" s="81">
        <f t="array" ref="Q153">INDEX('AEO 2022 52'!82:82,MATCH(Q$67,'AEO 2022 52'!$13:$13,0))</f>
        <v>54.988102</v>
      </c>
      <c r="R153" s="81">
        <f t="array" ref="R153">INDEX('AEO 2022 52'!82:82,MATCH(R$67,'AEO 2022 52'!$13:$13,0))</f>
        <v>54.85265</v>
      </c>
      <c r="S153" s="81">
        <f t="array" ref="S153">INDEX('AEO 2022 52'!82:82,MATCH(S$67,'AEO 2022 52'!$13:$13,0))</f>
        <v>54.728008</v>
      </c>
      <c r="T153" s="81">
        <f t="array" ref="T153">INDEX('AEO 2022 52'!82:82,MATCH(T$67,'AEO 2022 52'!$13:$13,0))</f>
        <v>54.611095</v>
      </c>
      <c r="U153" s="81">
        <f t="array" ref="U153">INDEX('AEO 2022 52'!82:82,MATCH(U$67,'AEO 2022 52'!$13:$13,0))</f>
        <v>54.500134</v>
      </c>
      <c r="V153" s="81">
        <f t="array" ref="V153">INDEX('AEO 2022 52'!82:82,MATCH(V$67,'AEO 2022 52'!$13:$13,0))</f>
        <v>54.392036</v>
      </c>
      <c r="W153" s="81">
        <f t="array" ref="W153">INDEX('AEO 2022 52'!82:82,MATCH(W$67,'AEO 2022 52'!$13:$13,0))</f>
        <v>54.303448</v>
      </c>
      <c r="X153" s="81">
        <f t="array" ref="X153">INDEX('AEO 2022 52'!82:82,MATCH(X$67,'AEO 2022 52'!$13:$13,0))</f>
        <v>54.219254</v>
      </c>
      <c r="Y153" s="81">
        <f t="array" ref="Y153">INDEX('AEO 2022 52'!82:82,MATCH(Y$67,'AEO 2022 52'!$13:$13,0))</f>
        <v>54.139275</v>
      </c>
      <c r="Z153" s="81">
        <f t="array" ref="Z153">INDEX('AEO 2022 52'!82:82,MATCH(Z$67,'AEO 2022 52'!$13:$13,0))</f>
        <v>54.063206</v>
      </c>
      <c r="AA153" s="81">
        <f t="array" ref="AA153">INDEX('AEO 2022 52'!82:82,MATCH(AA$67,'AEO 2022 52'!$13:$13,0))</f>
        <v>53.991184</v>
      </c>
      <c r="AB153" s="81">
        <f t="array" ref="AB153">INDEX('AEO 2022 52'!82:82,MATCH(AB$67,'AEO 2022 52'!$13:$13,0))</f>
        <v>53.923485</v>
      </c>
      <c r="AC153" s="81">
        <f t="array" ref="AC153">INDEX('AEO 2022 52'!82:82,MATCH(AC$67,'AEO 2022 52'!$13:$13,0))</f>
        <v>53.858971</v>
      </c>
      <c r="AD153" s="81">
        <f t="array" ref="AD153">INDEX('AEO 2022 52'!82:82,MATCH(AD$67,'AEO 2022 52'!$13:$13,0))</f>
        <v>53.797543</v>
      </c>
      <c r="AE153" s="81">
        <f t="array" ref="AE153">INDEX('AEO 2022 52'!82:82,MATCH(AE$67,'AEO 2022 52'!$13:$13,0))</f>
        <v>53.73941</v>
      </c>
      <c r="AF153" s="81">
        <f t="array" ref="AF153">INDEX('AEO 2022 52'!82:82,MATCH(AF$67,'AEO 2022 52'!$13:$13,0))</f>
        <v>53.677826</v>
      </c>
    </row>
    <row r="154" ht="14.25" customHeight="1">
      <c r="A154" s="3" t="str">
        <f>'AEO 2021 52'!A80</f>
        <v>Large Utility</v>
      </c>
      <c r="B154" s="3">
        <f t="array" ref="B154">INDEX('AEO 2021 52'!80:80,MATCH(B$67,'AEO 2021 52'!$14:$14,0))</f>
        <v>0</v>
      </c>
      <c r="C154" s="81">
        <f t="array" ref="C154">INDEX('AEO 2022 52'!83:83,MATCH(C$67,'AEO 2022 52'!$13:$13,0))</f>
        <v>0</v>
      </c>
      <c r="D154" s="81">
        <f t="array" ref="D154">INDEX('AEO 2022 52'!83:83,MATCH(D$67,'AEO 2022 52'!$13:$13,0))</f>
        <v>0</v>
      </c>
      <c r="E154" s="81">
        <f t="array" ref="E154">INDEX('AEO 2022 52'!83:83,MATCH(E$67,'AEO 2022 52'!$13:$13,0))</f>
        <v>0</v>
      </c>
      <c r="F154" s="81">
        <f t="array" ref="F154">INDEX('AEO 2022 52'!83:83,MATCH(F$67,'AEO 2022 52'!$13:$13,0))</f>
        <v>0</v>
      </c>
      <c r="G154" s="81">
        <f t="array" ref="G154">INDEX('AEO 2022 52'!83:83,MATCH(G$67,'AEO 2022 52'!$13:$13,0))</f>
        <v>0</v>
      </c>
      <c r="H154" s="81">
        <f t="array" ref="H154">INDEX('AEO 2022 52'!83:83,MATCH(H$67,'AEO 2022 52'!$13:$13,0))</f>
        <v>0</v>
      </c>
      <c r="I154" s="81">
        <f t="array" ref="I154">INDEX('AEO 2022 52'!83:83,MATCH(I$67,'AEO 2022 52'!$13:$13,0))</f>
        <v>0</v>
      </c>
      <c r="J154" s="81">
        <f t="array" ref="J154">INDEX('AEO 2022 52'!83:83,MATCH(J$67,'AEO 2022 52'!$13:$13,0))</f>
        <v>0</v>
      </c>
      <c r="K154" s="81">
        <f t="array" ref="K154">INDEX('AEO 2022 52'!83:83,MATCH(K$67,'AEO 2022 52'!$13:$13,0))</f>
        <v>0</v>
      </c>
      <c r="L154" s="81">
        <f t="array" ref="L154">INDEX('AEO 2022 52'!83:83,MATCH(L$67,'AEO 2022 52'!$13:$13,0))</f>
        <v>0</v>
      </c>
      <c r="M154" s="81">
        <f t="array" ref="M154">INDEX('AEO 2022 52'!83:83,MATCH(M$67,'AEO 2022 52'!$13:$13,0))</f>
        <v>0</v>
      </c>
      <c r="N154" s="81">
        <f t="array" ref="N154">INDEX('AEO 2022 52'!83:83,MATCH(N$67,'AEO 2022 52'!$13:$13,0))</f>
        <v>0</v>
      </c>
      <c r="O154" s="81">
        <f t="array" ref="O154">INDEX('AEO 2022 52'!83:83,MATCH(O$67,'AEO 2022 52'!$13:$13,0))</f>
        <v>0</v>
      </c>
      <c r="P154" s="81">
        <f t="array" ref="P154">INDEX('AEO 2022 52'!83:83,MATCH(P$67,'AEO 2022 52'!$13:$13,0))</f>
        <v>0</v>
      </c>
      <c r="Q154" s="81">
        <f t="array" ref="Q154">INDEX('AEO 2022 52'!83:83,MATCH(Q$67,'AEO 2022 52'!$13:$13,0))</f>
        <v>0</v>
      </c>
      <c r="R154" s="81">
        <f t="array" ref="R154">INDEX('AEO 2022 52'!83:83,MATCH(R$67,'AEO 2022 52'!$13:$13,0))</f>
        <v>0</v>
      </c>
      <c r="S154" s="81">
        <f t="array" ref="S154">INDEX('AEO 2022 52'!83:83,MATCH(S$67,'AEO 2022 52'!$13:$13,0))</f>
        <v>0</v>
      </c>
      <c r="T154" s="81">
        <f t="array" ref="T154">INDEX('AEO 2022 52'!83:83,MATCH(T$67,'AEO 2022 52'!$13:$13,0))</f>
        <v>0</v>
      </c>
      <c r="U154" s="81">
        <f t="array" ref="U154">INDEX('AEO 2022 52'!83:83,MATCH(U$67,'AEO 2022 52'!$13:$13,0))</f>
        <v>0</v>
      </c>
      <c r="V154" s="81">
        <f t="array" ref="V154">INDEX('AEO 2022 52'!83:83,MATCH(V$67,'AEO 2022 52'!$13:$13,0))</f>
        <v>0</v>
      </c>
      <c r="W154" s="81">
        <f t="array" ref="W154">INDEX('AEO 2022 52'!83:83,MATCH(W$67,'AEO 2022 52'!$13:$13,0))</f>
        <v>0</v>
      </c>
      <c r="X154" s="81">
        <f t="array" ref="X154">INDEX('AEO 2022 52'!83:83,MATCH(X$67,'AEO 2022 52'!$13:$13,0))</f>
        <v>0</v>
      </c>
      <c r="Y154" s="81">
        <f t="array" ref="Y154">INDEX('AEO 2022 52'!83:83,MATCH(Y$67,'AEO 2022 52'!$13:$13,0))</f>
        <v>0</v>
      </c>
      <c r="Z154" s="81">
        <f t="array" ref="Z154">INDEX('AEO 2022 52'!83:83,MATCH(Z$67,'AEO 2022 52'!$13:$13,0))</f>
        <v>0</v>
      </c>
      <c r="AA154" s="81">
        <f t="array" ref="AA154">INDEX('AEO 2022 52'!83:83,MATCH(AA$67,'AEO 2022 52'!$13:$13,0))</f>
        <v>0</v>
      </c>
      <c r="AB154" s="81">
        <f t="array" ref="AB154">INDEX('AEO 2022 52'!83:83,MATCH(AB$67,'AEO 2022 52'!$13:$13,0))</f>
        <v>0</v>
      </c>
      <c r="AC154" s="81">
        <f t="array" ref="AC154">INDEX('AEO 2022 52'!83:83,MATCH(AC$67,'AEO 2022 52'!$13:$13,0))</f>
        <v>0</v>
      </c>
      <c r="AD154" s="81">
        <f t="array" ref="AD154">INDEX('AEO 2022 52'!83:83,MATCH(AD$67,'AEO 2022 52'!$13:$13,0))</f>
        <v>0</v>
      </c>
      <c r="AE154" s="81">
        <f t="array" ref="AE154">INDEX('AEO 2022 52'!83:83,MATCH(AE$67,'AEO 2022 52'!$13:$13,0))</f>
        <v>0</v>
      </c>
      <c r="AF154" s="81">
        <f t="array" ref="AF154">INDEX('AEO 2022 52'!83:83,MATCH(AF$67,'AEO 2022 52'!$13:$13,0))</f>
        <v>0</v>
      </c>
    </row>
    <row r="155" ht="14.25" customHeight="1">
      <c r="A155" s="3" t="str">
        <f>'AEO 2021 52'!A81</f>
        <v>Small Crossover Trucks</v>
      </c>
      <c r="B155" s="3">
        <f t="array" ref="B155">INDEX('AEO 2021 52'!81:81,MATCH(B$67,'AEO 2021 52'!$14:$14,0))</f>
        <v>0</v>
      </c>
      <c r="C155" s="81">
        <f t="array" ref="C155">INDEX('AEO 2022 52'!84:84,MATCH(C$67,'AEO 2022 52'!$13:$13,0))</f>
        <v>42.029819</v>
      </c>
      <c r="D155" s="81">
        <f t="array" ref="D155">INDEX('AEO 2022 52'!84:84,MATCH(D$67,'AEO 2022 52'!$13:$13,0))</f>
        <v>41.327034</v>
      </c>
      <c r="E155" s="81">
        <f t="array" ref="E155">INDEX('AEO 2022 52'!84:84,MATCH(E$67,'AEO 2022 52'!$13:$13,0))</f>
        <v>40.849682</v>
      </c>
      <c r="F155" s="81">
        <f t="array" ref="F155">INDEX('AEO 2022 52'!84:84,MATCH(F$67,'AEO 2022 52'!$13:$13,0))</f>
        <v>40.466621</v>
      </c>
      <c r="G155" s="81">
        <f t="array" ref="G155">INDEX('AEO 2022 52'!84:84,MATCH(G$67,'AEO 2022 52'!$13:$13,0))</f>
        <v>40.14447</v>
      </c>
      <c r="H155" s="81">
        <f t="array" ref="H155">INDEX('AEO 2022 52'!84:84,MATCH(H$67,'AEO 2022 52'!$13:$13,0))</f>
        <v>39.893745</v>
      </c>
      <c r="I155" s="81">
        <f t="array" ref="I155">INDEX('AEO 2022 52'!84:84,MATCH(I$67,'AEO 2022 52'!$13:$13,0))</f>
        <v>39.700672</v>
      </c>
      <c r="J155" s="81">
        <f t="array" ref="J155">INDEX('AEO 2022 52'!84:84,MATCH(J$67,'AEO 2022 52'!$13:$13,0))</f>
        <v>39.559204</v>
      </c>
      <c r="K155" s="81">
        <f t="array" ref="K155">INDEX('AEO 2022 52'!84:84,MATCH(K$67,'AEO 2022 52'!$13:$13,0))</f>
        <v>39.45274</v>
      </c>
      <c r="L155" s="81">
        <f t="array" ref="L155">INDEX('AEO 2022 52'!84:84,MATCH(L$67,'AEO 2022 52'!$13:$13,0))</f>
        <v>39.373009</v>
      </c>
      <c r="M155" s="81">
        <f t="array" ref="M155">INDEX('AEO 2022 52'!84:84,MATCH(M$67,'AEO 2022 52'!$13:$13,0))</f>
        <v>39.318626</v>
      </c>
      <c r="N155" s="81">
        <f t="array" ref="N155">INDEX('AEO 2022 52'!84:84,MATCH(N$67,'AEO 2022 52'!$13:$13,0))</f>
        <v>39.279392</v>
      </c>
      <c r="O155" s="81">
        <f t="array" ref="O155">INDEX('AEO 2022 52'!84:84,MATCH(O$67,'AEO 2022 52'!$13:$13,0))</f>
        <v>39.257797</v>
      </c>
      <c r="P155" s="81">
        <f t="array" ref="P155">INDEX('AEO 2022 52'!84:84,MATCH(P$67,'AEO 2022 52'!$13:$13,0))</f>
        <v>39.178852</v>
      </c>
      <c r="Q155" s="81">
        <f t="array" ref="Q155">INDEX('AEO 2022 52'!84:84,MATCH(Q$67,'AEO 2022 52'!$13:$13,0))</f>
        <v>39.097492</v>
      </c>
      <c r="R155" s="81">
        <f t="array" ref="R155">INDEX('AEO 2022 52'!84:84,MATCH(R$67,'AEO 2022 52'!$13:$13,0))</f>
        <v>39.025795</v>
      </c>
      <c r="S155" s="81">
        <f t="array" ref="S155">INDEX('AEO 2022 52'!84:84,MATCH(S$67,'AEO 2022 52'!$13:$13,0))</f>
        <v>38.960751</v>
      </c>
      <c r="T155" s="81">
        <f t="array" ref="T155">INDEX('AEO 2022 52'!84:84,MATCH(T$67,'AEO 2022 52'!$13:$13,0))</f>
        <v>38.898769</v>
      </c>
      <c r="U155" s="81">
        <f t="array" ref="U155">INDEX('AEO 2022 52'!84:84,MATCH(U$67,'AEO 2022 52'!$13:$13,0))</f>
        <v>38.841908</v>
      </c>
      <c r="V155" s="81">
        <f t="array" ref="V155">INDEX('AEO 2022 52'!84:84,MATCH(V$67,'AEO 2022 52'!$13:$13,0))</f>
        <v>38.783913</v>
      </c>
      <c r="W155" s="81">
        <f t="array" ref="W155">INDEX('AEO 2022 52'!84:84,MATCH(W$67,'AEO 2022 52'!$13:$13,0))</f>
        <v>38.73695</v>
      </c>
      <c r="X155" s="81">
        <f t="array" ref="X155">INDEX('AEO 2022 52'!84:84,MATCH(X$67,'AEO 2022 52'!$13:$13,0))</f>
        <v>38.692402</v>
      </c>
      <c r="Y155" s="81">
        <f t="array" ref="Y155">INDEX('AEO 2022 52'!84:84,MATCH(Y$67,'AEO 2022 52'!$13:$13,0))</f>
        <v>38.64983</v>
      </c>
      <c r="Z155" s="81">
        <f t="array" ref="Z155">INDEX('AEO 2022 52'!84:84,MATCH(Z$67,'AEO 2022 52'!$13:$13,0))</f>
        <v>38.610237</v>
      </c>
      <c r="AA155" s="81">
        <f t="array" ref="AA155">INDEX('AEO 2022 52'!84:84,MATCH(AA$67,'AEO 2022 52'!$13:$13,0))</f>
        <v>38.573708</v>
      </c>
      <c r="AB155" s="81">
        <f t="array" ref="AB155">INDEX('AEO 2022 52'!84:84,MATCH(AB$67,'AEO 2022 52'!$13:$13,0))</f>
        <v>38.539845</v>
      </c>
      <c r="AC155" s="81">
        <f t="array" ref="AC155">INDEX('AEO 2022 52'!84:84,MATCH(AC$67,'AEO 2022 52'!$13:$13,0))</f>
        <v>38.508457</v>
      </c>
      <c r="AD155" s="81">
        <f t="array" ref="AD155">INDEX('AEO 2022 52'!84:84,MATCH(AD$67,'AEO 2022 52'!$13:$13,0))</f>
        <v>38.478935</v>
      </c>
      <c r="AE155" s="81">
        <f t="array" ref="AE155">INDEX('AEO 2022 52'!84:84,MATCH(AE$67,'AEO 2022 52'!$13:$13,0))</f>
        <v>38.451836</v>
      </c>
      <c r="AF155" s="81">
        <f t="array" ref="AF155">INDEX('AEO 2022 52'!84:84,MATCH(AF$67,'AEO 2022 52'!$13:$13,0))</f>
        <v>38.422241</v>
      </c>
    </row>
    <row r="156" ht="14.25" customHeight="1">
      <c r="A156" s="3" t="str">
        <f>'AEO 2021 52'!A82</f>
        <v>Large Crossover Trucks</v>
      </c>
      <c r="B156" s="3">
        <f t="array" ref="B156">INDEX('AEO 2021 52'!82:82,MATCH(B$67,'AEO 2021 52'!$14:$14,0))</f>
        <v>0</v>
      </c>
      <c r="C156" s="81">
        <f t="array" ref="C156">INDEX('AEO 2022 52'!85:85,MATCH(C$67,'AEO 2022 52'!$13:$13,0))</f>
        <v>0</v>
      </c>
      <c r="D156" s="81">
        <f t="array" ref="D156">INDEX('AEO 2022 52'!85:85,MATCH(D$67,'AEO 2022 52'!$13:$13,0))</f>
        <v>0</v>
      </c>
      <c r="E156" s="81">
        <f t="array" ref="E156">INDEX('AEO 2022 52'!85:85,MATCH(E$67,'AEO 2022 52'!$13:$13,0))</f>
        <v>0</v>
      </c>
      <c r="F156" s="81">
        <f t="array" ref="F156">INDEX('AEO 2022 52'!85:85,MATCH(F$67,'AEO 2022 52'!$13:$13,0))</f>
        <v>0</v>
      </c>
      <c r="G156" s="81">
        <f t="array" ref="G156">INDEX('AEO 2022 52'!85:85,MATCH(G$67,'AEO 2022 52'!$13:$13,0))</f>
        <v>0</v>
      </c>
      <c r="H156" s="81">
        <f t="array" ref="H156">INDEX('AEO 2022 52'!85:85,MATCH(H$67,'AEO 2022 52'!$13:$13,0))</f>
        <v>0</v>
      </c>
      <c r="I156" s="81">
        <f t="array" ref="I156">INDEX('AEO 2022 52'!85:85,MATCH(I$67,'AEO 2022 52'!$13:$13,0))</f>
        <v>0</v>
      </c>
      <c r="J156" s="81">
        <f t="array" ref="J156">INDEX('AEO 2022 52'!85:85,MATCH(J$67,'AEO 2022 52'!$13:$13,0))</f>
        <v>0</v>
      </c>
      <c r="K156" s="81">
        <f t="array" ref="K156">INDEX('AEO 2022 52'!85:85,MATCH(K$67,'AEO 2022 52'!$13:$13,0))</f>
        <v>0</v>
      </c>
      <c r="L156" s="81">
        <f t="array" ref="L156">INDEX('AEO 2022 52'!85:85,MATCH(L$67,'AEO 2022 52'!$13:$13,0))</f>
        <v>0</v>
      </c>
      <c r="M156" s="81">
        <f t="array" ref="M156">INDEX('AEO 2022 52'!85:85,MATCH(M$67,'AEO 2022 52'!$13:$13,0))</f>
        <v>0</v>
      </c>
      <c r="N156" s="81">
        <f t="array" ref="N156">INDEX('AEO 2022 52'!85:85,MATCH(N$67,'AEO 2022 52'!$13:$13,0))</f>
        <v>0</v>
      </c>
      <c r="O156" s="81">
        <f t="array" ref="O156">INDEX('AEO 2022 52'!85:85,MATCH(O$67,'AEO 2022 52'!$13:$13,0))</f>
        <v>0</v>
      </c>
      <c r="P156" s="81">
        <f t="array" ref="P156">INDEX('AEO 2022 52'!85:85,MATCH(P$67,'AEO 2022 52'!$13:$13,0))</f>
        <v>0</v>
      </c>
      <c r="Q156" s="81">
        <f t="array" ref="Q156">INDEX('AEO 2022 52'!85:85,MATCH(Q$67,'AEO 2022 52'!$13:$13,0))</f>
        <v>0</v>
      </c>
      <c r="R156" s="81">
        <f t="array" ref="R156">INDEX('AEO 2022 52'!85:85,MATCH(R$67,'AEO 2022 52'!$13:$13,0))</f>
        <v>0</v>
      </c>
      <c r="S156" s="81">
        <f t="array" ref="S156">INDEX('AEO 2022 52'!85:85,MATCH(S$67,'AEO 2022 52'!$13:$13,0))</f>
        <v>0</v>
      </c>
      <c r="T156" s="81">
        <f t="array" ref="T156">INDEX('AEO 2022 52'!85:85,MATCH(T$67,'AEO 2022 52'!$13:$13,0))</f>
        <v>0</v>
      </c>
      <c r="U156" s="81">
        <f t="array" ref="U156">INDEX('AEO 2022 52'!85:85,MATCH(U$67,'AEO 2022 52'!$13:$13,0))</f>
        <v>0</v>
      </c>
      <c r="V156" s="81">
        <f t="array" ref="V156">INDEX('AEO 2022 52'!85:85,MATCH(V$67,'AEO 2022 52'!$13:$13,0))</f>
        <v>0</v>
      </c>
      <c r="W156" s="81">
        <f t="array" ref="W156">INDEX('AEO 2022 52'!85:85,MATCH(W$67,'AEO 2022 52'!$13:$13,0))</f>
        <v>0</v>
      </c>
      <c r="X156" s="81">
        <f t="array" ref="X156">INDEX('AEO 2022 52'!85:85,MATCH(X$67,'AEO 2022 52'!$13:$13,0))</f>
        <v>0</v>
      </c>
      <c r="Y156" s="81">
        <f t="array" ref="Y156">INDEX('AEO 2022 52'!85:85,MATCH(Y$67,'AEO 2022 52'!$13:$13,0))</f>
        <v>0</v>
      </c>
      <c r="Z156" s="81">
        <f t="array" ref="Z156">INDEX('AEO 2022 52'!85:85,MATCH(Z$67,'AEO 2022 52'!$13:$13,0))</f>
        <v>0</v>
      </c>
      <c r="AA156" s="81">
        <f t="array" ref="AA156">INDEX('AEO 2022 52'!85:85,MATCH(AA$67,'AEO 2022 52'!$13:$13,0))</f>
        <v>0</v>
      </c>
      <c r="AB156" s="81">
        <f t="array" ref="AB156">INDEX('AEO 2022 52'!85:85,MATCH(AB$67,'AEO 2022 52'!$13:$13,0))</f>
        <v>0</v>
      </c>
      <c r="AC156" s="81">
        <f t="array" ref="AC156">INDEX('AEO 2022 52'!85:85,MATCH(AC$67,'AEO 2022 52'!$13:$13,0))</f>
        <v>0</v>
      </c>
      <c r="AD156" s="81">
        <f t="array" ref="AD156">INDEX('AEO 2022 52'!85:85,MATCH(AD$67,'AEO 2022 52'!$13:$13,0))</f>
        <v>0</v>
      </c>
      <c r="AE156" s="81">
        <f t="array" ref="AE156">INDEX('AEO 2022 52'!85:85,MATCH(AE$67,'AEO 2022 52'!$13:$13,0))</f>
        <v>0</v>
      </c>
      <c r="AF156" s="81">
        <f t="array" ref="AF156">INDEX('AEO 2022 52'!85:85,MATCH(AF$67,'AEO 2022 52'!$13:$13,0))</f>
        <v>0</v>
      </c>
    </row>
    <row r="157" ht="14.25" customHeight="1"/>
    <row r="158" ht="14.25" customHeight="1">
      <c r="A158" s="2" t="s">
        <v>3907</v>
      </c>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ht="14.25" customHeight="1"/>
    <row r="160" ht="14.25" customHeight="1">
      <c r="B160" s="3">
        <f t="shared" ref="B160:AF160" si="13">B67</f>
        <v>2020</v>
      </c>
      <c r="C160" s="3">
        <f t="shared" si="13"/>
        <v>2021</v>
      </c>
      <c r="D160" s="3">
        <f t="shared" si="13"/>
        <v>2022</v>
      </c>
      <c r="E160" s="3">
        <f t="shared" si="13"/>
        <v>2023</v>
      </c>
      <c r="F160" s="3">
        <f t="shared" si="13"/>
        <v>2024</v>
      </c>
      <c r="G160" s="3">
        <f t="shared" si="13"/>
        <v>2025</v>
      </c>
      <c r="H160" s="3">
        <f t="shared" si="13"/>
        <v>2026</v>
      </c>
      <c r="I160" s="3">
        <f t="shared" si="13"/>
        <v>2027</v>
      </c>
      <c r="J160" s="3">
        <f t="shared" si="13"/>
        <v>2028</v>
      </c>
      <c r="K160" s="3">
        <f t="shared" si="13"/>
        <v>2029</v>
      </c>
      <c r="L160" s="3">
        <f t="shared" si="13"/>
        <v>2030</v>
      </c>
      <c r="M160" s="3">
        <f t="shared" si="13"/>
        <v>2031</v>
      </c>
      <c r="N160" s="3">
        <f t="shared" si="13"/>
        <v>2032</v>
      </c>
      <c r="O160" s="3">
        <f t="shared" si="13"/>
        <v>2033</v>
      </c>
      <c r="P160" s="3">
        <f t="shared" si="13"/>
        <v>2034</v>
      </c>
      <c r="Q160" s="3">
        <f t="shared" si="13"/>
        <v>2035</v>
      </c>
      <c r="R160" s="3">
        <f t="shared" si="13"/>
        <v>2036</v>
      </c>
      <c r="S160" s="3">
        <f t="shared" si="13"/>
        <v>2037</v>
      </c>
      <c r="T160" s="3">
        <f t="shared" si="13"/>
        <v>2038</v>
      </c>
      <c r="U160" s="3">
        <f t="shared" si="13"/>
        <v>2039</v>
      </c>
      <c r="V160" s="3">
        <f t="shared" si="13"/>
        <v>2040</v>
      </c>
      <c r="W160" s="3">
        <f t="shared" si="13"/>
        <v>2041</v>
      </c>
      <c r="X160" s="3">
        <f t="shared" si="13"/>
        <v>2042</v>
      </c>
      <c r="Y160" s="3">
        <f t="shared" si="13"/>
        <v>2043</v>
      </c>
      <c r="Z160" s="3">
        <f t="shared" si="13"/>
        <v>2044</v>
      </c>
      <c r="AA160" s="3">
        <f t="shared" si="13"/>
        <v>2045</v>
      </c>
      <c r="AB160" s="3">
        <f t="shared" si="13"/>
        <v>2046</v>
      </c>
      <c r="AC160" s="3">
        <f t="shared" si="13"/>
        <v>2047</v>
      </c>
      <c r="AD160" s="3">
        <f t="shared" si="13"/>
        <v>2048</v>
      </c>
      <c r="AE160" s="3">
        <f t="shared" si="13"/>
        <v>2049</v>
      </c>
      <c r="AF160" s="3">
        <f t="shared" si="13"/>
        <v>2050</v>
      </c>
    </row>
    <row r="161" ht="14.25" customHeight="1">
      <c r="A161" s="3" t="str">
        <f t="shared" ref="A161:A177" si="14">A68</f>
        <v>100 Mile Electric Vehicle</v>
      </c>
    </row>
    <row r="162" ht="14.25" customHeight="1">
      <c r="A162" s="3" t="str">
        <f t="shared" si="14"/>
        <v>Mini-compact Cars</v>
      </c>
      <c r="B162" s="3">
        <f t="shared" ref="B162:AF162" si="15">IF(B69=0,"",B29)</f>
        <v>0.003190814408</v>
      </c>
      <c r="C162" s="3">
        <f t="shared" si="15"/>
        <v>0.003128466948</v>
      </c>
      <c r="D162" s="3">
        <f t="shared" si="15"/>
        <v>0.002753034384</v>
      </c>
      <c r="E162" s="3">
        <f t="shared" si="15"/>
        <v>0.002397145295</v>
      </c>
      <c r="F162" s="3">
        <f t="shared" si="15"/>
        <v>0.002282743261</v>
      </c>
      <c r="G162" s="3">
        <f t="shared" si="15"/>
        <v>0.002182766772</v>
      </c>
      <c r="H162" s="3">
        <f t="shared" si="15"/>
        <v>0.00211272831</v>
      </c>
      <c r="I162" s="3">
        <f t="shared" si="15"/>
        <v>0.002047820355</v>
      </c>
      <c r="J162" s="3">
        <f t="shared" si="15"/>
        <v>0.001972798982</v>
      </c>
      <c r="K162" s="3">
        <f t="shared" si="15"/>
        <v>0.001905940039</v>
      </c>
      <c r="L162" s="3">
        <f t="shared" si="15"/>
        <v>0.001860957972</v>
      </c>
      <c r="M162" s="3">
        <f t="shared" si="15"/>
        <v>0.001794768858</v>
      </c>
      <c r="N162" s="3">
        <f t="shared" si="15"/>
        <v>0.001814372299</v>
      </c>
      <c r="O162" s="3">
        <f t="shared" si="15"/>
        <v>0.001717626673</v>
      </c>
      <c r="P162" s="3">
        <f t="shared" si="15"/>
        <v>0.001677477215</v>
      </c>
      <c r="Q162" s="3">
        <f t="shared" si="15"/>
        <v>0.00164791961</v>
      </c>
      <c r="R162" s="3">
        <f t="shared" si="15"/>
        <v>0.001612157809</v>
      </c>
      <c r="S162" s="3">
        <f t="shared" si="15"/>
        <v>0.001587230208</v>
      </c>
      <c r="T162" s="3">
        <f t="shared" si="15"/>
        <v>0.001567460653</v>
      </c>
      <c r="U162" s="3">
        <f t="shared" si="15"/>
        <v>0.001536339559</v>
      </c>
      <c r="V162" s="3">
        <f t="shared" si="15"/>
        <v>0.001536968634</v>
      </c>
      <c r="W162" s="3">
        <f t="shared" si="15"/>
        <v>0.001513410071</v>
      </c>
      <c r="X162" s="3">
        <f t="shared" si="15"/>
        <v>0.001502536081</v>
      </c>
      <c r="Y162" s="3">
        <f t="shared" si="15"/>
        <v>0.001495802084</v>
      </c>
      <c r="Z162" s="3">
        <f t="shared" si="15"/>
        <v>0.001482109012</v>
      </c>
      <c r="AA162" s="3">
        <f t="shared" si="15"/>
        <v>0.001474247941</v>
      </c>
      <c r="AB162" s="3">
        <f t="shared" si="15"/>
        <v>0.001473401385</v>
      </c>
      <c r="AC162" s="3">
        <f t="shared" si="15"/>
        <v>0.00146626842</v>
      </c>
      <c r="AD162" s="3">
        <f t="shared" si="15"/>
        <v>0.001462495019</v>
      </c>
      <c r="AE162" s="3">
        <f t="shared" si="15"/>
        <v>0.001462727205</v>
      </c>
      <c r="AF162" s="3">
        <f t="shared" si="15"/>
        <v>0.001448479338</v>
      </c>
    </row>
    <row r="163" ht="14.25" customHeight="1">
      <c r="A163" s="3" t="str">
        <f t="shared" si="14"/>
        <v>Subcompact Cars</v>
      </c>
      <c r="B163" s="3">
        <f t="shared" ref="B163:AF163" si="16">IF(B70=0,"",B30)</f>
        <v>0.03149834996</v>
      </c>
      <c r="C163" s="3">
        <f t="shared" si="16"/>
        <v>0.04425187293</v>
      </c>
      <c r="D163" s="3">
        <f t="shared" si="16"/>
        <v>0.03837064448</v>
      </c>
      <c r="E163" s="3">
        <f t="shared" si="16"/>
        <v>0.03263946075</v>
      </c>
      <c r="F163" s="3">
        <f t="shared" si="16"/>
        <v>0.03028558088</v>
      </c>
      <c r="G163" s="3">
        <f t="shared" si="16"/>
        <v>0.02852223736</v>
      </c>
      <c r="H163" s="3">
        <f t="shared" si="16"/>
        <v>0.02718369675</v>
      </c>
      <c r="I163" s="3">
        <f t="shared" si="16"/>
        <v>0.0258858465</v>
      </c>
      <c r="J163" s="3">
        <f t="shared" si="16"/>
        <v>0.02476062407</v>
      </c>
      <c r="K163" s="3">
        <f t="shared" si="16"/>
        <v>0.02368971523</v>
      </c>
      <c r="L163" s="3">
        <f t="shared" si="16"/>
        <v>0.02293954825</v>
      </c>
      <c r="M163" s="3">
        <f t="shared" si="16"/>
        <v>0.02197745731</v>
      </c>
      <c r="N163" s="3">
        <f t="shared" si="16"/>
        <v>0.02169462176</v>
      </c>
      <c r="O163" s="3">
        <f t="shared" si="16"/>
        <v>0.02065131105</v>
      </c>
      <c r="P163" s="3">
        <f t="shared" si="16"/>
        <v>0.02005193534</v>
      </c>
      <c r="Q163" s="3">
        <f t="shared" si="16"/>
        <v>0.01953766994</v>
      </c>
      <c r="R163" s="3">
        <f t="shared" si="16"/>
        <v>0.01904878876</v>
      </c>
      <c r="S163" s="3">
        <f t="shared" si="16"/>
        <v>0.01865992035</v>
      </c>
      <c r="T163" s="3">
        <f t="shared" si="16"/>
        <v>0.01833104057</v>
      </c>
      <c r="U163" s="3">
        <f t="shared" si="16"/>
        <v>0.01789740228</v>
      </c>
      <c r="V163" s="3">
        <f t="shared" si="16"/>
        <v>0.01780224509</v>
      </c>
      <c r="W163" s="3">
        <f t="shared" si="16"/>
        <v>0.01747477454</v>
      </c>
      <c r="X163" s="3">
        <f t="shared" si="16"/>
        <v>0.01728142754</v>
      </c>
      <c r="Y163" s="3">
        <f t="shared" si="16"/>
        <v>0.01714064949</v>
      </c>
      <c r="Z163" s="3">
        <f t="shared" si="16"/>
        <v>0.01693615221</v>
      </c>
      <c r="AA163" s="3">
        <f t="shared" si="16"/>
        <v>0.0167918697</v>
      </c>
      <c r="AB163" s="3">
        <f t="shared" si="16"/>
        <v>0.01672046665</v>
      </c>
      <c r="AC163" s="3">
        <f t="shared" si="16"/>
        <v>0.01660137435</v>
      </c>
      <c r="AD163" s="3">
        <f t="shared" si="16"/>
        <v>0.01650512901</v>
      </c>
      <c r="AE163" s="3">
        <f t="shared" si="16"/>
        <v>0.01645893966</v>
      </c>
      <c r="AF163" s="3">
        <f t="shared" si="16"/>
        <v>0.01626078679</v>
      </c>
    </row>
    <row r="164" ht="14.25" customHeight="1">
      <c r="A164" s="3" t="str">
        <f t="shared" si="14"/>
        <v>Compact Cars</v>
      </c>
      <c r="B164" s="3">
        <f t="shared" ref="B164:AF164" si="17">IF(B71=0,"",B31)</f>
        <v>0.1059348994</v>
      </c>
      <c r="C164" s="3">
        <f t="shared" si="17"/>
        <v>0.1036408583</v>
      </c>
      <c r="D164" s="3">
        <f t="shared" si="17"/>
        <v>0.08979952679</v>
      </c>
      <c r="E164" s="3">
        <f t="shared" si="17"/>
        <v>0.07932423969</v>
      </c>
      <c r="F164" s="3">
        <f t="shared" si="17"/>
        <v>0.07379741845</v>
      </c>
      <c r="G164" s="3">
        <f t="shared" si="17"/>
        <v>0.06919089942</v>
      </c>
      <c r="H164" s="3">
        <f t="shared" si="17"/>
        <v>0.06586634982</v>
      </c>
      <c r="I164" s="3">
        <f t="shared" si="17"/>
        <v>0.06288953259</v>
      </c>
      <c r="J164" s="3">
        <f t="shared" si="17"/>
        <v>0.06000339034</v>
      </c>
      <c r="K164" s="3">
        <f t="shared" si="17"/>
        <v>0.05747147436</v>
      </c>
      <c r="L164" s="3">
        <f t="shared" si="17"/>
        <v>0.055515239</v>
      </c>
      <c r="M164" s="3">
        <f t="shared" si="17"/>
        <v>0.05330751357</v>
      </c>
      <c r="N164" s="3">
        <f t="shared" si="17"/>
        <v>0.05249919642</v>
      </c>
      <c r="O164" s="3">
        <f t="shared" si="17"/>
        <v>0.05017459798</v>
      </c>
      <c r="P164" s="3">
        <f t="shared" si="17"/>
        <v>0.04873756092</v>
      </c>
      <c r="Q164" s="3">
        <f t="shared" si="17"/>
        <v>0.04753320848</v>
      </c>
      <c r="R164" s="3">
        <f t="shared" si="17"/>
        <v>0.04635178025</v>
      </c>
      <c r="S164" s="3">
        <f t="shared" si="17"/>
        <v>0.04539285865</v>
      </c>
      <c r="T164" s="3">
        <f t="shared" si="17"/>
        <v>0.04458170144</v>
      </c>
      <c r="U164" s="3">
        <f t="shared" si="17"/>
        <v>0.04363544496</v>
      </c>
      <c r="V164" s="3">
        <f t="shared" si="17"/>
        <v>0.04326926779</v>
      </c>
      <c r="W164" s="3">
        <f t="shared" si="17"/>
        <v>0.04254031938</v>
      </c>
      <c r="X164" s="3">
        <f t="shared" si="17"/>
        <v>0.04207180561</v>
      </c>
      <c r="Y164" s="3">
        <f t="shared" si="17"/>
        <v>0.04170862748</v>
      </c>
      <c r="Z164" s="3">
        <f t="shared" si="17"/>
        <v>0.04126956313</v>
      </c>
      <c r="AA164" s="3">
        <f t="shared" si="17"/>
        <v>0.04095458316</v>
      </c>
      <c r="AB164" s="3">
        <f t="shared" si="17"/>
        <v>0.0407766869</v>
      </c>
      <c r="AC164" s="3">
        <f t="shared" si="17"/>
        <v>0.0405168427</v>
      </c>
      <c r="AD164" s="3">
        <f t="shared" si="17"/>
        <v>0.04032446035</v>
      </c>
      <c r="AE164" s="3">
        <f t="shared" si="17"/>
        <v>0.04020590269</v>
      </c>
      <c r="AF164" s="3">
        <f t="shared" si="17"/>
        <v>0.03986654565</v>
      </c>
    </row>
    <row r="165" ht="14.25" customHeight="1">
      <c r="A165" s="3" t="str">
        <f t="shared" si="14"/>
        <v>Midsize Cars</v>
      </c>
      <c r="B165" s="3">
        <f t="shared" ref="B165:AF165" si="18">IF(B72=0,"",B32)</f>
        <v>0.3395173416</v>
      </c>
      <c r="C165" s="3">
        <f t="shared" si="18"/>
        <v>0.2402904535</v>
      </c>
      <c r="D165" s="3">
        <f t="shared" si="18"/>
        <v>0.2251614667</v>
      </c>
      <c r="E165" s="3">
        <f t="shared" si="18"/>
        <v>0.213144309</v>
      </c>
      <c r="F165" s="3">
        <f t="shared" si="18"/>
        <v>0.1978607552</v>
      </c>
      <c r="G165" s="3">
        <f t="shared" si="18"/>
        <v>0.1846736005</v>
      </c>
      <c r="H165" s="3">
        <f t="shared" si="18"/>
        <v>0.174196817</v>
      </c>
      <c r="I165" s="3">
        <f t="shared" si="18"/>
        <v>0.1647390022</v>
      </c>
      <c r="J165" s="3">
        <f t="shared" si="18"/>
        <v>0.1574292784</v>
      </c>
      <c r="K165" s="3">
        <f t="shared" si="18"/>
        <v>0.150907999</v>
      </c>
      <c r="L165" s="3">
        <f t="shared" si="18"/>
        <v>0.144396289</v>
      </c>
      <c r="M165" s="3">
        <f t="shared" si="18"/>
        <v>0.1399149121</v>
      </c>
      <c r="N165" s="3">
        <f t="shared" si="18"/>
        <v>0.1330993717</v>
      </c>
      <c r="O165" s="3">
        <f t="shared" si="18"/>
        <v>0.1309172191</v>
      </c>
      <c r="P165" s="3">
        <f t="shared" si="18"/>
        <v>0.1273264431</v>
      </c>
      <c r="Q165" s="3">
        <f t="shared" si="18"/>
        <v>0.1239918995</v>
      </c>
      <c r="R165" s="3">
        <f t="shared" si="18"/>
        <v>0.121206516</v>
      </c>
      <c r="S165" s="3">
        <f t="shared" si="18"/>
        <v>0.1184390506</v>
      </c>
      <c r="T165" s="3">
        <f t="shared" si="18"/>
        <v>0.1158852035</v>
      </c>
      <c r="U165" s="3">
        <f t="shared" si="18"/>
        <v>0.1142260061</v>
      </c>
      <c r="V165" s="3">
        <f t="shared" si="18"/>
        <v>0.1115238728</v>
      </c>
      <c r="W165" s="3">
        <f t="shared" si="18"/>
        <v>0.1103713742</v>
      </c>
      <c r="X165" s="3">
        <f t="shared" si="18"/>
        <v>0.1089300811</v>
      </c>
      <c r="Y165" s="3">
        <f t="shared" si="18"/>
        <v>0.1077070084</v>
      </c>
      <c r="Z165" s="3">
        <f t="shared" si="18"/>
        <v>0.1070436737</v>
      </c>
      <c r="AA165" s="3">
        <f t="shared" si="18"/>
        <v>0.1063550569</v>
      </c>
      <c r="AB165" s="3">
        <f t="shared" si="18"/>
        <v>0.1055556038</v>
      </c>
      <c r="AC165" s="3">
        <f t="shared" si="18"/>
        <v>0.1051472092</v>
      </c>
      <c r="AD165" s="3">
        <f t="shared" si="18"/>
        <v>0.1047334282</v>
      </c>
      <c r="AE165" s="3">
        <f t="shared" si="18"/>
        <v>0.1041883843</v>
      </c>
      <c r="AF165" s="3">
        <f t="shared" si="18"/>
        <v>0.1042704211</v>
      </c>
    </row>
    <row r="166" ht="14.25" customHeight="1">
      <c r="A166" s="3" t="str">
        <f t="shared" si="14"/>
        <v>Large Cars</v>
      </c>
      <c r="B166" s="3" t="str">
        <f t="shared" ref="B166:AF166" si="19">IF(B73=0,"",B33)</f>
        <v/>
      </c>
      <c r="C166" s="3" t="str">
        <f t="shared" si="19"/>
        <v/>
      </c>
      <c r="D166" s="3" t="str">
        <f t="shared" si="19"/>
        <v/>
      </c>
      <c r="E166" s="3" t="str">
        <f t="shared" si="19"/>
        <v/>
      </c>
      <c r="F166" s="3" t="str">
        <f t="shared" si="19"/>
        <v/>
      </c>
      <c r="G166" s="3" t="str">
        <f t="shared" si="19"/>
        <v/>
      </c>
      <c r="H166" s="3" t="str">
        <f t="shared" si="19"/>
        <v/>
      </c>
      <c r="I166" s="3" t="str">
        <f t="shared" si="19"/>
        <v/>
      </c>
      <c r="J166" s="3" t="str">
        <f t="shared" si="19"/>
        <v/>
      </c>
      <c r="K166" s="3" t="str">
        <f t="shared" si="19"/>
        <v/>
      </c>
      <c r="L166" s="3" t="str">
        <f t="shared" si="19"/>
        <v/>
      </c>
      <c r="M166" s="3" t="str">
        <f t="shared" si="19"/>
        <v/>
      </c>
      <c r="N166" s="3" t="str">
        <f t="shared" si="19"/>
        <v/>
      </c>
      <c r="O166" s="3" t="str">
        <f t="shared" si="19"/>
        <v/>
      </c>
      <c r="P166" s="3" t="str">
        <f t="shared" si="19"/>
        <v/>
      </c>
      <c r="Q166" s="3" t="str">
        <f t="shared" si="19"/>
        <v/>
      </c>
      <c r="R166" s="3" t="str">
        <f t="shared" si="19"/>
        <v/>
      </c>
      <c r="S166" s="3" t="str">
        <f t="shared" si="19"/>
        <v/>
      </c>
      <c r="T166" s="3" t="str">
        <f t="shared" si="19"/>
        <v/>
      </c>
      <c r="U166" s="3" t="str">
        <f t="shared" si="19"/>
        <v/>
      </c>
      <c r="V166" s="3" t="str">
        <f t="shared" si="19"/>
        <v/>
      </c>
      <c r="W166" s="3" t="str">
        <f t="shared" si="19"/>
        <v/>
      </c>
      <c r="X166" s="3" t="str">
        <f t="shared" si="19"/>
        <v/>
      </c>
      <c r="Y166" s="3" t="str">
        <f t="shared" si="19"/>
        <v/>
      </c>
      <c r="Z166" s="3" t="str">
        <f t="shared" si="19"/>
        <v/>
      </c>
      <c r="AA166" s="3" t="str">
        <f t="shared" si="19"/>
        <v/>
      </c>
      <c r="AB166" s="3" t="str">
        <f t="shared" si="19"/>
        <v/>
      </c>
      <c r="AC166" s="3" t="str">
        <f t="shared" si="19"/>
        <v/>
      </c>
      <c r="AD166" s="3" t="str">
        <f t="shared" si="19"/>
        <v/>
      </c>
      <c r="AE166" s="3" t="str">
        <f t="shared" si="19"/>
        <v/>
      </c>
      <c r="AF166" s="3" t="str">
        <f t="shared" si="19"/>
        <v/>
      </c>
    </row>
    <row r="167" ht="14.25" customHeight="1">
      <c r="A167" s="3" t="str">
        <f t="shared" si="14"/>
        <v>Two Seater Cars</v>
      </c>
      <c r="B167" s="3">
        <f t="shared" ref="B167:AF167" si="20">IF(B74=0,"",B34)</f>
        <v>0.008390479679</v>
      </c>
      <c r="C167" s="3">
        <f t="shared" si="20"/>
        <v>0.007651440372</v>
      </c>
      <c r="D167" s="3">
        <f t="shared" si="20"/>
        <v>0.006888545757</v>
      </c>
      <c r="E167" s="3">
        <f t="shared" si="20"/>
        <v>0.006555785813</v>
      </c>
      <c r="F167" s="3">
        <f t="shared" si="20"/>
        <v>0.006124747871</v>
      </c>
      <c r="G167" s="3">
        <f t="shared" si="20"/>
        <v>0.005790690228</v>
      </c>
      <c r="H167" s="3">
        <f t="shared" si="20"/>
        <v>0.005468623597</v>
      </c>
      <c r="I167" s="3">
        <f t="shared" si="20"/>
        <v>0.005176471791</v>
      </c>
      <c r="J167" s="3">
        <f t="shared" si="20"/>
        <v>0.004958471508</v>
      </c>
      <c r="K167" s="3">
        <f t="shared" si="20"/>
        <v>0.004759479906</v>
      </c>
      <c r="L167" s="3">
        <f t="shared" si="20"/>
        <v>0.004576586237</v>
      </c>
      <c r="M167" s="3">
        <f t="shared" si="20"/>
        <v>0.004421044216</v>
      </c>
      <c r="N167" s="3">
        <f t="shared" si="20"/>
        <v>0.00426634946</v>
      </c>
      <c r="O167" s="3">
        <f t="shared" si="20"/>
        <v>0.004154452792</v>
      </c>
      <c r="P167" s="3">
        <f t="shared" si="20"/>
        <v>0.004037150121</v>
      </c>
      <c r="Q167" s="3">
        <f t="shared" si="20"/>
        <v>0.003935195169</v>
      </c>
      <c r="R167" s="3">
        <f t="shared" si="20"/>
        <v>0.003844925721</v>
      </c>
      <c r="S167" s="3">
        <f t="shared" si="20"/>
        <v>0.003762113873</v>
      </c>
      <c r="T167" s="3">
        <f t="shared" si="20"/>
        <v>0.003688164631</v>
      </c>
      <c r="U167" s="3">
        <f t="shared" si="20"/>
        <v>0.003628266461</v>
      </c>
      <c r="V167" s="3">
        <f t="shared" si="20"/>
        <v>0.003564515449</v>
      </c>
      <c r="W167" s="3">
        <f t="shared" si="20"/>
        <v>0.00351831106</v>
      </c>
      <c r="X167" s="3">
        <f t="shared" si="20"/>
        <v>0.003476863582</v>
      </c>
      <c r="Y167" s="3">
        <f t="shared" si="20"/>
        <v>0.003441929648</v>
      </c>
      <c r="Z167" s="3">
        <f t="shared" si="20"/>
        <v>0.003415822606</v>
      </c>
      <c r="AA167" s="3">
        <f t="shared" si="20"/>
        <v>0.003394233473</v>
      </c>
      <c r="AB167" s="3">
        <f t="shared" si="20"/>
        <v>0.003373745578</v>
      </c>
      <c r="AC167" s="3">
        <f t="shared" si="20"/>
        <v>0.003358037738</v>
      </c>
      <c r="AD167" s="3">
        <f t="shared" si="20"/>
        <v>0.003343777813</v>
      </c>
      <c r="AE167" s="3">
        <f t="shared" si="20"/>
        <v>0.003330929524</v>
      </c>
      <c r="AF167" s="3">
        <f t="shared" si="20"/>
        <v>0.003323689171</v>
      </c>
    </row>
    <row r="168" ht="14.25" customHeight="1">
      <c r="A168" s="3" t="str">
        <f t="shared" si="14"/>
        <v>Small Crossover Cars</v>
      </c>
      <c r="B168" s="3">
        <f t="shared" ref="B168:AF168" si="21">IF(B75=0,"",B35)</f>
        <v>0.1628008174</v>
      </c>
      <c r="C168" s="3">
        <f t="shared" si="21"/>
        <v>0.2318054852</v>
      </c>
      <c r="D168" s="3">
        <f t="shared" si="21"/>
        <v>0.2054794631</v>
      </c>
      <c r="E168" s="3">
        <f t="shared" si="21"/>
        <v>0.1845586469</v>
      </c>
      <c r="F168" s="3">
        <f t="shared" si="21"/>
        <v>0.1742054536</v>
      </c>
      <c r="G168" s="3">
        <f t="shared" si="21"/>
        <v>0.1668324825</v>
      </c>
      <c r="H168" s="3">
        <f t="shared" si="21"/>
        <v>0.1602248519</v>
      </c>
      <c r="I168" s="3">
        <f t="shared" si="21"/>
        <v>0.1553012136</v>
      </c>
      <c r="J168" s="3">
        <f t="shared" si="21"/>
        <v>0.149672842</v>
      </c>
      <c r="K168" s="3">
        <f t="shared" si="21"/>
        <v>0.1445651768</v>
      </c>
      <c r="L168" s="3">
        <f t="shared" si="21"/>
        <v>0.1409269106</v>
      </c>
      <c r="M168" s="3">
        <f t="shared" si="21"/>
        <v>0.136156039</v>
      </c>
      <c r="N168" s="3">
        <f t="shared" si="21"/>
        <v>0.1348998537</v>
      </c>
      <c r="O168" s="3">
        <f t="shared" si="21"/>
        <v>0.1296288274</v>
      </c>
      <c r="P168" s="3">
        <f t="shared" si="21"/>
        <v>0.1266129703</v>
      </c>
      <c r="Q168" s="3">
        <f t="shared" si="21"/>
        <v>0.1240669992</v>
      </c>
      <c r="R168" s="3">
        <f t="shared" si="21"/>
        <v>0.1215788632</v>
      </c>
      <c r="S168" s="3">
        <f t="shared" si="21"/>
        <v>0.1196388345</v>
      </c>
      <c r="T168" s="3">
        <f t="shared" si="21"/>
        <v>0.1180445408</v>
      </c>
      <c r="U168" s="3">
        <f t="shared" si="21"/>
        <v>0.1159457087</v>
      </c>
      <c r="V168" s="3">
        <f t="shared" si="21"/>
        <v>0.1155696984</v>
      </c>
      <c r="W168" s="3">
        <f t="shared" si="21"/>
        <v>0.1139890589</v>
      </c>
      <c r="X168" s="3">
        <f t="shared" si="21"/>
        <v>0.1131587784</v>
      </c>
      <c r="Y168" s="3">
        <f t="shared" si="21"/>
        <v>0.1125797655</v>
      </c>
      <c r="Z168" s="3">
        <f t="shared" si="21"/>
        <v>0.1117403053</v>
      </c>
      <c r="AA168" s="3">
        <f t="shared" si="21"/>
        <v>0.111249124</v>
      </c>
      <c r="AB168" s="3">
        <f t="shared" si="21"/>
        <v>0.1111142931</v>
      </c>
      <c r="AC168" s="3">
        <f t="shared" si="21"/>
        <v>0.110717016</v>
      </c>
      <c r="AD168" s="3">
        <f t="shared" si="21"/>
        <v>0.1104535834</v>
      </c>
      <c r="AE168" s="3">
        <f t="shared" si="21"/>
        <v>0.1104517862</v>
      </c>
      <c r="AF168" s="3">
        <f t="shared" si="21"/>
        <v>0.1097242819</v>
      </c>
    </row>
    <row r="169" ht="14.25" customHeight="1">
      <c r="A169" s="3" t="str">
        <f t="shared" si="14"/>
        <v>Large Crossover Cars</v>
      </c>
      <c r="B169" s="3">
        <f t="shared" ref="B169:AF169" si="22">IF(B76=0,"",B36)</f>
        <v>0.04526358047</v>
      </c>
      <c r="C169" s="3">
        <f t="shared" si="22"/>
        <v>0.03998590385</v>
      </c>
      <c r="D169" s="3">
        <f t="shared" si="22"/>
        <v>0.03937120087</v>
      </c>
      <c r="E169" s="3">
        <f t="shared" si="22"/>
        <v>0.03866421335</v>
      </c>
      <c r="F169" s="3">
        <f t="shared" si="22"/>
        <v>0.03677147176</v>
      </c>
      <c r="G169" s="3">
        <f t="shared" si="22"/>
        <v>0.03520258645</v>
      </c>
      <c r="H169" s="3">
        <f t="shared" si="22"/>
        <v>0.03382137108</v>
      </c>
      <c r="I169" s="3">
        <f t="shared" si="22"/>
        <v>0.03270468979</v>
      </c>
      <c r="J169" s="3">
        <f t="shared" si="22"/>
        <v>0.03171715123</v>
      </c>
      <c r="K169" s="3">
        <f t="shared" si="22"/>
        <v>0.03080849341</v>
      </c>
      <c r="L169" s="3">
        <f t="shared" si="22"/>
        <v>0.02985313612</v>
      </c>
      <c r="M169" s="3">
        <f t="shared" si="22"/>
        <v>0.02920921879</v>
      </c>
      <c r="N169" s="3">
        <f t="shared" si="22"/>
        <v>0.02814205955</v>
      </c>
      <c r="O169" s="3">
        <f t="shared" si="22"/>
        <v>0.02787373365</v>
      </c>
      <c r="P169" s="3">
        <f t="shared" si="22"/>
        <v>0.02736180861</v>
      </c>
      <c r="Q169" s="3">
        <f t="shared" si="22"/>
        <v>0.02685575892</v>
      </c>
      <c r="R169" s="3">
        <f t="shared" si="22"/>
        <v>0.0264446666</v>
      </c>
      <c r="S169" s="3">
        <f t="shared" si="22"/>
        <v>0.02602982975</v>
      </c>
      <c r="T169" s="3">
        <f t="shared" si="22"/>
        <v>0.02564300379</v>
      </c>
      <c r="U169" s="3">
        <f t="shared" si="22"/>
        <v>0.02542186213</v>
      </c>
      <c r="V169" s="3">
        <f t="shared" si="22"/>
        <v>0.02500656741</v>
      </c>
      <c r="W169" s="3">
        <f t="shared" si="22"/>
        <v>0.02486662083</v>
      </c>
      <c r="X169" s="3">
        <f t="shared" si="22"/>
        <v>0.0246836584</v>
      </c>
      <c r="Y169" s="3">
        <f t="shared" si="22"/>
        <v>0.02453171634</v>
      </c>
      <c r="Z169" s="3">
        <f t="shared" si="22"/>
        <v>0.02449549639</v>
      </c>
      <c r="AA169" s="3">
        <f t="shared" si="22"/>
        <v>0.02445582289</v>
      </c>
      <c r="AB169" s="3">
        <f t="shared" si="22"/>
        <v>0.02439190123</v>
      </c>
      <c r="AC169" s="3">
        <f t="shared" si="22"/>
        <v>0.02440345162</v>
      </c>
      <c r="AD169" s="3">
        <f t="shared" si="22"/>
        <v>0.0244062018</v>
      </c>
      <c r="AE169" s="3">
        <f t="shared" si="22"/>
        <v>0.02438742787</v>
      </c>
      <c r="AF169" s="3">
        <f t="shared" si="22"/>
        <v>0.02451575532</v>
      </c>
    </row>
    <row r="170" ht="14.25" customHeight="1">
      <c r="A170" s="3" t="str">
        <f t="shared" si="14"/>
        <v>Small Pickup</v>
      </c>
      <c r="B170" s="3" t="str">
        <f t="shared" ref="B170:AF170" si="23">IF(B77=0,"",B37)</f>
        <v/>
      </c>
      <c r="C170" s="3" t="str">
        <f t="shared" si="23"/>
        <v/>
      </c>
      <c r="D170" s="3" t="str">
        <f t="shared" si="23"/>
        <v/>
      </c>
      <c r="E170" s="3" t="str">
        <f t="shared" si="23"/>
        <v/>
      </c>
      <c r="F170" s="3" t="str">
        <f t="shared" si="23"/>
        <v/>
      </c>
      <c r="G170" s="3" t="str">
        <f t="shared" si="23"/>
        <v/>
      </c>
      <c r="H170" s="3" t="str">
        <f t="shared" si="23"/>
        <v/>
      </c>
      <c r="I170" s="3" t="str">
        <f t="shared" si="23"/>
        <v/>
      </c>
      <c r="J170" s="3" t="str">
        <f t="shared" si="23"/>
        <v/>
      </c>
      <c r="K170" s="3" t="str">
        <f t="shared" si="23"/>
        <v/>
      </c>
      <c r="L170" s="3" t="str">
        <f t="shared" si="23"/>
        <v/>
      </c>
      <c r="M170" s="3" t="str">
        <f t="shared" si="23"/>
        <v/>
      </c>
      <c r="N170" s="3" t="str">
        <f t="shared" si="23"/>
        <v/>
      </c>
      <c r="O170" s="3" t="str">
        <f t="shared" si="23"/>
        <v/>
      </c>
      <c r="P170" s="3" t="str">
        <f t="shared" si="23"/>
        <v/>
      </c>
      <c r="Q170" s="3" t="str">
        <f t="shared" si="23"/>
        <v/>
      </c>
      <c r="R170" s="3" t="str">
        <f t="shared" si="23"/>
        <v/>
      </c>
      <c r="S170" s="3" t="str">
        <f t="shared" si="23"/>
        <v/>
      </c>
      <c r="T170" s="3" t="str">
        <f t="shared" si="23"/>
        <v/>
      </c>
      <c r="U170" s="3" t="str">
        <f t="shared" si="23"/>
        <v/>
      </c>
      <c r="V170" s="3" t="str">
        <f t="shared" si="23"/>
        <v/>
      </c>
      <c r="W170" s="3" t="str">
        <f t="shared" si="23"/>
        <v/>
      </c>
      <c r="X170" s="3" t="str">
        <f t="shared" si="23"/>
        <v/>
      </c>
      <c r="Y170" s="3" t="str">
        <f t="shared" si="23"/>
        <v/>
      </c>
      <c r="Z170" s="3" t="str">
        <f t="shared" si="23"/>
        <v/>
      </c>
      <c r="AA170" s="3" t="str">
        <f t="shared" si="23"/>
        <v/>
      </c>
      <c r="AB170" s="3" t="str">
        <f t="shared" si="23"/>
        <v/>
      </c>
      <c r="AC170" s="3" t="str">
        <f t="shared" si="23"/>
        <v/>
      </c>
      <c r="AD170" s="3" t="str">
        <f t="shared" si="23"/>
        <v/>
      </c>
      <c r="AE170" s="3" t="str">
        <f t="shared" si="23"/>
        <v/>
      </c>
      <c r="AF170" s="3" t="str">
        <f t="shared" si="23"/>
        <v/>
      </c>
    </row>
    <row r="171" ht="14.25" customHeight="1">
      <c r="A171" s="3" t="str">
        <f t="shared" si="14"/>
        <v>Large Pickup</v>
      </c>
      <c r="B171" s="3" t="str">
        <f t="shared" ref="B171:AF171" si="24">IF(B78=0,"",B38)</f>
        <v/>
      </c>
      <c r="C171" s="3" t="str">
        <f t="shared" si="24"/>
        <v/>
      </c>
      <c r="D171" s="3" t="str">
        <f t="shared" si="24"/>
        <v/>
      </c>
      <c r="E171" s="3" t="str">
        <f t="shared" si="24"/>
        <v/>
      </c>
      <c r="F171" s="3" t="str">
        <f t="shared" si="24"/>
        <v/>
      </c>
      <c r="G171" s="3" t="str">
        <f t="shared" si="24"/>
        <v/>
      </c>
      <c r="H171" s="3" t="str">
        <f t="shared" si="24"/>
        <v/>
      </c>
      <c r="I171" s="3" t="str">
        <f t="shared" si="24"/>
        <v/>
      </c>
      <c r="J171" s="3" t="str">
        <f t="shared" si="24"/>
        <v/>
      </c>
      <c r="K171" s="3" t="str">
        <f t="shared" si="24"/>
        <v/>
      </c>
      <c r="L171" s="3" t="str">
        <f t="shared" si="24"/>
        <v/>
      </c>
      <c r="M171" s="3" t="str">
        <f t="shared" si="24"/>
        <v/>
      </c>
      <c r="N171" s="3" t="str">
        <f t="shared" si="24"/>
        <v/>
      </c>
      <c r="O171" s="3" t="str">
        <f t="shared" si="24"/>
        <v/>
      </c>
      <c r="P171" s="3" t="str">
        <f t="shared" si="24"/>
        <v/>
      </c>
      <c r="Q171" s="3" t="str">
        <f t="shared" si="24"/>
        <v/>
      </c>
      <c r="R171" s="3" t="str">
        <f t="shared" si="24"/>
        <v/>
      </c>
      <c r="S171" s="3" t="str">
        <f t="shared" si="24"/>
        <v/>
      </c>
      <c r="T171" s="3" t="str">
        <f t="shared" si="24"/>
        <v/>
      </c>
      <c r="U171" s="3" t="str">
        <f t="shared" si="24"/>
        <v/>
      </c>
      <c r="V171" s="3" t="str">
        <f t="shared" si="24"/>
        <v/>
      </c>
      <c r="W171" s="3" t="str">
        <f t="shared" si="24"/>
        <v/>
      </c>
      <c r="X171" s="3" t="str">
        <f t="shared" si="24"/>
        <v/>
      </c>
      <c r="Y171" s="3" t="str">
        <f t="shared" si="24"/>
        <v/>
      </c>
      <c r="Z171" s="3" t="str">
        <f t="shared" si="24"/>
        <v/>
      </c>
      <c r="AA171" s="3" t="str">
        <f t="shared" si="24"/>
        <v/>
      </c>
      <c r="AB171" s="3" t="str">
        <f t="shared" si="24"/>
        <v/>
      </c>
      <c r="AC171" s="3" t="str">
        <f t="shared" si="24"/>
        <v/>
      </c>
      <c r="AD171" s="3" t="str">
        <f t="shared" si="24"/>
        <v/>
      </c>
      <c r="AE171" s="3" t="str">
        <f t="shared" si="24"/>
        <v/>
      </c>
      <c r="AF171" s="3" t="str">
        <f t="shared" si="24"/>
        <v/>
      </c>
    </row>
    <row r="172" ht="14.25" customHeight="1">
      <c r="A172" s="3" t="str">
        <f t="shared" si="14"/>
        <v>Small Van</v>
      </c>
      <c r="B172" s="3" t="str">
        <f t="shared" ref="B172:AF172" si="25">IF(B79=0,"",B39)</f>
        <v/>
      </c>
      <c r="C172" s="3" t="str">
        <f t="shared" si="25"/>
        <v/>
      </c>
      <c r="D172" s="3" t="str">
        <f t="shared" si="25"/>
        <v/>
      </c>
      <c r="E172" s="3" t="str">
        <f t="shared" si="25"/>
        <v/>
      </c>
      <c r="F172" s="3" t="str">
        <f t="shared" si="25"/>
        <v/>
      </c>
      <c r="G172" s="3" t="str">
        <f t="shared" si="25"/>
        <v/>
      </c>
      <c r="H172" s="3" t="str">
        <f t="shared" si="25"/>
        <v/>
      </c>
      <c r="I172" s="3" t="str">
        <f t="shared" si="25"/>
        <v/>
      </c>
      <c r="J172" s="3" t="str">
        <f t="shared" si="25"/>
        <v/>
      </c>
      <c r="K172" s="3" t="str">
        <f t="shared" si="25"/>
        <v/>
      </c>
      <c r="L172" s="3" t="str">
        <f t="shared" si="25"/>
        <v/>
      </c>
      <c r="M172" s="3" t="str">
        <f t="shared" si="25"/>
        <v/>
      </c>
      <c r="N172" s="3" t="str">
        <f t="shared" si="25"/>
        <v/>
      </c>
      <c r="O172" s="3" t="str">
        <f t="shared" si="25"/>
        <v/>
      </c>
      <c r="P172" s="3" t="str">
        <f t="shared" si="25"/>
        <v/>
      </c>
      <c r="Q172" s="3" t="str">
        <f t="shared" si="25"/>
        <v/>
      </c>
      <c r="R172" s="3" t="str">
        <f t="shared" si="25"/>
        <v/>
      </c>
      <c r="S172" s="3" t="str">
        <f t="shared" si="25"/>
        <v/>
      </c>
      <c r="T172" s="3" t="str">
        <f t="shared" si="25"/>
        <v/>
      </c>
      <c r="U172" s="3" t="str">
        <f t="shared" si="25"/>
        <v/>
      </c>
      <c r="V172" s="3" t="str">
        <f t="shared" si="25"/>
        <v/>
      </c>
      <c r="W172" s="3" t="str">
        <f t="shared" si="25"/>
        <v/>
      </c>
      <c r="X172" s="3" t="str">
        <f t="shared" si="25"/>
        <v/>
      </c>
      <c r="Y172" s="3" t="str">
        <f t="shared" si="25"/>
        <v/>
      </c>
      <c r="Z172" s="3" t="str">
        <f t="shared" si="25"/>
        <v/>
      </c>
      <c r="AA172" s="3" t="str">
        <f t="shared" si="25"/>
        <v/>
      </c>
      <c r="AB172" s="3" t="str">
        <f t="shared" si="25"/>
        <v/>
      </c>
      <c r="AC172" s="3" t="str">
        <f t="shared" si="25"/>
        <v/>
      </c>
      <c r="AD172" s="3" t="str">
        <f t="shared" si="25"/>
        <v/>
      </c>
      <c r="AE172" s="3" t="str">
        <f t="shared" si="25"/>
        <v/>
      </c>
      <c r="AF172" s="3" t="str">
        <f t="shared" si="25"/>
        <v/>
      </c>
    </row>
    <row r="173" ht="14.25" customHeight="1">
      <c r="A173" s="3" t="str">
        <f t="shared" si="14"/>
        <v>Large Van</v>
      </c>
      <c r="B173" s="3" t="str">
        <f t="shared" ref="B173:AF173" si="26">IF(B80=0,"",B40)</f>
        <v/>
      </c>
      <c r="C173" s="3" t="str">
        <f t="shared" si="26"/>
        <v/>
      </c>
      <c r="D173" s="3" t="str">
        <f t="shared" si="26"/>
        <v/>
      </c>
      <c r="E173" s="3" t="str">
        <f t="shared" si="26"/>
        <v/>
      </c>
      <c r="F173" s="3" t="str">
        <f t="shared" si="26"/>
        <v/>
      </c>
      <c r="G173" s="3" t="str">
        <f t="shared" si="26"/>
        <v/>
      </c>
      <c r="H173" s="3" t="str">
        <f t="shared" si="26"/>
        <v/>
      </c>
      <c r="I173" s="3" t="str">
        <f t="shared" si="26"/>
        <v/>
      </c>
      <c r="J173" s="3" t="str">
        <f t="shared" si="26"/>
        <v/>
      </c>
      <c r="K173" s="3" t="str">
        <f t="shared" si="26"/>
        <v/>
      </c>
      <c r="L173" s="3" t="str">
        <f t="shared" si="26"/>
        <v/>
      </c>
      <c r="M173" s="3" t="str">
        <f t="shared" si="26"/>
        <v/>
      </c>
      <c r="N173" s="3" t="str">
        <f t="shared" si="26"/>
        <v/>
      </c>
      <c r="O173" s="3" t="str">
        <f t="shared" si="26"/>
        <v/>
      </c>
      <c r="P173" s="3" t="str">
        <f t="shared" si="26"/>
        <v/>
      </c>
      <c r="Q173" s="3" t="str">
        <f t="shared" si="26"/>
        <v/>
      </c>
      <c r="R173" s="3" t="str">
        <f t="shared" si="26"/>
        <v/>
      </c>
      <c r="S173" s="3" t="str">
        <f t="shared" si="26"/>
        <v/>
      </c>
      <c r="T173" s="3" t="str">
        <f t="shared" si="26"/>
        <v/>
      </c>
      <c r="U173" s="3" t="str">
        <f t="shared" si="26"/>
        <v/>
      </c>
      <c r="V173" s="3" t="str">
        <f t="shared" si="26"/>
        <v/>
      </c>
      <c r="W173" s="3" t="str">
        <f t="shared" si="26"/>
        <v/>
      </c>
      <c r="X173" s="3" t="str">
        <f t="shared" si="26"/>
        <v/>
      </c>
      <c r="Y173" s="3" t="str">
        <f t="shared" si="26"/>
        <v/>
      </c>
      <c r="Z173" s="3" t="str">
        <f t="shared" si="26"/>
        <v/>
      </c>
      <c r="AA173" s="3" t="str">
        <f t="shared" si="26"/>
        <v/>
      </c>
      <c r="AB173" s="3" t="str">
        <f t="shared" si="26"/>
        <v/>
      </c>
      <c r="AC173" s="3" t="str">
        <f t="shared" si="26"/>
        <v/>
      </c>
      <c r="AD173" s="3" t="str">
        <f t="shared" si="26"/>
        <v/>
      </c>
      <c r="AE173" s="3" t="str">
        <f t="shared" si="26"/>
        <v/>
      </c>
      <c r="AF173" s="3" t="str">
        <f t="shared" si="26"/>
        <v/>
      </c>
    </row>
    <row r="174" ht="14.25" customHeight="1">
      <c r="A174" s="3" t="str">
        <f t="shared" si="14"/>
        <v>Small Utility</v>
      </c>
      <c r="B174" s="3" t="str">
        <f t="shared" ref="B174:AF174" si="27">IF(B81=0,"",B41)</f>
        <v/>
      </c>
      <c r="C174" s="3" t="str">
        <f t="shared" si="27"/>
        <v/>
      </c>
      <c r="D174" s="3" t="str">
        <f t="shared" si="27"/>
        <v/>
      </c>
      <c r="E174" s="3" t="str">
        <f t="shared" si="27"/>
        <v/>
      </c>
      <c r="F174" s="3" t="str">
        <f t="shared" si="27"/>
        <v/>
      </c>
      <c r="G174" s="3" t="str">
        <f t="shared" si="27"/>
        <v/>
      </c>
      <c r="H174" s="3" t="str">
        <f t="shared" si="27"/>
        <v/>
      </c>
      <c r="I174" s="3" t="str">
        <f t="shared" si="27"/>
        <v/>
      </c>
      <c r="J174" s="3" t="str">
        <f t="shared" si="27"/>
        <v/>
      </c>
      <c r="K174" s="3" t="str">
        <f t="shared" si="27"/>
        <v/>
      </c>
      <c r="L174" s="3" t="str">
        <f t="shared" si="27"/>
        <v/>
      </c>
      <c r="M174" s="3" t="str">
        <f t="shared" si="27"/>
        <v/>
      </c>
      <c r="N174" s="3" t="str">
        <f t="shared" si="27"/>
        <v/>
      </c>
      <c r="O174" s="3" t="str">
        <f t="shared" si="27"/>
        <v/>
      </c>
      <c r="P174" s="3" t="str">
        <f t="shared" si="27"/>
        <v/>
      </c>
      <c r="Q174" s="3" t="str">
        <f t="shared" si="27"/>
        <v/>
      </c>
      <c r="R174" s="3" t="str">
        <f t="shared" si="27"/>
        <v/>
      </c>
      <c r="S174" s="3" t="str">
        <f t="shared" si="27"/>
        <v/>
      </c>
      <c r="T174" s="3" t="str">
        <f t="shared" si="27"/>
        <v/>
      </c>
      <c r="U174" s="3" t="str">
        <f t="shared" si="27"/>
        <v/>
      </c>
      <c r="V174" s="3" t="str">
        <f t="shared" si="27"/>
        <v/>
      </c>
      <c r="W174" s="3" t="str">
        <f t="shared" si="27"/>
        <v/>
      </c>
      <c r="X174" s="3" t="str">
        <f t="shared" si="27"/>
        <v/>
      </c>
      <c r="Y174" s="3" t="str">
        <f t="shared" si="27"/>
        <v/>
      </c>
      <c r="Z174" s="3" t="str">
        <f t="shared" si="27"/>
        <v/>
      </c>
      <c r="AA174" s="3" t="str">
        <f t="shared" si="27"/>
        <v/>
      </c>
      <c r="AB174" s="3" t="str">
        <f t="shared" si="27"/>
        <v/>
      </c>
      <c r="AC174" s="3" t="str">
        <f t="shared" si="27"/>
        <v/>
      </c>
      <c r="AD174" s="3" t="str">
        <f t="shared" si="27"/>
        <v/>
      </c>
      <c r="AE174" s="3" t="str">
        <f t="shared" si="27"/>
        <v/>
      </c>
      <c r="AF174" s="3" t="str">
        <f t="shared" si="27"/>
        <v/>
      </c>
    </row>
    <row r="175" ht="14.25" customHeight="1">
      <c r="A175" s="3" t="str">
        <f t="shared" si="14"/>
        <v>Large Utility</v>
      </c>
      <c r="B175" s="3" t="str">
        <f t="shared" ref="B175:AF175" si="28">IF(B82=0,"",B42)</f>
        <v/>
      </c>
      <c r="C175" s="3" t="str">
        <f t="shared" si="28"/>
        <v/>
      </c>
      <c r="D175" s="3" t="str">
        <f t="shared" si="28"/>
        <v/>
      </c>
      <c r="E175" s="3" t="str">
        <f t="shared" si="28"/>
        <v/>
      </c>
      <c r="F175" s="3" t="str">
        <f t="shared" si="28"/>
        <v/>
      </c>
      <c r="G175" s="3" t="str">
        <f t="shared" si="28"/>
        <v/>
      </c>
      <c r="H175" s="3" t="str">
        <f t="shared" si="28"/>
        <v/>
      </c>
      <c r="I175" s="3" t="str">
        <f t="shared" si="28"/>
        <v/>
      </c>
      <c r="J175" s="3" t="str">
        <f t="shared" si="28"/>
        <v/>
      </c>
      <c r="K175" s="3" t="str">
        <f t="shared" si="28"/>
        <v/>
      </c>
      <c r="L175" s="3" t="str">
        <f t="shared" si="28"/>
        <v/>
      </c>
      <c r="M175" s="3" t="str">
        <f t="shared" si="28"/>
        <v/>
      </c>
      <c r="N175" s="3" t="str">
        <f t="shared" si="28"/>
        <v/>
      </c>
      <c r="O175" s="3" t="str">
        <f t="shared" si="28"/>
        <v/>
      </c>
      <c r="P175" s="3" t="str">
        <f t="shared" si="28"/>
        <v/>
      </c>
      <c r="Q175" s="3" t="str">
        <f t="shared" si="28"/>
        <v/>
      </c>
      <c r="R175" s="3" t="str">
        <f t="shared" si="28"/>
        <v/>
      </c>
      <c r="S175" s="3" t="str">
        <f t="shared" si="28"/>
        <v/>
      </c>
      <c r="T175" s="3" t="str">
        <f t="shared" si="28"/>
        <v/>
      </c>
      <c r="U175" s="3" t="str">
        <f t="shared" si="28"/>
        <v/>
      </c>
      <c r="V175" s="3" t="str">
        <f t="shared" si="28"/>
        <v/>
      </c>
      <c r="W175" s="3" t="str">
        <f t="shared" si="28"/>
        <v/>
      </c>
      <c r="X175" s="3" t="str">
        <f t="shared" si="28"/>
        <v/>
      </c>
      <c r="Y175" s="3" t="str">
        <f t="shared" si="28"/>
        <v/>
      </c>
      <c r="Z175" s="3" t="str">
        <f t="shared" si="28"/>
        <v/>
      </c>
      <c r="AA175" s="3" t="str">
        <f t="shared" si="28"/>
        <v/>
      </c>
      <c r="AB175" s="3" t="str">
        <f t="shared" si="28"/>
        <v/>
      </c>
      <c r="AC175" s="3" t="str">
        <f t="shared" si="28"/>
        <v/>
      </c>
      <c r="AD175" s="3" t="str">
        <f t="shared" si="28"/>
        <v/>
      </c>
      <c r="AE175" s="3" t="str">
        <f t="shared" si="28"/>
        <v/>
      </c>
      <c r="AF175" s="3" t="str">
        <f t="shared" si="28"/>
        <v/>
      </c>
    </row>
    <row r="176" ht="14.25" customHeight="1">
      <c r="A176" s="3" t="str">
        <f t="shared" si="14"/>
        <v>Small Crossover Trucks</v>
      </c>
      <c r="B176" s="3" t="str">
        <f t="shared" ref="B176:AF176" si="29">IF(B83=0,"",B43)</f>
        <v/>
      </c>
      <c r="C176" s="3" t="str">
        <f t="shared" si="29"/>
        <v/>
      </c>
      <c r="D176" s="3" t="str">
        <f t="shared" si="29"/>
        <v/>
      </c>
      <c r="E176" s="3" t="str">
        <f t="shared" si="29"/>
        <v/>
      </c>
      <c r="F176" s="3" t="str">
        <f t="shared" si="29"/>
        <v/>
      </c>
      <c r="G176" s="3" t="str">
        <f t="shared" si="29"/>
        <v/>
      </c>
      <c r="H176" s="3" t="str">
        <f t="shared" si="29"/>
        <v/>
      </c>
      <c r="I176" s="3" t="str">
        <f t="shared" si="29"/>
        <v/>
      </c>
      <c r="J176" s="3" t="str">
        <f t="shared" si="29"/>
        <v/>
      </c>
      <c r="K176" s="3" t="str">
        <f t="shared" si="29"/>
        <v/>
      </c>
      <c r="L176" s="3" t="str">
        <f t="shared" si="29"/>
        <v/>
      </c>
      <c r="M176" s="3" t="str">
        <f t="shared" si="29"/>
        <v/>
      </c>
      <c r="N176" s="3" t="str">
        <f t="shared" si="29"/>
        <v/>
      </c>
      <c r="O176" s="3" t="str">
        <f t="shared" si="29"/>
        <v/>
      </c>
      <c r="P176" s="3" t="str">
        <f t="shared" si="29"/>
        <v/>
      </c>
      <c r="Q176" s="3" t="str">
        <f t="shared" si="29"/>
        <v/>
      </c>
      <c r="R176" s="3" t="str">
        <f t="shared" si="29"/>
        <v/>
      </c>
      <c r="S176" s="3" t="str">
        <f t="shared" si="29"/>
        <v/>
      </c>
      <c r="T176" s="3" t="str">
        <f t="shared" si="29"/>
        <v/>
      </c>
      <c r="U176" s="3" t="str">
        <f t="shared" si="29"/>
        <v/>
      </c>
      <c r="V176" s="3" t="str">
        <f t="shared" si="29"/>
        <v/>
      </c>
      <c r="W176" s="3" t="str">
        <f t="shared" si="29"/>
        <v/>
      </c>
      <c r="X176" s="3" t="str">
        <f t="shared" si="29"/>
        <v/>
      </c>
      <c r="Y176" s="3" t="str">
        <f t="shared" si="29"/>
        <v/>
      </c>
      <c r="Z176" s="3" t="str">
        <f t="shared" si="29"/>
        <v/>
      </c>
      <c r="AA176" s="3" t="str">
        <f t="shared" si="29"/>
        <v/>
      </c>
      <c r="AB176" s="3" t="str">
        <f t="shared" si="29"/>
        <v/>
      </c>
      <c r="AC176" s="3" t="str">
        <f t="shared" si="29"/>
        <v/>
      </c>
      <c r="AD176" s="3" t="str">
        <f t="shared" si="29"/>
        <v/>
      </c>
      <c r="AE176" s="3" t="str">
        <f t="shared" si="29"/>
        <v/>
      </c>
      <c r="AF176" s="3" t="str">
        <f t="shared" si="29"/>
        <v/>
      </c>
    </row>
    <row r="177" ht="14.25" customHeight="1">
      <c r="A177" s="3" t="str">
        <f t="shared" si="14"/>
        <v>Large Crossover Trucks</v>
      </c>
      <c r="B177" s="3" t="str">
        <f t="shared" ref="B177:AF177" si="30">IF(B84=0,"",B44)</f>
        <v/>
      </c>
      <c r="C177" s="3" t="str">
        <f t="shared" si="30"/>
        <v/>
      </c>
      <c r="D177" s="3" t="str">
        <f t="shared" si="30"/>
        <v/>
      </c>
      <c r="E177" s="3" t="str">
        <f t="shared" si="30"/>
        <v/>
      </c>
      <c r="F177" s="3" t="str">
        <f t="shared" si="30"/>
        <v/>
      </c>
      <c r="G177" s="3" t="str">
        <f t="shared" si="30"/>
        <v/>
      </c>
      <c r="H177" s="3" t="str">
        <f t="shared" si="30"/>
        <v/>
      </c>
      <c r="I177" s="3" t="str">
        <f t="shared" si="30"/>
        <v/>
      </c>
      <c r="J177" s="3" t="str">
        <f t="shared" si="30"/>
        <v/>
      </c>
      <c r="K177" s="3" t="str">
        <f t="shared" si="30"/>
        <v/>
      </c>
      <c r="L177" s="3" t="str">
        <f t="shared" si="30"/>
        <v/>
      </c>
      <c r="M177" s="3" t="str">
        <f t="shared" si="30"/>
        <v/>
      </c>
      <c r="N177" s="3" t="str">
        <f t="shared" si="30"/>
        <v/>
      </c>
      <c r="O177" s="3" t="str">
        <f t="shared" si="30"/>
        <v/>
      </c>
      <c r="P177" s="3" t="str">
        <f t="shared" si="30"/>
        <v/>
      </c>
      <c r="Q177" s="3" t="str">
        <f t="shared" si="30"/>
        <v/>
      </c>
      <c r="R177" s="3" t="str">
        <f t="shared" si="30"/>
        <v/>
      </c>
      <c r="S177" s="3" t="str">
        <f t="shared" si="30"/>
        <v/>
      </c>
      <c r="T177" s="3" t="str">
        <f t="shared" si="30"/>
        <v/>
      </c>
      <c r="U177" s="3" t="str">
        <f t="shared" si="30"/>
        <v/>
      </c>
      <c r="V177" s="3" t="str">
        <f t="shared" si="30"/>
        <v/>
      </c>
      <c r="W177" s="3" t="str">
        <f t="shared" si="30"/>
        <v/>
      </c>
      <c r="X177" s="3" t="str">
        <f t="shared" si="30"/>
        <v/>
      </c>
      <c r="Y177" s="3" t="str">
        <f t="shared" si="30"/>
        <v/>
      </c>
      <c r="Z177" s="3" t="str">
        <f t="shared" si="30"/>
        <v/>
      </c>
      <c r="AA177" s="3" t="str">
        <f t="shared" si="30"/>
        <v/>
      </c>
      <c r="AB177" s="3" t="str">
        <f t="shared" si="30"/>
        <v/>
      </c>
      <c r="AC177" s="3" t="str">
        <f t="shared" si="30"/>
        <v/>
      </c>
      <c r="AD177" s="3" t="str">
        <f t="shared" si="30"/>
        <v/>
      </c>
      <c r="AE177" s="3" t="str">
        <f t="shared" si="30"/>
        <v/>
      </c>
      <c r="AF177" s="3" t="str">
        <f t="shared" si="30"/>
        <v/>
      </c>
    </row>
    <row r="178" ht="14.25" customHeight="1"/>
    <row r="179" ht="14.25" customHeight="1">
      <c r="A179" s="3" t="str">
        <f t="shared" ref="A179:A195" si="31">A86</f>
        <v>200 Mile Electric Vehicle</v>
      </c>
    </row>
    <row r="180" ht="14.25" customHeight="1">
      <c r="A180" s="3" t="str">
        <f t="shared" si="31"/>
        <v>Mini-compact Cars</v>
      </c>
      <c r="B180" s="3" t="str">
        <f t="shared" ref="B180:AF180" si="32">IF(B87=0,"",B29)</f>
        <v/>
      </c>
      <c r="C180" s="3" t="str">
        <f t="shared" si="32"/>
        <v/>
      </c>
      <c r="D180" s="3" t="str">
        <f t="shared" si="32"/>
        <v/>
      </c>
      <c r="E180" s="3" t="str">
        <f t="shared" si="32"/>
        <v/>
      </c>
      <c r="F180" s="3" t="str">
        <f t="shared" si="32"/>
        <v/>
      </c>
      <c r="G180" s="3" t="str">
        <f t="shared" si="32"/>
        <v/>
      </c>
      <c r="H180" s="3" t="str">
        <f t="shared" si="32"/>
        <v/>
      </c>
      <c r="I180" s="3" t="str">
        <f t="shared" si="32"/>
        <v/>
      </c>
      <c r="J180" s="3" t="str">
        <f t="shared" si="32"/>
        <v/>
      </c>
      <c r="K180" s="3" t="str">
        <f t="shared" si="32"/>
        <v/>
      </c>
      <c r="L180" s="3" t="str">
        <f t="shared" si="32"/>
        <v/>
      </c>
      <c r="M180" s="3" t="str">
        <f t="shared" si="32"/>
        <v/>
      </c>
      <c r="N180" s="3" t="str">
        <f t="shared" si="32"/>
        <v/>
      </c>
      <c r="O180" s="3" t="str">
        <f t="shared" si="32"/>
        <v/>
      </c>
      <c r="P180" s="3" t="str">
        <f t="shared" si="32"/>
        <v/>
      </c>
      <c r="Q180" s="3" t="str">
        <f t="shared" si="32"/>
        <v/>
      </c>
      <c r="R180" s="3" t="str">
        <f t="shared" si="32"/>
        <v/>
      </c>
      <c r="S180" s="3" t="str">
        <f t="shared" si="32"/>
        <v/>
      </c>
      <c r="T180" s="3" t="str">
        <f t="shared" si="32"/>
        <v/>
      </c>
      <c r="U180" s="3" t="str">
        <f t="shared" si="32"/>
        <v/>
      </c>
      <c r="V180" s="3" t="str">
        <f t="shared" si="32"/>
        <v/>
      </c>
      <c r="W180" s="3" t="str">
        <f t="shared" si="32"/>
        <v/>
      </c>
      <c r="X180" s="3" t="str">
        <f t="shared" si="32"/>
        <v/>
      </c>
      <c r="Y180" s="3" t="str">
        <f t="shared" si="32"/>
        <v/>
      </c>
      <c r="Z180" s="3" t="str">
        <f t="shared" si="32"/>
        <v/>
      </c>
      <c r="AA180" s="3" t="str">
        <f t="shared" si="32"/>
        <v/>
      </c>
      <c r="AB180" s="3" t="str">
        <f t="shared" si="32"/>
        <v/>
      </c>
      <c r="AC180" s="3" t="str">
        <f t="shared" si="32"/>
        <v/>
      </c>
      <c r="AD180" s="3" t="str">
        <f t="shared" si="32"/>
        <v/>
      </c>
      <c r="AE180" s="3" t="str">
        <f t="shared" si="32"/>
        <v/>
      </c>
      <c r="AF180" s="3" t="str">
        <f t="shared" si="32"/>
        <v/>
      </c>
    </row>
    <row r="181" ht="14.25" customHeight="1">
      <c r="A181" s="3" t="str">
        <f t="shared" si="31"/>
        <v>Subcompact Cars</v>
      </c>
      <c r="B181" s="3">
        <f t="shared" ref="B181:AF181" si="33">IF(B88=0,"",B30)</f>
        <v>0.03149834996</v>
      </c>
      <c r="C181" s="3">
        <f t="shared" si="33"/>
        <v>0.04425187293</v>
      </c>
      <c r="D181" s="3">
        <f t="shared" si="33"/>
        <v>0.03837064448</v>
      </c>
      <c r="E181" s="3">
        <f t="shared" si="33"/>
        <v>0.03263946075</v>
      </c>
      <c r="F181" s="3">
        <f t="shared" si="33"/>
        <v>0.03028558088</v>
      </c>
      <c r="G181" s="3">
        <f t="shared" si="33"/>
        <v>0.02852223736</v>
      </c>
      <c r="H181" s="3">
        <f t="shared" si="33"/>
        <v>0.02718369675</v>
      </c>
      <c r="I181" s="3">
        <f t="shared" si="33"/>
        <v>0.0258858465</v>
      </c>
      <c r="J181" s="3">
        <f t="shared" si="33"/>
        <v>0.02476062407</v>
      </c>
      <c r="K181" s="3">
        <f t="shared" si="33"/>
        <v>0.02368971523</v>
      </c>
      <c r="L181" s="3">
        <f t="shared" si="33"/>
        <v>0.02293954825</v>
      </c>
      <c r="M181" s="3">
        <f t="shared" si="33"/>
        <v>0.02197745731</v>
      </c>
      <c r="N181" s="3">
        <f t="shared" si="33"/>
        <v>0.02169462176</v>
      </c>
      <c r="O181" s="3">
        <f t="shared" si="33"/>
        <v>0.02065131105</v>
      </c>
      <c r="P181" s="3">
        <f t="shared" si="33"/>
        <v>0.02005193534</v>
      </c>
      <c r="Q181" s="3">
        <f t="shared" si="33"/>
        <v>0.01953766994</v>
      </c>
      <c r="R181" s="3">
        <f t="shared" si="33"/>
        <v>0.01904878876</v>
      </c>
      <c r="S181" s="3">
        <f t="shared" si="33"/>
        <v>0.01865992035</v>
      </c>
      <c r="T181" s="3">
        <f t="shared" si="33"/>
        <v>0.01833104057</v>
      </c>
      <c r="U181" s="3">
        <f t="shared" si="33"/>
        <v>0.01789740228</v>
      </c>
      <c r="V181" s="3">
        <f t="shared" si="33"/>
        <v>0.01780224509</v>
      </c>
      <c r="W181" s="3">
        <f t="shared" si="33"/>
        <v>0.01747477454</v>
      </c>
      <c r="X181" s="3">
        <f t="shared" si="33"/>
        <v>0.01728142754</v>
      </c>
      <c r="Y181" s="3">
        <f t="shared" si="33"/>
        <v>0.01714064949</v>
      </c>
      <c r="Z181" s="3">
        <f t="shared" si="33"/>
        <v>0.01693615221</v>
      </c>
      <c r="AA181" s="3">
        <f t="shared" si="33"/>
        <v>0.0167918697</v>
      </c>
      <c r="AB181" s="3">
        <f t="shared" si="33"/>
        <v>0.01672046665</v>
      </c>
      <c r="AC181" s="3">
        <f t="shared" si="33"/>
        <v>0.01660137435</v>
      </c>
      <c r="AD181" s="3">
        <f t="shared" si="33"/>
        <v>0.01650512901</v>
      </c>
      <c r="AE181" s="3">
        <f t="shared" si="33"/>
        <v>0.01645893966</v>
      </c>
      <c r="AF181" s="3">
        <f t="shared" si="33"/>
        <v>0.01626078679</v>
      </c>
    </row>
    <row r="182" ht="14.25" customHeight="1">
      <c r="A182" s="3" t="str">
        <f t="shared" si="31"/>
        <v>Compact Cars</v>
      </c>
      <c r="B182" s="3">
        <f t="shared" ref="B182:AF182" si="34">IF(B89=0,"",B31)</f>
        <v>0.1059348994</v>
      </c>
      <c r="C182" s="3">
        <f t="shared" si="34"/>
        <v>0.1036408583</v>
      </c>
      <c r="D182" s="3">
        <f t="shared" si="34"/>
        <v>0.08979952679</v>
      </c>
      <c r="E182" s="3">
        <f t="shared" si="34"/>
        <v>0.07932423969</v>
      </c>
      <c r="F182" s="3">
        <f t="shared" si="34"/>
        <v>0.07379741845</v>
      </c>
      <c r="G182" s="3">
        <f t="shared" si="34"/>
        <v>0.06919089942</v>
      </c>
      <c r="H182" s="3">
        <f t="shared" si="34"/>
        <v>0.06586634982</v>
      </c>
      <c r="I182" s="3">
        <f t="shared" si="34"/>
        <v>0.06288953259</v>
      </c>
      <c r="J182" s="3">
        <f t="shared" si="34"/>
        <v>0.06000339034</v>
      </c>
      <c r="K182" s="3">
        <f t="shared" si="34"/>
        <v>0.05747147436</v>
      </c>
      <c r="L182" s="3">
        <f t="shared" si="34"/>
        <v>0.055515239</v>
      </c>
      <c r="M182" s="3">
        <f t="shared" si="34"/>
        <v>0.05330751357</v>
      </c>
      <c r="N182" s="3">
        <f t="shared" si="34"/>
        <v>0.05249919642</v>
      </c>
      <c r="O182" s="3">
        <f t="shared" si="34"/>
        <v>0.05017459798</v>
      </c>
      <c r="P182" s="3">
        <f t="shared" si="34"/>
        <v>0.04873756092</v>
      </c>
      <c r="Q182" s="3">
        <f t="shared" si="34"/>
        <v>0.04753320848</v>
      </c>
      <c r="R182" s="3">
        <f t="shared" si="34"/>
        <v>0.04635178025</v>
      </c>
      <c r="S182" s="3">
        <f t="shared" si="34"/>
        <v>0.04539285865</v>
      </c>
      <c r="T182" s="3">
        <f t="shared" si="34"/>
        <v>0.04458170144</v>
      </c>
      <c r="U182" s="3">
        <f t="shared" si="34"/>
        <v>0.04363544496</v>
      </c>
      <c r="V182" s="3">
        <f t="shared" si="34"/>
        <v>0.04326926779</v>
      </c>
      <c r="W182" s="3">
        <f t="shared" si="34"/>
        <v>0.04254031938</v>
      </c>
      <c r="X182" s="3">
        <f t="shared" si="34"/>
        <v>0.04207180561</v>
      </c>
      <c r="Y182" s="3">
        <f t="shared" si="34"/>
        <v>0.04170862748</v>
      </c>
      <c r="Z182" s="3">
        <f t="shared" si="34"/>
        <v>0.04126956313</v>
      </c>
      <c r="AA182" s="3">
        <f t="shared" si="34"/>
        <v>0.04095458316</v>
      </c>
      <c r="AB182" s="3">
        <f t="shared" si="34"/>
        <v>0.0407766869</v>
      </c>
      <c r="AC182" s="3">
        <f t="shared" si="34"/>
        <v>0.0405168427</v>
      </c>
      <c r="AD182" s="3">
        <f t="shared" si="34"/>
        <v>0.04032446035</v>
      </c>
      <c r="AE182" s="3">
        <f t="shared" si="34"/>
        <v>0.04020590269</v>
      </c>
      <c r="AF182" s="3">
        <f t="shared" si="34"/>
        <v>0.03986654565</v>
      </c>
    </row>
    <row r="183" ht="14.25" customHeight="1">
      <c r="A183" s="3" t="str">
        <f t="shared" si="31"/>
        <v>Midsize Cars</v>
      </c>
      <c r="B183" s="3">
        <f t="shared" ref="B183:AF183" si="35">IF(B90=0,"",B32)</f>
        <v>0.3395173416</v>
      </c>
      <c r="C183" s="3">
        <f t="shared" si="35"/>
        <v>0.2402904535</v>
      </c>
      <c r="D183" s="3">
        <f t="shared" si="35"/>
        <v>0.2251614667</v>
      </c>
      <c r="E183" s="3">
        <f t="shared" si="35"/>
        <v>0.213144309</v>
      </c>
      <c r="F183" s="3">
        <f t="shared" si="35"/>
        <v>0.1978607552</v>
      </c>
      <c r="G183" s="3">
        <f t="shared" si="35"/>
        <v>0.1846736005</v>
      </c>
      <c r="H183" s="3">
        <f t="shared" si="35"/>
        <v>0.174196817</v>
      </c>
      <c r="I183" s="3">
        <f t="shared" si="35"/>
        <v>0.1647390022</v>
      </c>
      <c r="J183" s="3">
        <f t="shared" si="35"/>
        <v>0.1574292784</v>
      </c>
      <c r="K183" s="3">
        <f t="shared" si="35"/>
        <v>0.150907999</v>
      </c>
      <c r="L183" s="3">
        <f t="shared" si="35"/>
        <v>0.144396289</v>
      </c>
      <c r="M183" s="3">
        <f t="shared" si="35"/>
        <v>0.1399149121</v>
      </c>
      <c r="N183" s="3">
        <f t="shared" si="35"/>
        <v>0.1330993717</v>
      </c>
      <c r="O183" s="3">
        <f t="shared" si="35"/>
        <v>0.1309172191</v>
      </c>
      <c r="P183" s="3">
        <f t="shared" si="35"/>
        <v>0.1273264431</v>
      </c>
      <c r="Q183" s="3">
        <f t="shared" si="35"/>
        <v>0.1239918995</v>
      </c>
      <c r="R183" s="3">
        <f t="shared" si="35"/>
        <v>0.121206516</v>
      </c>
      <c r="S183" s="3">
        <f t="shared" si="35"/>
        <v>0.1184390506</v>
      </c>
      <c r="T183" s="3">
        <f t="shared" si="35"/>
        <v>0.1158852035</v>
      </c>
      <c r="U183" s="3">
        <f t="shared" si="35"/>
        <v>0.1142260061</v>
      </c>
      <c r="V183" s="3">
        <f t="shared" si="35"/>
        <v>0.1115238728</v>
      </c>
      <c r="W183" s="3">
        <f t="shared" si="35"/>
        <v>0.1103713742</v>
      </c>
      <c r="X183" s="3">
        <f t="shared" si="35"/>
        <v>0.1089300811</v>
      </c>
      <c r="Y183" s="3">
        <f t="shared" si="35"/>
        <v>0.1077070084</v>
      </c>
      <c r="Z183" s="3">
        <f t="shared" si="35"/>
        <v>0.1070436737</v>
      </c>
      <c r="AA183" s="3">
        <f t="shared" si="35"/>
        <v>0.1063550569</v>
      </c>
      <c r="AB183" s="3">
        <f t="shared" si="35"/>
        <v>0.1055556038</v>
      </c>
      <c r="AC183" s="3">
        <f t="shared" si="35"/>
        <v>0.1051472092</v>
      </c>
      <c r="AD183" s="3">
        <f t="shared" si="35"/>
        <v>0.1047334282</v>
      </c>
      <c r="AE183" s="3">
        <f t="shared" si="35"/>
        <v>0.1041883843</v>
      </c>
      <c r="AF183" s="3">
        <f t="shared" si="35"/>
        <v>0.1042704211</v>
      </c>
    </row>
    <row r="184" ht="14.25" customHeight="1">
      <c r="A184" s="3" t="str">
        <f t="shared" si="31"/>
        <v>Large Cars</v>
      </c>
      <c r="B184" s="3">
        <f t="shared" ref="B184:AF184" si="36">IF(B91=0,"",B33)</f>
        <v>0.1404527282</v>
      </c>
      <c r="C184" s="3">
        <f t="shared" si="36"/>
        <v>0.07196842075</v>
      </c>
      <c r="D184" s="3">
        <f t="shared" si="36"/>
        <v>0.06827347458</v>
      </c>
      <c r="E184" s="3">
        <f t="shared" si="36"/>
        <v>0.06763016061</v>
      </c>
      <c r="F184" s="3">
        <f t="shared" si="36"/>
        <v>0.06203546898</v>
      </c>
      <c r="G184" s="3">
        <f t="shared" si="36"/>
        <v>0.05750992561</v>
      </c>
      <c r="H184" s="3">
        <f t="shared" si="36"/>
        <v>0.05347564275</v>
      </c>
      <c r="I184" s="3">
        <f t="shared" si="36"/>
        <v>0.05018965762</v>
      </c>
      <c r="J184" s="3">
        <f t="shared" si="36"/>
        <v>0.0478312664</v>
      </c>
      <c r="K184" s="3">
        <f t="shared" si="36"/>
        <v>0.04566837137</v>
      </c>
      <c r="L184" s="3">
        <f t="shared" si="36"/>
        <v>0.04336082981</v>
      </c>
      <c r="M184" s="3">
        <f t="shared" si="36"/>
        <v>0.04201410245</v>
      </c>
      <c r="N184" s="3">
        <f t="shared" si="36"/>
        <v>0.03933843353</v>
      </c>
      <c r="O184" s="3">
        <f t="shared" si="36"/>
        <v>0.03897456551</v>
      </c>
      <c r="P184" s="3">
        <f t="shared" si="36"/>
        <v>0.03781521087</v>
      </c>
      <c r="Q184" s="3">
        <f t="shared" si="36"/>
        <v>0.03671054369</v>
      </c>
      <c r="R184" s="3">
        <f t="shared" si="36"/>
        <v>0.03582312861</v>
      </c>
      <c r="S184" s="3">
        <f t="shared" si="36"/>
        <v>0.03489725856</v>
      </c>
      <c r="T184" s="3">
        <f t="shared" si="36"/>
        <v>0.03402839155</v>
      </c>
      <c r="U184" s="3">
        <f t="shared" si="36"/>
        <v>0.03358781492</v>
      </c>
      <c r="V184" s="3">
        <f t="shared" si="36"/>
        <v>0.03252316513</v>
      </c>
      <c r="W184" s="3">
        <f t="shared" si="36"/>
        <v>0.0322051544</v>
      </c>
      <c r="X184" s="3">
        <f t="shared" si="36"/>
        <v>0.03171425595</v>
      </c>
      <c r="Y184" s="3">
        <f t="shared" si="36"/>
        <v>0.03127310875</v>
      </c>
      <c r="Z184" s="3">
        <f t="shared" si="36"/>
        <v>0.03109099066</v>
      </c>
      <c r="AA184" s="3">
        <f t="shared" si="36"/>
        <v>0.03087476901</v>
      </c>
      <c r="AB184" s="3">
        <f t="shared" si="36"/>
        <v>0.03056833963</v>
      </c>
      <c r="AC184" s="3">
        <f t="shared" si="36"/>
        <v>0.03044365093</v>
      </c>
      <c r="AD184" s="3">
        <f t="shared" si="36"/>
        <v>0.03029492708</v>
      </c>
      <c r="AE184" s="3">
        <f t="shared" si="36"/>
        <v>0.03008485917</v>
      </c>
      <c r="AF184" s="3">
        <f t="shared" si="36"/>
        <v>0.03022368774</v>
      </c>
    </row>
    <row r="185" ht="14.25" customHeight="1">
      <c r="A185" s="3" t="str">
        <f t="shared" si="31"/>
        <v>Two Seater Cars</v>
      </c>
      <c r="B185" s="3">
        <f t="shared" ref="B185:AF185" si="37">IF(B92=0,"",B34)</f>
        <v>0.008390479679</v>
      </c>
      <c r="C185" s="3">
        <f t="shared" si="37"/>
        <v>0.007651440372</v>
      </c>
      <c r="D185" s="3">
        <f t="shared" si="37"/>
        <v>0.006888545757</v>
      </c>
      <c r="E185" s="3">
        <f t="shared" si="37"/>
        <v>0.006555785813</v>
      </c>
      <c r="F185" s="3">
        <f t="shared" si="37"/>
        <v>0.006124747871</v>
      </c>
      <c r="G185" s="3">
        <f t="shared" si="37"/>
        <v>0.005790690228</v>
      </c>
      <c r="H185" s="3">
        <f t="shared" si="37"/>
        <v>0.005468623597</v>
      </c>
      <c r="I185" s="3">
        <f t="shared" si="37"/>
        <v>0.005176471791</v>
      </c>
      <c r="J185" s="3">
        <f t="shared" si="37"/>
        <v>0.004958471508</v>
      </c>
      <c r="K185" s="3">
        <f t="shared" si="37"/>
        <v>0.004759479906</v>
      </c>
      <c r="L185" s="3">
        <f t="shared" si="37"/>
        <v>0.004576586237</v>
      </c>
      <c r="M185" s="3">
        <f t="shared" si="37"/>
        <v>0.004421044216</v>
      </c>
      <c r="N185" s="3">
        <f t="shared" si="37"/>
        <v>0.00426634946</v>
      </c>
      <c r="O185" s="3">
        <f t="shared" si="37"/>
        <v>0.004154452792</v>
      </c>
      <c r="P185" s="3">
        <f t="shared" si="37"/>
        <v>0.004037150121</v>
      </c>
      <c r="Q185" s="3">
        <f t="shared" si="37"/>
        <v>0.003935195169</v>
      </c>
      <c r="R185" s="3">
        <f t="shared" si="37"/>
        <v>0.003844925721</v>
      </c>
      <c r="S185" s="3">
        <f t="shared" si="37"/>
        <v>0.003762113873</v>
      </c>
      <c r="T185" s="3">
        <f t="shared" si="37"/>
        <v>0.003688164631</v>
      </c>
      <c r="U185" s="3">
        <f t="shared" si="37"/>
        <v>0.003628266461</v>
      </c>
      <c r="V185" s="3">
        <f t="shared" si="37"/>
        <v>0.003564515449</v>
      </c>
      <c r="W185" s="3">
        <f t="shared" si="37"/>
        <v>0.00351831106</v>
      </c>
      <c r="X185" s="3">
        <f t="shared" si="37"/>
        <v>0.003476863582</v>
      </c>
      <c r="Y185" s="3">
        <f t="shared" si="37"/>
        <v>0.003441929648</v>
      </c>
      <c r="Z185" s="3">
        <f t="shared" si="37"/>
        <v>0.003415822606</v>
      </c>
      <c r="AA185" s="3">
        <f t="shared" si="37"/>
        <v>0.003394233473</v>
      </c>
      <c r="AB185" s="3">
        <f t="shared" si="37"/>
        <v>0.003373745578</v>
      </c>
      <c r="AC185" s="3">
        <f t="shared" si="37"/>
        <v>0.003358037738</v>
      </c>
      <c r="AD185" s="3">
        <f t="shared" si="37"/>
        <v>0.003343777813</v>
      </c>
      <c r="AE185" s="3">
        <f t="shared" si="37"/>
        <v>0.003330929524</v>
      </c>
      <c r="AF185" s="3">
        <f t="shared" si="37"/>
        <v>0.003323689171</v>
      </c>
    </row>
    <row r="186" ht="14.25" customHeight="1">
      <c r="A186" s="3" t="str">
        <f t="shared" si="31"/>
        <v>Small Crossover Cars</v>
      </c>
      <c r="B186" s="3">
        <f t="shared" ref="B186:AF186" si="38">IF(B93=0,"",B35)</f>
        <v>0.1628008174</v>
      </c>
      <c r="C186" s="3">
        <f t="shared" si="38"/>
        <v>0.2318054852</v>
      </c>
      <c r="D186" s="3">
        <f t="shared" si="38"/>
        <v>0.2054794631</v>
      </c>
      <c r="E186" s="3">
        <f t="shared" si="38"/>
        <v>0.1845586469</v>
      </c>
      <c r="F186" s="3">
        <f t="shared" si="38"/>
        <v>0.1742054536</v>
      </c>
      <c r="G186" s="3">
        <f t="shared" si="38"/>
        <v>0.1668324825</v>
      </c>
      <c r="H186" s="3">
        <f t="shared" si="38"/>
        <v>0.1602248519</v>
      </c>
      <c r="I186" s="3">
        <f t="shared" si="38"/>
        <v>0.1553012136</v>
      </c>
      <c r="J186" s="3">
        <f t="shared" si="38"/>
        <v>0.149672842</v>
      </c>
      <c r="K186" s="3">
        <f t="shared" si="38"/>
        <v>0.1445651768</v>
      </c>
      <c r="L186" s="3">
        <f t="shared" si="38"/>
        <v>0.1409269106</v>
      </c>
      <c r="M186" s="3">
        <f t="shared" si="38"/>
        <v>0.136156039</v>
      </c>
      <c r="N186" s="3">
        <f t="shared" si="38"/>
        <v>0.1348998537</v>
      </c>
      <c r="O186" s="3">
        <f t="shared" si="38"/>
        <v>0.1296288274</v>
      </c>
      <c r="P186" s="3">
        <f t="shared" si="38"/>
        <v>0.1266129703</v>
      </c>
      <c r="Q186" s="3">
        <f t="shared" si="38"/>
        <v>0.1240669992</v>
      </c>
      <c r="R186" s="3">
        <f t="shared" si="38"/>
        <v>0.1215788632</v>
      </c>
      <c r="S186" s="3">
        <f t="shared" si="38"/>
        <v>0.1196388345</v>
      </c>
      <c r="T186" s="3">
        <f t="shared" si="38"/>
        <v>0.1180445408</v>
      </c>
      <c r="U186" s="3">
        <f t="shared" si="38"/>
        <v>0.1159457087</v>
      </c>
      <c r="V186" s="3">
        <f t="shared" si="38"/>
        <v>0.1155696984</v>
      </c>
      <c r="W186" s="3">
        <f t="shared" si="38"/>
        <v>0.1139890589</v>
      </c>
      <c r="X186" s="3">
        <f t="shared" si="38"/>
        <v>0.1131587784</v>
      </c>
      <c r="Y186" s="3">
        <f t="shared" si="38"/>
        <v>0.1125797655</v>
      </c>
      <c r="Z186" s="3">
        <f t="shared" si="38"/>
        <v>0.1117403053</v>
      </c>
      <c r="AA186" s="3">
        <f t="shared" si="38"/>
        <v>0.111249124</v>
      </c>
      <c r="AB186" s="3">
        <f t="shared" si="38"/>
        <v>0.1111142931</v>
      </c>
      <c r="AC186" s="3">
        <f t="shared" si="38"/>
        <v>0.110717016</v>
      </c>
      <c r="AD186" s="3">
        <f t="shared" si="38"/>
        <v>0.1104535834</v>
      </c>
      <c r="AE186" s="3">
        <f t="shared" si="38"/>
        <v>0.1104517862</v>
      </c>
      <c r="AF186" s="3">
        <f t="shared" si="38"/>
        <v>0.1097242819</v>
      </c>
    </row>
    <row r="187" ht="14.25" customHeight="1">
      <c r="A187" s="3" t="str">
        <f t="shared" si="31"/>
        <v>Large Crossover Cars</v>
      </c>
      <c r="B187" s="3">
        <f t="shared" ref="B187:AF187" si="39">IF(B94=0,"",B36)</f>
        <v>0.04526358047</v>
      </c>
      <c r="C187" s="3">
        <f t="shared" si="39"/>
        <v>0.03998590385</v>
      </c>
      <c r="D187" s="3">
        <f t="shared" si="39"/>
        <v>0.03937120087</v>
      </c>
      <c r="E187" s="3">
        <f t="shared" si="39"/>
        <v>0.03866421335</v>
      </c>
      <c r="F187" s="3">
        <f t="shared" si="39"/>
        <v>0.03677147176</v>
      </c>
      <c r="G187" s="3">
        <f t="shared" si="39"/>
        <v>0.03520258645</v>
      </c>
      <c r="H187" s="3">
        <f t="shared" si="39"/>
        <v>0.03382137108</v>
      </c>
      <c r="I187" s="3">
        <f t="shared" si="39"/>
        <v>0.03270468979</v>
      </c>
      <c r="J187" s="3">
        <f t="shared" si="39"/>
        <v>0.03171715123</v>
      </c>
      <c r="K187" s="3">
        <f t="shared" si="39"/>
        <v>0.03080849341</v>
      </c>
      <c r="L187" s="3">
        <f t="shared" si="39"/>
        <v>0.02985313612</v>
      </c>
      <c r="M187" s="3">
        <f t="shared" si="39"/>
        <v>0.02920921879</v>
      </c>
      <c r="N187" s="3">
        <f t="shared" si="39"/>
        <v>0.02814205955</v>
      </c>
      <c r="O187" s="3">
        <f t="shared" si="39"/>
        <v>0.02787373365</v>
      </c>
      <c r="P187" s="3">
        <f t="shared" si="39"/>
        <v>0.02736180861</v>
      </c>
      <c r="Q187" s="3">
        <f t="shared" si="39"/>
        <v>0.02685575892</v>
      </c>
      <c r="R187" s="3">
        <f t="shared" si="39"/>
        <v>0.0264446666</v>
      </c>
      <c r="S187" s="3">
        <f t="shared" si="39"/>
        <v>0.02602982975</v>
      </c>
      <c r="T187" s="3">
        <f t="shared" si="39"/>
        <v>0.02564300379</v>
      </c>
      <c r="U187" s="3">
        <f t="shared" si="39"/>
        <v>0.02542186213</v>
      </c>
      <c r="V187" s="3">
        <f t="shared" si="39"/>
        <v>0.02500656741</v>
      </c>
      <c r="W187" s="3">
        <f t="shared" si="39"/>
        <v>0.02486662083</v>
      </c>
      <c r="X187" s="3">
        <f t="shared" si="39"/>
        <v>0.0246836584</v>
      </c>
      <c r="Y187" s="3">
        <f t="shared" si="39"/>
        <v>0.02453171634</v>
      </c>
      <c r="Z187" s="3">
        <f t="shared" si="39"/>
        <v>0.02449549639</v>
      </c>
      <c r="AA187" s="3">
        <f t="shared" si="39"/>
        <v>0.02445582289</v>
      </c>
      <c r="AB187" s="3">
        <f t="shared" si="39"/>
        <v>0.02439190123</v>
      </c>
      <c r="AC187" s="3">
        <f t="shared" si="39"/>
        <v>0.02440345162</v>
      </c>
      <c r="AD187" s="3">
        <f t="shared" si="39"/>
        <v>0.0244062018</v>
      </c>
      <c r="AE187" s="3">
        <f t="shared" si="39"/>
        <v>0.02438742787</v>
      </c>
      <c r="AF187" s="3">
        <f t="shared" si="39"/>
        <v>0.02451575532</v>
      </c>
    </row>
    <row r="188" ht="14.25" customHeight="1">
      <c r="A188" s="3" t="str">
        <f t="shared" si="31"/>
        <v>Small Pickup</v>
      </c>
      <c r="B188" s="3">
        <f t="shared" ref="B188:AF188" si="40">IF(B95=0,"",B37)</f>
        <v>0.006860770851</v>
      </c>
      <c r="C188" s="3">
        <f t="shared" si="40"/>
        <v>0.009201413733</v>
      </c>
      <c r="D188" s="3">
        <f t="shared" si="40"/>
        <v>0.0120817814</v>
      </c>
      <c r="E188" s="3">
        <f t="shared" si="40"/>
        <v>0.01455583297</v>
      </c>
      <c r="F188" s="3">
        <f t="shared" si="40"/>
        <v>0.01611185221</v>
      </c>
      <c r="G188" s="3">
        <f t="shared" si="40"/>
        <v>0.01728715458</v>
      </c>
      <c r="H188" s="3">
        <f t="shared" si="40"/>
        <v>0.0181773657</v>
      </c>
      <c r="I188" s="3">
        <f t="shared" si="40"/>
        <v>0.01892223555</v>
      </c>
      <c r="J188" s="3">
        <f t="shared" si="40"/>
        <v>0.0196621547</v>
      </c>
      <c r="K188" s="3">
        <f t="shared" si="40"/>
        <v>0.02033608938</v>
      </c>
      <c r="L188" s="3">
        <f t="shared" si="40"/>
        <v>0.02078968116</v>
      </c>
      <c r="M188" s="3">
        <f t="shared" si="40"/>
        <v>0.02141537029</v>
      </c>
      <c r="N188" s="3">
        <f t="shared" si="40"/>
        <v>0.02154775477</v>
      </c>
      <c r="O188" s="3">
        <f t="shared" si="40"/>
        <v>0.02222816743</v>
      </c>
      <c r="P188" s="3">
        <f t="shared" si="40"/>
        <v>0.02265418842</v>
      </c>
      <c r="Q188" s="3">
        <f t="shared" si="40"/>
        <v>0.02297537142</v>
      </c>
      <c r="R188" s="3">
        <f t="shared" si="40"/>
        <v>0.02325984436</v>
      </c>
      <c r="S188" s="3">
        <f t="shared" si="40"/>
        <v>0.02348047206</v>
      </c>
      <c r="T188" s="3">
        <f t="shared" si="40"/>
        <v>0.02364668693</v>
      </c>
      <c r="U188" s="3">
        <f t="shared" si="40"/>
        <v>0.02393874419</v>
      </c>
      <c r="V188" s="3">
        <f t="shared" si="40"/>
        <v>0.02388081319</v>
      </c>
      <c r="W188" s="3">
        <f t="shared" si="40"/>
        <v>0.02411157724</v>
      </c>
      <c r="X188" s="3">
        <f t="shared" si="40"/>
        <v>0.02419473645</v>
      </c>
      <c r="Y188" s="3">
        <f t="shared" si="40"/>
        <v>0.02424593093</v>
      </c>
      <c r="Z188" s="3">
        <f t="shared" si="40"/>
        <v>0.02437264846</v>
      </c>
      <c r="AA188" s="3">
        <f t="shared" si="40"/>
        <v>0.02444576217</v>
      </c>
      <c r="AB188" s="3">
        <f t="shared" si="40"/>
        <v>0.02444435298</v>
      </c>
      <c r="AC188" s="3">
        <f t="shared" si="40"/>
        <v>0.02450835988</v>
      </c>
      <c r="AD188" s="3">
        <f t="shared" si="40"/>
        <v>0.02454596996</v>
      </c>
      <c r="AE188" s="3">
        <f t="shared" si="40"/>
        <v>0.02453311254</v>
      </c>
      <c r="AF188" s="3">
        <f t="shared" si="40"/>
        <v>0.02469466855</v>
      </c>
    </row>
    <row r="189" ht="14.25" customHeight="1">
      <c r="A189" s="3" t="str">
        <f t="shared" si="31"/>
        <v>Large Pickup</v>
      </c>
      <c r="B189" s="3" t="str">
        <f t="shared" ref="B189:AF189" si="41">IF(B96=0,"",B38)</f>
        <v/>
      </c>
      <c r="C189" s="3" t="str">
        <f t="shared" si="41"/>
        <v/>
      </c>
      <c r="D189" s="3" t="str">
        <f t="shared" si="41"/>
        <v/>
      </c>
      <c r="E189" s="3" t="str">
        <f t="shared" si="41"/>
        <v/>
      </c>
      <c r="F189" s="3" t="str">
        <f t="shared" si="41"/>
        <v/>
      </c>
      <c r="G189" s="3" t="str">
        <f t="shared" si="41"/>
        <v/>
      </c>
      <c r="H189" s="3" t="str">
        <f t="shared" si="41"/>
        <v/>
      </c>
      <c r="I189" s="3" t="str">
        <f t="shared" si="41"/>
        <v/>
      </c>
      <c r="J189" s="3" t="str">
        <f t="shared" si="41"/>
        <v/>
      </c>
      <c r="K189" s="3" t="str">
        <f t="shared" si="41"/>
        <v/>
      </c>
      <c r="L189" s="3" t="str">
        <f t="shared" si="41"/>
        <v/>
      </c>
      <c r="M189" s="3" t="str">
        <f t="shared" si="41"/>
        <v/>
      </c>
      <c r="N189" s="3" t="str">
        <f t="shared" si="41"/>
        <v/>
      </c>
      <c r="O189" s="3" t="str">
        <f t="shared" si="41"/>
        <v/>
      </c>
      <c r="P189" s="3" t="str">
        <f t="shared" si="41"/>
        <v/>
      </c>
      <c r="Q189" s="3" t="str">
        <f t="shared" si="41"/>
        <v/>
      </c>
      <c r="R189" s="3" t="str">
        <f t="shared" si="41"/>
        <v/>
      </c>
      <c r="S189" s="3" t="str">
        <f t="shared" si="41"/>
        <v/>
      </c>
      <c r="T189" s="3" t="str">
        <f t="shared" si="41"/>
        <v/>
      </c>
      <c r="U189" s="3" t="str">
        <f t="shared" si="41"/>
        <v/>
      </c>
      <c r="V189" s="3" t="str">
        <f t="shared" si="41"/>
        <v/>
      </c>
      <c r="W189" s="3" t="str">
        <f t="shared" si="41"/>
        <v/>
      </c>
      <c r="X189" s="3" t="str">
        <f t="shared" si="41"/>
        <v/>
      </c>
      <c r="Y189" s="3" t="str">
        <f t="shared" si="41"/>
        <v/>
      </c>
      <c r="Z189" s="3" t="str">
        <f t="shared" si="41"/>
        <v/>
      </c>
      <c r="AA189" s="3" t="str">
        <f t="shared" si="41"/>
        <v/>
      </c>
      <c r="AB189" s="3" t="str">
        <f t="shared" si="41"/>
        <v/>
      </c>
      <c r="AC189" s="3" t="str">
        <f t="shared" si="41"/>
        <v/>
      </c>
      <c r="AD189" s="3" t="str">
        <f t="shared" si="41"/>
        <v/>
      </c>
      <c r="AE189" s="3" t="str">
        <f t="shared" si="41"/>
        <v/>
      </c>
      <c r="AF189" s="3" t="str">
        <f t="shared" si="41"/>
        <v/>
      </c>
    </row>
    <row r="190" ht="14.25" customHeight="1">
      <c r="A190" s="3" t="str">
        <f t="shared" si="31"/>
        <v>Small Van</v>
      </c>
      <c r="B190" s="3" t="str">
        <f t="shared" ref="B190:AF190" si="42">IF(B97=0,"",B39)</f>
        <v/>
      </c>
      <c r="C190" s="3">
        <f t="shared" si="42"/>
        <v>0.003623981987</v>
      </c>
      <c r="D190" s="3">
        <f t="shared" si="42"/>
        <v>0.004469588479</v>
      </c>
      <c r="E190" s="3">
        <f t="shared" si="42"/>
        <v>0.004928216802</v>
      </c>
      <c r="F190" s="3">
        <f t="shared" si="42"/>
        <v>0.005463021764</v>
      </c>
      <c r="G190" s="3">
        <f t="shared" si="42"/>
        <v>0.00594964374</v>
      </c>
      <c r="H190" s="3">
        <f t="shared" si="42"/>
        <v>0.006351254208</v>
      </c>
      <c r="I190" s="3">
        <f t="shared" si="42"/>
        <v>0.006702502269</v>
      </c>
      <c r="J190" s="3">
        <f t="shared" si="42"/>
        <v>0.006970639306</v>
      </c>
      <c r="K190" s="3">
        <f t="shared" si="42"/>
        <v>0.007220516266</v>
      </c>
      <c r="L190" s="3">
        <f t="shared" si="42"/>
        <v>0.00748970911</v>
      </c>
      <c r="M190" s="3">
        <f t="shared" si="42"/>
        <v>0.007649319621</v>
      </c>
      <c r="N190" s="3">
        <f t="shared" si="42"/>
        <v>0.007939116965</v>
      </c>
      <c r="O190" s="3">
        <f t="shared" si="42"/>
        <v>0.00800589473</v>
      </c>
      <c r="P190" s="3">
        <f t="shared" si="42"/>
        <v>0.008166948028</v>
      </c>
      <c r="Q190" s="3">
        <f t="shared" si="42"/>
        <v>0.008295564037</v>
      </c>
      <c r="R190" s="3">
        <f t="shared" si="42"/>
        <v>0.008401487435</v>
      </c>
      <c r="S190" s="3">
        <f t="shared" si="42"/>
        <v>0.008502314784</v>
      </c>
      <c r="T190" s="3">
        <f t="shared" si="42"/>
        <v>0.008622218887</v>
      </c>
      <c r="U190" s="3">
        <f t="shared" si="42"/>
        <v>0.008666218865</v>
      </c>
      <c r="V190" s="3">
        <f t="shared" si="42"/>
        <v>0.008811173623</v>
      </c>
      <c r="W190" s="3">
        <f t="shared" si="42"/>
        <v>0.008835727492</v>
      </c>
      <c r="X190" s="3">
        <f t="shared" si="42"/>
        <v>0.008895334381</v>
      </c>
      <c r="Y190" s="3">
        <f t="shared" si="42"/>
        <v>0.008947761468</v>
      </c>
      <c r="Z190" s="3">
        <f t="shared" si="42"/>
        <v>0.008958468656</v>
      </c>
      <c r="AA190" s="3">
        <f t="shared" si="42"/>
        <v>0.008977506783</v>
      </c>
      <c r="AB190" s="3">
        <f t="shared" si="42"/>
        <v>0.009014130812</v>
      </c>
      <c r="AC190" s="3">
        <f t="shared" si="42"/>
        <v>0.009020924663</v>
      </c>
      <c r="AD190" s="3">
        <f t="shared" si="42"/>
        <v>0.009030502142</v>
      </c>
      <c r="AE190" s="3">
        <f t="shared" si="42"/>
        <v>0.009054950685</v>
      </c>
      <c r="AF190" s="3">
        <f t="shared" si="42"/>
        <v>0.009021241077</v>
      </c>
    </row>
    <row r="191" ht="14.25" customHeight="1">
      <c r="A191" s="3" t="str">
        <f t="shared" si="31"/>
        <v>Large Van</v>
      </c>
      <c r="B191" s="3" t="str">
        <f t="shared" ref="B191:AF191" si="43">IF(B98=0,"",B40)</f>
        <v/>
      </c>
      <c r="C191" s="3" t="str">
        <f t="shared" si="43"/>
        <v/>
      </c>
      <c r="D191" s="3" t="str">
        <f t="shared" si="43"/>
        <v/>
      </c>
      <c r="E191" s="3" t="str">
        <f t="shared" si="43"/>
        <v/>
      </c>
      <c r="F191" s="3" t="str">
        <f t="shared" si="43"/>
        <v/>
      </c>
      <c r="G191" s="3" t="str">
        <f t="shared" si="43"/>
        <v/>
      </c>
      <c r="H191" s="3" t="str">
        <f t="shared" si="43"/>
        <v/>
      </c>
      <c r="I191" s="3" t="str">
        <f t="shared" si="43"/>
        <v/>
      </c>
      <c r="J191" s="3" t="str">
        <f t="shared" si="43"/>
        <v/>
      </c>
      <c r="K191" s="3" t="str">
        <f t="shared" si="43"/>
        <v/>
      </c>
      <c r="L191" s="3" t="str">
        <f t="shared" si="43"/>
        <v/>
      </c>
      <c r="M191" s="3" t="str">
        <f t="shared" si="43"/>
        <v/>
      </c>
      <c r="N191" s="3" t="str">
        <f t="shared" si="43"/>
        <v/>
      </c>
      <c r="O191" s="3" t="str">
        <f t="shared" si="43"/>
        <v/>
      </c>
      <c r="P191" s="3" t="str">
        <f t="shared" si="43"/>
        <v/>
      </c>
      <c r="Q191" s="3" t="str">
        <f t="shared" si="43"/>
        <v/>
      </c>
      <c r="R191" s="3" t="str">
        <f t="shared" si="43"/>
        <v/>
      </c>
      <c r="S191" s="3" t="str">
        <f t="shared" si="43"/>
        <v/>
      </c>
      <c r="T191" s="3" t="str">
        <f t="shared" si="43"/>
        <v/>
      </c>
      <c r="U191" s="3" t="str">
        <f t="shared" si="43"/>
        <v/>
      </c>
      <c r="V191" s="3" t="str">
        <f t="shared" si="43"/>
        <v/>
      </c>
      <c r="W191" s="3" t="str">
        <f t="shared" si="43"/>
        <v/>
      </c>
      <c r="X191" s="3" t="str">
        <f t="shared" si="43"/>
        <v/>
      </c>
      <c r="Y191" s="3" t="str">
        <f t="shared" si="43"/>
        <v/>
      </c>
      <c r="Z191" s="3" t="str">
        <f t="shared" si="43"/>
        <v/>
      </c>
      <c r="AA191" s="3" t="str">
        <f t="shared" si="43"/>
        <v/>
      </c>
      <c r="AB191" s="3" t="str">
        <f t="shared" si="43"/>
        <v/>
      </c>
      <c r="AC191" s="3" t="str">
        <f t="shared" si="43"/>
        <v/>
      </c>
      <c r="AD191" s="3" t="str">
        <f t="shared" si="43"/>
        <v/>
      </c>
      <c r="AE191" s="3" t="str">
        <f t="shared" si="43"/>
        <v/>
      </c>
      <c r="AF191" s="3" t="str">
        <f t="shared" si="43"/>
        <v/>
      </c>
    </row>
    <row r="192" ht="14.25" customHeight="1">
      <c r="A192" s="3" t="str">
        <f t="shared" si="31"/>
        <v>Small Utility</v>
      </c>
      <c r="B192" s="3">
        <f t="shared" ref="B192:AF192" si="44">IF(B99=0,"",B41)</f>
        <v>0.008125313872</v>
      </c>
      <c r="C192" s="3">
        <f t="shared" si="44"/>
        <v>0.007168948977</v>
      </c>
      <c r="D192" s="3">
        <f t="shared" si="44"/>
        <v>0.008758704849</v>
      </c>
      <c r="E192" s="3">
        <f t="shared" si="44"/>
        <v>0.01023531918</v>
      </c>
      <c r="F192" s="3">
        <f t="shared" si="44"/>
        <v>0.01121270175</v>
      </c>
      <c r="G192" s="3">
        <f t="shared" si="44"/>
        <v>0.01196958326</v>
      </c>
      <c r="H192" s="3">
        <f t="shared" si="44"/>
        <v>0.01254987537</v>
      </c>
      <c r="I192" s="3">
        <f t="shared" si="44"/>
        <v>0.01302473064</v>
      </c>
      <c r="J192" s="3">
        <f t="shared" si="44"/>
        <v>0.0134666725</v>
      </c>
      <c r="K192" s="3">
        <f t="shared" si="44"/>
        <v>0.01385286984</v>
      </c>
      <c r="L192" s="3">
        <f t="shared" si="44"/>
        <v>0.01416278447</v>
      </c>
      <c r="M192" s="3">
        <f t="shared" si="44"/>
        <v>0.0144664736</v>
      </c>
      <c r="N192" s="3">
        <f t="shared" si="44"/>
        <v>0.01467603728</v>
      </c>
      <c r="O192" s="3">
        <f t="shared" si="44"/>
        <v>0.01493593771</v>
      </c>
      <c r="P192" s="3">
        <f t="shared" si="44"/>
        <v>0.01511349084</v>
      </c>
      <c r="Q192" s="3">
        <f t="shared" si="44"/>
        <v>0.0152756343</v>
      </c>
      <c r="R192" s="3">
        <f t="shared" si="44"/>
        <v>0.01542006832</v>
      </c>
      <c r="S192" s="3">
        <f t="shared" si="44"/>
        <v>0.01554900362</v>
      </c>
      <c r="T192" s="3">
        <f t="shared" si="44"/>
        <v>0.01565298463</v>
      </c>
      <c r="U192" s="3">
        <f t="shared" si="44"/>
        <v>0.01576346804</v>
      </c>
      <c r="V192" s="3">
        <f t="shared" si="44"/>
        <v>0.0158049406</v>
      </c>
      <c r="W192" s="3">
        <f t="shared" si="44"/>
        <v>0.01587030548</v>
      </c>
      <c r="X192" s="3">
        <f t="shared" si="44"/>
        <v>0.01591161185</v>
      </c>
      <c r="Y192" s="3">
        <f t="shared" si="44"/>
        <v>0.01593044039</v>
      </c>
      <c r="Z192" s="3">
        <f t="shared" si="44"/>
        <v>0.01595556277</v>
      </c>
      <c r="AA192" s="3">
        <f t="shared" si="44"/>
        <v>0.01596758974</v>
      </c>
      <c r="AB192" s="3">
        <f t="shared" si="44"/>
        <v>0.01596281623</v>
      </c>
      <c r="AC192" s="3">
        <f t="shared" si="44"/>
        <v>0.01596250557</v>
      </c>
      <c r="AD192" s="3">
        <f t="shared" si="44"/>
        <v>0.01595630098</v>
      </c>
      <c r="AE192" s="3">
        <f t="shared" si="44"/>
        <v>0.0159423506</v>
      </c>
      <c r="AF192" s="3">
        <f t="shared" si="44"/>
        <v>0.01595750863</v>
      </c>
    </row>
    <row r="193" ht="14.25" customHeight="1">
      <c r="A193" s="3" t="str">
        <f t="shared" si="31"/>
        <v>Large Utility</v>
      </c>
      <c r="B193" s="3">
        <f t="shared" ref="B193:AF193" si="45">IF(B100=0,"",B42)</f>
        <v>0.007852429768</v>
      </c>
      <c r="C193" s="3">
        <f t="shared" si="45"/>
        <v>0.01292360617</v>
      </c>
      <c r="D193" s="3">
        <f t="shared" si="45"/>
        <v>0.01581533662</v>
      </c>
      <c r="E193" s="3">
        <f t="shared" si="45"/>
        <v>0.0182210191</v>
      </c>
      <c r="F193" s="3">
        <f t="shared" si="45"/>
        <v>0.02009419047</v>
      </c>
      <c r="G193" s="3">
        <f t="shared" si="45"/>
        <v>0.02155253061</v>
      </c>
      <c r="H193" s="3">
        <f t="shared" si="45"/>
        <v>0.02274761127</v>
      </c>
      <c r="I193" s="3">
        <f t="shared" si="45"/>
        <v>0.02374399218</v>
      </c>
      <c r="J193" s="3">
        <f t="shared" si="45"/>
        <v>0.02461860409</v>
      </c>
      <c r="K193" s="3">
        <f t="shared" si="45"/>
        <v>0.02539054801</v>
      </c>
      <c r="L193" s="3">
        <f t="shared" si="45"/>
        <v>0.02607863783</v>
      </c>
      <c r="M193" s="3">
        <f t="shared" si="45"/>
        <v>0.02666141364</v>
      </c>
      <c r="N193" s="3">
        <f t="shared" si="45"/>
        <v>0.02723545734</v>
      </c>
      <c r="O193" s="3">
        <f t="shared" si="45"/>
        <v>0.02767966211</v>
      </c>
      <c r="P193" s="3">
        <f t="shared" si="45"/>
        <v>0.02806398395</v>
      </c>
      <c r="Q193" s="3">
        <f t="shared" si="45"/>
        <v>0.02842515985</v>
      </c>
      <c r="R193" s="3">
        <f t="shared" si="45"/>
        <v>0.02874779057</v>
      </c>
      <c r="S193" s="3">
        <f t="shared" si="45"/>
        <v>0.02903876159</v>
      </c>
      <c r="T193" s="3">
        <f t="shared" si="45"/>
        <v>0.02929877918</v>
      </c>
      <c r="U193" s="3">
        <f t="shared" si="45"/>
        <v>0.0295108819</v>
      </c>
      <c r="V193" s="3">
        <f t="shared" si="45"/>
        <v>0.02971676442</v>
      </c>
      <c r="W193" s="3">
        <f t="shared" si="45"/>
        <v>0.02985214453</v>
      </c>
      <c r="X193" s="3">
        <f t="shared" si="45"/>
        <v>0.02998025915</v>
      </c>
      <c r="Y193" s="3">
        <f t="shared" si="45"/>
        <v>0.03007379337</v>
      </c>
      <c r="Z193" s="3">
        <f t="shared" si="45"/>
        <v>0.03013567562</v>
      </c>
      <c r="AA193" s="3">
        <f t="shared" si="45"/>
        <v>0.03018600094</v>
      </c>
      <c r="AB193" s="3">
        <f t="shared" si="45"/>
        <v>0.0302271472</v>
      </c>
      <c r="AC193" s="3">
        <f t="shared" si="45"/>
        <v>0.03025065974</v>
      </c>
      <c r="AD193" s="3">
        <f t="shared" si="45"/>
        <v>0.03026952813</v>
      </c>
      <c r="AE193" s="3">
        <f t="shared" si="45"/>
        <v>0.03028572324</v>
      </c>
      <c r="AF193" s="3">
        <f t="shared" si="45"/>
        <v>0.0302875688</v>
      </c>
    </row>
    <row r="194" ht="14.25" customHeight="1">
      <c r="A194" s="3" t="str">
        <f t="shared" si="31"/>
        <v>Small Crossover Trucks</v>
      </c>
      <c r="B194" s="3">
        <f t="shared" ref="B194:AF194" si="46">IF(B101=0,"",B43)</f>
        <v>0.03769636174</v>
      </c>
      <c r="C194" s="3">
        <f t="shared" si="46"/>
        <v>0.04259138093</v>
      </c>
      <c r="D194" s="3">
        <f t="shared" si="46"/>
        <v>0.05361008885</v>
      </c>
      <c r="E194" s="3">
        <f t="shared" si="46"/>
        <v>0.06320604118</v>
      </c>
      <c r="F194" s="3">
        <f t="shared" si="46"/>
        <v>0.07036681393</v>
      </c>
      <c r="G194" s="3">
        <f t="shared" si="46"/>
        <v>0.07612960894</v>
      </c>
      <c r="H194" s="3">
        <f t="shared" si="46"/>
        <v>0.08078465602</v>
      </c>
      <c r="I194" s="3">
        <f t="shared" si="46"/>
        <v>0.08472466259</v>
      </c>
      <c r="J194" s="3">
        <f t="shared" si="46"/>
        <v>0.08831282421</v>
      </c>
      <c r="K194" s="3">
        <f t="shared" si="46"/>
        <v>0.09153241209</v>
      </c>
      <c r="L194" s="3">
        <f t="shared" si="46"/>
        <v>0.0943005887</v>
      </c>
      <c r="M194" s="3">
        <f t="shared" si="46"/>
        <v>0.09689723672</v>
      </c>
      <c r="N194" s="3">
        <f t="shared" si="46"/>
        <v>0.09896853808</v>
      </c>
      <c r="O194" s="3">
        <f t="shared" si="46"/>
        <v>0.1011518867</v>
      </c>
      <c r="P194" s="3">
        <f t="shared" si="46"/>
        <v>0.1029185482</v>
      </c>
      <c r="Q194" s="3">
        <f t="shared" si="46"/>
        <v>0.1045173167</v>
      </c>
      <c r="R194" s="3">
        <f t="shared" si="46"/>
        <v>0.1059908926</v>
      </c>
      <c r="S194" s="3">
        <f t="shared" si="46"/>
        <v>0.1072948584</v>
      </c>
      <c r="T194" s="3">
        <f t="shared" si="46"/>
        <v>0.108456925</v>
      </c>
      <c r="U194" s="3">
        <f t="shared" si="46"/>
        <v>0.1095743776</v>
      </c>
      <c r="V194" s="3">
        <f t="shared" si="46"/>
        <v>0.1103559005</v>
      </c>
      <c r="W194" s="3">
        <f t="shared" si="46"/>
        <v>0.1111619606</v>
      </c>
      <c r="X194" s="3">
        <f t="shared" si="46"/>
        <v>0.1118186301</v>
      </c>
      <c r="Y194" s="3">
        <f t="shared" si="46"/>
        <v>0.1123168136</v>
      </c>
      <c r="Z194" s="3">
        <f t="shared" si="46"/>
        <v>0.1128009558</v>
      </c>
      <c r="AA194" s="3">
        <f t="shared" si="46"/>
        <v>0.1131932444</v>
      </c>
      <c r="AB194" s="3">
        <f t="shared" si="46"/>
        <v>0.11348548</v>
      </c>
      <c r="AC194" s="3">
        <f t="shared" si="46"/>
        <v>0.1137683667</v>
      </c>
      <c r="AD194" s="3">
        <f t="shared" si="46"/>
        <v>0.1140145742</v>
      </c>
      <c r="AE194" s="3">
        <f t="shared" si="46"/>
        <v>0.1142009547</v>
      </c>
      <c r="AF194" s="3">
        <f t="shared" si="46"/>
        <v>0.1145069175</v>
      </c>
    </row>
    <row r="195" ht="14.25" customHeight="1">
      <c r="A195" s="3" t="str">
        <f t="shared" si="31"/>
        <v>Large Crossover Trucks</v>
      </c>
      <c r="B195" s="3">
        <f t="shared" ref="B195:AF195" si="47">IF(B102=0,"",B44)</f>
        <v>0.05937263216</v>
      </c>
      <c r="C195" s="3">
        <f t="shared" si="47"/>
        <v>0.1029516401</v>
      </c>
      <c r="D195" s="3">
        <f t="shared" si="47"/>
        <v>0.1286930678</v>
      </c>
      <c r="E195" s="3">
        <f t="shared" si="47"/>
        <v>0.1490015588</v>
      </c>
      <c r="F195" s="3">
        <f t="shared" si="47"/>
        <v>0.1654076088</v>
      </c>
      <c r="G195" s="3">
        <f t="shared" si="47"/>
        <v>0.1785616244</v>
      </c>
      <c r="H195" s="3">
        <f t="shared" si="47"/>
        <v>0.1895097856</v>
      </c>
      <c r="I195" s="3">
        <f t="shared" si="47"/>
        <v>0.1987923674</v>
      </c>
      <c r="J195" s="3">
        <f t="shared" si="47"/>
        <v>0.2069461978</v>
      </c>
      <c r="K195" s="3">
        <f t="shared" si="47"/>
        <v>0.2142552309</v>
      </c>
      <c r="L195" s="3">
        <f t="shared" si="47"/>
        <v>0.2207749366</v>
      </c>
      <c r="M195" s="3">
        <f t="shared" si="47"/>
        <v>0.2264548128</v>
      </c>
      <c r="N195" s="3">
        <f t="shared" si="47"/>
        <v>0.2317038869</v>
      </c>
      <c r="O195" s="3">
        <f t="shared" si="47"/>
        <v>0.2360870738</v>
      </c>
      <c r="P195" s="3">
        <f t="shared" si="47"/>
        <v>0.2400327099</v>
      </c>
      <c r="Q195" s="3">
        <f t="shared" si="47"/>
        <v>0.2436562233</v>
      </c>
      <c r="R195" s="3">
        <f t="shared" si="47"/>
        <v>0.2468648021</v>
      </c>
      <c r="S195" s="3">
        <f t="shared" si="47"/>
        <v>0.2498406118</v>
      </c>
      <c r="T195" s="3">
        <f t="shared" si="47"/>
        <v>0.2524614285</v>
      </c>
      <c r="U195" s="3">
        <f t="shared" si="47"/>
        <v>0.2546944599</v>
      </c>
      <c r="V195" s="3">
        <f t="shared" si="47"/>
        <v>0.2567903262</v>
      </c>
      <c r="W195" s="3">
        <f t="shared" si="47"/>
        <v>0.2583891809</v>
      </c>
      <c r="X195" s="3">
        <f t="shared" si="47"/>
        <v>0.2598185248</v>
      </c>
      <c r="Y195" s="3">
        <f t="shared" si="47"/>
        <v>0.2609571864</v>
      </c>
      <c r="Z195" s="3">
        <f t="shared" si="47"/>
        <v>0.2618225954</v>
      </c>
      <c r="AA195" s="3">
        <f t="shared" si="47"/>
        <v>0.2625321367</v>
      </c>
      <c r="AB195" s="3">
        <f t="shared" si="47"/>
        <v>0.263141993</v>
      </c>
      <c r="AC195" s="3">
        <f t="shared" si="47"/>
        <v>0.2635975221</v>
      </c>
      <c r="AD195" s="3">
        <f t="shared" si="47"/>
        <v>0.2639937442</v>
      </c>
      <c r="AE195" s="3">
        <f t="shared" si="47"/>
        <v>0.2643563906</v>
      </c>
      <c r="AF195" s="3">
        <f t="shared" si="47"/>
        <v>0.2646054566</v>
      </c>
    </row>
    <row r="196" ht="14.25" customHeight="1"/>
    <row r="197" ht="14.25" customHeight="1">
      <c r="A197" s="3" t="str">
        <f t="shared" ref="A197:A213" si="48">A104</f>
        <v>300 Mile Electric Vehicle</v>
      </c>
    </row>
    <row r="198" ht="14.25" customHeight="1">
      <c r="A198" s="3" t="str">
        <f t="shared" si="48"/>
        <v>Mini-compact Cars</v>
      </c>
      <c r="B198" s="3" t="str">
        <f t="shared" ref="B198:AF198" si="49">IF(B105=0,"",B29)</f>
        <v/>
      </c>
      <c r="C198" s="3" t="str">
        <f t="shared" si="49"/>
        <v/>
      </c>
      <c r="D198" s="3" t="str">
        <f t="shared" si="49"/>
        <v/>
      </c>
      <c r="E198" s="3" t="str">
        <f t="shared" si="49"/>
        <v/>
      </c>
      <c r="F198" s="3" t="str">
        <f t="shared" si="49"/>
        <v/>
      </c>
      <c r="G198" s="3" t="str">
        <f t="shared" si="49"/>
        <v/>
      </c>
      <c r="H198" s="3" t="str">
        <f t="shared" si="49"/>
        <v/>
      </c>
      <c r="I198" s="3" t="str">
        <f t="shared" si="49"/>
        <v/>
      </c>
      <c r="J198" s="3" t="str">
        <f t="shared" si="49"/>
        <v/>
      </c>
      <c r="K198" s="3" t="str">
        <f t="shared" si="49"/>
        <v/>
      </c>
      <c r="L198" s="3" t="str">
        <f t="shared" si="49"/>
        <v/>
      </c>
      <c r="M198" s="3" t="str">
        <f t="shared" si="49"/>
        <v/>
      </c>
      <c r="N198" s="3" t="str">
        <f t="shared" si="49"/>
        <v/>
      </c>
      <c r="O198" s="3" t="str">
        <f t="shared" si="49"/>
        <v/>
      </c>
      <c r="P198" s="3" t="str">
        <f t="shared" si="49"/>
        <v/>
      </c>
      <c r="Q198" s="3" t="str">
        <f t="shared" si="49"/>
        <v/>
      </c>
      <c r="R198" s="3" t="str">
        <f t="shared" si="49"/>
        <v/>
      </c>
      <c r="S198" s="3" t="str">
        <f t="shared" si="49"/>
        <v/>
      </c>
      <c r="T198" s="3" t="str">
        <f t="shared" si="49"/>
        <v/>
      </c>
      <c r="U198" s="3" t="str">
        <f t="shared" si="49"/>
        <v/>
      </c>
      <c r="V198" s="3" t="str">
        <f t="shared" si="49"/>
        <v/>
      </c>
      <c r="W198" s="3" t="str">
        <f t="shared" si="49"/>
        <v/>
      </c>
      <c r="X198" s="3" t="str">
        <f t="shared" si="49"/>
        <v/>
      </c>
      <c r="Y198" s="3" t="str">
        <f t="shared" si="49"/>
        <v/>
      </c>
      <c r="Z198" s="3" t="str">
        <f t="shared" si="49"/>
        <v/>
      </c>
      <c r="AA198" s="3" t="str">
        <f t="shared" si="49"/>
        <v/>
      </c>
      <c r="AB198" s="3" t="str">
        <f t="shared" si="49"/>
        <v/>
      </c>
      <c r="AC198" s="3" t="str">
        <f t="shared" si="49"/>
        <v/>
      </c>
      <c r="AD198" s="3" t="str">
        <f t="shared" si="49"/>
        <v/>
      </c>
      <c r="AE198" s="3" t="str">
        <f t="shared" si="49"/>
        <v/>
      </c>
      <c r="AF198" s="3" t="str">
        <f t="shared" si="49"/>
        <v/>
      </c>
    </row>
    <row r="199" ht="14.25" customHeight="1">
      <c r="A199" s="3" t="str">
        <f t="shared" si="48"/>
        <v>Subcompact Cars</v>
      </c>
      <c r="B199" s="3">
        <f t="shared" ref="B199:AF199" si="50">IF(B106=0,"",B30)</f>
        <v>0.03149834996</v>
      </c>
      <c r="C199" s="3">
        <f t="shared" si="50"/>
        <v>0.04425187293</v>
      </c>
      <c r="D199" s="3">
        <f t="shared" si="50"/>
        <v>0.03837064448</v>
      </c>
      <c r="E199" s="3">
        <f t="shared" si="50"/>
        <v>0.03263946075</v>
      </c>
      <c r="F199" s="3">
        <f t="shared" si="50"/>
        <v>0.03028558088</v>
      </c>
      <c r="G199" s="3">
        <f t="shared" si="50"/>
        <v>0.02852223736</v>
      </c>
      <c r="H199" s="3">
        <f t="shared" si="50"/>
        <v>0.02718369675</v>
      </c>
      <c r="I199" s="3">
        <f t="shared" si="50"/>
        <v>0.0258858465</v>
      </c>
      <c r="J199" s="3">
        <f t="shared" si="50"/>
        <v>0.02476062407</v>
      </c>
      <c r="K199" s="3">
        <f t="shared" si="50"/>
        <v>0.02368971523</v>
      </c>
      <c r="L199" s="3">
        <f t="shared" si="50"/>
        <v>0.02293954825</v>
      </c>
      <c r="M199" s="3">
        <f t="shared" si="50"/>
        <v>0.02197745731</v>
      </c>
      <c r="N199" s="3">
        <f t="shared" si="50"/>
        <v>0.02169462176</v>
      </c>
      <c r="O199" s="3">
        <f t="shared" si="50"/>
        <v>0.02065131105</v>
      </c>
      <c r="P199" s="3">
        <f t="shared" si="50"/>
        <v>0.02005193534</v>
      </c>
      <c r="Q199" s="3">
        <f t="shared" si="50"/>
        <v>0.01953766994</v>
      </c>
      <c r="R199" s="3">
        <f t="shared" si="50"/>
        <v>0.01904878876</v>
      </c>
      <c r="S199" s="3">
        <f t="shared" si="50"/>
        <v>0.01865992035</v>
      </c>
      <c r="T199" s="3">
        <f t="shared" si="50"/>
        <v>0.01833104057</v>
      </c>
      <c r="U199" s="3">
        <f t="shared" si="50"/>
        <v>0.01789740228</v>
      </c>
      <c r="V199" s="3">
        <f t="shared" si="50"/>
        <v>0.01780224509</v>
      </c>
      <c r="W199" s="3">
        <f t="shared" si="50"/>
        <v>0.01747477454</v>
      </c>
      <c r="X199" s="3">
        <f t="shared" si="50"/>
        <v>0.01728142754</v>
      </c>
      <c r="Y199" s="3">
        <f t="shared" si="50"/>
        <v>0.01714064949</v>
      </c>
      <c r="Z199" s="3">
        <f t="shared" si="50"/>
        <v>0.01693615221</v>
      </c>
      <c r="AA199" s="3">
        <f t="shared" si="50"/>
        <v>0.0167918697</v>
      </c>
      <c r="AB199" s="3">
        <f t="shared" si="50"/>
        <v>0.01672046665</v>
      </c>
      <c r="AC199" s="3">
        <f t="shared" si="50"/>
        <v>0.01660137435</v>
      </c>
      <c r="AD199" s="3">
        <f t="shared" si="50"/>
        <v>0.01650512901</v>
      </c>
      <c r="AE199" s="3">
        <f t="shared" si="50"/>
        <v>0.01645893966</v>
      </c>
      <c r="AF199" s="3">
        <f t="shared" si="50"/>
        <v>0.01626078679</v>
      </c>
    </row>
    <row r="200" ht="14.25" customHeight="1">
      <c r="A200" s="3" t="str">
        <f t="shared" si="48"/>
        <v>Compact Cars</v>
      </c>
      <c r="B200" s="3">
        <f t="shared" ref="B200:AF200" si="51">IF(B107=0,"",B31)</f>
        <v>0.1059348994</v>
      </c>
      <c r="C200" s="3">
        <f t="shared" si="51"/>
        <v>0.1036408583</v>
      </c>
      <c r="D200" s="3">
        <f t="shared" si="51"/>
        <v>0.08979952679</v>
      </c>
      <c r="E200" s="3">
        <f t="shared" si="51"/>
        <v>0.07932423969</v>
      </c>
      <c r="F200" s="3">
        <f t="shared" si="51"/>
        <v>0.07379741845</v>
      </c>
      <c r="G200" s="3">
        <f t="shared" si="51"/>
        <v>0.06919089942</v>
      </c>
      <c r="H200" s="3">
        <f t="shared" si="51"/>
        <v>0.06586634982</v>
      </c>
      <c r="I200" s="3">
        <f t="shared" si="51"/>
        <v>0.06288953259</v>
      </c>
      <c r="J200" s="3">
        <f t="shared" si="51"/>
        <v>0.06000339034</v>
      </c>
      <c r="K200" s="3">
        <f t="shared" si="51"/>
        <v>0.05747147436</v>
      </c>
      <c r="L200" s="3">
        <f t="shared" si="51"/>
        <v>0.055515239</v>
      </c>
      <c r="M200" s="3">
        <f t="shared" si="51"/>
        <v>0.05330751357</v>
      </c>
      <c r="N200" s="3">
        <f t="shared" si="51"/>
        <v>0.05249919642</v>
      </c>
      <c r="O200" s="3">
        <f t="shared" si="51"/>
        <v>0.05017459798</v>
      </c>
      <c r="P200" s="3">
        <f t="shared" si="51"/>
        <v>0.04873756092</v>
      </c>
      <c r="Q200" s="3">
        <f t="shared" si="51"/>
        <v>0.04753320848</v>
      </c>
      <c r="R200" s="3">
        <f t="shared" si="51"/>
        <v>0.04635178025</v>
      </c>
      <c r="S200" s="3">
        <f t="shared" si="51"/>
        <v>0.04539285865</v>
      </c>
      <c r="T200" s="3">
        <f t="shared" si="51"/>
        <v>0.04458170144</v>
      </c>
      <c r="U200" s="3">
        <f t="shared" si="51"/>
        <v>0.04363544496</v>
      </c>
      <c r="V200" s="3">
        <f t="shared" si="51"/>
        <v>0.04326926779</v>
      </c>
      <c r="W200" s="3">
        <f t="shared" si="51"/>
        <v>0.04254031938</v>
      </c>
      <c r="X200" s="3">
        <f t="shared" si="51"/>
        <v>0.04207180561</v>
      </c>
      <c r="Y200" s="3">
        <f t="shared" si="51"/>
        <v>0.04170862748</v>
      </c>
      <c r="Z200" s="3">
        <f t="shared" si="51"/>
        <v>0.04126956313</v>
      </c>
      <c r="AA200" s="3">
        <f t="shared" si="51"/>
        <v>0.04095458316</v>
      </c>
      <c r="AB200" s="3">
        <f t="shared" si="51"/>
        <v>0.0407766869</v>
      </c>
      <c r="AC200" s="3">
        <f t="shared" si="51"/>
        <v>0.0405168427</v>
      </c>
      <c r="AD200" s="3">
        <f t="shared" si="51"/>
        <v>0.04032446035</v>
      </c>
      <c r="AE200" s="3">
        <f t="shared" si="51"/>
        <v>0.04020590269</v>
      </c>
      <c r="AF200" s="3">
        <f t="shared" si="51"/>
        <v>0.03986654565</v>
      </c>
    </row>
    <row r="201" ht="14.25" customHeight="1">
      <c r="A201" s="3" t="str">
        <f t="shared" si="48"/>
        <v>Midsize Cars</v>
      </c>
      <c r="B201" s="3">
        <f t="shared" ref="B201:AF201" si="52">IF(B108=0,"",B32)</f>
        <v>0.3395173416</v>
      </c>
      <c r="C201" s="3">
        <f t="shared" si="52"/>
        <v>0.2402904535</v>
      </c>
      <c r="D201" s="3">
        <f t="shared" si="52"/>
        <v>0.2251614667</v>
      </c>
      <c r="E201" s="3">
        <f t="shared" si="52"/>
        <v>0.213144309</v>
      </c>
      <c r="F201" s="3">
        <f t="shared" si="52"/>
        <v>0.1978607552</v>
      </c>
      <c r="G201" s="3">
        <f t="shared" si="52"/>
        <v>0.1846736005</v>
      </c>
      <c r="H201" s="3">
        <f t="shared" si="52"/>
        <v>0.174196817</v>
      </c>
      <c r="I201" s="3">
        <f t="shared" si="52"/>
        <v>0.1647390022</v>
      </c>
      <c r="J201" s="3">
        <f t="shared" si="52"/>
        <v>0.1574292784</v>
      </c>
      <c r="K201" s="3">
        <f t="shared" si="52"/>
        <v>0.150907999</v>
      </c>
      <c r="L201" s="3">
        <f t="shared" si="52"/>
        <v>0.144396289</v>
      </c>
      <c r="M201" s="3">
        <f t="shared" si="52"/>
        <v>0.1399149121</v>
      </c>
      <c r="N201" s="3">
        <f t="shared" si="52"/>
        <v>0.1330993717</v>
      </c>
      <c r="O201" s="3">
        <f t="shared" si="52"/>
        <v>0.1309172191</v>
      </c>
      <c r="P201" s="3">
        <f t="shared" si="52"/>
        <v>0.1273264431</v>
      </c>
      <c r="Q201" s="3">
        <f t="shared" si="52"/>
        <v>0.1239918995</v>
      </c>
      <c r="R201" s="3">
        <f t="shared" si="52"/>
        <v>0.121206516</v>
      </c>
      <c r="S201" s="3">
        <f t="shared" si="52"/>
        <v>0.1184390506</v>
      </c>
      <c r="T201" s="3">
        <f t="shared" si="52"/>
        <v>0.1158852035</v>
      </c>
      <c r="U201" s="3">
        <f t="shared" si="52"/>
        <v>0.1142260061</v>
      </c>
      <c r="V201" s="3">
        <f t="shared" si="52"/>
        <v>0.1115238728</v>
      </c>
      <c r="W201" s="3">
        <f t="shared" si="52"/>
        <v>0.1103713742</v>
      </c>
      <c r="X201" s="3">
        <f t="shared" si="52"/>
        <v>0.1089300811</v>
      </c>
      <c r="Y201" s="3">
        <f t="shared" si="52"/>
        <v>0.1077070084</v>
      </c>
      <c r="Z201" s="3">
        <f t="shared" si="52"/>
        <v>0.1070436737</v>
      </c>
      <c r="AA201" s="3">
        <f t="shared" si="52"/>
        <v>0.1063550569</v>
      </c>
      <c r="AB201" s="3">
        <f t="shared" si="52"/>
        <v>0.1055556038</v>
      </c>
      <c r="AC201" s="3">
        <f t="shared" si="52"/>
        <v>0.1051472092</v>
      </c>
      <c r="AD201" s="3">
        <f t="shared" si="52"/>
        <v>0.1047334282</v>
      </c>
      <c r="AE201" s="3">
        <f t="shared" si="52"/>
        <v>0.1041883843</v>
      </c>
      <c r="AF201" s="3">
        <f t="shared" si="52"/>
        <v>0.1042704211</v>
      </c>
    </row>
    <row r="202" ht="14.25" customHeight="1">
      <c r="A202" s="3" t="str">
        <f t="shared" si="48"/>
        <v>Large Cars</v>
      </c>
      <c r="B202" s="3">
        <f t="shared" ref="B202:AF202" si="53">IF(B109=0,"",B33)</f>
        <v>0.1404527282</v>
      </c>
      <c r="C202" s="3">
        <f t="shared" si="53"/>
        <v>0.07196842075</v>
      </c>
      <c r="D202" s="3">
        <f t="shared" si="53"/>
        <v>0.06827347458</v>
      </c>
      <c r="E202" s="3">
        <f t="shared" si="53"/>
        <v>0.06763016061</v>
      </c>
      <c r="F202" s="3">
        <f t="shared" si="53"/>
        <v>0.06203546898</v>
      </c>
      <c r="G202" s="3">
        <f t="shared" si="53"/>
        <v>0.05750992561</v>
      </c>
      <c r="H202" s="3">
        <f t="shared" si="53"/>
        <v>0.05347564275</v>
      </c>
      <c r="I202" s="3">
        <f t="shared" si="53"/>
        <v>0.05018965762</v>
      </c>
      <c r="J202" s="3">
        <f t="shared" si="53"/>
        <v>0.0478312664</v>
      </c>
      <c r="K202" s="3">
        <f t="shared" si="53"/>
        <v>0.04566837137</v>
      </c>
      <c r="L202" s="3">
        <f t="shared" si="53"/>
        <v>0.04336082981</v>
      </c>
      <c r="M202" s="3">
        <f t="shared" si="53"/>
        <v>0.04201410245</v>
      </c>
      <c r="N202" s="3">
        <f t="shared" si="53"/>
        <v>0.03933843353</v>
      </c>
      <c r="O202" s="3">
        <f t="shared" si="53"/>
        <v>0.03897456551</v>
      </c>
      <c r="P202" s="3">
        <f t="shared" si="53"/>
        <v>0.03781521087</v>
      </c>
      <c r="Q202" s="3">
        <f t="shared" si="53"/>
        <v>0.03671054369</v>
      </c>
      <c r="R202" s="3">
        <f t="shared" si="53"/>
        <v>0.03582312861</v>
      </c>
      <c r="S202" s="3">
        <f t="shared" si="53"/>
        <v>0.03489725856</v>
      </c>
      <c r="T202" s="3">
        <f t="shared" si="53"/>
        <v>0.03402839155</v>
      </c>
      <c r="U202" s="3">
        <f t="shared" si="53"/>
        <v>0.03358781492</v>
      </c>
      <c r="V202" s="3">
        <f t="shared" si="53"/>
        <v>0.03252316513</v>
      </c>
      <c r="W202" s="3">
        <f t="shared" si="53"/>
        <v>0.0322051544</v>
      </c>
      <c r="X202" s="3">
        <f t="shared" si="53"/>
        <v>0.03171425595</v>
      </c>
      <c r="Y202" s="3">
        <f t="shared" si="53"/>
        <v>0.03127310875</v>
      </c>
      <c r="Z202" s="3">
        <f t="shared" si="53"/>
        <v>0.03109099066</v>
      </c>
      <c r="AA202" s="3">
        <f t="shared" si="53"/>
        <v>0.03087476901</v>
      </c>
      <c r="AB202" s="3">
        <f t="shared" si="53"/>
        <v>0.03056833963</v>
      </c>
      <c r="AC202" s="3">
        <f t="shared" si="53"/>
        <v>0.03044365093</v>
      </c>
      <c r="AD202" s="3">
        <f t="shared" si="53"/>
        <v>0.03029492708</v>
      </c>
      <c r="AE202" s="3">
        <f t="shared" si="53"/>
        <v>0.03008485917</v>
      </c>
      <c r="AF202" s="3">
        <f t="shared" si="53"/>
        <v>0.03022368774</v>
      </c>
    </row>
    <row r="203" ht="14.25" customHeight="1">
      <c r="A203" s="3" t="str">
        <f t="shared" si="48"/>
        <v>Two Seater Cars</v>
      </c>
      <c r="B203" s="3">
        <f t="shared" ref="B203:AF203" si="54">IF(B110=0,"",B34)</f>
        <v>0.008390479679</v>
      </c>
      <c r="C203" s="3">
        <f t="shared" si="54"/>
        <v>0.007651440372</v>
      </c>
      <c r="D203" s="3">
        <f t="shared" si="54"/>
        <v>0.006888545757</v>
      </c>
      <c r="E203" s="3">
        <f t="shared" si="54"/>
        <v>0.006555785813</v>
      </c>
      <c r="F203" s="3">
        <f t="shared" si="54"/>
        <v>0.006124747871</v>
      </c>
      <c r="G203" s="3">
        <f t="shared" si="54"/>
        <v>0.005790690228</v>
      </c>
      <c r="H203" s="3">
        <f t="shared" si="54"/>
        <v>0.005468623597</v>
      </c>
      <c r="I203" s="3">
        <f t="shared" si="54"/>
        <v>0.005176471791</v>
      </c>
      <c r="J203" s="3">
        <f t="shared" si="54"/>
        <v>0.004958471508</v>
      </c>
      <c r="K203" s="3">
        <f t="shared" si="54"/>
        <v>0.004759479906</v>
      </c>
      <c r="L203" s="3">
        <f t="shared" si="54"/>
        <v>0.004576586237</v>
      </c>
      <c r="M203" s="3">
        <f t="shared" si="54"/>
        <v>0.004421044216</v>
      </c>
      <c r="N203" s="3">
        <f t="shared" si="54"/>
        <v>0.00426634946</v>
      </c>
      <c r="O203" s="3">
        <f t="shared" si="54"/>
        <v>0.004154452792</v>
      </c>
      <c r="P203" s="3">
        <f t="shared" si="54"/>
        <v>0.004037150121</v>
      </c>
      <c r="Q203" s="3">
        <f t="shared" si="54"/>
        <v>0.003935195169</v>
      </c>
      <c r="R203" s="3">
        <f t="shared" si="54"/>
        <v>0.003844925721</v>
      </c>
      <c r="S203" s="3">
        <f t="shared" si="54"/>
        <v>0.003762113873</v>
      </c>
      <c r="T203" s="3">
        <f t="shared" si="54"/>
        <v>0.003688164631</v>
      </c>
      <c r="U203" s="3">
        <f t="shared" si="54"/>
        <v>0.003628266461</v>
      </c>
      <c r="V203" s="3">
        <f t="shared" si="54"/>
        <v>0.003564515449</v>
      </c>
      <c r="W203" s="3">
        <f t="shared" si="54"/>
        <v>0.00351831106</v>
      </c>
      <c r="X203" s="3">
        <f t="shared" si="54"/>
        <v>0.003476863582</v>
      </c>
      <c r="Y203" s="3">
        <f t="shared" si="54"/>
        <v>0.003441929648</v>
      </c>
      <c r="Z203" s="3">
        <f t="shared" si="54"/>
        <v>0.003415822606</v>
      </c>
      <c r="AA203" s="3">
        <f t="shared" si="54"/>
        <v>0.003394233473</v>
      </c>
      <c r="AB203" s="3">
        <f t="shared" si="54"/>
        <v>0.003373745578</v>
      </c>
      <c r="AC203" s="3">
        <f t="shared" si="54"/>
        <v>0.003358037738</v>
      </c>
      <c r="AD203" s="3">
        <f t="shared" si="54"/>
        <v>0.003343777813</v>
      </c>
      <c r="AE203" s="3">
        <f t="shared" si="54"/>
        <v>0.003330929524</v>
      </c>
      <c r="AF203" s="3">
        <f t="shared" si="54"/>
        <v>0.003323689171</v>
      </c>
    </row>
    <row r="204" ht="14.25" customHeight="1">
      <c r="A204" s="3" t="str">
        <f t="shared" si="48"/>
        <v>Small Crossover Cars</v>
      </c>
      <c r="B204" s="3">
        <f t="shared" ref="B204:AF204" si="55">IF(B111=0,"",B35)</f>
        <v>0.1628008174</v>
      </c>
      <c r="C204" s="3">
        <f t="shared" si="55"/>
        <v>0.2318054852</v>
      </c>
      <c r="D204" s="3">
        <f t="shared" si="55"/>
        <v>0.2054794631</v>
      </c>
      <c r="E204" s="3">
        <f t="shared" si="55"/>
        <v>0.1845586469</v>
      </c>
      <c r="F204" s="3">
        <f t="shared" si="55"/>
        <v>0.1742054536</v>
      </c>
      <c r="G204" s="3">
        <f t="shared" si="55"/>
        <v>0.1668324825</v>
      </c>
      <c r="H204" s="3">
        <f t="shared" si="55"/>
        <v>0.1602248519</v>
      </c>
      <c r="I204" s="3">
        <f t="shared" si="55"/>
        <v>0.1553012136</v>
      </c>
      <c r="J204" s="3">
        <f t="shared" si="55"/>
        <v>0.149672842</v>
      </c>
      <c r="K204" s="3">
        <f t="shared" si="55"/>
        <v>0.1445651768</v>
      </c>
      <c r="L204" s="3">
        <f t="shared" si="55"/>
        <v>0.1409269106</v>
      </c>
      <c r="M204" s="3">
        <f t="shared" si="55"/>
        <v>0.136156039</v>
      </c>
      <c r="N204" s="3">
        <f t="shared" si="55"/>
        <v>0.1348998537</v>
      </c>
      <c r="O204" s="3">
        <f t="shared" si="55"/>
        <v>0.1296288274</v>
      </c>
      <c r="P204" s="3">
        <f t="shared" si="55"/>
        <v>0.1266129703</v>
      </c>
      <c r="Q204" s="3">
        <f t="shared" si="55"/>
        <v>0.1240669992</v>
      </c>
      <c r="R204" s="3">
        <f t="shared" si="55"/>
        <v>0.1215788632</v>
      </c>
      <c r="S204" s="3">
        <f t="shared" si="55"/>
        <v>0.1196388345</v>
      </c>
      <c r="T204" s="3">
        <f t="shared" si="55"/>
        <v>0.1180445408</v>
      </c>
      <c r="U204" s="3">
        <f t="shared" si="55"/>
        <v>0.1159457087</v>
      </c>
      <c r="V204" s="3">
        <f t="shared" si="55"/>
        <v>0.1155696984</v>
      </c>
      <c r="W204" s="3">
        <f t="shared" si="55"/>
        <v>0.1139890589</v>
      </c>
      <c r="X204" s="3">
        <f t="shared" si="55"/>
        <v>0.1131587784</v>
      </c>
      <c r="Y204" s="3">
        <f t="shared" si="55"/>
        <v>0.1125797655</v>
      </c>
      <c r="Z204" s="3">
        <f t="shared" si="55"/>
        <v>0.1117403053</v>
      </c>
      <c r="AA204" s="3">
        <f t="shared" si="55"/>
        <v>0.111249124</v>
      </c>
      <c r="AB204" s="3">
        <f t="shared" si="55"/>
        <v>0.1111142931</v>
      </c>
      <c r="AC204" s="3">
        <f t="shared" si="55"/>
        <v>0.110717016</v>
      </c>
      <c r="AD204" s="3">
        <f t="shared" si="55"/>
        <v>0.1104535834</v>
      </c>
      <c r="AE204" s="3">
        <f t="shared" si="55"/>
        <v>0.1104517862</v>
      </c>
      <c r="AF204" s="3">
        <f t="shared" si="55"/>
        <v>0.1097242819</v>
      </c>
    </row>
    <row r="205" ht="14.25" customHeight="1">
      <c r="A205" s="3" t="str">
        <f t="shared" si="48"/>
        <v>Large Crossover Cars</v>
      </c>
      <c r="B205" s="3">
        <f t="shared" ref="B205:AF205" si="56">IF(B112=0,"",B36)</f>
        <v>0.04526358047</v>
      </c>
      <c r="C205" s="3">
        <f t="shared" si="56"/>
        <v>0.03998590385</v>
      </c>
      <c r="D205" s="3">
        <f t="shared" si="56"/>
        <v>0.03937120087</v>
      </c>
      <c r="E205" s="3">
        <f t="shared" si="56"/>
        <v>0.03866421335</v>
      </c>
      <c r="F205" s="3">
        <f t="shared" si="56"/>
        <v>0.03677147176</v>
      </c>
      <c r="G205" s="3">
        <f t="shared" si="56"/>
        <v>0.03520258645</v>
      </c>
      <c r="H205" s="3">
        <f t="shared" si="56"/>
        <v>0.03382137108</v>
      </c>
      <c r="I205" s="3">
        <f t="shared" si="56"/>
        <v>0.03270468979</v>
      </c>
      <c r="J205" s="3">
        <f t="shared" si="56"/>
        <v>0.03171715123</v>
      </c>
      <c r="K205" s="3">
        <f t="shared" si="56"/>
        <v>0.03080849341</v>
      </c>
      <c r="L205" s="3">
        <f t="shared" si="56"/>
        <v>0.02985313612</v>
      </c>
      <c r="M205" s="3">
        <f t="shared" si="56"/>
        <v>0.02920921879</v>
      </c>
      <c r="N205" s="3">
        <f t="shared" si="56"/>
        <v>0.02814205955</v>
      </c>
      <c r="O205" s="3">
        <f t="shared" si="56"/>
        <v>0.02787373365</v>
      </c>
      <c r="P205" s="3">
        <f t="shared" si="56"/>
        <v>0.02736180861</v>
      </c>
      <c r="Q205" s="3">
        <f t="shared" si="56"/>
        <v>0.02685575892</v>
      </c>
      <c r="R205" s="3">
        <f t="shared" si="56"/>
        <v>0.0264446666</v>
      </c>
      <c r="S205" s="3">
        <f t="shared" si="56"/>
        <v>0.02602982975</v>
      </c>
      <c r="T205" s="3">
        <f t="shared" si="56"/>
        <v>0.02564300379</v>
      </c>
      <c r="U205" s="3">
        <f t="shared" si="56"/>
        <v>0.02542186213</v>
      </c>
      <c r="V205" s="3">
        <f t="shared" si="56"/>
        <v>0.02500656741</v>
      </c>
      <c r="W205" s="3">
        <f t="shared" si="56"/>
        <v>0.02486662083</v>
      </c>
      <c r="X205" s="3">
        <f t="shared" si="56"/>
        <v>0.0246836584</v>
      </c>
      <c r="Y205" s="3">
        <f t="shared" si="56"/>
        <v>0.02453171634</v>
      </c>
      <c r="Z205" s="3">
        <f t="shared" si="56"/>
        <v>0.02449549639</v>
      </c>
      <c r="AA205" s="3">
        <f t="shared" si="56"/>
        <v>0.02445582289</v>
      </c>
      <c r="AB205" s="3">
        <f t="shared" si="56"/>
        <v>0.02439190123</v>
      </c>
      <c r="AC205" s="3">
        <f t="shared" si="56"/>
        <v>0.02440345162</v>
      </c>
      <c r="AD205" s="3">
        <f t="shared" si="56"/>
        <v>0.0244062018</v>
      </c>
      <c r="AE205" s="3">
        <f t="shared" si="56"/>
        <v>0.02438742787</v>
      </c>
      <c r="AF205" s="3">
        <f t="shared" si="56"/>
        <v>0.02451575532</v>
      </c>
    </row>
    <row r="206" ht="14.25" customHeight="1">
      <c r="A206" s="3" t="str">
        <f t="shared" si="48"/>
        <v>Small Pickup</v>
      </c>
      <c r="B206" s="3" t="str">
        <f t="shared" ref="B206:AF206" si="57">IF(B113=0,"",B37)</f>
        <v/>
      </c>
      <c r="C206" s="3" t="str">
        <f t="shared" si="57"/>
        <v/>
      </c>
      <c r="D206" s="3" t="str">
        <f t="shared" si="57"/>
        <v/>
      </c>
      <c r="E206" s="3" t="str">
        <f t="shared" si="57"/>
        <v/>
      </c>
      <c r="F206" s="3" t="str">
        <f t="shared" si="57"/>
        <v/>
      </c>
      <c r="G206" s="3" t="str">
        <f t="shared" si="57"/>
        <v/>
      </c>
      <c r="H206" s="3" t="str">
        <f t="shared" si="57"/>
        <v/>
      </c>
      <c r="I206" s="3" t="str">
        <f t="shared" si="57"/>
        <v/>
      </c>
      <c r="J206" s="3" t="str">
        <f t="shared" si="57"/>
        <v/>
      </c>
      <c r="K206" s="3" t="str">
        <f t="shared" si="57"/>
        <v/>
      </c>
      <c r="L206" s="3" t="str">
        <f t="shared" si="57"/>
        <v/>
      </c>
      <c r="M206" s="3" t="str">
        <f t="shared" si="57"/>
        <v/>
      </c>
      <c r="N206" s="3" t="str">
        <f t="shared" si="57"/>
        <v/>
      </c>
      <c r="O206" s="3" t="str">
        <f t="shared" si="57"/>
        <v/>
      </c>
      <c r="P206" s="3" t="str">
        <f t="shared" si="57"/>
        <v/>
      </c>
      <c r="Q206" s="3" t="str">
        <f t="shared" si="57"/>
        <v/>
      </c>
      <c r="R206" s="3" t="str">
        <f t="shared" si="57"/>
        <v/>
      </c>
      <c r="S206" s="3" t="str">
        <f t="shared" si="57"/>
        <v/>
      </c>
      <c r="T206" s="3" t="str">
        <f t="shared" si="57"/>
        <v/>
      </c>
      <c r="U206" s="3" t="str">
        <f t="shared" si="57"/>
        <v/>
      </c>
      <c r="V206" s="3" t="str">
        <f t="shared" si="57"/>
        <v/>
      </c>
      <c r="W206" s="3" t="str">
        <f t="shared" si="57"/>
        <v/>
      </c>
      <c r="X206" s="3" t="str">
        <f t="shared" si="57"/>
        <v/>
      </c>
      <c r="Y206" s="3" t="str">
        <f t="shared" si="57"/>
        <v/>
      </c>
      <c r="Z206" s="3" t="str">
        <f t="shared" si="57"/>
        <v/>
      </c>
      <c r="AA206" s="3" t="str">
        <f t="shared" si="57"/>
        <v/>
      </c>
      <c r="AB206" s="3" t="str">
        <f t="shared" si="57"/>
        <v/>
      </c>
      <c r="AC206" s="3" t="str">
        <f t="shared" si="57"/>
        <v/>
      </c>
      <c r="AD206" s="3" t="str">
        <f t="shared" si="57"/>
        <v/>
      </c>
      <c r="AE206" s="3" t="str">
        <f t="shared" si="57"/>
        <v/>
      </c>
      <c r="AF206" s="3" t="str">
        <f t="shared" si="57"/>
        <v/>
      </c>
    </row>
    <row r="207" ht="14.25" customHeight="1">
      <c r="A207" s="3" t="str">
        <f t="shared" si="48"/>
        <v>Large Pickup</v>
      </c>
      <c r="B207" s="3" t="str">
        <f t="shared" ref="B207:AF207" si="58">IF(B114=0,"",B38)</f>
        <v/>
      </c>
      <c r="C207" s="3" t="str">
        <f t="shared" si="58"/>
        <v/>
      </c>
      <c r="D207" s="3">
        <f t="shared" si="58"/>
        <v>0.07846317573</v>
      </c>
      <c r="E207" s="3">
        <f t="shared" si="58"/>
        <v>0.09003361373</v>
      </c>
      <c r="F207" s="3">
        <f t="shared" si="58"/>
        <v>0.1005699743</v>
      </c>
      <c r="G207" s="3">
        <f t="shared" si="58"/>
        <v>0.1092227376</v>
      </c>
      <c r="H207" s="3">
        <f t="shared" si="58"/>
        <v>0.1164952143</v>
      </c>
      <c r="I207" s="3">
        <f t="shared" si="58"/>
        <v>0.1227640834</v>
      </c>
      <c r="J207" s="3">
        <f t="shared" si="58"/>
        <v>0.1281317921</v>
      </c>
      <c r="K207" s="3">
        <f t="shared" si="58"/>
        <v>0.1330493326</v>
      </c>
      <c r="L207" s="3">
        <f t="shared" si="58"/>
        <v>0.1374675352</v>
      </c>
      <c r="M207" s="3">
        <f t="shared" si="58"/>
        <v>0.1413560428</v>
      </c>
      <c r="N207" s="3">
        <f t="shared" si="58"/>
        <v>0.1451104218</v>
      </c>
      <c r="O207" s="3">
        <f t="shared" si="58"/>
        <v>0.1481483377</v>
      </c>
      <c r="P207" s="3">
        <f t="shared" si="58"/>
        <v>0.1510739733</v>
      </c>
      <c r="Q207" s="3">
        <f t="shared" si="58"/>
        <v>0.1536863401</v>
      </c>
      <c r="R207" s="3">
        <f t="shared" si="58"/>
        <v>0.1560789854</v>
      </c>
      <c r="S207" s="3">
        <f t="shared" si="58"/>
        <v>0.1581584785</v>
      </c>
      <c r="T207" s="3">
        <f t="shared" si="58"/>
        <v>0.1600760972</v>
      </c>
      <c r="U207" s="3">
        <f t="shared" si="58"/>
        <v>0.1616774619</v>
      </c>
      <c r="V207" s="3">
        <f t="shared" si="58"/>
        <v>0.1632707042</v>
      </c>
      <c r="W207" s="3">
        <f t="shared" si="58"/>
        <v>0.1645330695</v>
      </c>
      <c r="X207" s="3">
        <f t="shared" si="58"/>
        <v>0.1656266889</v>
      </c>
      <c r="Y207" s="3">
        <f t="shared" si="58"/>
        <v>0.1665829228</v>
      </c>
      <c r="Z207" s="3">
        <f t="shared" si="58"/>
        <v>0.1673262075</v>
      </c>
      <c r="AA207" s="3">
        <f t="shared" si="58"/>
        <v>0.1679296452</v>
      </c>
      <c r="AB207" s="3">
        <f t="shared" si="58"/>
        <v>0.1684893869</v>
      </c>
      <c r="AC207" s="3">
        <f t="shared" si="58"/>
        <v>0.1689517717</v>
      </c>
      <c r="AD207" s="3">
        <f t="shared" si="58"/>
        <v>0.1693512295</v>
      </c>
      <c r="AE207" s="3">
        <f t="shared" si="58"/>
        <v>0.1697301617</v>
      </c>
      <c r="AF207" s="3">
        <f t="shared" si="58"/>
        <v>0.1699625073</v>
      </c>
    </row>
    <row r="208" ht="14.25" customHeight="1">
      <c r="A208" s="3" t="str">
        <f t="shared" si="48"/>
        <v>Small Van</v>
      </c>
      <c r="B208" s="3" t="str">
        <f t="shared" ref="B208:AF208" si="59">IF(B115=0,"",B39)</f>
        <v/>
      </c>
      <c r="C208" s="3" t="str">
        <f t="shared" si="59"/>
        <v/>
      </c>
      <c r="D208" s="3" t="str">
        <f t="shared" si="59"/>
        <v/>
      </c>
      <c r="E208" s="3" t="str">
        <f t="shared" si="59"/>
        <v/>
      </c>
      <c r="F208" s="3" t="str">
        <f t="shared" si="59"/>
        <v/>
      </c>
      <c r="G208" s="3" t="str">
        <f t="shared" si="59"/>
        <v/>
      </c>
      <c r="H208" s="3" t="str">
        <f t="shared" si="59"/>
        <v/>
      </c>
      <c r="I208" s="3" t="str">
        <f t="shared" si="59"/>
        <v/>
      </c>
      <c r="J208" s="3" t="str">
        <f t="shared" si="59"/>
        <v/>
      </c>
      <c r="K208" s="3" t="str">
        <f t="shared" si="59"/>
        <v/>
      </c>
      <c r="L208" s="3">
        <f t="shared" si="59"/>
        <v>0.00748970911</v>
      </c>
      <c r="M208" s="3">
        <f t="shared" si="59"/>
        <v>0.007649319621</v>
      </c>
      <c r="N208" s="3">
        <f t="shared" si="59"/>
        <v>0.007939116965</v>
      </c>
      <c r="O208" s="3">
        <f t="shared" si="59"/>
        <v>0.00800589473</v>
      </c>
      <c r="P208" s="3">
        <f t="shared" si="59"/>
        <v>0.008166948028</v>
      </c>
      <c r="Q208" s="3">
        <f t="shared" si="59"/>
        <v>0.008295564037</v>
      </c>
      <c r="R208" s="3">
        <f t="shared" si="59"/>
        <v>0.008401487435</v>
      </c>
      <c r="S208" s="3">
        <f t="shared" si="59"/>
        <v>0.008502314784</v>
      </c>
      <c r="T208" s="3">
        <f t="shared" si="59"/>
        <v>0.008622218887</v>
      </c>
      <c r="U208" s="3">
        <f t="shared" si="59"/>
        <v>0.008666218865</v>
      </c>
      <c r="V208" s="3">
        <f t="shared" si="59"/>
        <v>0.008811173623</v>
      </c>
      <c r="W208" s="3">
        <f t="shared" si="59"/>
        <v>0.008835727492</v>
      </c>
      <c r="X208" s="3">
        <f t="shared" si="59"/>
        <v>0.008895334381</v>
      </c>
      <c r="Y208" s="3">
        <f t="shared" si="59"/>
        <v>0.008947761468</v>
      </c>
      <c r="Z208" s="3">
        <f t="shared" si="59"/>
        <v>0.008958468656</v>
      </c>
      <c r="AA208" s="3">
        <f t="shared" si="59"/>
        <v>0.008977506783</v>
      </c>
      <c r="AB208" s="3">
        <f t="shared" si="59"/>
        <v>0.009014130812</v>
      </c>
      <c r="AC208" s="3">
        <f t="shared" si="59"/>
        <v>0.009020924663</v>
      </c>
      <c r="AD208" s="3">
        <f t="shared" si="59"/>
        <v>0.009030502142</v>
      </c>
      <c r="AE208" s="3">
        <f t="shared" si="59"/>
        <v>0.009054950685</v>
      </c>
      <c r="AF208" s="3">
        <f t="shared" si="59"/>
        <v>0.009021241077</v>
      </c>
    </row>
    <row r="209" ht="14.25" customHeight="1">
      <c r="A209" s="3" t="str">
        <f t="shared" si="48"/>
        <v>Large Van</v>
      </c>
      <c r="B209" s="3" t="str">
        <f t="shared" ref="B209:AF209" si="60">IF(B116=0,"",B40)</f>
        <v/>
      </c>
      <c r="C209" s="3" t="str">
        <f t="shared" si="60"/>
        <v/>
      </c>
      <c r="D209" s="3" t="str">
        <f t="shared" si="60"/>
        <v/>
      </c>
      <c r="E209" s="3" t="str">
        <f t="shared" si="60"/>
        <v/>
      </c>
      <c r="F209" s="3" t="str">
        <f t="shared" si="60"/>
        <v/>
      </c>
      <c r="G209" s="3" t="str">
        <f t="shared" si="60"/>
        <v/>
      </c>
      <c r="H209" s="3" t="str">
        <f t="shared" si="60"/>
        <v/>
      </c>
      <c r="I209" s="3" t="str">
        <f t="shared" si="60"/>
        <v/>
      </c>
      <c r="J209" s="3" t="str">
        <f t="shared" si="60"/>
        <v/>
      </c>
      <c r="K209" s="3" t="str">
        <f t="shared" si="60"/>
        <v/>
      </c>
      <c r="L209" s="3" t="str">
        <f t="shared" si="60"/>
        <v/>
      </c>
      <c r="M209" s="3" t="str">
        <f t="shared" si="60"/>
        <v/>
      </c>
      <c r="N209" s="3" t="str">
        <f t="shared" si="60"/>
        <v/>
      </c>
      <c r="O209" s="3" t="str">
        <f t="shared" si="60"/>
        <v/>
      </c>
      <c r="P209" s="3" t="str">
        <f t="shared" si="60"/>
        <v/>
      </c>
      <c r="Q209" s="3" t="str">
        <f t="shared" si="60"/>
        <v/>
      </c>
      <c r="R209" s="3" t="str">
        <f t="shared" si="60"/>
        <v/>
      </c>
      <c r="S209" s="3" t="str">
        <f t="shared" si="60"/>
        <v/>
      </c>
      <c r="T209" s="3" t="str">
        <f t="shared" si="60"/>
        <v/>
      </c>
      <c r="U209" s="3" t="str">
        <f t="shared" si="60"/>
        <v/>
      </c>
      <c r="V209" s="3" t="str">
        <f t="shared" si="60"/>
        <v/>
      </c>
      <c r="W209" s="3" t="str">
        <f t="shared" si="60"/>
        <v/>
      </c>
      <c r="X209" s="3" t="str">
        <f t="shared" si="60"/>
        <v/>
      </c>
      <c r="Y209" s="3" t="str">
        <f t="shared" si="60"/>
        <v/>
      </c>
      <c r="Z209" s="3" t="str">
        <f t="shared" si="60"/>
        <v/>
      </c>
      <c r="AA209" s="3" t="str">
        <f t="shared" si="60"/>
        <v/>
      </c>
      <c r="AB209" s="3" t="str">
        <f t="shared" si="60"/>
        <v/>
      </c>
      <c r="AC209" s="3" t="str">
        <f t="shared" si="60"/>
        <v/>
      </c>
      <c r="AD209" s="3" t="str">
        <f t="shared" si="60"/>
        <v/>
      </c>
      <c r="AE209" s="3" t="str">
        <f t="shared" si="60"/>
        <v/>
      </c>
      <c r="AF209" s="3" t="str">
        <f t="shared" si="60"/>
        <v/>
      </c>
    </row>
    <row r="210" ht="14.25" customHeight="1">
      <c r="A210" s="3" t="str">
        <f t="shared" si="48"/>
        <v>Small Utility</v>
      </c>
      <c r="B210" s="3">
        <f t="shared" ref="B210:AF210" si="61">IF(B117=0,"",B41)</f>
        <v>0.008125313872</v>
      </c>
      <c r="C210" s="3">
        <f t="shared" si="61"/>
        <v>0.007168948977</v>
      </c>
      <c r="D210" s="3">
        <f t="shared" si="61"/>
        <v>0.008758704849</v>
      </c>
      <c r="E210" s="3">
        <f t="shared" si="61"/>
        <v>0.01023531918</v>
      </c>
      <c r="F210" s="3">
        <f t="shared" si="61"/>
        <v>0.01121270175</v>
      </c>
      <c r="G210" s="3">
        <f t="shared" si="61"/>
        <v>0.01196958326</v>
      </c>
      <c r="H210" s="3">
        <f t="shared" si="61"/>
        <v>0.01254987537</v>
      </c>
      <c r="I210" s="3">
        <f t="shared" si="61"/>
        <v>0.01302473064</v>
      </c>
      <c r="J210" s="3">
        <f t="shared" si="61"/>
        <v>0.0134666725</v>
      </c>
      <c r="K210" s="3">
        <f t="shared" si="61"/>
        <v>0.01385286984</v>
      </c>
      <c r="L210" s="3">
        <f t="shared" si="61"/>
        <v>0.01416278447</v>
      </c>
      <c r="M210" s="3">
        <f t="shared" si="61"/>
        <v>0.0144664736</v>
      </c>
      <c r="N210" s="3">
        <f t="shared" si="61"/>
        <v>0.01467603728</v>
      </c>
      <c r="O210" s="3">
        <f t="shared" si="61"/>
        <v>0.01493593771</v>
      </c>
      <c r="P210" s="3">
        <f t="shared" si="61"/>
        <v>0.01511349084</v>
      </c>
      <c r="Q210" s="3">
        <f t="shared" si="61"/>
        <v>0.0152756343</v>
      </c>
      <c r="R210" s="3">
        <f t="shared" si="61"/>
        <v>0.01542006832</v>
      </c>
      <c r="S210" s="3">
        <f t="shared" si="61"/>
        <v>0.01554900362</v>
      </c>
      <c r="T210" s="3">
        <f t="shared" si="61"/>
        <v>0.01565298463</v>
      </c>
      <c r="U210" s="3">
        <f t="shared" si="61"/>
        <v>0.01576346804</v>
      </c>
      <c r="V210" s="3">
        <f t="shared" si="61"/>
        <v>0.0158049406</v>
      </c>
      <c r="W210" s="3">
        <f t="shared" si="61"/>
        <v>0.01587030548</v>
      </c>
      <c r="X210" s="3">
        <f t="shared" si="61"/>
        <v>0.01591161185</v>
      </c>
      <c r="Y210" s="3">
        <f t="shared" si="61"/>
        <v>0.01593044039</v>
      </c>
      <c r="Z210" s="3">
        <f t="shared" si="61"/>
        <v>0.01595556277</v>
      </c>
      <c r="AA210" s="3">
        <f t="shared" si="61"/>
        <v>0.01596758974</v>
      </c>
      <c r="AB210" s="3">
        <f t="shared" si="61"/>
        <v>0.01596281623</v>
      </c>
      <c r="AC210" s="3">
        <f t="shared" si="61"/>
        <v>0.01596250557</v>
      </c>
      <c r="AD210" s="3">
        <f t="shared" si="61"/>
        <v>0.01595630098</v>
      </c>
      <c r="AE210" s="3">
        <f t="shared" si="61"/>
        <v>0.0159423506</v>
      </c>
      <c r="AF210" s="3">
        <f t="shared" si="61"/>
        <v>0.01595750863</v>
      </c>
    </row>
    <row r="211" ht="14.25" customHeight="1">
      <c r="A211" s="3" t="str">
        <f t="shared" si="48"/>
        <v>Large Utility</v>
      </c>
      <c r="B211" s="3">
        <f t="shared" ref="B211:AF211" si="62">IF(B118=0,"",B42)</f>
        <v>0.007852429768</v>
      </c>
      <c r="C211" s="3">
        <f t="shared" si="62"/>
        <v>0.01292360617</v>
      </c>
      <c r="D211" s="3">
        <f t="shared" si="62"/>
        <v>0.01581533662</v>
      </c>
      <c r="E211" s="3">
        <f t="shared" si="62"/>
        <v>0.0182210191</v>
      </c>
      <c r="F211" s="3">
        <f t="shared" si="62"/>
        <v>0.02009419047</v>
      </c>
      <c r="G211" s="3">
        <f t="shared" si="62"/>
        <v>0.02155253061</v>
      </c>
      <c r="H211" s="3">
        <f t="shared" si="62"/>
        <v>0.02274761127</v>
      </c>
      <c r="I211" s="3">
        <f t="shared" si="62"/>
        <v>0.02374399218</v>
      </c>
      <c r="J211" s="3">
        <f t="shared" si="62"/>
        <v>0.02461860409</v>
      </c>
      <c r="K211" s="3">
        <f t="shared" si="62"/>
        <v>0.02539054801</v>
      </c>
      <c r="L211" s="3">
        <f t="shared" si="62"/>
        <v>0.02607863783</v>
      </c>
      <c r="M211" s="3">
        <f t="shared" si="62"/>
        <v>0.02666141364</v>
      </c>
      <c r="N211" s="3">
        <f t="shared" si="62"/>
        <v>0.02723545734</v>
      </c>
      <c r="O211" s="3">
        <f t="shared" si="62"/>
        <v>0.02767966211</v>
      </c>
      <c r="P211" s="3">
        <f t="shared" si="62"/>
        <v>0.02806398395</v>
      </c>
      <c r="Q211" s="3">
        <f t="shared" si="62"/>
        <v>0.02842515985</v>
      </c>
      <c r="R211" s="3">
        <f t="shared" si="62"/>
        <v>0.02874779057</v>
      </c>
      <c r="S211" s="3">
        <f t="shared" si="62"/>
        <v>0.02903876159</v>
      </c>
      <c r="T211" s="3">
        <f t="shared" si="62"/>
        <v>0.02929877918</v>
      </c>
      <c r="U211" s="3">
        <f t="shared" si="62"/>
        <v>0.0295108819</v>
      </c>
      <c r="V211" s="3">
        <f t="shared" si="62"/>
        <v>0.02971676442</v>
      </c>
      <c r="W211" s="3">
        <f t="shared" si="62"/>
        <v>0.02985214453</v>
      </c>
      <c r="X211" s="3">
        <f t="shared" si="62"/>
        <v>0.02998025915</v>
      </c>
      <c r="Y211" s="3">
        <f t="shared" si="62"/>
        <v>0.03007379337</v>
      </c>
      <c r="Z211" s="3">
        <f t="shared" si="62"/>
        <v>0.03013567562</v>
      </c>
      <c r="AA211" s="3">
        <f t="shared" si="62"/>
        <v>0.03018600094</v>
      </c>
      <c r="AB211" s="3">
        <f t="shared" si="62"/>
        <v>0.0302271472</v>
      </c>
      <c r="AC211" s="3">
        <f t="shared" si="62"/>
        <v>0.03025065974</v>
      </c>
      <c r="AD211" s="3">
        <f t="shared" si="62"/>
        <v>0.03026952813</v>
      </c>
      <c r="AE211" s="3">
        <f t="shared" si="62"/>
        <v>0.03028572324</v>
      </c>
      <c r="AF211" s="3">
        <f t="shared" si="62"/>
        <v>0.0302875688</v>
      </c>
    </row>
    <row r="212" ht="14.25" customHeight="1">
      <c r="A212" s="3" t="str">
        <f t="shared" si="48"/>
        <v>Small Crossover Trucks</v>
      </c>
      <c r="B212" s="3">
        <f t="shared" ref="B212:AF212" si="63">IF(B119=0,"",B43)</f>
        <v>0.03769636174</v>
      </c>
      <c r="C212" s="3">
        <f t="shared" si="63"/>
        <v>0.04259138093</v>
      </c>
      <c r="D212" s="3">
        <f t="shared" si="63"/>
        <v>0.05361008885</v>
      </c>
      <c r="E212" s="3">
        <f t="shared" si="63"/>
        <v>0.06320604118</v>
      </c>
      <c r="F212" s="3">
        <f t="shared" si="63"/>
        <v>0.07036681393</v>
      </c>
      <c r="G212" s="3">
        <f t="shared" si="63"/>
        <v>0.07612960894</v>
      </c>
      <c r="H212" s="3">
        <f t="shared" si="63"/>
        <v>0.08078465602</v>
      </c>
      <c r="I212" s="3">
        <f t="shared" si="63"/>
        <v>0.08472466259</v>
      </c>
      <c r="J212" s="3">
        <f t="shared" si="63"/>
        <v>0.08831282421</v>
      </c>
      <c r="K212" s="3">
        <f t="shared" si="63"/>
        <v>0.09153241209</v>
      </c>
      <c r="L212" s="3">
        <f t="shared" si="63"/>
        <v>0.0943005887</v>
      </c>
      <c r="M212" s="3">
        <f t="shared" si="63"/>
        <v>0.09689723672</v>
      </c>
      <c r="N212" s="3">
        <f t="shared" si="63"/>
        <v>0.09896853808</v>
      </c>
      <c r="O212" s="3">
        <f t="shared" si="63"/>
        <v>0.1011518867</v>
      </c>
      <c r="P212" s="3">
        <f t="shared" si="63"/>
        <v>0.1029185482</v>
      </c>
      <c r="Q212" s="3">
        <f t="shared" si="63"/>
        <v>0.1045173167</v>
      </c>
      <c r="R212" s="3">
        <f t="shared" si="63"/>
        <v>0.1059908926</v>
      </c>
      <c r="S212" s="3">
        <f t="shared" si="63"/>
        <v>0.1072948584</v>
      </c>
      <c r="T212" s="3">
        <f t="shared" si="63"/>
        <v>0.108456925</v>
      </c>
      <c r="U212" s="3">
        <f t="shared" si="63"/>
        <v>0.1095743776</v>
      </c>
      <c r="V212" s="3">
        <f t="shared" si="63"/>
        <v>0.1103559005</v>
      </c>
      <c r="W212" s="3">
        <f t="shared" si="63"/>
        <v>0.1111619606</v>
      </c>
      <c r="X212" s="3">
        <f t="shared" si="63"/>
        <v>0.1118186301</v>
      </c>
      <c r="Y212" s="3">
        <f t="shared" si="63"/>
        <v>0.1123168136</v>
      </c>
      <c r="Z212" s="3">
        <f t="shared" si="63"/>
        <v>0.1128009558</v>
      </c>
      <c r="AA212" s="3">
        <f t="shared" si="63"/>
        <v>0.1131932444</v>
      </c>
      <c r="AB212" s="3">
        <f t="shared" si="63"/>
        <v>0.11348548</v>
      </c>
      <c r="AC212" s="3">
        <f t="shared" si="63"/>
        <v>0.1137683667</v>
      </c>
      <c r="AD212" s="3">
        <f t="shared" si="63"/>
        <v>0.1140145742</v>
      </c>
      <c r="AE212" s="3">
        <f t="shared" si="63"/>
        <v>0.1142009547</v>
      </c>
      <c r="AF212" s="3">
        <f t="shared" si="63"/>
        <v>0.1145069175</v>
      </c>
    </row>
    <row r="213" ht="14.25" customHeight="1">
      <c r="A213" s="3" t="str">
        <f t="shared" si="48"/>
        <v>Large Crossover Trucks</v>
      </c>
      <c r="B213" s="3">
        <f t="shared" ref="B213:AF213" si="64">IF(B120=0,"",B44)</f>
        <v>0.05937263216</v>
      </c>
      <c r="C213" s="3">
        <f t="shared" si="64"/>
        <v>0.1029516401</v>
      </c>
      <c r="D213" s="3">
        <f t="shared" si="64"/>
        <v>0.1286930678</v>
      </c>
      <c r="E213" s="3">
        <f t="shared" si="64"/>
        <v>0.1490015588</v>
      </c>
      <c r="F213" s="3">
        <f t="shared" si="64"/>
        <v>0.1654076088</v>
      </c>
      <c r="G213" s="3">
        <f t="shared" si="64"/>
        <v>0.1785616244</v>
      </c>
      <c r="H213" s="3">
        <f t="shared" si="64"/>
        <v>0.1895097856</v>
      </c>
      <c r="I213" s="3">
        <f t="shared" si="64"/>
        <v>0.1987923674</v>
      </c>
      <c r="J213" s="3">
        <f t="shared" si="64"/>
        <v>0.2069461978</v>
      </c>
      <c r="K213" s="3">
        <f t="shared" si="64"/>
        <v>0.2142552309</v>
      </c>
      <c r="L213" s="3">
        <f t="shared" si="64"/>
        <v>0.2207749366</v>
      </c>
      <c r="M213" s="3">
        <f t="shared" si="64"/>
        <v>0.2264548128</v>
      </c>
      <c r="N213" s="3">
        <f t="shared" si="64"/>
        <v>0.2317038869</v>
      </c>
      <c r="O213" s="3">
        <f t="shared" si="64"/>
        <v>0.2360870738</v>
      </c>
      <c r="P213" s="3">
        <f t="shared" si="64"/>
        <v>0.2400327099</v>
      </c>
      <c r="Q213" s="3">
        <f t="shared" si="64"/>
        <v>0.2436562233</v>
      </c>
      <c r="R213" s="3">
        <f t="shared" si="64"/>
        <v>0.2468648021</v>
      </c>
      <c r="S213" s="3">
        <f t="shared" si="64"/>
        <v>0.2498406118</v>
      </c>
      <c r="T213" s="3">
        <f t="shared" si="64"/>
        <v>0.2524614285</v>
      </c>
      <c r="U213" s="3">
        <f t="shared" si="64"/>
        <v>0.2546944599</v>
      </c>
      <c r="V213" s="3">
        <f t="shared" si="64"/>
        <v>0.2567903262</v>
      </c>
      <c r="W213" s="3">
        <f t="shared" si="64"/>
        <v>0.2583891809</v>
      </c>
      <c r="X213" s="3">
        <f t="shared" si="64"/>
        <v>0.2598185248</v>
      </c>
      <c r="Y213" s="3">
        <f t="shared" si="64"/>
        <v>0.2609571864</v>
      </c>
      <c r="Z213" s="3">
        <f t="shared" si="64"/>
        <v>0.2618225954</v>
      </c>
      <c r="AA213" s="3">
        <f t="shared" si="64"/>
        <v>0.2625321367</v>
      </c>
      <c r="AB213" s="3">
        <f t="shared" si="64"/>
        <v>0.263141993</v>
      </c>
      <c r="AC213" s="3">
        <f t="shared" si="64"/>
        <v>0.2635975221</v>
      </c>
      <c r="AD213" s="3">
        <f t="shared" si="64"/>
        <v>0.2639937442</v>
      </c>
      <c r="AE213" s="3">
        <f t="shared" si="64"/>
        <v>0.2643563906</v>
      </c>
      <c r="AF213" s="3">
        <f t="shared" si="64"/>
        <v>0.2646054566</v>
      </c>
    </row>
    <row r="214" ht="14.25" customHeight="1"/>
    <row r="215" ht="14.25" customHeight="1">
      <c r="A215" s="58" t="str">
        <f t="shared" ref="A215:A231" si="65">A122</f>
        <v>Plug-in 10 Gasoline Hybrid</v>
      </c>
    </row>
    <row r="216" ht="14.25" customHeight="1">
      <c r="A216" s="58" t="str">
        <f t="shared" si="65"/>
        <v>Mini-compact Cars</v>
      </c>
      <c r="B216" s="3" t="str">
        <f t="shared" ref="B216:AF216" si="66">IF(B123=0,"",B48)</f>
        <v/>
      </c>
      <c r="C216" s="3" t="str">
        <f t="shared" si="66"/>
        <v/>
      </c>
      <c r="D216" s="3" t="str">
        <f t="shared" si="66"/>
        <v/>
      </c>
      <c r="E216" s="3" t="str">
        <f t="shared" si="66"/>
        <v/>
      </c>
      <c r="F216" s="3" t="str">
        <f t="shared" si="66"/>
        <v/>
      </c>
      <c r="G216" s="3" t="str">
        <f t="shared" si="66"/>
        <v/>
      </c>
      <c r="H216" s="3" t="str">
        <f t="shared" si="66"/>
        <v/>
      </c>
      <c r="I216" s="3" t="str">
        <f t="shared" si="66"/>
        <v/>
      </c>
      <c r="J216" s="3" t="str">
        <f t="shared" si="66"/>
        <v/>
      </c>
      <c r="K216" s="3" t="str">
        <f t="shared" si="66"/>
        <v/>
      </c>
      <c r="L216" s="3" t="str">
        <f t="shared" si="66"/>
        <v/>
      </c>
      <c r="M216" s="3" t="str">
        <f t="shared" si="66"/>
        <v/>
      </c>
      <c r="N216" s="3" t="str">
        <f t="shared" si="66"/>
        <v/>
      </c>
      <c r="O216" s="3" t="str">
        <f t="shared" si="66"/>
        <v/>
      </c>
      <c r="P216" s="3" t="str">
        <f t="shared" si="66"/>
        <v/>
      </c>
      <c r="Q216" s="3" t="str">
        <f t="shared" si="66"/>
        <v/>
      </c>
      <c r="R216" s="3" t="str">
        <f t="shared" si="66"/>
        <v/>
      </c>
      <c r="S216" s="3" t="str">
        <f t="shared" si="66"/>
        <v/>
      </c>
      <c r="T216" s="3" t="str">
        <f t="shared" si="66"/>
        <v/>
      </c>
      <c r="U216" s="3" t="str">
        <f t="shared" si="66"/>
        <v/>
      </c>
      <c r="V216" s="3" t="str">
        <f t="shared" si="66"/>
        <v/>
      </c>
      <c r="W216" s="3" t="str">
        <f t="shared" si="66"/>
        <v/>
      </c>
      <c r="X216" s="3" t="str">
        <f t="shared" si="66"/>
        <v/>
      </c>
      <c r="Y216" s="3" t="str">
        <f t="shared" si="66"/>
        <v/>
      </c>
      <c r="Z216" s="3" t="str">
        <f t="shared" si="66"/>
        <v/>
      </c>
      <c r="AA216" s="3" t="str">
        <f t="shared" si="66"/>
        <v/>
      </c>
      <c r="AB216" s="3" t="str">
        <f t="shared" si="66"/>
        <v/>
      </c>
      <c r="AC216" s="3" t="str">
        <f t="shared" si="66"/>
        <v/>
      </c>
      <c r="AD216" s="3" t="str">
        <f t="shared" si="66"/>
        <v/>
      </c>
      <c r="AE216" s="3" t="str">
        <f t="shared" si="66"/>
        <v/>
      </c>
      <c r="AF216" s="3" t="str">
        <f t="shared" si="66"/>
        <v/>
      </c>
    </row>
    <row r="217" ht="14.25" customHeight="1">
      <c r="A217" s="58" t="str">
        <f t="shared" si="65"/>
        <v>Subcompact Cars</v>
      </c>
      <c r="B217" s="3" t="str">
        <f t="shared" ref="B217:AF217" si="67">IF(B124=0,"",B49)</f>
        <v/>
      </c>
      <c r="C217" s="3" t="str">
        <f t="shared" si="67"/>
        <v/>
      </c>
      <c r="D217" s="3" t="str">
        <f t="shared" si="67"/>
        <v/>
      </c>
      <c r="E217" s="3" t="str">
        <f t="shared" si="67"/>
        <v/>
      </c>
      <c r="F217" s="3" t="str">
        <f t="shared" si="67"/>
        <v/>
      </c>
      <c r="G217" s="3">
        <f t="shared" si="67"/>
        <v>0.02360451275</v>
      </c>
      <c r="H217" s="3">
        <f t="shared" si="67"/>
        <v>0.02116660591</v>
      </c>
      <c r="I217" s="3">
        <f t="shared" si="67"/>
        <v>0.01913531387</v>
      </c>
      <c r="J217" s="3">
        <f t="shared" si="67"/>
        <v>0.01746998445</v>
      </c>
      <c r="K217" s="3">
        <f t="shared" si="67"/>
        <v>0.01601349772</v>
      </c>
      <c r="L217" s="3">
        <f t="shared" si="67"/>
        <v>0.01488417787</v>
      </c>
      <c r="M217" s="3">
        <f t="shared" si="67"/>
        <v>0.01370586539</v>
      </c>
      <c r="N217" s="3">
        <f t="shared" si="67"/>
        <v>0.01303085712</v>
      </c>
      <c r="O217" s="3">
        <f t="shared" si="67"/>
        <v>0.01196135474</v>
      </c>
      <c r="P217" s="3">
        <f t="shared" si="67"/>
        <v>0.01122442691</v>
      </c>
      <c r="Q217" s="3">
        <f t="shared" si="67"/>
        <v>0.01059825433</v>
      </c>
      <c r="R217" s="3">
        <f t="shared" si="67"/>
        <v>0.01004492921</v>
      </c>
      <c r="S217" s="3">
        <f t="shared" si="67"/>
        <v>0.009604495322</v>
      </c>
      <c r="T217" s="3">
        <f t="shared" si="67"/>
        <v>0.009250747529</v>
      </c>
      <c r="U217" s="3">
        <f t="shared" si="67"/>
        <v>0.008894063725</v>
      </c>
      <c r="V217" s="3">
        <f t="shared" si="67"/>
        <v>0.008749903881</v>
      </c>
      <c r="W217" s="3">
        <f t="shared" si="67"/>
        <v>0.00851879008</v>
      </c>
      <c r="X217" s="3">
        <f t="shared" si="67"/>
        <v>0.00838706833</v>
      </c>
      <c r="Y217" s="3">
        <f t="shared" si="67"/>
        <v>0.008303531178</v>
      </c>
      <c r="Z217" s="3">
        <f t="shared" si="67"/>
        <v>0.008199401275</v>
      </c>
      <c r="AA217" s="3">
        <f t="shared" si="67"/>
        <v>0.008126310369</v>
      </c>
      <c r="AB217" s="3">
        <f t="shared" si="67"/>
        <v>0.00809597374</v>
      </c>
      <c r="AC217" s="3">
        <f t="shared" si="67"/>
        <v>0.008042493915</v>
      </c>
      <c r="AD217" s="3">
        <f t="shared" si="67"/>
        <v>0.007997066359</v>
      </c>
      <c r="AE217" s="3">
        <f t="shared" si="67"/>
        <v>0.007973117176</v>
      </c>
      <c r="AF217" s="3">
        <f t="shared" si="67"/>
        <v>0.007869741478</v>
      </c>
    </row>
    <row r="218" ht="14.25" customHeight="1">
      <c r="A218" s="58" t="str">
        <f t="shared" si="65"/>
        <v>Compact Cars</v>
      </c>
      <c r="B218" s="3">
        <f t="shared" ref="B218:AF218" si="68">IF(B125=0,"",B50)</f>
        <v>0.1160269787</v>
      </c>
      <c r="C218" s="3">
        <f t="shared" si="68"/>
        <v>0.1309317854</v>
      </c>
      <c r="D218" s="3">
        <f t="shared" si="68"/>
        <v>0.09999668424</v>
      </c>
      <c r="E218" s="3">
        <f t="shared" si="68"/>
        <v>0.07782027349</v>
      </c>
      <c r="F218" s="3">
        <f t="shared" si="68"/>
        <v>0.06575891447</v>
      </c>
      <c r="G218" s="3">
        <f t="shared" si="68"/>
        <v>0.05726119752</v>
      </c>
      <c r="H218" s="3">
        <f t="shared" si="68"/>
        <v>0.0512868828</v>
      </c>
      <c r="I218" s="3">
        <f t="shared" si="68"/>
        <v>0.04648914784</v>
      </c>
      <c r="J218" s="3">
        <f t="shared" si="68"/>
        <v>0.04233569771</v>
      </c>
      <c r="K218" s="3">
        <f t="shared" si="68"/>
        <v>0.03884889772</v>
      </c>
      <c r="L218" s="3">
        <f t="shared" si="68"/>
        <v>0.03602070461</v>
      </c>
      <c r="M218" s="3">
        <f t="shared" si="68"/>
        <v>0.03324431918</v>
      </c>
      <c r="N218" s="3">
        <f t="shared" si="68"/>
        <v>0.03153360011</v>
      </c>
      <c r="O218" s="3">
        <f t="shared" si="68"/>
        <v>0.02906140747</v>
      </c>
      <c r="P218" s="3">
        <f t="shared" si="68"/>
        <v>0.02728171526</v>
      </c>
      <c r="Q218" s="3">
        <f t="shared" si="68"/>
        <v>0.02578449909</v>
      </c>
      <c r="R218" s="3">
        <f t="shared" si="68"/>
        <v>0.02444251744</v>
      </c>
      <c r="S218" s="3">
        <f t="shared" si="68"/>
        <v>0.02336427435</v>
      </c>
      <c r="T218" s="3">
        <f t="shared" si="68"/>
        <v>0.02249812622</v>
      </c>
      <c r="U218" s="3">
        <f t="shared" si="68"/>
        <v>0.02168451164</v>
      </c>
      <c r="V218" s="3">
        <f t="shared" si="68"/>
        <v>0.0212670892</v>
      </c>
      <c r="W218" s="3">
        <f t="shared" si="68"/>
        <v>0.02073801009</v>
      </c>
      <c r="X218" s="3">
        <f t="shared" si="68"/>
        <v>0.02041840048</v>
      </c>
      <c r="Y218" s="3">
        <f t="shared" si="68"/>
        <v>0.02020512051</v>
      </c>
      <c r="Z218" s="3">
        <f t="shared" si="68"/>
        <v>0.01998008191</v>
      </c>
      <c r="AA218" s="3">
        <f t="shared" si="68"/>
        <v>0.0198196901</v>
      </c>
      <c r="AB218" s="3">
        <f t="shared" si="68"/>
        <v>0.01974388594</v>
      </c>
      <c r="AC218" s="3">
        <f t="shared" si="68"/>
        <v>0.01962828221</v>
      </c>
      <c r="AD218" s="3">
        <f t="shared" si="68"/>
        <v>0.01953801059</v>
      </c>
      <c r="AE218" s="3">
        <f t="shared" si="68"/>
        <v>0.01947673301</v>
      </c>
      <c r="AF218" s="3">
        <f t="shared" si="68"/>
        <v>0.01929423293</v>
      </c>
    </row>
    <row r="219" ht="14.25" customHeight="1">
      <c r="A219" s="58" t="str">
        <f t="shared" si="65"/>
        <v>Midsize Cars</v>
      </c>
      <c r="B219" s="3">
        <f t="shared" ref="B219:AF219" si="69">IF(B126=0,"",B51)</f>
        <v>0.3718620737</v>
      </c>
      <c r="C219" s="3">
        <f t="shared" si="69"/>
        <v>0.3035642371</v>
      </c>
      <c r="D219" s="3">
        <f t="shared" si="69"/>
        <v>0.2507296073</v>
      </c>
      <c r="E219" s="3">
        <f t="shared" si="69"/>
        <v>0.2091031503</v>
      </c>
      <c r="F219" s="3">
        <f t="shared" si="69"/>
        <v>0.1763084502</v>
      </c>
      <c r="G219" s="3">
        <f t="shared" si="69"/>
        <v>0.1528326933</v>
      </c>
      <c r="H219" s="3">
        <f t="shared" si="69"/>
        <v>0.1356384825</v>
      </c>
      <c r="I219" s="3">
        <f t="shared" si="69"/>
        <v>0.1217782279</v>
      </c>
      <c r="J219" s="3">
        <f t="shared" si="69"/>
        <v>0.1110750293</v>
      </c>
      <c r="K219" s="3">
        <f t="shared" si="69"/>
        <v>0.1020090311</v>
      </c>
      <c r="L219" s="3">
        <f t="shared" si="69"/>
        <v>0.09369060041</v>
      </c>
      <c r="M219" s="3">
        <f t="shared" si="69"/>
        <v>0.08725554215</v>
      </c>
      <c r="N219" s="3">
        <f t="shared" si="69"/>
        <v>0.07994603059</v>
      </c>
      <c r="O219" s="3">
        <f t="shared" si="69"/>
        <v>0.07582798473</v>
      </c>
      <c r="P219" s="3">
        <f t="shared" si="69"/>
        <v>0.0712732377</v>
      </c>
      <c r="Q219" s="3">
        <f t="shared" si="69"/>
        <v>0.0672596932</v>
      </c>
      <c r="R219" s="3">
        <f t="shared" si="69"/>
        <v>0.06391539579</v>
      </c>
      <c r="S219" s="3">
        <f t="shared" si="69"/>
        <v>0.06096206662</v>
      </c>
      <c r="T219" s="3">
        <f t="shared" si="69"/>
        <v>0.05848139149</v>
      </c>
      <c r="U219" s="3">
        <f t="shared" si="69"/>
        <v>0.05676429247</v>
      </c>
      <c r="V219" s="3">
        <f t="shared" si="69"/>
        <v>0.05481461258</v>
      </c>
      <c r="W219" s="3">
        <f t="shared" si="69"/>
        <v>0.05380501852</v>
      </c>
      <c r="X219" s="3">
        <f t="shared" si="69"/>
        <v>0.05286623641</v>
      </c>
      <c r="Y219" s="3">
        <f t="shared" si="69"/>
        <v>0.05217704862</v>
      </c>
      <c r="Z219" s="3">
        <f t="shared" si="69"/>
        <v>0.05182369782</v>
      </c>
      <c r="AA219" s="3">
        <f t="shared" si="69"/>
        <v>0.05146980159</v>
      </c>
      <c r="AB219" s="3">
        <f t="shared" si="69"/>
        <v>0.05110954222</v>
      </c>
      <c r="AC219" s="3">
        <f t="shared" si="69"/>
        <v>0.05093830019</v>
      </c>
      <c r="AD219" s="3">
        <f t="shared" si="69"/>
        <v>0.05074544856</v>
      </c>
      <c r="AE219" s="3">
        <f t="shared" si="69"/>
        <v>0.05047142851</v>
      </c>
      <c r="AF219" s="3">
        <f t="shared" si="69"/>
        <v>0.05046381021</v>
      </c>
    </row>
    <row r="220" ht="14.25" customHeight="1">
      <c r="A220" s="58" t="str">
        <f t="shared" si="65"/>
        <v>Large Cars</v>
      </c>
      <c r="B220" s="3">
        <f t="shared" ref="B220:AF220" si="70">IF(B127=0,"",B52)</f>
        <v>0.1538332107</v>
      </c>
      <c r="C220" s="3">
        <f t="shared" si="70"/>
        <v>0.09091929546</v>
      </c>
      <c r="D220" s="3">
        <f t="shared" si="70"/>
        <v>0.07602624784</v>
      </c>
      <c r="E220" s="3">
        <f t="shared" si="70"/>
        <v>0.06634791099</v>
      </c>
      <c r="F220" s="3">
        <f t="shared" si="70"/>
        <v>0.0552781545</v>
      </c>
      <c r="G220" s="3">
        <f t="shared" si="70"/>
        <v>0.04759422463</v>
      </c>
      <c r="H220" s="3">
        <f t="shared" si="70"/>
        <v>0.04163884943</v>
      </c>
      <c r="I220" s="3">
        <f t="shared" si="70"/>
        <v>0.03710115686</v>
      </c>
      <c r="J220" s="3">
        <f t="shared" si="70"/>
        <v>0.03374759366</v>
      </c>
      <c r="K220" s="3">
        <f t="shared" si="70"/>
        <v>0.03087037366</v>
      </c>
      <c r="L220" s="3">
        <f t="shared" si="70"/>
        <v>0.02813439463</v>
      </c>
      <c r="M220" s="3">
        <f t="shared" si="70"/>
        <v>0.02620137647</v>
      </c>
      <c r="N220" s="3">
        <f t="shared" si="70"/>
        <v>0.02362859847</v>
      </c>
      <c r="O220" s="3">
        <f t="shared" si="70"/>
        <v>0.02257428609</v>
      </c>
      <c r="P220" s="3">
        <f t="shared" si="70"/>
        <v>0.02116773585</v>
      </c>
      <c r="Q220" s="3">
        <f t="shared" si="70"/>
        <v>0.01991371949</v>
      </c>
      <c r="R220" s="3">
        <f t="shared" si="70"/>
        <v>0.01889048147</v>
      </c>
      <c r="S220" s="3">
        <f t="shared" si="70"/>
        <v>0.01796205719</v>
      </c>
      <c r="T220" s="3">
        <f t="shared" si="70"/>
        <v>0.01717240534</v>
      </c>
      <c r="U220" s="3">
        <f t="shared" si="70"/>
        <v>0.01669137015</v>
      </c>
      <c r="V220" s="3">
        <f t="shared" si="70"/>
        <v>0.01598531912</v>
      </c>
      <c r="W220" s="3">
        <f t="shared" si="70"/>
        <v>0.01569971328</v>
      </c>
      <c r="X220" s="3">
        <f t="shared" si="70"/>
        <v>0.01539164696</v>
      </c>
      <c r="Y220" s="3">
        <f t="shared" si="70"/>
        <v>0.0151497896</v>
      </c>
      <c r="Z220" s="3">
        <f t="shared" si="70"/>
        <v>0.01505226838</v>
      </c>
      <c r="AA220" s="3">
        <f t="shared" si="70"/>
        <v>0.01494163306</v>
      </c>
      <c r="AB220" s="3">
        <f t="shared" si="70"/>
        <v>0.01480105072</v>
      </c>
      <c r="AC220" s="3">
        <f t="shared" si="70"/>
        <v>0.01474834988</v>
      </c>
      <c r="AD220" s="3">
        <f t="shared" si="70"/>
        <v>0.01467850037</v>
      </c>
      <c r="AE220" s="3">
        <f t="shared" si="70"/>
        <v>0.01457384937</v>
      </c>
      <c r="AF220" s="3">
        <f t="shared" si="70"/>
        <v>0.01462737395</v>
      </c>
    </row>
    <row r="221" ht="14.25" customHeight="1">
      <c r="A221" s="58" t="str">
        <f t="shared" si="65"/>
        <v>Two Seater Cars</v>
      </c>
      <c r="B221" s="3">
        <f t="shared" ref="B221:AF221" si="71">IF(B128=0,"",B53)</f>
        <v>0.009189813864</v>
      </c>
      <c r="C221" s="3">
        <f t="shared" si="71"/>
        <v>0.009666233616</v>
      </c>
      <c r="D221" s="3">
        <f t="shared" si="71"/>
        <v>0.007670772437</v>
      </c>
      <c r="E221" s="3">
        <f t="shared" si="71"/>
        <v>0.006431489881</v>
      </c>
      <c r="F221" s="3">
        <f t="shared" si="71"/>
        <v>0.005457599735</v>
      </c>
      <c r="G221" s="3">
        <f t="shared" si="71"/>
        <v>0.004792275569</v>
      </c>
      <c r="H221" s="3">
        <f t="shared" si="71"/>
        <v>0.004258147875</v>
      </c>
      <c r="I221" s="3">
        <f t="shared" si="71"/>
        <v>0.003826547161</v>
      </c>
      <c r="J221" s="3">
        <f t="shared" si="71"/>
        <v>0.003498474831</v>
      </c>
      <c r="K221" s="3">
        <f t="shared" si="71"/>
        <v>0.003217257781</v>
      </c>
      <c r="L221" s="3">
        <f t="shared" si="71"/>
        <v>0.00296948845</v>
      </c>
      <c r="M221" s="3">
        <f t="shared" si="71"/>
        <v>0.002757108617</v>
      </c>
      <c r="N221" s="3">
        <f t="shared" si="71"/>
        <v>0.002562579373</v>
      </c>
      <c r="O221" s="3">
        <f t="shared" si="71"/>
        <v>0.002406282268</v>
      </c>
      <c r="P221" s="3">
        <f t="shared" si="71"/>
        <v>0.002259866476</v>
      </c>
      <c r="Q221" s="3">
        <f t="shared" si="71"/>
        <v>0.002134655738</v>
      </c>
      <c r="R221" s="3">
        <f t="shared" si="71"/>
        <v>0.002027530841</v>
      </c>
      <c r="S221" s="3">
        <f t="shared" si="71"/>
        <v>0.001936407252</v>
      </c>
      <c r="T221" s="3">
        <f t="shared" si="71"/>
        <v>0.001861229848</v>
      </c>
      <c r="U221" s="3">
        <f t="shared" si="71"/>
        <v>0.001803056813</v>
      </c>
      <c r="V221" s="3">
        <f t="shared" si="71"/>
        <v>0.00175197945</v>
      </c>
      <c r="W221" s="3">
        <f t="shared" si="71"/>
        <v>0.001715143923</v>
      </c>
      <c r="X221" s="3">
        <f t="shared" si="71"/>
        <v>0.001687400672</v>
      </c>
      <c r="Y221" s="3">
        <f t="shared" si="71"/>
        <v>0.001667391317</v>
      </c>
      <c r="Z221" s="3">
        <f t="shared" si="71"/>
        <v>0.001653722751</v>
      </c>
      <c r="AA221" s="3">
        <f t="shared" si="71"/>
        <v>0.001642616049</v>
      </c>
      <c r="AB221" s="3">
        <f t="shared" si="71"/>
        <v>0.001633552231</v>
      </c>
      <c r="AC221" s="3">
        <f t="shared" si="71"/>
        <v>0.001626792909</v>
      </c>
      <c r="AD221" s="3">
        <f t="shared" si="71"/>
        <v>0.00162012748</v>
      </c>
      <c r="AE221" s="3">
        <f t="shared" si="71"/>
        <v>0.00161358459</v>
      </c>
      <c r="AF221" s="3">
        <f t="shared" si="71"/>
        <v>0.001608567585</v>
      </c>
    </row>
    <row r="222" ht="14.25" customHeight="1">
      <c r="A222" s="58" t="str">
        <f t="shared" si="65"/>
        <v>Small Crossover Cars</v>
      </c>
      <c r="B222" s="3">
        <f t="shared" ref="B222:AF222" si="72">IF(B129=0,"",B54)</f>
        <v>0.178310331</v>
      </c>
      <c r="C222" s="3">
        <f t="shared" si="72"/>
        <v>0.2928449892</v>
      </c>
      <c r="D222" s="3">
        <f t="shared" si="72"/>
        <v>0.2288126199</v>
      </c>
      <c r="E222" s="3">
        <f t="shared" si="72"/>
        <v>0.1810594647</v>
      </c>
      <c r="F222" s="3">
        <f t="shared" si="72"/>
        <v>0.1552298408</v>
      </c>
      <c r="G222" s="3">
        <f t="shared" si="72"/>
        <v>0.1380676912</v>
      </c>
      <c r="H222" s="3">
        <f t="shared" si="72"/>
        <v>0.1247592014</v>
      </c>
      <c r="I222" s="3">
        <f t="shared" si="72"/>
        <v>0.1148016337</v>
      </c>
      <c r="J222" s="3">
        <f t="shared" si="72"/>
        <v>0.1056024361</v>
      </c>
      <c r="K222" s="3">
        <f t="shared" si="72"/>
        <v>0.09772148408</v>
      </c>
      <c r="L222" s="3">
        <f t="shared" si="72"/>
        <v>0.09143951659</v>
      </c>
      <c r="M222" s="3">
        <f t="shared" si="72"/>
        <v>0.08491138518</v>
      </c>
      <c r="N222" s="3">
        <f t="shared" si="72"/>
        <v>0.08102748863</v>
      </c>
      <c r="O222" s="3">
        <f t="shared" si="72"/>
        <v>0.07508174104</v>
      </c>
      <c r="P222" s="3">
        <f t="shared" si="72"/>
        <v>0.07087385864</v>
      </c>
      <c r="Q222" s="3">
        <f t="shared" si="72"/>
        <v>0.0673004312</v>
      </c>
      <c r="R222" s="3">
        <f t="shared" si="72"/>
        <v>0.06411174434</v>
      </c>
      <c r="S222" s="3">
        <f t="shared" si="72"/>
        <v>0.06157961044</v>
      </c>
      <c r="T222" s="3">
        <f t="shared" si="72"/>
        <v>0.05957109965</v>
      </c>
      <c r="U222" s="3">
        <f t="shared" si="72"/>
        <v>0.05761889383</v>
      </c>
      <c r="V222" s="3">
        <f t="shared" si="72"/>
        <v>0.05680315868</v>
      </c>
      <c r="W222" s="3">
        <f t="shared" si="72"/>
        <v>0.05556860618</v>
      </c>
      <c r="X222" s="3">
        <f t="shared" si="72"/>
        <v>0.05491851901</v>
      </c>
      <c r="Y222" s="3">
        <f t="shared" si="72"/>
        <v>0.05453758291</v>
      </c>
      <c r="Z222" s="3">
        <f t="shared" si="72"/>
        <v>0.05409750636</v>
      </c>
      <c r="AA222" s="3">
        <f t="shared" si="72"/>
        <v>0.05383825184</v>
      </c>
      <c r="AB222" s="3">
        <f t="shared" si="72"/>
        <v>0.05380103427</v>
      </c>
      <c r="AC222" s="3">
        <f t="shared" si="72"/>
        <v>0.05363657903</v>
      </c>
      <c r="AD222" s="3">
        <f t="shared" si="72"/>
        <v>0.05351697863</v>
      </c>
      <c r="AE222" s="3">
        <f t="shared" si="72"/>
        <v>0.05350557523</v>
      </c>
      <c r="AF222" s="3">
        <f t="shared" si="72"/>
        <v>0.05310331803</v>
      </c>
    </row>
    <row r="223" ht="14.25" customHeight="1">
      <c r="A223" s="58" t="str">
        <f t="shared" si="65"/>
        <v>Large Crossover Cars</v>
      </c>
      <c r="B223" s="3">
        <f t="shared" ref="B223:AF223" si="73">IF(B130=0,"",B55)</f>
        <v>0.04957569712</v>
      </c>
      <c r="C223" s="3">
        <f t="shared" si="73"/>
        <v>0.05051507549</v>
      </c>
      <c r="D223" s="3">
        <f t="shared" si="73"/>
        <v>0.04384198539</v>
      </c>
      <c r="E223" s="3">
        <f t="shared" si="73"/>
        <v>0.03793115028</v>
      </c>
      <c r="F223" s="3">
        <f t="shared" si="73"/>
        <v>0.03276607931</v>
      </c>
      <c r="G223" s="3">
        <f t="shared" si="73"/>
        <v>0.02913305468</v>
      </c>
      <c r="H223" s="3">
        <f t="shared" si="73"/>
        <v>0.02633503602</v>
      </c>
      <c r="I223" s="3">
        <f t="shared" si="73"/>
        <v>0.02417593351</v>
      </c>
      <c r="J223" s="3">
        <f t="shared" si="73"/>
        <v>0.02237819762</v>
      </c>
      <c r="K223" s="3">
        <f t="shared" si="73"/>
        <v>0.02082556647</v>
      </c>
      <c r="L223" s="3">
        <f t="shared" si="73"/>
        <v>0.01937001474</v>
      </c>
      <c r="M223" s="3">
        <f t="shared" si="73"/>
        <v>0.01821582976</v>
      </c>
      <c r="N223" s="3">
        <f t="shared" si="73"/>
        <v>0.01690350544</v>
      </c>
      <c r="O223" s="3">
        <f t="shared" si="73"/>
        <v>0.01614462226</v>
      </c>
      <c r="P223" s="3">
        <f t="shared" si="73"/>
        <v>0.01531625829</v>
      </c>
      <c r="Q223" s="3">
        <f t="shared" si="73"/>
        <v>0.01456796866</v>
      </c>
      <c r="R223" s="3">
        <f t="shared" si="73"/>
        <v>0.01394497085</v>
      </c>
      <c r="S223" s="3">
        <f t="shared" si="73"/>
        <v>0.01339788024</v>
      </c>
      <c r="T223" s="3">
        <f t="shared" si="73"/>
        <v>0.01294072495</v>
      </c>
      <c r="U223" s="3">
        <f t="shared" si="73"/>
        <v>0.01263332289</v>
      </c>
      <c r="V223" s="3">
        <f t="shared" si="73"/>
        <v>0.01229086894</v>
      </c>
      <c r="W223" s="3">
        <f t="shared" si="73"/>
        <v>0.01212224641</v>
      </c>
      <c r="X223" s="3">
        <f t="shared" si="73"/>
        <v>0.01197953868</v>
      </c>
      <c r="Y223" s="3">
        <f t="shared" si="73"/>
        <v>0.01188402292</v>
      </c>
      <c r="Z223" s="3">
        <f t="shared" si="73"/>
        <v>0.01185915206</v>
      </c>
      <c r="AA223" s="3">
        <f t="shared" si="73"/>
        <v>0.01183522804</v>
      </c>
      <c r="AB223" s="3">
        <f t="shared" si="73"/>
        <v>0.0118104474</v>
      </c>
      <c r="AC223" s="3">
        <f t="shared" si="73"/>
        <v>0.01182219056</v>
      </c>
      <c r="AD223" s="3">
        <f t="shared" si="73"/>
        <v>0.01182529475</v>
      </c>
      <c r="AE223" s="3">
        <f t="shared" si="73"/>
        <v>0.01181387283</v>
      </c>
      <c r="AF223" s="3">
        <f t="shared" si="73"/>
        <v>0.01186490291</v>
      </c>
    </row>
    <row r="224" ht="14.25" customHeight="1">
      <c r="A224" s="58" t="str">
        <f t="shared" si="65"/>
        <v>Small Pickup</v>
      </c>
      <c r="B224" s="3" t="str">
        <f t="shared" ref="B224:AF224" si="74">IF(B131=0,"",B56)</f>
        <v/>
      </c>
      <c r="C224" s="3" t="str">
        <f t="shared" si="74"/>
        <v/>
      </c>
      <c r="D224" s="3" t="str">
        <f t="shared" si="74"/>
        <v/>
      </c>
      <c r="E224" s="3" t="str">
        <f t="shared" si="74"/>
        <v/>
      </c>
      <c r="F224" s="3" t="str">
        <f t="shared" si="74"/>
        <v/>
      </c>
      <c r="G224" s="3" t="str">
        <f t="shared" si="74"/>
        <v/>
      </c>
      <c r="H224" s="3" t="str">
        <f t="shared" si="74"/>
        <v/>
      </c>
      <c r="I224" s="3" t="str">
        <f t="shared" si="74"/>
        <v/>
      </c>
      <c r="J224" s="3" t="str">
        <f t="shared" si="74"/>
        <v/>
      </c>
      <c r="K224" s="3" t="str">
        <f t="shared" si="74"/>
        <v/>
      </c>
      <c r="L224" s="3" t="str">
        <f t="shared" si="74"/>
        <v/>
      </c>
      <c r="M224" s="3" t="str">
        <f t="shared" si="74"/>
        <v/>
      </c>
      <c r="N224" s="3" t="str">
        <f t="shared" si="74"/>
        <v/>
      </c>
      <c r="O224" s="3" t="str">
        <f t="shared" si="74"/>
        <v/>
      </c>
      <c r="P224" s="3" t="str">
        <f t="shared" si="74"/>
        <v/>
      </c>
      <c r="Q224" s="3" t="str">
        <f t="shared" si="74"/>
        <v/>
      </c>
      <c r="R224" s="3" t="str">
        <f t="shared" si="74"/>
        <v/>
      </c>
      <c r="S224" s="3" t="str">
        <f t="shared" si="74"/>
        <v/>
      </c>
      <c r="T224" s="3" t="str">
        <f t="shared" si="74"/>
        <v/>
      </c>
      <c r="U224" s="3" t="str">
        <f t="shared" si="74"/>
        <v/>
      </c>
      <c r="V224" s="3" t="str">
        <f t="shared" si="74"/>
        <v/>
      </c>
      <c r="W224" s="3" t="str">
        <f t="shared" si="74"/>
        <v/>
      </c>
      <c r="X224" s="3" t="str">
        <f t="shared" si="74"/>
        <v/>
      </c>
      <c r="Y224" s="3" t="str">
        <f t="shared" si="74"/>
        <v/>
      </c>
      <c r="Z224" s="3" t="str">
        <f t="shared" si="74"/>
        <v/>
      </c>
      <c r="AA224" s="3" t="str">
        <f t="shared" si="74"/>
        <v/>
      </c>
      <c r="AB224" s="3" t="str">
        <f t="shared" si="74"/>
        <v/>
      </c>
      <c r="AC224" s="3" t="str">
        <f t="shared" si="74"/>
        <v/>
      </c>
      <c r="AD224" s="3" t="str">
        <f t="shared" si="74"/>
        <v/>
      </c>
      <c r="AE224" s="3" t="str">
        <f t="shared" si="74"/>
        <v/>
      </c>
      <c r="AF224" s="3" t="str">
        <f t="shared" si="74"/>
        <v/>
      </c>
    </row>
    <row r="225" ht="14.25" customHeight="1">
      <c r="A225" s="58" t="str">
        <f t="shared" si="65"/>
        <v>Large Pickup</v>
      </c>
      <c r="B225" s="3" t="str">
        <f t="shared" ref="B225:AF225" si="75">IF(B132=0,"",B57)</f>
        <v/>
      </c>
      <c r="C225" s="3" t="str">
        <f t="shared" si="75"/>
        <v/>
      </c>
      <c r="D225" s="3" t="str">
        <f t="shared" si="75"/>
        <v/>
      </c>
      <c r="E225" s="3" t="str">
        <f t="shared" si="75"/>
        <v/>
      </c>
      <c r="F225" s="3" t="str">
        <f t="shared" si="75"/>
        <v/>
      </c>
      <c r="G225" s="3" t="str">
        <f t="shared" si="75"/>
        <v/>
      </c>
      <c r="H225" s="3" t="str">
        <f t="shared" si="75"/>
        <v/>
      </c>
      <c r="I225" s="3" t="str">
        <f t="shared" si="75"/>
        <v/>
      </c>
      <c r="J225" s="3" t="str">
        <f t="shared" si="75"/>
        <v/>
      </c>
      <c r="K225" s="3" t="str">
        <f t="shared" si="75"/>
        <v/>
      </c>
      <c r="L225" s="3" t="str">
        <f t="shared" si="75"/>
        <v/>
      </c>
      <c r="M225" s="3" t="str">
        <f t="shared" si="75"/>
        <v/>
      </c>
      <c r="N225" s="3" t="str">
        <f t="shared" si="75"/>
        <v/>
      </c>
      <c r="O225" s="3" t="str">
        <f t="shared" si="75"/>
        <v/>
      </c>
      <c r="P225" s="3" t="str">
        <f t="shared" si="75"/>
        <v/>
      </c>
      <c r="Q225" s="3" t="str">
        <f t="shared" si="75"/>
        <v/>
      </c>
      <c r="R225" s="3" t="str">
        <f t="shared" si="75"/>
        <v/>
      </c>
      <c r="S225" s="3" t="str">
        <f t="shared" si="75"/>
        <v/>
      </c>
      <c r="T225" s="3" t="str">
        <f t="shared" si="75"/>
        <v/>
      </c>
      <c r="U225" s="3" t="str">
        <f t="shared" si="75"/>
        <v/>
      </c>
      <c r="V225" s="3" t="str">
        <f t="shared" si="75"/>
        <v/>
      </c>
      <c r="W225" s="3" t="str">
        <f t="shared" si="75"/>
        <v/>
      </c>
      <c r="X225" s="3" t="str">
        <f t="shared" si="75"/>
        <v/>
      </c>
      <c r="Y225" s="3" t="str">
        <f t="shared" si="75"/>
        <v/>
      </c>
      <c r="Z225" s="3" t="str">
        <f t="shared" si="75"/>
        <v/>
      </c>
      <c r="AA225" s="3" t="str">
        <f t="shared" si="75"/>
        <v/>
      </c>
      <c r="AB225" s="3" t="str">
        <f t="shared" si="75"/>
        <v/>
      </c>
      <c r="AC225" s="3" t="str">
        <f t="shared" si="75"/>
        <v/>
      </c>
      <c r="AD225" s="3" t="str">
        <f t="shared" si="75"/>
        <v/>
      </c>
      <c r="AE225" s="3" t="str">
        <f t="shared" si="75"/>
        <v/>
      </c>
      <c r="AF225" s="3" t="str">
        <f t="shared" si="75"/>
        <v/>
      </c>
    </row>
    <row r="226" ht="14.25" customHeight="1">
      <c r="A226" s="58" t="str">
        <f t="shared" si="65"/>
        <v>Small Van</v>
      </c>
      <c r="B226" s="3">
        <f t="shared" ref="B226:AF226" si="76">IF(B133=0,"",B58)</f>
        <v>0.002442123957</v>
      </c>
      <c r="C226" s="3">
        <f t="shared" si="76"/>
        <v>0.0008691279067</v>
      </c>
      <c r="D226" s="3">
        <f t="shared" si="76"/>
        <v>0.003410170738</v>
      </c>
      <c r="E226" s="3">
        <f t="shared" si="76"/>
        <v>0.005083889143</v>
      </c>
      <c r="F226" s="3">
        <f t="shared" si="76"/>
        <v>0.006296222049</v>
      </c>
      <c r="G226" s="3">
        <f t="shared" si="76"/>
        <v>0.007202945526</v>
      </c>
      <c r="H226" s="3">
        <f t="shared" si="76"/>
        <v>0.007888663255</v>
      </c>
      <c r="I226" s="3">
        <f t="shared" si="76"/>
        <v>0.008442950355</v>
      </c>
      <c r="J226" s="3">
        <f t="shared" si="76"/>
        <v>0.008852710738</v>
      </c>
      <c r="K226" s="3">
        <f t="shared" si="76"/>
        <v>0.009211782692</v>
      </c>
      <c r="L226" s="3">
        <f t="shared" si="76"/>
        <v>0.009585123183</v>
      </c>
      <c r="M226" s="3">
        <f t="shared" si="76"/>
        <v>0.009810506227</v>
      </c>
      <c r="N226" s="3">
        <f t="shared" si="76"/>
        <v>0.01019526652</v>
      </c>
      <c r="O226" s="3">
        <f t="shared" si="76"/>
        <v>0.01029034353</v>
      </c>
      <c r="P226" s="3">
        <f t="shared" si="76"/>
        <v>0.01050080931</v>
      </c>
      <c r="Q226" s="3">
        <f t="shared" si="76"/>
        <v>0.01066445584</v>
      </c>
      <c r="R226" s="3">
        <f t="shared" si="76"/>
        <v>0.01079345812</v>
      </c>
      <c r="S226" s="3">
        <f t="shared" si="76"/>
        <v>0.01090904215</v>
      </c>
      <c r="T226" s="3">
        <f t="shared" si="76"/>
        <v>0.01104317148</v>
      </c>
      <c r="U226" s="3">
        <f t="shared" si="76"/>
        <v>0.01107489164</v>
      </c>
      <c r="V226" s="3">
        <f t="shared" si="76"/>
        <v>0.01123216936</v>
      </c>
      <c r="W226" s="3">
        <f t="shared" si="76"/>
        <v>0.01123655809</v>
      </c>
      <c r="X226" s="3">
        <f t="shared" si="76"/>
        <v>0.01128357396</v>
      </c>
      <c r="Y226" s="3">
        <f t="shared" si="76"/>
        <v>0.01132294787</v>
      </c>
      <c r="Z226" s="3">
        <f t="shared" si="76"/>
        <v>0.01131247019</v>
      </c>
      <c r="AA226" s="3">
        <f t="shared" si="76"/>
        <v>0.01131713989</v>
      </c>
      <c r="AB226" s="3">
        <f t="shared" si="76"/>
        <v>0.01134560826</v>
      </c>
      <c r="AC226" s="3">
        <f t="shared" si="76"/>
        <v>0.01133920213</v>
      </c>
      <c r="AD226" s="3">
        <f t="shared" si="76"/>
        <v>0.01133912427</v>
      </c>
      <c r="AE226" s="3">
        <f t="shared" si="76"/>
        <v>0.01136030912</v>
      </c>
      <c r="AF226" s="3">
        <f t="shared" si="76"/>
        <v>0.01131031632</v>
      </c>
    </row>
    <row r="227" ht="14.25" customHeight="1">
      <c r="A227" s="58" t="str">
        <f t="shared" si="65"/>
        <v>Large Van</v>
      </c>
      <c r="B227" s="3" t="str">
        <f t="shared" ref="B227:AF227" si="77">IF(B134=0,"",B59)</f>
        <v/>
      </c>
      <c r="C227" s="3" t="str">
        <f t="shared" si="77"/>
        <v/>
      </c>
      <c r="D227" s="3" t="str">
        <f t="shared" si="77"/>
        <v/>
      </c>
      <c r="E227" s="3" t="str">
        <f t="shared" si="77"/>
        <v/>
      </c>
      <c r="F227" s="3" t="str">
        <f t="shared" si="77"/>
        <v/>
      </c>
      <c r="G227" s="3" t="str">
        <f t="shared" si="77"/>
        <v/>
      </c>
      <c r="H227" s="3" t="str">
        <f t="shared" si="77"/>
        <v/>
      </c>
      <c r="I227" s="3" t="str">
        <f t="shared" si="77"/>
        <v/>
      </c>
      <c r="J227" s="3" t="str">
        <f t="shared" si="77"/>
        <v/>
      </c>
      <c r="K227" s="3" t="str">
        <f t="shared" si="77"/>
        <v/>
      </c>
      <c r="L227" s="3" t="str">
        <f t="shared" si="77"/>
        <v/>
      </c>
      <c r="M227" s="3" t="str">
        <f t="shared" si="77"/>
        <v/>
      </c>
      <c r="N227" s="3" t="str">
        <f t="shared" si="77"/>
        <v/>
      </c>
      <c r="O227" s="3" t="str">
        <f t="shared" si="77"/>
        <v/>
      </c>
      <c r="P227" s="3" t="str">
        <f t="shared" si="77"/>
        <v/>
      </c>
      <c r="Q227" s="3" t="str">
        <f t="shared" si="77"/>
        <v/>
      </c>
      <c r="R227" s="3" t="str">
        <f t="shared" si="77"/>
        <v/>
      </c>
      <c r="S227" s="3" t="str">
        <f t="shared" si="77"/>
        <v/>
      </c>
      <c r="T227" s="3" t="str">
        <f t="shared" si="77"/>
        <v/>
      </c>
      <c r="U227" s="3" t="str">
        <f t="shared" si="77"/>
        <v/>
      </c>
      <c r="V227" s="3" t="str">
        <f t="shared" si="77"/>
        <v/>
      </c>
      <c r="W227" s="3" t="str">
        <f t="shared" si="77"/>
        <v/>
      </c>
      <c r="X227" s="3" t="str">
        <f t="shared" si="77"/>
        <v/>
      </c>
      <c r="Y227" s="3" t="str">
        <f t="shared" si="77"/>
        <v/>
      </c>
      <c r="Z227" s="3" t="str">
        <f t="shared" si="77"/>
        <v/>
      </c>
      <c r="AA227" s="3" t="str">
        <f t="shared" si="77"/>
        <v/>
      </c>
      <c r="AB227" s="3" t="str">
        <f t="shared" si="77"/>
        <v/>
      </c>
      <c r="AC227" s="3" t="str">
        <f t="shared" si="77"/>
        <v/>
      </c>
      <c r="AD227" s="3" t="str">
        <f t="shared" si="77"/>
        <v/>
      </c>
      <c r="AE227" s="3" t="str">
        <f t="shared" si="77"/>
        <v/>
      </c>
      <c r="AF227" s="3" t="str">
        <f t="shared" si="77"/>
        <v/>
      </c>
    </row>
    <row r="228" ht="14.25" customHeight="1">
      <c r="A228" s="58" t="str">
        <f t="shared" si="65"/>
        <v>Small Utility</v>
      </c>
      <c r="B228" s="3">
        <f t="shared" ref="B228:AF228" si="78">IF(B135=0,"",B60)</f>
        <v>0.004149043597</v>
      </c>
      <c r="C228" s="3">
        <f t="shared" si="78"/>
        <v>0.001719305902</v>
      </c>
      <c r="D228" s="3">
        <f t="shared" si="78"/>
        <v>0.006682646316</v>
      </c>
      <c r="E228" s="3">
        <f t="shared" si="78"/>
        <v>0.01055863208</v>
      </c>
      <c r="F228" s="3">
        <f t="shared" si="78"/>
        <v>0.0129228224</v>
      </c>
      <c r="G228" s="3">
        <f t="shared" si="78"/>
        <v>0.01449099475</v>
      </c>
      <c r="H228" s="3">
        <f t="shared" si="78"/>
        <v>0.01558774652</v>
      </c>
      <c r="I228" s="3">
        <f t="shared" si="78"/>
        <v>0.01640688055</v>
      </c>
      <c r="J228" s="3">
        <f t="shared" si="78"/>
        <v>0.0171026718</v>
      </c>
      <c r="K228" s="3">
        <f t="shared" si="78"/>
        <v>0.0176731998</v>
      </c>
      <c r="L228" s="3">
        <f t="shared" si="78"/>
        <v>0.01812514101</v>
      </c>
      <c r="M228" s="3">
        <f t="shared" si="78"/>
        <v>0.01855373241</v>
      </c>
      <c r="N228" s="3">
        <f t="shared" si="78"/>
        <v>0.01884669443</v>
      </c>
      <c r="O228" s="3">
        <f t="shared" si="78"/>
        <v>0.01919784548</v>
      </c>
      <c r="P228" s="3">
        <f t="shared" si="78"/>
        <v>0.0194324593</v>
      </c>
      <c r="Q228" s="3">
        <f t="shared" si="78"/>
        <v>0.01963776383</v>
      </c>
      <c r="R228" s="3">
        <f t="shared" si="78"/>
        <v>0.01981028514</v>
      </c>
      <c r="S228" s="3">
        <f t="shared" si="78"/>
        <v>0.01995041823</v>
      </c>
      <c r="T228" s="3">
        <f t="shared" si="78"/>
        <v>0.02004804051</v>
      </c>
      <c r="U228" s="3">
        <f t="shared" si="78"/>
        <v>0.02014473707</v>
      </c>
      <c r="V228" s="3">
        <f t="shared" si="78"/>
        <v>0.02014757365</v>
      </c>
      <c r="W228" s="3">
        <f t="shared" si="78"/>
        <v>0.02018256104</v>
      </c>
      <c r="X228" s="3">
        <f t="shared" si="78"/>
        <v>0.02018359754</v>
      </c>
      <c r="Y228" s="3">
        <f t="shared" si="78"/>
        <v>0.02015918135</v>
      </c>
      <c r="Z228" s="3">
        <f t="shared" si="78"/>
        <v>0.0201481788</v>
      </c>
      <c r="AA228" s="3">
        <f t="shared" si="78"/>
        <v>0.02012891231</v>
      </c>
      <c r="AB228" s="3">
        <f t="shared" si="78"/>
        <v>0.02009154997</v>
      </c>
      <c r="AC228" s="3">
        <f t="shared" si="78"/>
        <v>0.02006469226</v>
      </c>
      <c r="AD228" s="3">
        <f t="shared" si="78"/>
        <v>0.02003548384</v>
      </c>
      <c r="AE228" s="3">
        <f t="shared" si="78"/>
        <v>0.02000121671</v>
      </c>
      <c r="AF228" s="3">
        <f t="shared" si="78"/>
        <v>0.02000661204</v>
      </c>
    </row>
    <row r="229" ht="14.25" customHeight="1">
      <c r="A229" s="58" t="str">
        <f t="shared" si="65"/>
        <v>Large Utility</v>
      </c>
      <c r="B229" s="3" t="str">
        <f t="shared" ref="B229:AF229" si="79">IF(B136=0,"",B61)</f>
        <v/>
      </c>
      <c r="C229" s="3" t="str">
        <f t="shared" si="79"/>
        <v/>
      </c>
      <c r="D229" s="3" t="str">
        <f t="shared" si="79"/>
        <v/>
      </c>
      <c r="E229" s="3" t="str">
        <f t="shared" si="79"/>
        <v/>
      </c>
      <c r="F229" s="3" t="str">
        <f t="shared" si="79"/>
        <v/>
      </c>
      <c r="G229" s="3" t="str">
        <f t="shared" si="79"/>
        <v/>
      </c>
      <c r="H229" s="3" t="str">
        <f t="shared" si="79"/>
        <v/>
      </c>
      <c r="I229" s="3" t="str">
        <f t="shared" si="79"/>
        <v/>
      </c>
      <c r="J229" s="3" t="str">
        <f t="shared" si="79"/>
        <v/>
      </c>
      <c r="K229" s="3" t="str">
        <f t="shared" si="79"/>
        <v/>
      </c>
      <c r="L229" s="3" t="str">
        <f t="shared" si="79"/>
        <v/>
      </c>
      <c r="M229" s="3" t="str">
        <f t="shared" si="79"/>
        <v/>
      </c>
      <c r="N229" s="3" t="str">
        <f t="shared" si="79"/>
        <v/>
      </c>
      <c r="O229" s="3" t="str">
        <f t="shared" si="79"/>
        <v/>
      </c>
      <c r="P229" s="3" t="str">
        <f t="shared" si="79"/>
        <v/>
      </c>
      <c r="Q229" s="3" t="str">
        <f t="shared" si="79"/>
        <v/>
      </c>
      <c r="R229" s="3" t="str">
        <f t="shared" si="79"/>
        <v/>
      </c>
      <c r="S229" s="3" t="str">
        <f t="shared" si="79"/>
        <v/>
      </c>
      <c r="T229" s="3" t="str">
        <f t="shared" si="79"/>
        <v/>
      </c>
      <c r="U229" s="3" t="str">
        <f t="shared" si="79"/>
        <v/>
      </c>
      <c r="V229" s="3" t="str">
        <f t="shared" si="79"/>
        <v/>
      </c>
      <c r="W229" s="3" t="str">
        <f t="shared" si="79"/>
        <v/>
      </c>
      <c r="X229" s="3" t="str">
        <f t="shared" si="79"/>
        <v/>
      </c>
      <c r="Y229" s="3" t="str">
        <f t="shared" si="79"/>
        <v/>
      </c>
      <c r="Z229" s="3" t="str">
        <f t="shared" si="79"/>
        <v/>
      </c>
      <c r="AA229" s="3" t="str">
        <f t="shared" si="79"/>
        <v/>
      </c>
      <c r="AB229" s="3" t="str">
        <f t="shared" si="79"/>
        <v/>
      </c>
      <c r="AC229" s="3" t="str">
        <f t="shared" si="79"/>
        <v/>
      </c>
      <c r="AD229" s="3" t="str">
        <f t="shared" si="79"/>
        <v/>
      </c>
      <c r="AE229" s="3" t="str">
        <f t="shared" si="79"/>
        <v/>
      </c>
      <c r="AF229" s="3" t="str">
        <f t="shared" si="79"/>
        <v/>
      </c>
    </row>
    <row r="230" ht="14.25" customHeight="1">
      <c r="A230" s="58" t="str">
        <f t="shared" si="65"/>
        <v>Small Crossover Trucks</v>
      </c>
      <c r="B230" s="3">
        <f t="shared" ref="B230:AF230" si="80">IF(B137=0,"",B62)</f>
        <v>0.01924896081</v>
      </c>
      <c r="C230" s="3">
        <f t="shared" si="80"/>
        <v>0.01021455346</v>
      </c>
      <c r="D230" s="3">
        <f t="shared" si="80"/>
        <v>0.04090299524</v>
      </c>
      <c r="E230" s="3">
        <f t="shared" si="80"/>
        <v>0.06520259141</v>
      </c>
      <c r="F230" s="3">
        <f t="shared" si="80"/>
        <v>0.08109890542</v>
      </c>
      <c r="G230" s="3">
        <f t="shared" si="80"/>
        <v>0.09216643047</v>
      </c>
      <c r="H230" s="3">
        <f t="shared" si="80"/>
        <v>0.1003397009</v>
      </c>
      <c r="I230" s="3">
        <f t="shared" si="80"/>
        <v>0.1067252336</v>
      </c>
      <c r="J230" s="3">
        <f t="shared" si="80"/>
        <v>0.1121572718</v>
      </c>
      <c r="K230" s="3">
        <f t="shared" si="80"/>
        <v>0.116775125</v>
      </c>
      <c r="L230" s="3">
        <f t="shared" si="80"/>
        <v>0.120683293</v>
      </c>
      <c r="M230" s="3">
        <f t="shared" si="80"/>
        <v>0.1242739212</v>
      </c>
      <c r="N230" s="3">
        <f t="shared" si="80"/>
        <v>0.127093558</v>
      </c>
      <c r="O230" s="3">
        <f t="shared" si="80"/>
        <v>0.1300151574</v>
      </c>
      <c r="P230" s="3">
        <f t="shared" si="80"/>
        <v>0.1323294877</v>
      </c>
      <c r="Q230" s="3">
        <f t="shared" si="80"/>
        <v>0.1343634144</v>
      </c>
      <c r="R230" s="3">
        <f t="shared" si="80"/>
        <v>0.1361673476</v>
      </c>
      <c r="S230" s="3">
        <f t="shared" si="80"/>
        <v>0.1376665252</v>
      </c>
      <c r="T230" s="3">
        <f t="shared" si="80"/>
        <v>0.1389095356</v>
      </c>
      <c r="U230" s="3">
        <f t="shared" si="80"/>
        <v>0.1400292766</v>
      </c>
      <c r="V230" s="3">
        <f t="shared" si="80"/>
        <v>0.1406777596</v>
      </c>
      <c r="W230" s="3">
        <f t="shared" si="80"/>
        <v>0.1413667215</v>
      </c>
      <c r="X230" s="3">
        <f t="shared" si="80"/>
        <v>0.1418399499</v>
      </c>
      <c r="Y230" s="3">
        <f t="shared" si="80"/>
        <v>0.1421313509</v>
      </c>
      <c r="Z230" s="3">
        <f t="shared" si="80"/>
        <v>0.1424414707</v>
      </c>
      <c r="AA230" s="3">
        <f t="shared" si="80"/>
        <v>0.1426925997</v>
      </c>
      <c r="AB230" s="3">
        <f t="shared" si="80"/>
        <v>0.1428381533</v>
      </c>
      <c r="AC230" s="3">
        <f t="shared" si="80"/>
        <v>0.1430055737</v>
      </c>
      <c r="AD230" s="3">
        <f t="shared" si="80"/>
        <v>0.143162075</v>
      </c>
      <c r="AE230" s="3">
        <f t="shared" si="80"/>
        <v>0.143276114</v>
      </c>
      <c r="AF230" s="3">
        <f t="shared" si="80"/>
        <v>0.1435622269</v>
      </c>
    </row>
    <row r="231" ht="14.25" customHeight="1">
      <c r="A231" s="58" t="str">
        <f t="shared" si="65"/>
        <v>Large Crossover Trucks</v>
      </c>
      <c r="B231" s="3">
        <f t="shared" ref="B231:AF231" si="81">IF(B138=0,"",B63)</f>
        <v>0.03031755366</v>
      </c>
      <c r="C231" s="3">
        <f t="shared" si="81"/>
        <v>0.02469055966</v>
      </c>
      <c r="D231" s="3">
        <f t="shared" si="81"/>
        <v>0.09818920379</v>
      </c>
      <c r="E231" s="3">
        <f t="shared" si="81"/>
        <v>0.1537082148</v>
      </c>
      <c r="F231" s="3">
        <f t="shared" si="81"/>
        <v>0.1906349779</v>
      </c>
      <c r="G231" s="3">
        <f t="shared" si="81"/>
        <v>0.2161759107</v>
      </c>
      <c r="H231" s="3">
        <f t="shared" si="81"/>
        <v>0.235383254</v>
      </c>
      <c r="I231" s="3">
        <f t="shared" si="81"/>
        <v>0.2504130579</v>
      </c>
      <c r="J231" s="3">
        <f t="shared" si="81"/>
        <v>0.2628216361</v>
      </c>
      <c r="K231" s="3">
        <f t="shared" si="81"/>
        <v>0.2733423144</v>
      </c>
      <c r="L231" s="3">
        <f t="shared" si="81"/>
        <v>0.2825416757</v>
      </c>
      <c r="M231" s="3">
        <f t="shared" si="81"/>
        <v>0.2904358115</v>
      </c>
      <c r="N231" s="3">
        <f t="shared" si="81"/>
        <v>0.2975498271</v>
      </c>
      <c r="O231" s="3">
        <f t="shared" si="81"/>
        <v>0.3034535394</v>
      </c>
      <c r="P231" s="3">
        <f t="shared" si="81"/>
        <v>0.3086266381</v>
      </c>
      <c r="Q231" s="3">
        <f t="shared" si="81"/>
        <v>0.3132350037</v>
      </c>
      <c r="R231" s="3">
        <f t="shared" si="81"/>
        <v>0.3171491863</v>
      </c>
      <c r="S231" s="3">
        <f t="shared" si="81"/>
        <v>0.3205623216</v>
      </c>
      <c r="T231" s="3">
        <f t="shared" si="81"/>
        <v>0.3233477235</v>
      </c>
      <c r="U231" s="3">
        <f t="shared" si="81"/>
        <v>0.325483765</v>
      </c>
      <c r="V231" s="3">
        <f t="shared" si="81"/>
        <v>0.3273471342</v>
      </c>
      <c r="W231" s="3">
        <f t="shared" si="81"/>
        <v>0.3285983009</v>
      </c>
      <c r="X231" s="3">
        <f t="shared" si="81"/>
        <v>0.3295751925</v>
      </c>
      <c r="Y231" s="3">
        <f t="shared" si="81"/>
        <v>0.3302283626</v>
      </c>
      <c r="Z231" s="3">
        <f t="shared" si="81"/>
        <v>0.3306212725</v>
      </c>
      <c r="AA231" s="3">
        <f t="shared" si="81"/>
        <v>0.3309507849</v>
      </c>
      <c r="AB231" s="3">
        <f t="shared" si="81"/>
        <v>0.3312028671</v>
      </c>
      <c r="AC231" s="3">
        <f t="shared" si="81"/>
        <v>0.3313391583</v>
      </c>
      <c r="AD231" s="3">
        <f t="shared" si="81"/>
        <v>0.3314829923</v>
      </c>
      <c r="AE231" s="3">
        <f t="shared" si="81"/>
        <v>0.3316605932</v>
      </c>
      <c r="AF231" s="3">
        <f t="shared" si="81"/>
        <v>0.3317471941</v>
      </c>
    </row>
    <row r="232" ht="14.25" customHeight="1">
      <c r="A232" s="58"/>
    </row>
    <row r="233" ht="14.25" customHeight="1">
      <c r="A233" s="58" t="str">
        <f t="shared" ref="A233:A249" si="82">A140</f>
        <v>Plug-in 40 Gasoline Hybrid</v>
      </c>
    </row>
    <row r="234" ht="14.25" customHeight="1">
      <c r="A234" s="58" t="str">
        <f t="shared" si="82"/>
        <v>Mini-compact Cars</v>
      </c>
      <c r="B234" s="3" t="str">
        <f t="shared" ref="B234:AF234" si="83">IF(B141=0,"",B48)</f>
        <v/>
      </c>
      <c r="C234" s="3" t="str">
        <f t="shared" si="83"/>
        <v/>
      </c>
      <c r="D234" s="3" t="str">
        <f t="shared" si="83"/>
        <v/>
      </c>
      <c r="E234" s="3" t="str">
        <f t="shared" si="83"/>
        <v/>
      </c>
      <c r="F234" s="3" t="str">
        <f t="shared" si="83"/>
        <v/>
      </c>
      <c r="G234" s="3" t="str">
        <f t="shared" si="83"/>
        <v/>
      </c>
      <c r="H234" s="3" t="str">
        <f t="shared" si="83"/>
        <v/>
      </c>
      <c r="I234" s="3" t="str">
        <f t="shared" si="83"/>
        <v/>
      </c>
      <c r="J234" s="3" t="str">
        <f t="shared" si="83"/>
        <v/>
      </c>
      <c r="K234" s="3" t="str">
        <f t="shared" si="83"/>
        <v/>
      </c>
      <c r="L234" s="3" t="str">
        <f t="shared" si="83"/>
        <v/>
      </c>
      <c r="M234" s="3" t="str">
        <f t="shared" si="83"/>
        <v/>
      </c>
      <c r="N234" s="3" t="str">
        <f t="shared" si="83"/>
        <v/>
      </c>
      <c r="O234" s="3" t="str">
        <f t="shared" si="83"/>
        <v/>
      </c>
      <c r="P234" s="3" t="str">
        <f t="shared" si="83"/>
        <v/>
      </c>
      <c r="Q234" s="3" t="str">
        <f t="shared" si="83"/>
        <v/>
      </c>
      <c r="R234" s="3" t="str">
        <f t="shared" si="83"/>
        <v/>
      </c>
      <c r="S234" s="3" t="str">
        <f t="shared" si="83"/>
        <v/>
      </c>
      <c r="T234" s="3" t="str">
        <f t="shared" si="83"/>
        <v/>
      </c>
      <c r="U234" s="3" t="str">
        <f t="shared" si="83"/>
        <v/>
      </c>
      <c r="V234" s="3" t="str">
        <f t="shared" si="83"/>
        <v/>
      </c>
      <c r="W234" s="3" t="str">
        <f t="shared" si="83"/>
        <v/>
      </c>
      <c r="X234" s="3" t="str">
        <f t="shared" si="83"/>
        <v/>
      </c>
      <c r="Y234" s="3" t="str">
        <f t="shared" si="83"/>
        <v/>
      </c>
      <c r="Z234" s="3" t="str">
        <f t="shared" si="83"/>
        <v/>
      </c>
      <c r="AA234" s="3" t="str">
        <f t="shared" si="83"/>
        <v/>
      </c>
      <c r="AB234" s="3" t="str">
        <f t="shared" si="83"/>
        <v/>
      </c>
      <c r="AC234" s="3" t="str">
        <f t="shared" si="83"/>
        <v/>
      </c>
      <c r="AD234" s="3" t="str">
        <f t="shared" si="83"/>
        <v/>
      </c>
      <c r="AE234" s="3" t="str">
        <f t="shared" si="83"/>
        <v/>
      </c>
      <c r="AF234" s="3" t="str">
        <f t="shared" si="83"/>
        <v/>
      </c>
    </row>
    <row r="235" ht="14.25" customHeight="1">
      <c r="A235" s="58" t="str">
        <f t="shared" si="82"/>
        <v>Subcompact Cars</v>
      </c>
      <c r="B235" s="3">
        <f t="shared" ref="B235:AF235" si="84">IF(B142=0,"",B49)</f>
        <v>0.03449909709</v>
      </c>
      <c r="C235" s="3">
        <f t="shared" si="84"/>
        <v>0.05590436845</v>
      </c>
      <c r="D235" s="3">
        <f t="shared" si="84"/>
        <v>0.04272781113</v>
      </c>
      <c r="E235" s="3">
        <f t="shared" si="84"/>
        <v>0.03202062537</v>
      </c>
      <c r="F235" s="3">
        <f t="shared" si="84"/>
        <v>0.02698667466</v>
      </c>
      <c r="G235" s="3">
        <f t="shared" si="84"/>
        <v>0.02360451275</v>
      </c>
      <c r="H235" s="3">
        <f t="shared" si="84"/>
        <v>0.02116660591</v>
      </c>
      <c r="I235" s="3">
        <f t="shared" si="84"/>
        <v>0.01913531387</v>
      </c>
      <c r="J235" s="3">
        <f t="shared" si="84"/>
        <v>0.01746998445</v>
      </c>
      <c r="K235" s="3">
        <f t="shared" si="84"/>
        <v>0.01601349772</v>
      </c>
      <c r="L235" s="3">
        <f t="shared" si="84"/>
        <v>0.01488417787</v>
      </c>
      <c r="M235" s="3">
        <f t="shared" si="84"/>
        <v>0.01370586539</v>
      </c>
      <c r="N235" s="3">
        <f t="shared" si="84"/>
        <v>0.01303085712</v>
      </c>
      <c r="O235" s="3">
        <f t="shared" si="84"/>
        <v>0.01196135474</v>
      </c>
      <c r="P235" s="3">
        <f t="shared" si="84"/>
        <v>0.01122442691</v>
      </c>
      <c r="Q235" s="3">
        <f t="shared" si="84"/>
        <v>0.01059825433</v>
      </c>
      <c r="R235" s="3">
        <f t="shared" si="84"/>
        <v>0.01004492921</v>
      </c>
      <c r="S235" s="3">
        <f t="shared" si="84"/>
        <v>0.009604495322</v>
      </c>
      <c r="T235" s="3">
        <f t="shared" si="84"/>
        <v>0.009250747529</v>
      </c>
      <c r="U235" s="3">
        <f t="shared" si="84"/>
        <v>0.008894063725</v>
      </c>
      <c r="V235" s="3">
        <f t="shared" si="84"/>
        <v>0.008749903881</v>
      </c>
      <c r="W235" s="3">
        <f t="shared" si="84"/>
        <v>0.00851879008</v>
      </c>
      <c r="X235" s="3">
        <f t="shared" si="84"/>
        <v>0.00838706833</v>
      </c>
      <c r="Y235" s="3">
        <f t="shared" si="84"/>
        <v>0.008303531178</v>
      </c>
      <c r="Z235" s="3">
        <f t="shared" si="84"/>
        <v>0.008199401275</v>
      </c>
      <c r="AA235" s="3">
        <f t="shared" si="84"/>
        <v>0.008126310369</v>
      </c>
      <c r="AB235" s="3">
        <f t="shared" si="84"/>
        <v>0.00809597374</v>
      </c>
      <c r="AC235" s="3">
        <f t="shared" si="84"/>
        <v>0.008042493915</v>
      </c>
      <c r="AD235" s="3">
        <f t="shared" si="84"/>
        <v>0.007997066359</v>
      </c>
      <c r="AE235" s="3">
        <f t="shared" si="84"/>
        <v>0.007973117176</v>
      </c>
      <c r="AF235" s="3">
        <f t="shared" si="84"/>
        <v>0.007869741478</v>
      </c>
    </row>
    <row r="236" ht="14.25" customHeight="1">
      <c r="A236" s="58" t="str">
        <f t="shared" si="82"/>
        <v>Compact Cars</v>
      </c>
      <c r="B236" s="3">
        <f t="shared" ref="B236:AF236" si="85">IF(B143=0,"",B50)</f>
        <v>0.1160269787</v>
      </c>
      <c r="C236" s="3">
        <f t="shared" si="85"/>
        <v>0.1309317854</v>
      </c>
      <c r="D236" s="3">
        <f t="shared" si="85"/>
        <v>0.09999668424</v>
      </c>
      <c r="E236" s="3">
        <f t="shared" si="85"/>
        <v>0.07782027349</v>
      </c>
      <c r="F236" s="3">
        <f t="shared" si="85"/>
        <v>0.06575891447</v>
      </c>
      <c r="G236" s="3">
        <f t="shared" si="85"/>
        <v>0.05726119752</v>
      </c>
      <c r="H236" s="3">
        <f t="shared" si="85"/>
        <v>0.0512868828</v>
      </c>
      <c r="I236" s="3">
        <f t="shared" si="85"/>
        <v>0.04648914784</v>
      </c>
      <c r="J236" s="3">
        <f t="shared" si="85"/>
        <v>0.04233569771</v>
      </c>
      <c r="K236" s="3">
        <f t="shared" si="85"/>
        <v>0.03884889772</v>
      </c>
      <c r="L236" s="3">
        <f t="shared" si="85"/>
        <v>0.03602070461</v>
      </c>
      <c r="M236" s="3">
        <f t="shared" si="85"/>
        <v>0.03324431918</v>
      </c>
      <c r="N236" s="3">
        <f t="shared" si="85"/>
        <v>0.03153360011</v>
      </c>
      <c r="O236" s="3">
        <f t="shared" si="85"/>
        <v>0.02906140747</v>
      </c>
      <c r="P236" s="3">
        <f t="shared" si="85"/>
        <v>0.02728171526</v>
      </c>
      <c r="Q236" s="3">
        <f t="shared" si="85"/>
        <v>0.02578449909</v>
      </c>
      <c r="R236" s="3">
        <f t="shared" si="85"/>
        <v>0.02444251744</v>
      </c>
      <c r="S236" s="3">
        <f t="shared" si="85"/>
        <v>0.02336427435</v>
      </c>
      <c r="T236" s="3">
        <f t="shared" si="85"/>
        <v>0.02249812622</v>
      </c>
      <c r="U236" s="3">
        <f t="shared" si="85"/>
        <v>0.02168451164</v>
      </c>
      <c r="V236" s="3">
        <f t="shared" si="85"/>
        <v>0.0212670892</v>
      </c>
      <c r="W236" s="3">
        <f t="shared" si="85"/>
        <v>0.02073801009</v>
      </c>
      <c r="X236" s="3">
        <f t="shared" si="85"/>
        <v>0.02041840048</v>
      </c>
      <c r="Y236" s="3">
        <f t="shared" si="85"/>
        <v>0.02020512051</v>
      </c>
      <c r="Z236" s="3">
        <f t="shared" si="85"/>
        <v>0.01998008191</v>
      </c>
      <c r="AA236" s="3">
        <f t="shared" si="85"/>
        <v>0.0198196901</v>
      </c>
      <c r="AB236" s="3">
        <f t="shared" si="85"/>
        <v>0.01974388594</v>
      </c>
      <c r="AC236" s="3">
        <f t="shared" si="85"/>
        <v>0.01962828221</v>
      </c>
      <c r="AD236" s="3">
        <f t="shared" si="85"/>
        <v>0.01953801059</v>
      </c>
      <c r="AE236" s="3">
        <f t="shared" si="85"/>
        <v>0.01947673301</v>
      </c>
      <c r="AF236" s="3">
        <f t="shared" si="85"/>
        <v>0.01929423293</v>
      </c>
    </row>
    <row r="237" ht="14.25" customHeight="1">
      <c r="A237" s="58" t="str">
        <f t="shared" si="82"/>
        <v>Midsize Cars</v>
      </c>
      <c r="B237" s="3">
        <f t="shared" ref="B237:AF237" si="86">IF(B144=0,"",B51)</f>
        <v>0.3718620737</v>
      </c>
      <c r="C237" s="3">
        <f t="shared" si="86"/>
        <v>0.3035642371</v>
      </c>
      <c r="D237" s="3">
        <f t="shared" si="86"/>
        <v>0.2507296073</v>
      </c>
      <c r="E237" s="3">
        <f t="shared" si="86"/>
        <v>0.2091031503</v>
      </c>
      <c r="F237" s="3">
        <f t="shared" si="86"/>
        <v>0.1763084502</v>
      </c>
      <c r="G237" s="3">
        <f t="shared" si="86"/>
        <v>0.1528326933</v>
      </c>
      <c r="H237" s="3">
        <f t="shared" si="86"/>
        <v>0.1356384825</v>
      </c>
      <c r="I237" s="3">
        <f t="shared" si="86"/>
        <v>0.1217782279</v>
      </c>
      <c r="J237" s="3">
        <f t="shared" si="86"/>
        <v>0.1110750293</v>
      </c>
      <c r="K237" s="3">
        <f t="shared" si="86"/>
        <v>0.1020090311</v>
      </c>
      <c r="L237" s="3">
        <f t="shared" si="86"/>
        <v>0.09369060041</v>
      </c>
      <c r="M237" s="3">
        <f t="shared" si="86"/>
        <v>0.08725554215</v>
      </c>
      <c r="N237" s="3">
        <f t="shared" si="86"/>
        <v>0.07994603059</v>
      </c>
      <c r="O237" s="3">
        <f t="shared" si="86"/>
        <v>0.07582798473</v>
      </c>
      <c r="P237" s="3">
        <f t="shared" si="86"/>
        <v>0.0712732377</v>
      </c>
      <c r="Q237" s="3">
        <f t="shared" si="86"/>
        <v>0.0672596932</v>
      </c>
      <c r="R237" s="3">
        <f t="shared" si="86"/>
        <v>0.06391539579</v>
      </c>
      <c r="S237" s="3">
        <f t="shared" si="86"/>
        <v>0.06096206662</v>
      </c>
      <c r="T237" s="3">
        <f t="shared" si="86"/>
        <v>0.05848139149</v>
      </c>
      <c r="U237" s="3">
        <f t="shared" si="86"/>
        <v>0.05676429247</v>
      </c>
      <c r="V237" s="3">
        <f t="shared" si="86"/>
        <v>0.05481461258</v>
      </c>
      <c r="W237" s="3">
        <f t="shared" si="86"/>
        <v>0.05380501852</v>
      </c>
      <c r="X237" s="3">
        <f t="shared" si="86"/>
        <v>0.05286623641</v>
      </c>
      <c r="Y237" s="3">
        <f t="shared" si="86"/>
        <v>0.05217704862</v>
      </c>
      <c r="Z237" s="3">
        <f t="shared" si="86"/>
        <v>0.05182369782</v>
      </c>
      <c r="AA237" s="3">
        <f t="shared" si="86"/>
        <v>0.05146980159</v>
      </c>
      <c r="AB237" s="3">
        <f t="shared" si="86"/>
        <v>0.05110954222</v>
      </c>
      <c r="AC237" s="3">
        <f t="shared" si="86"/>
        <v>0.05093830019</v>
      </c>
      <c r="AD237" s="3">
        <f t="shared" si="86"/>
        <v>0.05074544856</v>
      </c>
      <c r="AE237" s="3">
        <f t="shared" si="86"/>
        <v>0.05047142851</v>
      </c>
      <c r="AF237" s="3">
        <f t="shared" si="86"/>
        <v>0.05046381021</v>
      </c>
    </row>
    <row r="238" ht="14.25" customHeight="1">
      <c r="A238" s="58" t="str">
        <f t="shared" si="82"/>
        <v>Large Cars</v>
      </c>
      <c r="B238" s="3">
        <f t="shared" ref="B238:AF238" si="87">IF(B145=0,"",B52)</f>
        <v>0.1538332107</v>
      </c>
      <c r="C238" s="3">
        <f t="shared" si="87"/>
        <v>0.09091929546</v>
      </c>
      <c r="D238" s="3">
        <f t="shared" si="87"/>
        <v>0.07602624784</v>
      </c>
      <c r="E238" s="3">
        <f t="shared" si="87"/>
        <v>0.06634791099</v>
      </c>
      <c r="F238" s="3">
        <f t="shared" si="87"/>
        <v>0.0552781545</v>
      </c>
      <c r="G238" s="3">
        <f t="shared" si="87"/>
        <v>0.04759422463</v>
      </c>
      <c r="H238" s="3">
        <f t="shared" si="87"/>
        <v>0.04163884943</v>
      </c>
      <c r="I238" s="3">
        <f t="shared" si="87"/>
        <v>0.03710115686</v>
      </c>
      <c r="J238" s="3">
        <f t="shared" si="87"/>
        <v>0.03374759366</v>
      </c>
      <c r="K238" s="3">
        <f t="shared" si="87"/>
        <v>0.03087037366</v>
      </c>
      <c r="L238" s="3">
        <f t="shared" si="87"/>
        <v>0.02813439463</v>
      </c>
      <c r="M238" s="3">
        <f t="shared" si="87"/>
        <v>0.02620137647</v>
      </c>
      <c r="N238" s="3">
        <f t="shared" si="87"/>
        <v>0.02362859847</v>
      </c>
      <c r="O238" s="3">
        <f t="shared" si="87"/>
        <v>0.02257428609</v>
      </c>
      <c r="P238" s="3">
        <f t="shared" si="87"/>
        <v>0.02116773585</v>
      </c>
      <c r="Q238" s="3">
        <f t="shared" si="87"/>
        <v>0.01991371949</v>
      </c>
      <c r="R238" s="3">
        <f t="shared" si="87"/>
        <v>0.01889048147</v>
      </c>
      <c r="S238" s="3">
        <f t="shared" si="87"/>
        <v>0.01796205719</v>
      </c>
      <c r="T238" s="3">
        <f t="shared" si="87"/>
        <v>0.01717240534</v>
      </c>
      <c r="U238" s="3">
        <f t="shared" si="87"/>
        <v>0.01669137015</v>
      </c>
      <c r="V238" s="3">
        <f t="shared" si="87"/>
        <v>0.01598531912</v>
      </c>
      <c r="W238" s="3">
        <f t="shared" si="87"/>
        <v>0.01569971328</v>
      </c>
      <c r="X238" s="3">
        <f t="shared" si="87"/>
        <v>0.01539164696</v>
      </c>
      <c r="Y238" s="3">
        <f t="shared" si="87"/>
        <v>0.0151497896</v>
      </c>
      <c r="Z238" s="3">
        <f t="shared" si="87"/>
        <v>0.01505226838</v>
      </c>
      <c r="AA238" s="3">
        <f t="shared" si="87"/>
        <v>0.01494163306</v>
      </c>
      <c r="AB238" s="3">
        <f t="shared" si="87"/>
        <v>0.01480105072</v>
      </c>
      <c r="AC238" s="3">
        <f t="shared" si="87"/>
        <v>0.01474834988</v>
      </c>
      <c r="AD238" s="3">
        <f t="shared" si="87"/>
        <v>0.01467850037</v>
      </c>
      <c r="AE238" s="3">
        <f t="shared" si="87"/>
        <v>0.01457384937</v>
      </c>
      <c r="AF238" s="3">
        <f t="shared" si="87"/>
        <v>0.01462737395</v>
      </c>
    </row>
    <row r="239" ht="14.25" customHeight="1">
      <c r="A239" s="58" t="str">
        <f t="shared" si="82"/>
        <v>Two Seater Cars</v>
      </c>
      <c r="B239" s="3">
        <f t="shared" ref="B239:AF239" si="88">IF(B146=0,"",B53)</f>
        <v>0.009189813864</v>
      </c>
      <c r="C239" s="3">
        <f t="shared" si="88"/>
        <v>0.009666233616</v>
      </c>
      <c r="D239" s="3">
        <f t="shared" si="88"/>
        <v>0.007670772437</v>
      </c>
      <c r="E239" s="3">
        <f t="shared" si="88"/>
        <v>0.006431489881</v>
      </c>
      <c r="F239" s="3">
        <f t="shared" si="88"/>
        <v>0.005457599735</v>
      </c>
      <c r="G239" s="3">
        <f t="shared" si="88"/>
        <v>0.004792275569</v>
      </c>
      <c r="H239" s="3">
        <f t="shared" si="88"/>
        <v>0.004258147875</v>
      </c>
      <c r="I239" s="3">
        <f t="shared" si="88"/>
        <v>0.003826547161</v>
      </c>
      <c r="J239" s="3">
        <f t="shared" si="88"/>
        <v>0.003498474831</v>
      </c>
      <c r="K239" s="3">
        <f t="shared" si="88"/>
        <v>0.003217257781</v>
      </c>
      <c r="L239" s="3">
        <f t="shared" si="88"/>
        <v>0.00296948845</v>
      </c>
      <c r="M239" s="3">
        <f t="shared" si="88"/>
        <v>0.002757108617</v>
      </c>
      <c r="N239" s="3">
        <f t="shared" si="88"/>
        <v>0.002562579373</v>
      </c>
      <c r="O239" s="3">
        <f t="shared" si="88"/>
        <v>0.002406282268</v>
      </c>
      <c r="P239" s="3">
        <f t="shared" si="88"/>
        <v>0.002259866476</v>
      </c>
      <c r="Q239" s="3">
        <f t="shared" si="88"/>
        <v>0.002134655738</v>
      </c>
      <c r="R239" s="3">
        <f t="shared" si="88"/>
        <v>0.002027530841</v>
      </c>
      <c r="S239" s="3">
        <f t="shared" si="88"/>
        <v>0.001936407252</v>
      </c>
      <c r="T239" s="3">
        <f t="shared" si="88"/>
        <v>0.001861229848</v>
      </c>
      <c r="U239" s="3">
        <f t="shared" si="88"/>
        <v>0.001803056813</v>
      </c>
      <c r="V239" s="3">
        <f t="shared" si="88"/>
        <v>0.00175197945</v>
      </c>
      <c r="W239" s="3">
        <f t="shared" si="88"/>
        <v>0.001715143923</v>
      </c>
      <c r="X239" s="3">
        <f t="shared" si="88"/>
        <v>0.001687400672</v>
      </c>
      <c r="Y239" s="3">
        <f t="shared" si="88"/>
        <v>0.001667391317</v>
      </c>
      <c r="Z239" s="3">
        <f t="shared" si="88"/>
        <v>0.001653722751</v>
      </c>
      <c r="AA239" s="3">
        <f t="shared" si="88"/>
        <v>0.001642616049</v>
      </c>
      <c r="AB239" s="3">
        <f t="shared" si="88"/>
        <v>0.001633552231</v>
      </c>
      <c r="AC239" s="3">
        <f t="shared" si="88"/>
        <v>0.001626792909</v>
      </c>
      <c r="AD239" s="3">
        <f t="shared" si="88"/>
        <v>0.00162012748</v>
      </c>
      <c r="AE239" s="3">
        <f t="shared" si="88"/>
        <v>0.00161358459</v>
      </c>
      <c r="AF239" s="3">
        <f t="shared" si="88"/>
        <v>0.001608567585</v>
      </c>
    </row>
    <row r="240" ht="14.25" customHeight="1">
      <c r="A240" s="58" t="str">
        <f t="shared" si="82"/>
        <v>Small Crossover Cars</v>
      </c>
      <c r="B240" s="3">
        <f t="shared" ref="B240:AF240" si="89">IF(B147=0,"",B54)</f>
        <v>0.178310331</v>
      </c>
      <c r="C240" s="3">
        <f t="shared" si="89"/>
        <v>0.2928449892</v>
      </c>
      <c r="D240" s="3">
        <f t="shared" si="89"/>
        <v>0.2288126199</v>
      </c>
      <c r="E240" s="3">
        <f t="shared" si="89"/>
        <v>0.1810594647</v>
      </c>
      <c r="F240" s="3">
        <f t="shared" si="89"/>
        <v>0.1552298408</v>
      </c>
      <c r="G240" s="3">
        <f t="shared" si="89"/>
        <v>0.1380676912</v>
      </c>
      <c r="H240" s="3">
        <f t="shared" si="89"/>
        <v>0.1247592014</v>
      </c>
      <c r="I240" s="3">
        <f t="shared" si="89"/>
        <v>0.1148016337</v>
      </c>
      <c r="J240" s="3">
        <f t="shared" si="89"/>
        <v>0.1056024361</v>
      </c>
      <c r="K240" s="3">
        <f t="shared" si="89"/>
        <v>0.09772148408</v>
      </c>
      <c r="L240" s="3">
        <f t="shared" si="89"/>
        <v>0.09143951659</v>
      </c>
      <c r="M240" s="3">
        <f t="shared" si="89"/>
        <v>0.08491138518</v>
      </c>
      <c r="N240" s="3">
        <f t="shared" si="89"/>
        <v>0.08102748863</v>
      </c>
      <c r="O240" s="3">
        <f t="shared" si="89"/>
        <v>0.07508174104</v>
      </c>
      <c r="P240" s="3">
        <f t="shared" si="89"/>
        <v>0.07087385864</v>
      </c>
      <c r="Q240" s="3">
        <f t="shared" si="89"/>
        <v>0.0673004312</v>
      </c>
      <c r="R240" s="3">
        <f t="shared" si="89"/>
        <v>0.06411174434</v>
      </c>
      <c r="S240" s="3">
        <f t="shared" si="89"/>
        <v>0.06157961044</v>
      </c>
      <c r="T240" s="3">
        <f t="shared" si="89"/>
        <v>0.05957109965</v>
      </c>
      <c r="U240" s="3">
        <f t="shared" si="89"/>
        <v>0.05761889383</v>
      </c>
      <c r="V240" s="3">
        <f t="shared" si="89"/>
        <v>0.05680315868</v>
      </c>
      <c r="W240" s="3">
        <f t="shared" si="89"/>
        <v>0.05556860618</v>
      </c>
      <c r="X240" s="3">
        <f t="shared" si="89"/>
        <v>0.05491851901</v>
      </c>
      <c r="Y240" s="3">
        <f t="shared" si="89"/>
        <v>0.05453758291</v>
      </c>
      <c r="Z240" s="3">
        <f t="shared" si="89"/>
        <v>0.05409750636</v>
      </c>
      <c r="AA240" s="3">
        <f t="shared" si="89"/>
        <v>0.05383825184</v>
      </c>
      <c r="AB240" s="3">
        <f t="shared" si="89"/>
        <v>0.05380103427</v>
      </c>
      <c r="AC240" s="3">
        <f t="shared" si="89"/>
        <v>0.05363657903</v>
      </c>
      <c r="AD240" s="3">
        <f t="shared" si="89"/>
        <v>0.05351697863</v>
      </c>
      <c r="AE240" s="3">
        <f t="shared" si="89"/>
        <v>0.05350557523</v>
      </c>
      <c r="AF240" s="3">
        <f t="shared" si="89"/>
        <v>0.05310331803</v>
      </c>
    </row>
    <row r="241" ht="14.25" customHeight="1">
      <c r="A241" s="58" t="str">
        <f t="shared" si="82"/>
        <v>Large Crossover Cars</v>
      </c>
      <c r="B241" s="3">
        <f t="shared" ref="B241:AF241" si="90">IF(B148=0,"",B55)</f>
        <v>0.04957569712</v>
      </c>
      <c r="C241" s="3">
        <f t="shared" si="90"/>
        <v>0.05051507549</v>
      </c>
      <c r="D241" s="3">
        <f t="shared" si="90"/>
        <v>0.04384198539</v>
      </c>
      <c r="E241" s="3">
        <f t="shared" si="90"/>
        <v>0.03793115028</v>
      </c>
      <c r="F241" s="3">
        <f t="shared" si="90"/>
        <v>0.03276607931</v>
      </c>
      <c r="G241" s="3">
        <f t="shared" si="90"/>
        <v>0.02913305468</v>
      </c>
      <c r="H241" s="3">
        <f t="shared" si="90"/>
        <v>0.02633503602</v>
      </c>
      <c r="I241" s="3">
        <f t="shared" si="90"/>
        <v>0.02417593351</v>
      </c>
      <c r="J241" s="3">
        <f t="shared" si="90"/>
        <v>0.02237819762</v>
      </c>
      <c r="K241" s="3">
        <f t="shared" si="90"/>
        <v>0.02082556647</v>
      </c>
      <c r="L241" s="3">
        <f t="shared" si="90"/>
        <v>0.01937001474</v>
      </c>
      <c r="M241" s="3">
        <f t="shared" si="90"/>
        <v>0.01821582976</v>
      </c>
      <c r="N241" s="3">
        <f t="shared" si="90"/>
        <v>0.01690350544</v>
      </c>
      <c r="O241" s="3">
        <f t="shared" si="90"/>
        <v>0.01614462226</v>
      </c>
      <c r="P241" s="3">
        <f t="shared" si="90"/>
        <v>0.01531625829</v>
      </c>
      <c r="Q241" s="3">
        <f t="shared" si="90"/>
        <v>0.01456796866</v>
      </c>
      <c r="R241" s="3">
        <f t="shared" si="90"/>
        <v>0.01394497085</v>
      </c>
      <c r="S241" s="3">
        <f t="shared" si="90"/>
        <v>0.01339788024</v>
      </c>
      <c r="T241" s="3">
        <f t="shared" si="90"/>
        <v>0.01294072495</v>
      </c>
      <c r="U241" s="3">
        <f t="shared" si="90"/>
        <v>0.01263332289</v>
      </c>
      <c r="V241" s="3">
        <f t="shared" si="90"/>
        <v>0.01229086894</v>
      </c>
      <c r="W241" s="3">
        <f t="shared" si="90"/>
        <v>0.01212224641</v>
      </c>
      <c r="X241" s="3">
        <f t="shared" si="90"/>
        <v>0.01197953868</v>
      </c>
      <c r="Y241" s="3">
        <f t="shared" si="90"/>
        <v>0.01188402292</v>
      </c>
      <c r="Z241" s="3">
        <f t="shared" si="90"/>
        <v>0.01185915206</v>
      </c>
      <c r="AA241" s="3">
        <f t="shared" si="90"/>
        <v>0.01183522804</v>
      </c>
      <c r="AB241" s="3">
        <f t="shared" si="90"/>
        <v>0.0118104474</v>
      </c>
      <c r="AC241" s="3">
        <f t="shared" si="90"/>
        <v>0.01182219056</v>
      </c>
      <c r="AD241" s="3">
        <f t="shared" si="90"/>
        <v>0.01182529475</v>
      </c>
      <c r="AE241" s="3">
        <f t="shared" si="90"/>
        <v>0.01181387283</v>
      </c>
      <c r="AF241" s="3">
        <f t="shared" si="90"/>
        <v>0.01186490291</v>
      </c>
    </row>
    <row r="242" ht="14.25" customHeight="1">
      <c r="A242" s="58" t="str">
        <f t="shared" si="82"/>
        <v>Small Pickup</v>
      </c>
      <c r="B242" s="3">
        <f t="shared" ref="B242:AF242" si="91">IF(B149=0,"",B56)</f>
        <v>0.003503327726</v>
      </c>
      <c r="C242" s="3">
        <f t="shared" si="91"/>
        <v>0.002206745366</v>
      </c>
      <c r="D242" s="3">
        <f t="shared" si="91"/>
        <v>0.00921806059</v>
      </c>
      <c r="E242" s="3">
        <f t="shared" si="91"/>
        <v>0.01501562212</v>
      </c>
      <c r="F242" s="3">
        <f t="shared" si="91"/>
        <v>0.01856917353</v>
      </c>
      <c r="G242" s="3">
        <f t="shared" si="91"/>
        <v>0.0209287208</v>
      </c>
      <c r="H242" s="3">
        <f t="shared" si="91"/>
        <v>0.02257744883</v>
      </c>
      <c r="I242" s="3">
        <f t="shared" si="91"/>
        <v>0.02383579877</v>
      </c>
      <c r="J242" s="3">
        <f t="shared" si="91"/>
        <v>0.02497093313</v>
      </c>
      <c r="K242" s="3">
        <f t="shared" si="91"/>
        <v>0.02594435485</v>
      </c>
      <c r="L242" s="3">
        <f t="shared" si="91"/>
        <v>0.02660606066</v>
      </c>
      <c r="M242" s="3">
        <f t="shared" si="91"/>
        <v>0.02746592298</v>
      </c>
      <c r="N242" s="3">
        <f t="shared" si="91"/>
        <v>0.02767122637</v>
      </c>
      <c r="O242" s="3">
        <f t="shared" si="91"/>
        <v>0.02857088265</v>
      </c>
      <c r="P242" s="3">
        <f t="shared" si="91"/>
        <v>0.02912805515</v>
      </c>
      <c r="Q242" s="3">
        <f t="shared" si="91"/>
        <v>0.02953624765</v>
      </c>
      <c r="R242" s="3">
        <f t="shared" si="91"/>
        <v>0.02988210814</v>
      </c>
      <c r="S242" s="3">
        <f t="shared" si="91"/>
        <v>0.03012702611</v>
      </c>
      <c r="T242" s="3">
        <f t="shared" si="91"/>
        <v>0.03028622009</v>
      </c>
      <c r="U242" s="3">
        <f t="shared" si="91"/>
        <v>0.03059223428</v>
      </c>
      <c r="V242" s="3">
        <f t="shared" si="91"/>
        <v>0.03044240752</v>
      </c>
      <c r="W242" s="3">
        <f t="shared" si="91"/>
        <v>0.03066313878</v>
      </c>
      <c r="X242" s="3">
        <f t="shared" si="91"/>
        <v>0.03069059425</v>
      </c>
      <c r="Y242" s="3">
        <f t="shared" si="91"/>
        <v>0.03068202175</v>
      </c>
      <c r="Z242" s="3">
        <f t="shared" si="91"/>
        <v>0.03077700775</v>
      </c>
      <c r="AA242" s="3">
        <f t="shared" si="91"/>
        <v>0.03081658604</v>
      </c>
      <c r="AB242" s="3">
        <f t="shared" si="91"/>
        <v>0.03076681034</v>
      </c>
      <c r="AC242" s="3">
        <f t="shared" si="91"/>
        <v>0.03080673623</v>
      </c>
      <c r="AD242" s="3">
        <f t="shared" si="91"/>
        <v>0.0308210772</v>
      </c>
      <c r="AE242" s="3">
        <f t="shared" si="91"/>
        <v>0.03077915627</v>
      </c>
      <c r="AF242" s="3">
        <f t="shared" si="91"/>
        <v>0.03096076364</v>
      </c>
    </row>
    <row r="243" ht="14.25" customHeight="1">
      <c r="A243" s="58" t="str">
        <f t="shared" si="82"/>
        <v>Large Pickup</v>
      </c>
      <c r="B243" s="3" t="str">
        <f t="shared" ref="B243:AF243" si="92">IF(B150=0,"",B57)</f>
        <v/>
      </c>
      <c r="C243" s="3" t="str">
        <f t="shared" si="92"/>
        <v/>
      </c>
      <c r="D243" s="3" t="str">
        <f t="shared" si="92"/>
        <v/>
      </c>
      <c r="E243" s="3" t="str">
        <f t="shared" si="92"/>
        <v/>
      </c>
      <c r="F243" s="3" t="str">
        <f t="shared" si="92"/>
        <v/>
      </c>
      <c r="G243" s="3" t="str">
        <f t="shared" si="92"/>
        <v/>
      </c>
      <c r="H243" s="3" t="str">
        <f t="shared" si="92"/>
        <v/>
      </c>
      <c r="I243" s="3" t="str">
        <f t="shared" si="92"/>
        <v/>
      </c>
      <c r="J243" s="3" t="str">
        <f t="shared" si="92"/>
        <v/>
      </c>
      <c r="K243" s="3" t="str">
        <f t="shared" si="92"/>
        <v/>
      </c>
      <c r="L243" s="3" t="str">
        <f t="shared" si="92"/>
        <v/>
      </c>
      <c r="M243" s="3" t="str">
        <f t="shared" si="92"/>
        <v/>
      </c>
      <c r="N243" s="3" t="str">
        <f t="shared" si="92"/>
        <v/>
      </c>
      <c r="O243" s="3" t="str">
        <f t="shared" si="92"/>
        <v/>
      </c>
      <c r="P243" s="3" t="str">
        <f t="shared" si="92"/>
        <v/>
      </c>
      <c r="Q243" s="3" t="str">
        <f t="shared" si="92"/>
        <v/>
      </c>
      <c r="R243" s="3" t="str">
        <f t="shared" si="92"/>
        <v/>
      </c>
      <c r="S243" s="3" t="str">
        <f t="shared" si="92"/>
        <v/>
      </c>
      <c r="T243" s="3" t="str">
        <f t="shared" si="92"/>
        <v/>
      </c>
      <c r="U243" s="3" t="str">
        <f t="shared" si="92"/>
        <v/>
      </c>
      <c r="V243" s="3" t="str">
        <f t="shared" si="92"/>
        <v/>
      </c>
      <c r="W243" s="3" t="str">
        <f t="shared" si="92"/>
        <v/>
      </c>
      <c r="X243" s="3" t="str">
        <f t="shared" si="92"/>
        <v/>
      </c>
      <c r="Y243" s="3" t="str">
        <f t="shared" si="92"/>
        <v/>
      </c>
      <c r="Z243" s="3" t="str">
        <f t="shared" si="92"/>
        <v/>
      </c>
      <c r="AA243" s="3" t="str">
        <f t="shared" si="92"/>
        <v/>
      </c>
      <c r="AB243" s="3" t="str">
        <f t="shared" si="92"/>
        <v/>
      </c>
      <c r="AC243" s="3" t="str">
        <f t="shared" si="92"/>
        <v/>
      </c>
      <c r="AD243" s="3" t="str">
        <f t="shared" si="92"/>
        <v/>
      </c>
      <c r="AE243" s="3" t="str">
        <f t="shared" si="92"/>
        <v/>
      </c>
      <c r="AF243" s="3" t="str">
        <f t="shared" si="92"/>
        <v/>
      </c>
    </row>
    <row r="244" ht="14.25" customHeight="1">
      <c r="A244" s="58" t="str">
        <f t="shared" si="82"/>
        <v>Small Van</v>
      </c>
      <c r="B244" s="3" t="str">
        <f t="shared" ref="B244:AF244" si="93">IF(B151=0,"",B58)</f>
        <v/>
      </c>
      <c r="C244" s="3" t="str">
        <f t="shared" si="93"/>
        <v/>
      </c>
      <c r="D244" s="3" t="str">
        <f t="shared" si="93"/>
        <v/>
      </c>
      <c r="E244" s="3" t="str">
        <f t="shared" si="93"/>
        <v/>
      </c>
      <c r="F244" s="3" t="str">
        <f t="shared" si="93"/>
        <v/>
      </c>
      <c r="G244" s="3" t="str">
        <f t="shared" si="93"/>
        <v/>
      </c>
      <c r="H244" s="3" t="str">
        <f t="shared" si="93"/>
        <v/>
      </c>
      <c r="I244" s="3" t="str">
        <f t="shared" si="93"/>
        <v/>
      </c>
      <c r="J244" s="3" t="str">
        <f t="shared" si="93"/>
        <v/>
      </c>
      <c r="K244" s="3" t="str">
        <f t="shared" si="93"/>
        <v/>
      </c>
      <c r="L244" s="3" t="str">
        <f t="shared" si="93"/>
        <v/>
      </c>
      <c r="M244" s="3" t="str">
        <f t="shared" si="93"/>
        <v/>
      </c>
      <c r="N244" s="3" t="str">
        <f t="shared" si="93"/>
        <v/>
      </c>
      <c r="O244" s="3" t="str">
        <f t="shared" si="93"/>
        <v/>
      </c>
      <c r="P244" s="3" t="str">
        <f t="shared" si="93"/>
        <v/>
      </c>
      <c r="Q244" s="3" t="str">
        <f t="shared" si="93"/>
        <v/>
      </c>
      <c r="R244" s="3" t="str">
        <f t="shared" si="93"/>
        <v/>
      </c>
      <c r="S244" s="3" t="str">
        <f t="shared" si="93"/>
        <v/>
      </c>
      <c r="T244" s="3" t="str">
        <f t="shared" si="93"/>
        <v/>
      </c>
      <c r="U244" s="3" t="str">
        <f t="shared" si="93"/>
        <v/>
      </c>
      <c r="V244" s="3" t="str">
        <f t="shared" si="93"/>
        <v/>
      </c>
      <c r="W244" s="3" t="str">
        <f t="shared" si="93"/>
        <v/>
      </c>
      <c r="X244" s="3" t="str">
        <f t="shared" si="93"/>
        <v/>
      </c>
      <c r="Y244" s="3" t="str">
        <f t="shared" si="93"/>
        <v/>
      </c>
      <c r="Z244" s="3" t="str">
        <f t="shared" si="93"/>
        <v/>
      </c>
      <c r="AA244" s="3" t="str">
        <f t="shared" si="93"/>
        <v/>
      </c>
      <c r="AB244" s="3" t="str">
        <f t="shared" si="93"/>
        <v/>
      </c>
      <c r="AC244" s="3" t="str">
        <f t="shared" si="93"/>
        <v/>
      </c>
      <c r="AD244" s="3" t="str">
        <f t="shared" si="93"/>
        <v/>
      </c>
      <c r="AE244" s="3" t="str">
        <f t="shared" si="93"/>
        <v/>
      </c>
      <c r="AF244" s="3" t="str">
        <f t="shared" si="93"/>
        <v/>
      </c>
    </row>
    <row r="245" ht="14.25" customHeight="1">
      <c r="A245" s="58" t="str">
        <f t="shared" si="82"/>
        <v>Large Van</v>
      </c>
      <c r="B245" s="3">
        <f t="shared" ref="B245:AF245" si="94">IF(B152=0,"",B59)</f>
        <v>0.003433854943</v>
      </c>
      <c r="C245" s="3">
        <f t="shared" si="94"/>
        <v>0.004219821794</v>
      </c>
      <c r="D245" s="3">
        <f t="shared" si="94"/>
        <v>0.01679372865</v>
      </c>
      <c r="E245" s="3">
        <f t="shared" si="94"/>
        <v>0.025691236</v>
      </c>
      <c r="F245" s="3">
        <f t="shared" si="94"/>
        <v>0.03159049046</v>
      </c>
      <c r="G245" s="3">
        <f t="shared" si="94"/>
        <v>0.0356194842</v>
      </c>
      <c r="H245" s="3">
        <f t="shared" si="94"/>
        <v>0.03854651483</v>
      </c>
      <c r="I245" s="3">
        <f t="shared" si="94"/>
        <v>0.0408023262</v>
      </c>
      <c r="J245" s="3">
        <f t="shared" si="94"/>
        <v>0.04260216779</v>
      </c>
      <c r="K245" s="3">
        <f t="shared" si="94"/>
        <v>0.0441246307</v>
      </c>
      <c r="L245" s="3">
        <f t="shared" si="94"/>
        <v>0.0454402872</v>
      </c>
      <c r="M245" s="3">
        <f t="shared" si="94"/>
        <v>0.04656125134</v>
      </c>
      <c r="N245" s="3">
        <f t="shared" si="94"/>
        <v>0.04759784029</v>
      </c>
      <c r="O245" s="3">
        <f t="shared" si="94"/>
        <v>0.04842018944</v>
      </c>
      <c r="P245" s="3">
        <f t="shared" si="94"/>
        <v>0.04931679621</v>
      </c>
      <c r="Q245" s="3">
        <f t="shared" si="94"/>
        <v>0.04999463189</v>
      </c>
      <c r="R245" s="3">
        <f t="shared" si="94"/>
        <v>0.05052137769</v>
      </c>
      <c r="S245" s="3">
        <f t="shared" si="94"/>
        <v>0.05097388257</v>
      </c>
      <c r="T245" s="3">
        <f t="shared" si="94"/>
        <v>0.0512505869</v>
      </c>
      <c r="U245" s="3">
        <f t="shared" si="94"/>
        <v>0.05149521323</v>
      </c>
      <c r="V245" s="3">
        <f t="shared" si="94"/>
        <v>0.05172086317</v>
      </c>
      <c r="W245" s="3">
        <f t="shared" si="94"/>
        <v>0.05184400246</v>
      </c>
      <c r="X245" s="3">
        <f t="shared" si="94"/>
        <v>0.05192478893</v>
      </c>
      <c r="Y245" s="3">
        <f t="shared" si="94"/>
        <v>0.05196761534</v>
      </c>
      <c r="Z245" s="3">
        <f t="shared" si="94"/>
        <v>0.0519674937</v>
      </c>
      <c r="AA245" s="3">
        <f t="shared" si="94"/>
        <v>0.05196041726</v>
      </c>
      <c r="AB245" s="3">
        <f t="shared" si="94"/>
        <v>0.05193221125</v>
      </c>
      <c r="AC245" s="3">
        <f t="shared" si="94"/>
        <v>0.05189627263</v>
      </c>
      <c r="AD245" s="3">
        <f t="shared" si="94"/>
        <v>0.05187614373</v>
      </c>
      <c r="AE245" s="3">
        <f t="shared" si="94"/>
        <v>0.05184668013</v>
      </c>
      <c r="AF245" s="3">
        <f t="shared" si="94"/>
        <v>0.05181790311</v>
      </c>
    </row>
    <row r="246" ht="14.25" customHeight="1">
      <c r="A246" s="58" t="str">
        <f t="shared" si="82"/>
        <v>Small Utility</v>
      </c>
      <c r="B246" s="3">
        <f t="shared" ref="B246:AF246" si="95">IF(B153=0,"",B60)</f>
        <v>0.004149043597</v>
      </c>
      <c r="C246" s="3">
        <f t="shared" si="95"/>
        <v>0.001719305902</v>
      </c>
      <c r="D246" s="3">
        <f t="shared" si="95"/>
        <v>0.006682646316</v>
      </c>
      <c r="E246" s="3">
        <f t="shared" si="95"/>
        <v>0.01055863208</v>
      </c>
      <c r="F246" s="3">
        <f t="shared" si="95"/>
        <v>0.0129228224</v>
      </c>
      <c r="G246" s="3">
        <f t="shared" si="95"/>
        <v>0.01449099475</v>
      </c>
      <c r="H246" s="3">
        <f t="shared" si="95"/>
        <v>0.01558774652</v>
      </c>
      <c r="I246" s="3">
        <f t="shared" si="95"/>
        <v>0.01640688055</v>
      </c>
      <c r="J246" s="3">
        <f t="shared" si="95"/>
        <v>0.0171026718</v>
      </c>
      <c r="K246" s="3">
        <f t="shared" si="95"/>
        <v>0.0176731998</v>
      </c>
      <c r="L246" s="3">
        <f t="shared" si="95"/>
        <v>0.01812514101</v>
      </c>
      <c r="M246" s="3">
        <f t="shared" si="95"/>
        <v>0.01855373241</v>
      </c>
      <c r="N246" s="3">
        <f t="shared" si="95"/>
        <v>0.01884669443</v>
      </c>
      <c r="O246" s="3">
        <f t="shared" si="95"/>
        <v>0.01919784548</v>
      </c>
      <c r="P246" s="3">
        <f t="shared" si="95"/>
        <v>0.0194324593</v>
      </c>
      <c r="Q246" s="3">
        <f t="shared" si="95"/>
        <v>0.01963776383</v>
      </c>
      <c r="R246" s="3">
        <f t="shared" si="95"/>
        <v>0.01981028514</v>
      </c>
      <c r="S246" s="3">
        <f t="shared" si="95"/>
        <v>0.01995041823</v>
      </c>
      <c r="T246" s="3">
        <f t="shared" si="95"/>
        <v>0.02004804051</v>
      </c>
      <c r="U246" s="3">
        <f t="shared" si="95"/>
        <v>0.02014473707</v>
      </c>
      <c r="V246" s="3">
        <f t="shared" si="95"/>
        <v>0.02014757365</v>
      </c>
      <c r="W246" s="3">
        <f t="shared" si="95"/>
        <v>0.02018256104</v>
      </c>
      <c r="X246" s="3">
        <f t="shared" si="95"/>
        <v>0.02018359754</v>
      </c>
      <c r="Y246" s="3">
        <f t="shared" si="95"/>
        <v>0.02015918135</v>
      </c>
      <c r="Z246" s="3">
        <f t="shared" si="95"/>
        <v>0.0201481788</v>
      </c>
      <c r="AA246" s="3">
        <f t="shared" si="95"/>
        <v>0.02012891231</v>
      </c>
      <c r="AB246" s="3">
        <f t="shared" si="95"/>
        <v>0.02009154997</v>
      </c>
      <c r="AC246" s="3">
        <f t="shared" si="95"/>
        <v>0.02006469226</v>
      </c>
      <c r="AD246" s="3">
        <f t="shared" si="95"/>
        <v>0.02003548384</v>
      </c>
      <c r="AE246" s="3">
        <f t="shared" si="95"/>
        <v>0.02000121671</v>
      </c>
      <c r="AF246" s="3">
        <f t="shared" si="95"/>
        <v>0.02000661204</v>
      </c>
    </row>
    <row r="247" ht="14.25" customHeight="1">
      <c r="A247" s="58" t="str">
        <f t="shared" si="82"/>
        <v>Large Utility</v>
      </c>
      <c r="B247" s="3" t="str">
        <f t="shared" ref="B247:AF247" si="96">IF(B154=0,"",B61)</f>
        <v/>
      </c>
      <c r="C247" s="3" t="str">
        <f t="shared" si="96"/>
        <v/>
      </c>
      <c r="D247" s="3" t="str">
        <f t="shared" si="96"/>
        <v/>
      </c>
      <c r="E247" s="3" t="str">
        <f t="shared" si="96"/>
        <v/>
      </c>
      <c r="F247" s="3" t="str">
        <f t="shared" si="96"/>
        <v/>
      </c>
      <c r="G247" s="3" t="str">
        <f t="shared" si="96"/>
        <v/>
      </c>
      <c r="H247" s="3" t="str">
        <f t="shared" si="96"/>
        <v/>
      </c>
      <c r="I247" s="3" t="str">
        <f t="shared" si="96"/>
        <v/>
      </c>
      <c r="J247" s="3" t="str">
        <f t="shared" si="96"/>
        <v/>
      </c>
      <c r="K247" s="3" t="str">
        <f t="shared" si="96"/>
        <v/>
      </c>
      <c r="L247" s="3" t="str">
        <f t="shared" si="96"/>
        <v/>
      </c>
      <c r="M247" s="3" t="str">
        <f t="shared" si="96"/>
        <v/>
      </c>
      <c r="N247" s="3" t="str">
        <f t="shared" si="96"/>
        <v/>
      </c>
      <c r="O247" s="3" t="str">
        <f t="shared" si="96"/>
        <v/>
      </c>
      <c r="P247" s="3" t="str">
        <f t="shared" si="96"/>
        <v/>
      </c>
      <c r="Q247" s="3" t="str">
        <f t="shared" si="96"/>
        <v/>
      </c>
      <c r="R247" s="3" t="str">
        <f t="shared" si="96"/>
        <v/>
      </c>
      <c r="S247" s="3" t="str">
        <f t="shared" si="96"/>
        <v/>
      </c>
      <c r="T247" s="3" t="str">
        <f t="shared" si="96"/>
        <v/>
      </c>
      <c r="U247" s="3" t="str">
        <f t="shared" si="96"/>
        <v/>
      </c>
      <c r="V247" s="3" t="str">
        <f t="shared" si="96"/>
        <v/>
      </c>
      <c r="W247" s="3" t="str">
        <f t="shared" si="96"/>
        <v/>
      </c>
      <c r="X247" s="3" t="str">
        <f t="shared" si="96"/>
        <v/>
      </c>
      <c r="Y247" s="3" t="str">
        <f t="shared" si="96"/>
        <v/>
      </c>
      <c r="Z247" s="3" t="str">
        <f t="shared" si="96"/>
        <v/>
      </c>
      <c r="AA247" s="3" t="str">
        <f t="shared" si="96"/>
        <v/>
      </c>
      <c r="AB247" s="3" t="str">
        <f t="shared" si="96"/>
        <v/>
      </c>
      <c r="AC247" s="3" t="str">
        <f t="shared" si="96"/>
        <v/>
      </c>
      <c r="AD247" s="3" t="str">
        <f t="shared" si="96"/>
        <v/>
      </c>
      <c r="AE247" s="3" t="str">
        <f t="shared" si="96"/>
        <v/>
      </c>
      <c r="AF247" s="3" t="str">
        <f t="shared" si="96"/>
        <v/>
      </c>
    </row>
    <row r="248" ht="14.25" customHeight="1">
      <c r="A248" s="58" t="str">
        <f t="shared" si="82"/>
        <v>Small Crossover Trucks</v>
      </c>
      <c r="B248" s="3" t="str">
        <f t="shared" ref="B248:AF248" si="97">IF(B155=0,"",B62)</f>
        <v/>
      </c>
      <c r="C248" s="3">
        <f t="shared" si="97"/>
        <v>0.01021455346</v>
      </c>
      <c r="D248" s="3">
        <f t="shared" si="97"/>
        <v>0.04090299524</v>
      </c>
      <c r="E248" s="3">
        <f t="shared" si="97"/>
        <v>0.06520259141</v>
      </c>
      <c r="F248" s="3">
        <f t="shared" si="97"/>
        <v>0.08109890542</v>
      </c>
      <c r="G248" s="3">
        <f t="shared" si="97"/>
        <v>0.09216643047</v>
      </c>
      <c r="H248" s="3">
        <f t="shared" si="97"/>
        <v>0.1003397009</v>
      </c>
      <c r="I248" s="3">
        <f t="shared" si="97"/>
        <v>0.1067252336</v>
      </c>
      <c r="J248" s="3">
        <f t="shared" si="97"/>
        <v>0.1121572718</v>
      </c>
      <c r="K248" s="3">
        <f t="shared" si="97"/>
        <v>0.116775125</v>
      </c>
      <c r="L248" s="3">
        <f t="shared" si="97"/>
        <v>0.120683293</v>
      </c>
      <c r="M248" s="3">
        <f t="shared" si="97"/>
        <v>0.1242739212</v>
      </c>
      <c r="N248" s="3">
        <f t="shared" si="97"/>
        <v>0.127093558</v>
      </c>
      <c r="O248" s="3">
        <f t="shared" si="97"/>
        <v>0.1300151574</v>
      </c>
      <c r="P248" s="3">
        <f t="shared" si="97"/>
        <v>0.1323294877</v>
      </c>
      <c r="Q248" s="3">
        <f t="shared" si="97"/>
        <v>0.1343634144</v>
      </c>
      <c r="R248" s="3">
        <f t="shared" si="97"/>
        <v>0.1361673476</v>
      </c>
      <c r="S248" s="3">
        <f t="shared" si="97"/>
        <v>0.1376665252</v>
      </c>
      <c r="T248" s="3">
        <f t="shared" si="97"/>
        <v>0.1389095356</v>
      </c>
      <c r="U248" s="3">
        <f t="shared" si="97"/>
        <v>0.1400292766</v>
      </c>
      <c r="V248" s="3">
        <f t="shared" si="97"/>
        <v>0.1406777596</v>
      </c>
      <c r="W248" s="3">
        <f t="shared" si="97"/>
        <v>0.1413667215</v>
      </c>
      <c r="X248" s="3">
        <f t="shared" si="97"/>
        <v>0.1418399499</v>
      </c>
      <c r="Y248" s="3">
        <f t="shared" si="97"/>
        <v>0.1421313509</v>
      </c>
      <c r="Z248" s="3">
        <f t="shared" si="97"/>
        <v>0.1424414707</v>
      </c>
      <c r="AA248" s="3">
        <f t="shared" si="97"/>
        <v>0.1426925997</v>
      </c>
      <c r="AB248" s="3">
        <f t="shared" si="97"/>
        <v>0.1428381533</v>
      </c>
      <c r="AC248" s="3">
        <f t="shared" si="97"/>
        <v>0.1430055737</v>
      </c>
      <c r="AD248" s="3">
        <f t="shared" si="97"/>
        <v>0.143162075</v>
      </c>
      <c r="AE248" s="3">
        <f t="shared" si="97"/>
        <v>0.143276114</v>
      </c>
      <c r="AF248" s="3">
        <f t="shared" si="97"/>
        <v>0.1435622269</v>
      </c>
    </row>
    <row r="249" ht="14.25" customHeight="1">
      <c r="A249" s="58" t="str">
        <f t="shared" si="82"/>
        <v>Large Crossover Trucks</v>
      </c>
      <c r="B249" s="3" t="str">
        <f t="shared" ref="B249:AF249" si="98">IF(B156=0,"",B63)</f>
        <v/>
      </c>
      <c r="C249" s="3" t="str">
        <f t="shared" si="98"/>
        <v/>
      </c>
      <c r="D249" s="3" t="str">
        <f t="shared" si="98"/>
        <v/>
      </c>
      <c r="E249" s="3" t="str">
        <f t="shared" si="98"/>
        <v/>
      </c>
      <c r="F249" s="3" t="str">
        <f t="shared" si="98"/>
        <v/>
      </c>
      <c r="G249" s="3" t="str">
        <f t="shared" si="98"/>
        <v/>
      </c>
      <c r="H249" s="3" t="str">
        <f t="shared" si="98"/>
        <v/>
      </c>
      <c r="I249" s="3" t="str">
        <f t="shared" si="98"/>
        <v/>
      </c>
      <c r="J249" s="3" t="str">
        <f t="shared" si="98"/>
        <v/>
      </c>
      <c r="K249" s="3" t="str">
        <f t="shared" si="98"/>
        <v/>
      </c>
      <c r="L249" s="3" t="str">
        <f t="shared" si="98"/>
        <v/>
      </c>
      <c r="M249" s="3" t="str">
        <f t="shared" si="98"/>
        <v/>
      </c>
      <c r="N249" s="3" t="str">
        <f t="shared" si="98"/>
        <v/>
      </c>
      <c r="O249" s="3" t="str">
        <f t="shared" si="98"/>
        <v/>
      </c>
      <c r="P249" s="3" t="str">
        <f t="shared" si="98"/>
        <v/>
      </c>
      <c r="Q249" s="3" t="str">
        <f t="shared" si="98"/>
        <v/>
      </c>
      <c r="R249" s="3" t="str">
        <f t="shared" si="98"/>
        <v/>
      </c>
      <c r="S249" s="3" t="str">
        <f t="shared" si="98"/>
        <v/>
      </c>
      <c r="T249" s="3" t="str">
        <f t="shared" si="98"/>
        <v/>
      </c>
      <c r="U249" s="3" t="str">
        <f t="shared" si="98"/>
        <v/>
      </c>
      <c r="V249" s="3" t="str">
        <f t="shared" si="98"/>
        <v/>
      </c>
      <c r="W249" s="3" t="str">
        <f t="shared" si="98"/>
        <v/>
      </c>
      <c r="X249" s="3" t="str">
        <f t="shared" si="98"/>
        <v/>
      </c>
      <c r="Y249" s="3" t="str">
        <f t="shared" si="98"/>
        <v/>
      </c>
      <c r="Z249" s="3" t="str">
        <f t="shared" si="98"/>
        <v/>
      </c>
      <c r="AA249" s="3" t="str">
        <f t="shared" si="98"/>
        <v/>
      </c>
      <c r="AB249" s="3" t="str">
        <f t="shared" si="98"/>
        <v/>
      </c>
      <c r="AC249" s="3" t="str">
        <f t="shared" si="98"/>
        <v/>
      </c>
      <c r="AD249" s="3" t="str">
        <f t="shared" si="98"/>
        <v/>
      </c>
      <c r="AE249" s="3" t="str">
        <f t="shared" si="98"/>
        <v/>
      </c>
      <c r="AF249" s="3" t="str">
        <f t="shared" si="98"/>
        <v/>
      </c>
    </row>
    <row r="250" ht="14.25" customHeight="1"/>
    <row r="251" ht="14.25" customHeight="1">
      <c r="A251" s="2" t="s">
        <v>3908</v>
      </c>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ht="14.25" customHeight="1">
      <c r="B252" s="3">
        <v>2020.0</v>
      </c>
      <c r="C252" s="3">
        <v>2021.0</v>
      </c>
      <c r="D252" s="3">
        <v>2022.0</v>
      </c>
      <c r="E252" s="3">
        <v>2023.0</v>
      </c>
      <c r="F252" s="3">
        <v>2024.0</v>
      </c>
      <c r="G252" s="3">
        <v>2025.0</v>
      </c>
      <c r="H252" s="3">
        <v>2026.0</v>
      </c>
      <c r="I252" s="3">
        <v>2027.0</v>
      </c>
      <c r="J252" s="3">
        <v>2028.0</v>
      </c>
      <c r="K252" s="3">
        <v>2029.0</v>
      </c>
      <c r="L252" s="3">
        <v>2030.0</v>
      </c>
      <c r="M252" s="3">
        <v>2031.0</v>
      </c>
      <c r="N252" s="3">
        <v>2032.0</v>
      </c>
      <c r="O252" s="3">
        <v>2033.0</v>
      </c>
      <c r="P252" s="3">
        <v>2034.0</v>
      </c>
      <c r="Q252" s="3">
        <v>2035.0</v>
      </c>
      <c r="R252" s="3">
        <v>2036.0</v>
      </c>
      <c r="S252" s="3">
        <v>2037.0</v>
      </c>
      <c r="T252" s="3">
        <v>2038.0</v>
      </c>
      <c r="U252" s="3">
        <v>2039.0</v>
      </c>
      <c r="V252" s="3">
        <v>2040.0</v>
      </c>
      <c r="W252" s="3">
        <v>2041.0</v>
      </c>
      <c r="X252" s="3">
        <v>2042.0</v>
      </c>
      <c r="Y252" s="3">
        <v>2043.0</v>
      </c>
      <c r="Z252" s="3">
        <v>2044.0</v>
      </c>
      <c r="AA252" s="3">
        <v>2045.0</v>
      </c>
      <c r="AB252" s="3">
        <v>2046.0</v>
      </c>
      <c r="AC252" s="3">
        <v>2047.0</v>
      </c>
      <c r="AD252" s="3">
        <v>2048.0</v>
      </c>
      <c r="AE252" s="3">
        <v>2049.0</v>
      </c>
      <c r="AF252" s="3">
        <v>2050.0</v>
      </c>
    </row>
    <row r="253" ht="14.25" customHeight="1">
      <c r="A253" s="3" t="s">
        <v>3909</v>
      </c>
      <c r="B253" s="3">
        <f>(SUM(SUMPRODUCT(B162:B177,B69:B84)/SUM(B162:B177)*B19,SUMPRODUCT(B87:B102,B180:B195)/SUM(B180:B195)*B20,SUMPRODUCT(B105:B120,B198:B213)/SUM(B198:B213)*B21)*10^3)*cpi_2020to2012</f>
        <v>47679.46364</v>
      </c>
      <c r="C253" s="3">
        <f>(SUM(SUMPRODUCT(C162:C177,C69:C84)/SUM(C162:C177)*C19,SUMPRODUCT(C87:C102,C180:C195)/SUM(C180:C195)*C20,SUMPRODUCT(C105:C120,C198:C213)/SUM(C198:C213)*C21)*10^3)*cpi_2021to2012</f>
        <v>42393.84576</v>
      </c>
      <c r="D253" s="3">
        <f>(SUM(SUMPRODUCT(D162:D177,D69:D84)/SUM(D162:D177)*D19,SUMPRODUCT(D87:D102,D180:D195)/SUM(D180:D195)*D20,SUMPRODUCT(D105:D120,D198:D213)/SUM(D198:D213)*D21)*10^3)*cpi_2021to2012</f>
        <v>41997.70023</v>
      </c>
      <c r="E253" s="3">
        <f>(SUM(SUMPRODUCT(E162:E177,E69:E84)/SUM(E162:E177)*E19,SUMPRODUCT(E87:E102,E180:E195)/SUM(E180:E195)*E20,SUMPRODUCT(E105:E120,E198:E213)/SUM(E198:E213)*E21)*10^3)*cpi_2021to2012</f>
        <v>41541.26738</v>
      </c>
      <c r="F253" s="3">
        <f>(SUM(SUMPRODUCT(F162:F177,F69:F84)/SUM(F162:F177)*F19,SUMPRODUCT(F87:F102,F180:F195)/SUM(F180:F195)*F20,SUMPRODUCT(F105:F120,F198:F213)/SUM(F198:F213)*F21)*10^3)*cpi_2021to2012</f>
        <v>41078.70618</v>
      </c>
      <c r="G253" s="3">
        <f>(SUM(SUMPRODUCT(G162:G177,G69:G84)/SUM(G162:G177)*G19,SUMPRODUCT(G87:G102,G180:G195)/SUM(G180:G195)*G20,SUMPRODUCT(G105:G120,G198:G213)/SUM(G198:G213)*G21)*10^3)*cpi_2021to2012</f>
        <v>40870.57245</v>
      </c>
      <c r="H253" s="3">
        <f>(SUM(SUMPRODUCT(H162:H177,H69:H84)/SUM(H162:H177)*H19,SUMPRODUCT(H87:H102,H180:H195)/SUM(H180:H195)*H20,SUMPRODUCT(H105:H120,H198:H213)/SUM(H198:H213)*H21)*10^3)*cpi_2021to2012</f>
        <v>40722.59525</v>
      </c>
      <c r="I253" s="3">
        <f>(SUM(SUMPRODUCT(I162:I177,I69:I84)/SUM(I162:I177)*I19,SUMPRODUCT(I87:I102,I180:I195)/SUM(I180:I195)*I20,SUMPRODUCT(I105:I120,I198:I213)/SUM(I198:I213)*I21)*10^3)*cpi_2021to2012</f>
        <v>40612.12678</v>
      </c>
      <c r="J253" s="3">
        <f>(SUM(SUMPRODUCT(J162:J177,J69:J84)/SUM(J162:J177)*J19,SUMPRODUCT(J87:J102,J180:J195)/SUM(J180:J195)*J20,SUMPRODUCT(J105:J120,J198:J213)/SUM(J198:J213)*J21)*10^3)*cpi_2021to2012</f>
        <v>40554.60193</v>
      </c>
      <c r="K253" s="3">
        <f>(SUM(SUMPRODUCT(K162:K177,K69:K84)/SUM(K162:K177)*K19,SUMPRODUCT(K87:K102,K180:K195)/SUM(K180:K195)*K20,SUMPRODUCT(K105:K120,K198:K213)/SUM(K198:K213)*K21)*10^3)*cpi_2021to2012</f>
        <v>40491.85472</v>
      </c>
      <c r="L253" s="3">
        <f>(SUM(SUMPRODUCT(L162:L177,L69:L84)/SUM(L162:L177)*L19,SUMPRODUCT(L87:L102,L180:L195)/SUM(L180:L195)*L20,SUMPRODUCT(L105:L120,L198:L213)/SUM(L198:L213)*L21)*10^3)*cpi_2021to2012</f>
        <v>40432.87652</v>
      </c>
      <c r="M253" s="3">
        <f>(SUM(SUMPRODUCT(M162:M177,M69:M84)/SUM(M162:M177)*M19,SUMPRODUCT(M87:M102,M180:M195)/SUM(M180:M195)*M20,SUMPRODUCT(M105:M120,M198:M213)/SUM(M198:M213)*M21)*10^3)*cpi_2021to2012</f>
        <v>40429.03776</v>
      </c>
      <c r="N253" s="3">
        <f>(SUM(SUMPRODUCT(N162:N177,N69:N84)/SUM(N162:N177)*N19,SUMPRODUCT(N87:N102,N180:N195)/SUM(N180:N195)*N20,SUMPRODUCT(N105:N120,N198:N213)/SUM(N198:N213)*N21)*10^3)*cpi_2021to2012</f>
        <v>40401.75064</v>
      </c>
      <c r="O253" s="3">
        <f>(SUM(SUMPRODUCT(O162:O177,O69:O84)/SUM(O162:O177)*O19,SUMPRODUCT(O87:O102,O180:O195)/SUM(O180:O195)*O20,SUMPRODUCT(O105:O120,O198:O213)/SUM(O198:O213)*O21)*10^3)*cpi_2021to2012</f>
        <v>40384.40086</v>
      </c>
      <c r="P253" s="3">
        <f>(SUM(SUMPRODUCT(P162:P177,P69:P84)/SUM(P162:P177)*P19,SUMPRODUCT(P87:P102,P180:P195)/SUM(P180:P195)*P20,SUMPRODUCT(P105:P120,P198:P213)/SUM(P198:P213)*P21)*10^3)*cpi_2021to2012</f>
        <v>40323.47539</v>
      </c>
      <c r="Q253" s="3">
        <f>(SUM(SUMPRODUCT(Q162:Q177,Q69:Q84)/SUM(Q162:Q177)*Q19,SUMPRODUCT(Q87:Q102,Q180:Q195)/SUM(Q180:Q195)*Q20,SUMPRODUCT(Q105:Q120,Q198:Q213)/SUM(Q198:Q213)*Q21)*10^3)*cpi_2021to2012</f>
        <v>40260.01582</v>
      </c>
      <c r="R253" s="3">
        <f>(SUM(SUMPRODUCT(R162:R177,R69:R84)/SUM(R162:R177)*R19,SUMPRODUCT(R87:R102,R180:R195)/SUM(R180:R195)*R20,SUMPRODUCT(R105:R120,R198:R213)/SUM(R198:R213)*R21)*10^3)*cpi_2021to2012</f>
        <v>40210.70725</v>
      </c>
      <c r="S253" s="3">
        <f>(SUM(SUMPRODUCT(S162:S177,S69:S84)/SUM(S162:S177)*S19,SUMPRODUCT(S87:S102,S180:S195)/SUM(S180:S195)*S20,SUMPRODUCT(S105:S120,S198:S213)/SUM(S198:S213)*S21)*10^3)*cpi_2021to2012</f>
        <v>40162.25675</v>
      </c>
      <c r="T253" s="3">
        <f>(SUM(SUMPRODUCT(T162:T177,T69:T84)/SUM(T162:T177)*T19,SUMPRODUCT(T87:T102,T180:T195)/SUM(T180:T195)*T20,SUMPRODUCT(T105:T120,T198:T213)/SUM(T198:T213)*T21)*10^3)*cpi_2021to2012</f>
        <v>40112.55033</v>
      </c>
      <c r="U253" s="3">
        <f>(SUM(SUMPRODUCT(U162:U177,U69:U84)/SUM(U162:U177)*U19,SUMPRODUCT(U87:U102,U180:U195)/SUM(U180:U195)*U20,SUMPRODUCT(U105:U120,U198:U213)/SUM(U198:U213)*U21)*10^3)*cpi_2021to2012</f>
        <v>40063.68708</v>
      </c>
      <c r="V253" s="3">
        <f>(SUM(SUMPRODUCT(V162:V177,V69:V84)/SUM(V162:V177)*V19,SUMPRODUCT(V87:V102,V180:V195)/SUM(V180:V195)*V20,SUMPRODUCT(V105:V120,V198:V213)/SUM(V198:V213)*V21)*10^3)*cpi_2021to2012</f>
        <v>40016.12229</v>
      </c>
      <c r="W253" s="3">
        <f>(SUM(SUMPRODUCT(W162:W177,W69:W84)/SUM(W162:W177)*W19,SUMPRODUCT(W87:W102,W180:W195)/SUM(W180:W195)*W20,SUMPRODUCT(W105:W120,W198:W213)/SUM(W198:W213)*W21)*10^3)*cpi_2021to2012</f>
        <v>39969.8513</v>
      </c>
      <c r="X253" s="3">
        <f>(SUM(SUMPRODUCT(X162:X177,X69:X84)/SUM(X162:X177)*X19,SUMPRODUCT(X87:X102,X180:X195)/SUM(X180:X195)*X20,SUMPRODUCT(X105:X120,X198:X213)/SUM(X198:X213)*X21)*10^3)*cpi_2021to2012</f>
        <v>39923.22039</v>
      </c>
      <c r="Y253" s="3">
        <f>(SUM(SUMPRODUCT(Y162:Y177,Y69:Y84)/SUM(Y162:Y177)*Y19,SUMPRODUCT(Y87:Y102,Y180:Y195)/SUM(Y180:Y195)*Y20,SUMPRODUCT(Y105:Y120,Y198:Y213)/SUM(Y198:Y213)*Y21)*10^3)*cpi_2021to2012</f>
        <v>39876.28186</v>
      </c>
      <c r="Z253" s="3">
        <f>(SUM(SUMPRODUCT(Z162:Z177,Z69:Z84)/SUM(Z162:Z177)*Z19,SUMPRODUCT(Z87:Z102,Z180:Z195)/SUM(Z180:Z195)*Z20,SUMPRODUCT(Z105:Z120,Z198:Z213)/SUM(Z198:Z213)*Z21)*10^3)*cpi_2021to2012</f>
        <v>39833.65652</v>
      </c>
      <c r="AA253" s="3">
        <f>(SUM(SUMPRODUCT(AA162:AA177,AA69:AA84)/SUM(AA162:AA177)*AA19,SUMPRODUCT(AA87:AA102,AA180:AA195)/SUM(AA180:AA195)*AA20,SUMPRODUCT(AA105:AA120,AA198:AA213)/SUM(AA198:AA213)*AA21)*10^3)*cpi_2021to2012</f>
        <v>39791.82484</v>
      </c>
      <c r="AB253" s="3">
        <f>(SUM(SUMPRODUCT(AB162:AB177,AB69:AB84)/SUM(AB162:AB177)*AB19,SUMPRODUCT(AB87:AB102,AB180:AB195)/SUM(AB180:AB195)*AB20,SUMPRODUCT(AB105:AB120,AB198:AB213)/SUM(AB198:AB213)*AB21)*10^3)*cpi_2021to2012</f>
        <v>39750.94081</v>
      </c>
      <c r="AC253" s="3">
        <f>(SUM(SUMPRODUCT(AC162:AC177,AC69:AC84)/SUM(AC162:AC177)*AC19,SUMPRODUCT(AC87:AC102,AC180:AC195)/SUM(AC180:AC195)*AC20,SUMPRODUCT(AC105:AC120,AC198:AC213)/SUM(AC198:AC213)*AC21)*10^3)*cpi_2021to2012</f>
        <v>39711.78846</v>
      </c>
      <c r="AD253" s="3">
        <f>(SUM(SUMPRODUCT(AD162:AD177,AD69:AD84)/SUM(AD162:AD177)*AD19,SUMPRODUCT(AD87:AD102,AD180:AD195)/SUM(AD180:AD195)*AD20,SUMPRODUCT(AD105:AD120,AD198:AD213)/SUM(AD198:AD213)*AD21)*10^3)*cpi_2021to2012</f>
        <v>39673.81991</v>
      </c>
      <c r="AE253" s="3">
        <f>(SUM(SUMPRODUCT(AE162:AE177,AE69:AE84)/SUM(AE162:AE177)*AE19,SUMPRODUCT(AE87:AE102,AE180:AE195)/SUM(AE180:AE195)*AE20,SUMPRODUCT(AE105:AE120,AE198:AE213)/SUM(AE198:AE213)*AE21)*10^3)*cpi_2021to2012</f>
        <v>39637.08604</v>
      </c>
      <c r="AF253" s="3">
        <f>(SUM(SUMPRODUCT(AF162:AF177,AF69:AF84)/SUM(AF162:AF177)*AF19,SUMPRODUCT(AF87:AF102,AF180:AF195)/SUM(AF180:AF195)*AF20,SUMPRODUCT(AF105:AF120,AF198:AF213)/SUM(AF198:AF213)*AF21)*10^3)*cpi_2021to2012</f>
        <v>39592.4711</v>
      </c>
    </row>
    <row r="254" ht="14.25" customHeight="1">
      <c r="A254" s="3" t="s">
        <v>3910</v>
      </c>
      <c r="B254" s="3">
        <f>(SUM(SUMPRODUCT(B216:B231,B123:B138)/SUM(B216:B231)*B24,SUMPRODUCT(B234:B249,B141:B156)/SUM(B234:B249)*B25)*10^3)*cpi_2020to2012</f>
        <v>36885.81247</v>
      </c>
      <c r="C254" s="3">
        <f>(SUM(SUMPRODUCT(C216:C231,C123:C138)/SUM(C216:C231)*C24,SUMPRODUCT(C234:C249,C141:C156)/SUM(C234:C249)*C25)*10^3)*cpi_2021to2012</f>
        <v>37390.06287</v>
      </c>
      <c r="D254" s="3">
        <f>(SUM(SUMPRODUCT(D216:D231,D123:D138)/SUM(D216:D231)*D24,SUMPRODUCT(D234:D249,D141:D156)/SUM(D234:D249)*D25)*10^3)*cpi_2021to2012</f>
        <v>37336.11571</v>
      </c>
      <c r="E254" s="3">
        <f>(SUM(SUMPRODUCT(E216:E231,E123:E138)/SUM(E216:E231)*E24,SUMPRODUCT(E234:E249,E141:E156)/SUM(E234:E249)*E25)*10^3)*cpi_2021to2012</f>
        <v>37519.77417</v>
      </c>
      <c r="F254" s="3">
        <f>(SUM(SUMPRODUCT(F216:F231,F123:F138)/SUM(F216:F231)*F24,SUMPRODUCT(F234:F249,F141:F156)/SUM(F234:F249)*F25)*10^3)*cpi_2021to2012</f>
        <v>37560.84899</v>
      </c>
      <c r="G254" s="3">
        <f>(SUM(SUMPRODUCT(G216:G231,G123:G138)/SUM(G216:G231)*G24,SUMPRODUCT(G234:G249,G141:G156)/SUM(G234:G249)*G25)*10^3)*cpi_2021to2012</f>
        <v>37672.81368</v>
      </c>
      <c r="H254" s="3">
        <f>(SUM(SUMPRODUCT(H216:H231,H123:H138)/SUM(H216:H231)*H24,SUMPRODUCT(H234:H249,H141:H156)/SUM(H234:H249)*H25)*10^3)*cpi_2021to2012</f>
        <v>37718.56401</v>
      </c>
      <c r="I254" s="3">
        <f>(SUM(SUMPRODUCT(I216:I231,I123:I138)/SUM(I216:I231)*I24,SUMPRODUCT(I234:I249,I141:I156)/SUM(I234:I249)*I25)*10^3)*cpi_2021to2012</f>
        <v>37744.62422</v>
      </c>
      <c r="J254" s="3">
        <f>(SUM(SUMPRODUCT(J216:J231,J123:J138)/SUM(J216:J231)*J24,SUMPRODUCT(J234:J249,J141:J156)/SUM(J234:J249)*J25)*10^3)*cpi_2021to2012</f>
        <v>37799.0894</v>
      </c>
      <c r="K254" s="3">
        <f>(SUM(SUMPRODUCT(K216:K231,K123:K138)/SUM(K216:K231)*K24,SUMPRODUCT(K234:K249,K141:K156)/SUM(K234:K249)*K25)*10^3)*cpi_2021to2012</f>
        <v>37869.29461</v>
      </c>
      <c r="L254" s="3">
        <f>(SUM(SUMPRODUCT(L216:L231,L123:L138)/SUM(L216:L231)*L24,SUMPRODUCT(L234:L249,L141:L156)/SUM(L234:L249)*L25)*10^3)*cpi_2021to2012</f>
        <v>37947.78306</v>
      </c>
      <c r="M254" s="3">
        <f>(SUM(SUMPRODUCT(M216:M231,M123:M138)/SUM(M216:M231)*M24,SUMPRODUCT(M234:M249,M141:M156)/SUM(M234:M249)*M25)*10^3)*cpi_2021to2012</f>
        <v>38048.19549</v>
      </c>
      <c r="N254" s="3">
        <f>(SUM(SUMPRODUCT(N216:N231,N123:N138)/SUM(N216:N231)*N24,SUMPRODUCT(N234:N249,N141:N156)/SUM(N234:N249)*N25)*10^3)*cpi_2021to2012</f>
        <v>38134.62059</v>
      </c>
      <c r="O254" s="3">
        <f>(SUM(SUMPRODUCT(O216:O231,O123:O138)/SUM(O216:O231)*O24,SUMPRODUCT(O234:O249,O141:O156)/SUM(O234:O249)*O25)*10^3)*cpi_2021to2012</f>
        <v>38250.40145</v>
      </c>
      <c r="P254" s="3">
        <f>(SUM(SUMPRODUCT(P216:P231,P123:P138)/SUM(P216:P231)*P24,SUMPRODUCT(P234:P249,P141:P156)/SUM(P234:P249)*P25)*10^3)*cpi_2021to2012</f>
        <v>38309.62443</v>
      </c>
      <c r="Q254" s="3">
        <f>(SUM(SUMPRODUCT(Q216:Q231,Q123:Q138)/SUM(Q216:Q231)*Q24,SUMPRODUCT(Q234:Q249,Q141:Q156)/SUM(Q234:Q249)*Q25)*10^3)*cpi_2021to2012</f>
        <v>38356.75766</v>
      </c>
      <c r="R254" s="3">
        <f>(SUM(SUMPRODUCT(R216:R231,R123:R138)/SUM(R216:R231)*R24,SUMPRODUCT(R234:R249,R141:R156)/SUM(R234:R249)*R25)*10^3)*cpi_2021to2012</f>
        <v>38399.03576</v>
      </c>
      <c r="S254" s="3">
        <f>(SUM(SUMPRODUCT(S216:S231,S123:S138)/SUM(S216:S231)*S24,SUMPRODUCT(S234:S249,S141:S156)/SUM(S234:S249)*S25)*10^3)*cpi_2021to2012</f>
        <v>38433.32183</v>
      </c>
      <c r="T254" s="3">
        <f>(SUM(SUMPRODUCT(T216:T231,T123:T138)/SUM(T216:T231)*T24,SUMPRODUCT(T234:T249,T141:T156)/SUM(T234:T249)*T25)*10^3)*cpi_2021to2012</f>
        <v>38455.4441</v>
      </c>
      <c r="U254" s="3">
        <f>(SUM(SUMPRODUCT(U216:U231,U123:U138)/SUM(U216:U231)*U24,SUMPRODUCT(U234:U249,U141:U156)/SUM(U234:U249)*U25)*10^3)*cpi_2021to2012</f>
        <v>38471.87954</v>
      </c>
      <c r="V254" s="3">
        <f>(SUM(SUMPRODUCT(V216:V231,V123:V138)/SUM(V216:V231)*V24,SUMPRODUCT(V234:V249,V141:V156)/SUM(V234:V249)*V25)*10^3)*cpi_2021to2012</f>
        <v>38470.60905</v>
      </c>
      <c r="W254" s="3">
        <f>(SUM(SUMPRODUCT(W216:W231,W123:W138)/SUM(W216:W231)*W24,SUMPRODUCT(W234:W249,W141:W156)/SUM(W234:W249)*W25)*10^3)*cpi_2021to2012</f>
        <v>38476.53364</v>
      </c>
      <c r="X254" s="3">
        <f>(SUM(SUMPRODUCT(X216:X231,X123:X138)/SUM(X216:X231)*X24,SUMPRODUCT(X234:X249,X141:X156)/SUM(X234:X249)*X25)*10^3)*cpi_2021to2012</f>
        <v>38473.61315</v>
      </c>
      <c r="Y254" s="3">
        <f>(SUM(SUMPRODUCT(Y216:Y231,Y123:Y138)/SUM(Y216:Y231)*Y24,SUMPRODUCT(Y234:Y249,Y141:Y156)/SUM(Y234:Y249)*Y25)*10^3)*cpi_2021to2012</f>
        <v>38464.26046</v>
      </c>
      <c r="Z254" s="3">
        <f>(SUM(SUMPRODUCT(Z216:Z231,Z123:Z138)/SUM(Z216:Z231)*Z24,SUMPRODUCT(Z234:Z249,Z141:Z156)/SUM(Z234:Z249)*Z25)*10^3)*cpi_2021to2012</f>
        <v>38454.9637</v>
      </c>
      <c r="AA254" s="3">
        <f>(SUM(SUMPRODUCT(AA216:AA231,AA123:AA138)/SUM(AA216:AA231)*AA24,SUMPRODUCT(AA234:AA249,AA141:AA156)/SUM(AA234:AA249)*AA25)*10^3)*cpi_2021to2012</f>
        <v>38445.04102</v>
      </c>
      <c r="AB254" s="3">
        <f>(SUM(SUMPRODUCT(AB216:AB231,AB123:AB138)/SUM(AB216:AB231)*AB24,SUMPRODUCT(AB234:AB249,AB141:AB156)/SUM(AB234:AB249)*AB25)*10^3)*cpi_2021to2012</f>
        <v>38433.39478</v>
      </c>
      <c r="AC254" s="3">
        <f>(SUM(SUMPRODUCT(AC216:AC231,AC123:AC138)/SUM(AC216:AC231)*AC24,SUMPRODUCT(AC234:AC249,AC141:AC156)/SUM(AC234:AC249)*AC25)*10^3)*cpi_2021to2012</f>
        <v>38423.68388</v>
      </c>
      <c r="AD254" s="3">
        <f>(SUM(SUMPRODUCT(AD216:AD231,AD123:AD138)/SUM(AD216:AD231)*AD24,SUMPRODUCT(AD234:AD249,AD141:AD156)/SUM(AD234:AD249)*AD25)*10^3)*cpi_2021to2012</f>
        <v>38414.27522</v>
      </c>
      <c r="AE254" s="3">
        <f>(SUM(SUMPRODUCT(AE216:AE231,AE123:AE138)/SUM(AE216:AE231)*AE24,SUMPRODUCT(AE234:AE249,AE141:AE156)/SUM(AE234:AE249)*AE25)*10^3)*cpi_2021to2012</f>
        <v>38406.06207</v>
      </c>
      <c r="AF254" s="3">
        <f>(SUM(SUMPRODUCT(AF216:AF231,AF123:AF138)/SUM(AF216:AF231)*AF24,SUMPRODUCT(AF234:AF249,AF141:AF156)/SUM(AF234:AF249)*AF25)*10^3)*cpi_2021to2012</f>
        <v>38395.60795</v>
      </c>
    </row>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43"/>
    <col customWidth="1" min="2" max="2" width="16.43"/>
    <col customWidth="1" min="3" max="3" width="20.0"/>
    <col customWidth="1" min="4" max="5" width="16.43"/>
    <col customWidth="1" min="6" max="6" width="25.43"/>
    <col customWidth="1" min="7" max="7" width="16.0"/>
    <col customWidth="1" min="8" max="26" width="8.86"/>
  </cols>
  <sheetData>
    <row r="1" ht="14.25" customHeight="1">
      <c r="A1" s="3" t="s">
        <v>3911</v>
      </c>
    </row>
    <row r="2" ht="14.25" customHeight="1">
      <c r="A2" s="3" t="s">
        <v>3912</v>
      </c>
    </row>
    <row r="3" ht="14.25" customHeight="1">
      <c r="A3" s="5" t="s">
        <v>15</v>
      </c>
    </row>
    <row r="4" ht="14.25" customHeight="1"/>
    <row r="5" ht="14.25" customHeight="1">
      <c r="A5" s="99" t="s">
        <v>3913</v>
      </c>
      <c r="B5" s="99"/>
      <c r="C5" s="99"/>
      <c r="D5" s="99"/>
    </row>
    <row r="6" ht="14.25" customHeight="1"/>
    <row r="7" ht="14.25" customHeight="1">
      <c r="B7" s="3" t="s">
        <v>3914</v>
      </c>
      <c r="C7" s="3" t="s">
        <v>3915</v>
      </c>
      <c r="D7" s="3" t="s">
        <v>3916</v>
      </c>
    </row>
    <row r="8" ht="14.25" customHeight="1">
      <c r="A8" s="3" t="s">
        <v>3917</v>
      </c>
      <c r="B8" s="3">
        <f>'AEO 2021 44'!K36/SUM('AEO 2021 44'!K36,'AEO 2021 49'!K36,'AEO 2021 49'!U36)</f>
        <v>0.6749153015</v>
      </c>
      <c r="C8" s="3">
        <f>'AEO 2021 49'!K36/SUM('AEO 2021 44'!K36,'AEO 2021 49'!K36,'AEO 2021 49'!U36)</f>
        <v>0.1925926243</v>
      </c>
      <c r="D8" s="3">
        <f>'AEO 2021 49'!U36/SUM('AEO 2021 44'!K36,'AEO 2021 49'!K36,'AEO 2021 49'!U36)</f>
        <v>0.1324920742</v>
      </c>
    </row>
    <row r="9" ht="14.25" customHeight="1"/>
    <row r="10" ht="14.25" customHeight="1">
      <c r="A10" s="99" t="s">
        <v>3918</v>
      </c>
      <c r="B10" s="99"/>
      <c r="C10" s="99"/>
      <c r="D10" s="99"/>
    </row>
    <row r="11" ht="14.25" customHeight="1"/>
    <row r="12" ht="14.25" customHeight="1"/>
    <row r="13" ht="14.25" customHeight="1"/>
    <row r="14" ht="14.25" customHeight="1"/>
    <row r="15" ht="14.25" customHeight="1"/>
    <row r="16" ht="14.25" customHeight="1"/>
    <row r="17" ht="14.25" customHeight="1">
      <c r="F17" s="100"/>
      <c r="G17" s="100"/>
    </row>
    <row r="18" ht="14.25" customHeight="1">
      <c r="A18" s="1" t="s">
        <v>3919</v>
      </c>
    </row>
    <row r="19" ht="14.25" customHeight="1"/>
    <row r="20" ht="14.25" customHeight="1"/>
    <row r="21" ht="14.25" customHeight="1">
      <c r="C21" s="3" t="s">
        <v>3920</v>
      </c>
      <c r="D21" s="3" t="s">
        <v>3921</v>
      </c>
    </row>
    <row r="22" ht="14.25" customHeight="1">
      <c r="C22" s="3" t="s">
        <v>3922</v>
      </c>
      <c r="D22" s="3">
        <v>45000.0</v>
      </c>
    </row>
    <row r="23" ht="14.25" customHeight="1">
      <c r="C23" s="3" t="s">
        <v>3923</v>
      </c>
      <c r="D23" s="3">
        <v>50000.0</v>
      </c>
    </row>
    <row r="24" ht="14.25" customHeight="1">
      <c r="C24" s="3" t="s">
        <v>3915</v>
      </c>
      <c r="D24" s="3">
        <v>55000.0</v>
      </c>
    </row>
    <row r="25" ht="14.25" customHeight="1">
      <c r="C25" s="3" t="s">
        <v>3916</v>
      </c>
      <c r="D25" s="3">
        <v>85000.0</v>
      </c>
    </row>
    <row r="26" ht="14.25" customHeight="1">
      <c r="C26" s="3" t="s">
        <v>3924</v>
      </c>
      <c r="D26" s="3">
        <v>120000.0</v>
      </c>
    </row>
    <row r="27" ht="14.25" customHeight="1">
      <c r="C27" s="3" t="s">
        <v>3925</v>
      </c>
      <c r="D27" s="3">
        <v>130000.0</v>
      </c>
      <c r="E27" s="3">
        <f>D27*cpi_2018to2012</f>
        <v>118820</v>
      </c>
    </row>
    <row r="28" ht="14.25" customHeight="1"/>
    <row r="29" ht="14.25" customHeight="1">
      <c r="D29" s="3" t="s">
        <v>3926</v>
      </c>
      <c r="E29" s="3" t="s">
        <v>3927</v>
      </c>
    </row>
    <row r="30" ht="14.25" customHeight="1">
      <c r="A30" s="1"/>
      <c r="C30" s="3" t="s">
        <v>3928</v>
      </c>
      <c r="D30" s="3">
        <f>D23*B8+D24*C8+D25*D8</f>
        <v>55600.18572</v>
      </c>
      <c r="E30" s="3">
        <f>D30*cpi_2018to2012</f>
        <v>50818.56975</v>
      </c>
    </row>
    <row r="31" ht="14.25" customHeight="1">
      <c r="A31" s="1" t="s">
        <v>3929</v>
      </c>
      <c r="C31" s="3" t="s">
        <v>3930</v>
      </c>
      <c r="D31" s="3">
        <f>(D22/D23)*D30</f>
        <v>50040.16715</v>
      </c>
      <c r="E31" s="3">
        <f>D31*cpi_2018to2012</f>
        <v>45736.71277</v>
      </c>
    </row>
    <row r="32" ht="14.25" customHeight="1"/>
    <row r="33" ht="14.25" customHeight="1"/>
    <row r="34" ht="14.25" customHeight="1">
      <c r="A34" s="99" t="s">
        <v>3931</v>
      </c>
      <c r="B34" s="101"/>
      <c r="C34" s="101"/>
      <c r="D34" s="101"/>
      <c r="E34" s="101"/>
    </row>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c r="A56" s="3" t="s">
        <v>3932</v>
      </c>
    </row>
    <row r="57" ht="14.25" customHeight="1"/>
    <row r="58" ht="14.25" customHeight="1">
      <c r="A58" s="3" t="s">
        <v>3933</v>
      </c>
      <c r="B58" s="3">
        <f>43.631*2020^2-177806*2020+1.81207*10^8</f>
        <v>70812.4</v>
      </c>
    </row>
    <row r="59" ht="14.25" customHeight="1"/>
    <row r="60" ht="14.25" customHeight="1"/>
    <row r="61" ht="14.25" customHeight="1"/>
    <row r="62" ht="14.25" customHeight="1"/>
    <row r="63" ht="14.25" customHeight="1"/>
    <row r="64" ht="14.25" customHeight="1"/>
    <row r="65" ht="14.25" customHeight="1">
      <c r="A65" s="3" t="s">
        <v>3934</v>
      </c>
      <c r="B65" s="3">
        <f>102.869*2020^2-418784*2020+4.26289*10^8</f>
        <v>91987.6</v>
      </c>
    </row>
    <row r="66" ht="14.25" customHeight="1"/>
    <row r="67" ht="14.25" customHeight="1"/>
    <row r="68" ht="14.25" customHeight="1"/>
    <row r="69" ht="14.25" customHeight="1"/>
    <row r="70" ht="14.25" customHeight="1"/>
    <row r="71" ht="14.25" customHeight="1"/>
    <row r="72" ht="14.25" customHeight="1">
      <c r="A72" s="3" t="s">
        <v>3916</v>
      </c>
      <c r="B72" s="3">
        <f>151.393*2020^2-616223*2020+6.27158*10^8</f>
        <v>131537.2</v>
      </c>
    </row>
    <row r="73" ht="14.25" customHeight="1"/>
    <row r="74" ht="14.25" customHeight="1"/>
    <row r="75" ht="14.25" customHeight="1"/>
    <row r="76" ht="14.25" customHeight="1"/>
    <row r="77" ht="14.25" customHeight="1"/>
    <row r="78" ht="14.25" customHeight="1"/>
    <row r="79" ht="14.25" customHeight="1"/>
    <row r="80" ht="14.25" customHeight="1">
      <c r="A80" s="3" t="s">
        <v>3935</v>
      </c>
      <c r="B80" s="3">
        <f>(B58*B8+B65*C8+B72*D8)*cpi_2019to2012</f>
        <v>74481.20176</v>
      </c>
    </row>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A3"/>
  </hyperlinks>
  <printOptions/>
  <pageMargins bottom="0.75" footer="0.0" header="0.0" left="0.7" right="0.7" top="0.75"/>
  <pageSetup orientation="portrait"/>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 width="41.43"/>
    <col customWidth="1" min="3" max="33" width="8.86"/>
  </cols>
  <sheetData>
    <row r="1" ht="14.25" customHeight="1">
      <c r="B1" s="1" t="s">
        <v>3936</v>
      </c>
    </row>
    <row r="2" ht="14.25" customHeight="1"/>
    <row r="3" ht="14.25" customHeight="1">
      <c r="B3" s="1" t="s">
        <v>1957</v>
      </c>
      <c r="C3" s="102">
        <v>2020.0</v>
      </c>
      <c r="D3" s="102">
        <v>2021.0</v>
      </c>
      <c r="E3" s="102">
        <v>2022.0</v>
      </c>
      <c r="F3" s="102">
        <v>2023.0</v>
      </c>
      <c r="G3" s="102">
        <v>2024.0</v>
      </c>
      <c r="H3" s="102">
        <v>2025.0</v>
      </c>
      <c r="I3" s="102">
        <v>2026.0</v>
      </c>
      <c r="J3" s="102">
        <v>2027.0</v>
      </c>
      <c r="K3" s="102">
        <v>2028.0</v>
      </c>
      <c r="L3" s="102">
        <v>2029.0</v>
      </c>
      <c r="M3" s="102">
        <v>2030.0</v>
      </c>
      <c r="N3" s="102">
        <v>2031.0</v>
      </c>
      <c r="O3" s="102">
        <v>2032.0</v>
      </c>
      <c r="P3" s="102">
        <v>2033.0</v>
      </c>
      <c r="Q3" s="102">
        <v>2034.0</v>
      </c>
      <c r="R3" s="102">
        <v>2035.0</v>
      </c>
      <c r="S3" s="102">
        <v>2036.0</v>
      </c>
      <c r="T3" s="102">
        <v>2037.0</v>
      </c>
      <c r="U3" s="102">
        <v>2038.0</v>
      </c>
      <c r="V3" s="102">
        <v>2039.0</v>
      </c>
      <c r="W3" s="102">
        <v>2040.0</v>
      </c>
      <c r="X3" s="102">
        <v>2041.0</v>
      </c>
      <c r="Y3" s="102">
        <v>2042.0</v>
      </c>
      <c r="Z3" s="102">
        <v>2043.0</v>
      </c>
      <c r="AA3" s="102">
        <v>2044.0</v>
      </c>
      <c r="AB3" s="102">
        <v>2045.0</v>
      </c>
      <c r="AC3" s="102">
        <v>2046.0</v>
      </c>
      <c r="AD3" s="102">
        <v>2047.0</v>
      </c>
      <c r="AE3" s="102">
        <v>2048.0</v>
      </c>
      <c r="AF3" s="102">
        <v>2049.0</v>
      </c>
      <c r="AG3" s="102">
        <v>2050.0</v>
      </c>
    </row>
    <row r="4" ht="14.25" customHeight="1">
      <c r="B4" s="3" t="s">
        <v>653</v>
      </c>
      <c r="C4" s="3">
        <f t="array" ref="C4">INDEX('AEO 2021 39'!17:17,MATCH(D$3,'AEO 2021 39'!$14:$14,0))/SUM(INDEX('AEO 2021 39'!17:17,MATCH(D$3,'AEO 2021 39'!$14:$14,0)),INDEX('AEO 2021 39'!39:39,MATCH(D$3,'AEO 2021 39'!$14:$14,0)))</f>
        <v>0.514864163</v>
      </c>
      <c r="D4" s="3">
        <f t="array" ref="D4">INDEX('AEO 2022 39'!17:17,MATCH(D$3,'AEO 2022 39'!$13:$13,0))/SUM(INDEX('AEO 2022 39'!17:17,MATCH(D$3,'AEO 2022 39'!$13:$13,0)),INDEX('AEO 2022 39'!42:42,MATCH(D$3,'AEO 2022 39'!$13:$13,0)))</f>
        <v>0.4986000477</v>
      </c>
      <c r="E4" s="3">
        <f t="array" ref="E4">INDEX('AEO 2022 39'!17:17,MATCH(E$3,'AEO 2022 39'!$13:$13,0))/SUM(INDEX('AEO 2022 39'!17:17,MATCH(E$3,'AEO 2022 39'!$13:$13,0)),INDEX('AEO 2022 39'!42:42,MATCH(E$3,'AEO 2022 39'!$13:$13,0)))</f>
        <v>0.4863568968</v>
      </c>
      <c r="F4" s="3">
        <f t="array" ref="F4">INDEX('AEO 2022 39'!17:17,MATCH(F$3,'AEO 2022 39'!$13:$13,0))/SUM(INDEX('AEO 2022 39'!17:17,MATCH(F$3,'AEO 2022 39'!$13:$13,0)),INDEX('AEO 2022 39'!42:42,MATCH(F$3,'AEO 2022 39'!$13:$13,0)))</f>
        <v>0.4736099819</v>
      </c>
      <c r="G4" s="3">
        <f t="array" ref="G4">INDEX('AEO 2022 39'!17:17,MATCH(G$3,'AEO 2022 39'!$13:$13,0))/SUM(INDEX('AEO 2022 39'!17:17,MATCH(G$3,'AEO 2022 39'!$13:$13,0)),INDEX('AEO 2022 39'!42:42,MATCH(G$3,'AEO 2022 39'!$13:$13,0)))</f>
        <v>0.4603572715</v>
      </c>
      <c r="H4" s="3">
        <f t="array" ref="H4">INDEX('AEO 2022 39'!17:17,MATCH(H$3,'AEO 2022 39'!$13:$13,0))/SUM(INDEX('AEO 2022 39'!17:17,MATCH(H$3,'AEO 2022 39'!$13:$13,0)),INDEX('AEO 2022 39'!42:42,MATCH(H$3,'AEO 2022 39'!$13:$13,0)))</f>
        <v>0.4468526205</v>
      </c>
      <c r="I4" s="3">
        <f t="array" ref="I4">INDEX('AEO 2022 39'!17:17,MATCH(I$3,'AEO 2022 39'!$13:$13,0))/SUM(INDEX('AEO 2022 39'!17:17,MATCH(I$3,'AEO 2022 39'!$13:$13,0)),INDEX('AEO 2022 39'!42:42,MATCH(I$3,'AEO 2022 39'!$13:$13,0)))</f>
        <v>0.4331856155</v>
      </c>
      <c r="J4" s="3">
        <f t="array" ref="J4">INDEX('AEO 2022 39'!17:17,MATCH(J$3,'AEO 2022 39'!$13:$13,0))/SUM(INDEX('AEO 2022 39'!17:17,MATCH(J$3,'AEO 2022 39'!$13:$13,0)),INDEX('AEO 2022 39'!42:42,MATCH(J$3,'AEO 2022 39'!$13:$13,0)))</f>
        <v>0.4195639446</v>
      </c>
      <c r="K4" s="3">
        <f t="array" ref="K4">INDEX('AEO 2022 39'!17:17,MATCH(K$3,'AEO 2022 39'!$13:$13,0))/SUM(INDEX('AEO 2022 39'!17:17,MATCH(K$3,'AEO 2022 39'!$13:$13,0)),INDEX('AEO 2022 39'!42:42,MATCH(K$3,'AEO 2022 39'!$13:$13,0)))</f>
        <v>0.4059808934</v>
      </c>
      <c r="L4" s="3">
        <f t="array" ref="L4">INDEX('AEO 2022 39'!17:17,MATCH(L$3,'AEO 2022 39'!$13:$13,0))/SUM(INDEX('AEO 2022 39'!17:17,MATCH(L$3,'AEO 2022 39'!$13:$13,0)),INDEX('AEO 2022 39'!42:42,MATCH(L$3,'AEO 2022 39'!$13:$13,0)))</f>
        <v>0.3924139215</v>
      </c>
      <c r="M4" s="3">
        <f t="array" ref="M4">INDEX('AEO 2022 39'!17:17,MATCH(M$3,'AEO 2022 39'!$13:$13,0))/SUM(INDEX('AEO 2022 39'!17:17,MATCH(M$3,'AEO 2022 39'!$13:$13,0)),INDEX('AEO 2022 39'!42:42,MATCH(M$3,'AEO 2022 39'!$13:$13,0)))</f>
        <v>0.3790985768</v>
      </c>
      <c r="N4" s="3">
        <f t="array" ref="N4">INDEX('AEO 2022 39'!17:17,MATCH(N$3,'AEO 2022 39'!$13:$13,0))/SUM(INDEX('AEO 2022 39'!17:17,MATCH(N$3,'AEO 2022 39'!$13:$13,0)),INDEX('AEO 2022 39'!42:42,MATCH(N$3,'AEO 2022 39'!$13:$13,0)))</f>
        <v>0.3660697729</v>
      </c>
      <c r="O4" s="3">
        <f t="array" ref="O4">INDEX('AEO 2022 39'!17:17,MATCH(O$3,'AEO 2022 39'!$13:$13,0))/SUM(INDEX('AEO 2022 39'!17:17,MATCH(O$3,'AEO 2022 39'!$13:$13,0)),INDEX('AEO 2022 39'!42:42,MATCH(O$3,'AEO 2022 39'!$13:$13,0)))</f>
        <v>0.3536725736</v>
      </c>
      <c r="P4" s="3">
        <f t="array" ref="P4">INDEX('AEO 2022 39'!17:17,MATCH(P$3,'AEO 2022 39'!$13:$13,0))/SUM(INDEX('AEO 2022 39'!17:17,MATCH(P$3,'AEO 2022 39'!$13:$13,0)),INDEX('AEO 2022 39'!42:42,MATCH(P$3,'AEO 2022 39'!$13:$13,0)))</f>
        <v>0.3417843375</v>
      </c>
      <c r="Q4" s="3">
        <f t="array" ref="Q4">INDEX('AEO 2022 39'!17:17,MATCH(Q$3,'AEO 2022 39'!$13:$13,0))/SUM(INDEX('AEO 2022 39'!17:17,MATCH(Q$3,'AEO 2022 39'!$13:$13,0)),INDEX('AEO 2022 39'!42:42,MATCH(Q$3,'AEO 2022 39'!$13:$13,0)))</f>
        <v>0.3305817291</v>
      </c>
      <c r="R4" s="3">
        <f t="array" ref="R4">INDEX('AEO 2022 39'!17:17,MATCH(R$3,'AEO 2022 39'!$13:$13,0))/SUM(INDEX('AEO 2022 39'!17:17,MATCH(R$3,'AEO 2022 39'!$13:$13,0)),INDEX('AEO 2022 39'!42:42,MATCH(R$3,'AEO 2022 39'!$13:$13,0)))</f>
        <v>0.3201397406</v>
      </c>
      <c r="S4" s="3">
        <f t="array" ref="S4">INDEX('AEO 2022 39'!17:17,MATCH(S$3,'AEO 2022 39'!$13:$13,0))/SUM(INDEX('AEO 2022 39'!17:17,MATCH(S$3,'AEO 2022 39'!$13:$13,0)),INDEX('AEO 2022 39'!42:42,MATCH(S$3,'AEO 2022 39'!$13:$13,0)))</f>
        <v>0.3105213332</v>
      </c>
      <c r="T4" s="3">
        <f t="array" ref="T4">INDEX('AEO 2022 39'!17:17,MATCH(T$3,'AEO 2022 39'!$13:$13,0))/SUM(INDEX('AEO 2022 39'!17:17,MATCH(T$3,'AEO 2022 39'!$13:$13,0)),INDEX('AEO 2022 39'!42:42,MATCH(T$3,'AEO 2022 39'!$13:$13,0)))</f>
        <v>0.3018122573</v>
      </c>
      <c r="U4" s="3">
        <f t="array" ref="U4">INDEX('AEO 2022 39'!17:17,MATCH(U$3,'AEO 2022 39'!$13:$13,0))/SUM(INDEX('AEO 2022 39'!17:17,MATCH(U$3,'AEO 2022 39'!$13:$13,0)),INDEX('AEO 2022 39'!42:42,MATCH(U$3,'AEO 2022 39'!$13:$13,0)))</f>
        <v>0.2940644253</v>
      </c>
      <c r="V4" s="3">
        <f t="array" ref="V4">INDEX('AEO 2022 39'!17:17,MATCH(V$3,'AEO 2022 39'!$13:$13,0))/SUM(INDEX('AEO 2022 39'!17:17,MATCH(V$3,'AEO 2022 39'!$13:$13,0)),INDEX('AEO 2022 39'!42:42,MATCH(V$3,'AEO 2022 39'!$13:$13,0)))</f>
        <v>0.2871376193</v>
      </c>
      <c r="W4" s="3">
        <f t="array" ref="W4">INDEX('AEO 2022 39'!17:17,MATCH(W$3,'AEO 2022 39'!$13:$13,0))/SUM(INDEX('AEO 2022 39'!17:17,MATCH(W$3,'AEO 2022 39'!$13:$13,0)),INDEX('AEO 2022 39'!42:42,MATCH(W$3,'AEO 2022 39'!$13:$13,0)))</f>
        <v>0.2810930867</v>
      </c>
      <c r="X4" s="3">
        <f t="array" ref="X4">INDEX('AEO 2022 39'!17:17,MATCH(X$3,'AEO 2022 39'!$13:$13,0))/SUM(INDEX('AEO 2022 39'!17:17,MATCH(X$3,'AEO 2022 39'!$13:$13,0)),INDEX('AEO 2022 39'!42:42,MATCH(X$3,'AEO 2022 39'!$13:$13,0)))</f>
        <v>0.2758092821</v>
      </c>
      <c r="Y4" s="3">
        <f t="array" ref="Y4">INDEX('AEO 2022 39'!17:17,MATCH(Y$3,'AEO 2022 39'!$13:$13,0))/SUM(INDEX('AEO 2022 39'!17:17,MATCH(Y$3,'AEO 2022 39'!$13:$13,0)),INDEX('AEO 2022 39'!42:42,MATCH(Y$3,'AEO 2022 39'!$13:$13,0)))</f>
        <v>0.2712178259</v>
      </c>
      <c r="Z4" s="3">
        <f t="array" ref="Z4">INDEX('AEO 2022 39'!17:17,MATCH(Z$3,'AEO 2022 39'!$13:$13,0))/SUM(INDEX('AEO 2022 39'!17:17,MATCH(Z$3,'AEO 2022 39'!$13:$13,0)),INDEX('AEO 2022 39'!42:42,MATCH(Z$3,'AEO 2022 39'!$13:$13,0)))</f>
        <v>0.2671966145</v>
      </c>
      <c r="AA4" s="3">
        <f t="array" ref="AA4">INDEX('AEO 2022 39'!17:17,MATCH(AA$3,'AEO 2022 39'!$13:$13,0))/SUM(INDEX('AEO 2022 39'!17:17,MATCH(AA$3,'AEO 2022 39'!$13:$13,0)),INDEX('AEO 2022 39'!42:42,MATCH(AA$3,'AEO 2022 39'!$13:$13,0)))</f>
        <v>0.2635808296</v>
      </c>
      <c r="AB4" s="3">
        <f t="array" ref="AB4">INDEX('AEO 2022 39'!17:17,MATCH(AB$3,'AEO 2022 39'!$13:$13,0))/SUM(INDEX('AEO 2022 39'!17:17,MATCH(AB$3,'AEO 2022 39'!$13:$13,0)),INDEX('AEO 2022 39'!42:42,MATCH(AB$3,'AEO 2022 39'!$13:$13,0)))</f>
        <v>0.2602793294</v>
      </c>
      <c r="AC4" s="3">
        <f t="array" ref="AC4">INDEX('AEO 2022 39'!17:17,MATCH(AC$3,'AEO 2022 39'!$13:$13,0))/SUM(INDEX('AEO 2022 39'!17:17,MATCH(AC$3,'AEO 2022 39'!$13:$13,0)),INDEX('AEO 2022 39'!42:42,MATCH(AC$3,'AEO 2022 39'!$13:$13,0)))</f>
        <v>0.2572162992</v>
      </c>
      <c r="AD4" s="3">
        <f t="array" ref="AD4">INDEX('AEO 2022 39'!17:17,MATCH(AD$3,'AEO 2022 39'!$13:$13,0))/SUM(INDEX('AEO 2022 39'!17:17,MATCH(AD$3,'AEO 2022 39'!$13:$13,0)),INDEX('AEO 2022 39'!42:42,MATCH(AD$3,'AEO 2022 39'!$13:$13,0)))</f>
        <v>0.254322396</v>
      </c>
      <c r="AE4" s="3">
        <f t="array" ref="AE4">INDEX('AEO 2022 39'!17:17,MATCH(AE$3,'AEO 2022 39'!$13:$13,0))/SUM(INDEX('AEO 2022 39'!17:17,MATCH(AE$3,'AEO 2022 39'!$13:$13,0)),INDEX('AEO 2022 39'!42:42,MATCH(AE$3,'AEO 2022 39'!$13:$13,0)))</f>
        <v>0.2515604116</v>
      </c>
      <c r="AF4" s="3">
        <f t="array" ref="AF4">INDEX('AEO 2022 39'!17:17,MATCH(AF$3,'AEO 2022 39'!$13:$13,0))/SUM(INDEX('AEO 2022 39'!17:17,MATCH(AF$3,'AEO 2022 39'!$13:$13,0)),INDEX('AEO 2022 39'!42:42,MATCH(AF$3,'AEO 2022 39'!$13:$13,0)))</f>
        <v>0.2489031571</v>
      </c>
      <c r="AG4" s="3">
        <f t="array" ref="AG4">INDEX('AEO 2022 39'!17:17,MATCH(AG$3,'AEO 2022 39'!$13:$13,0))/SUM(INDEX('AEO 2022 39'!17:17,MATCH(AG$3,'AEO 2022 39'!$13:$13,0)),INDEX('AEO 2022 39'!42:42,MATCH(AG$3,'AEO 2022 39'!$13:$13,0)))</f>
        <v>0.2462520414</v>
      </c>
    </row>
    <row r="5" ht="14.25" customHeight="1">
      <c r="B5" s="3" t="s">
        <v>657</v>
      </c>
      <c r="C5" s="3">
        <f t="shared" ref="C5:AG5" si="1">1-C4</f>
        <v>0.485135837</v>
      </c>
      <c r="D5" s="3">
        <f t="shared" si="1"/>
        <v>0.5013999523</v>
      </c>
      <c r="E5" s="3">
        <f t="shared" si="1"/>
        <v>0.5136431032</v>
      </c>
      <c r="F5" s="3">
        <f t="shared" si="1"/>
        <v>0.5263900181</v>
      </c>
      <c r="G5" s="3">
        <f t="shared" si="1"/>
        <v>0.5396427285</v>
      </c>
      <c r="H5" s="3">
        <f t="shared" si="1"/>
        <v>0.5531473795</v>
      </c>
      <c r="I5" s="3">
        <f t="shared" si="1"/>
        <v>0.5668143845</v>
      </c>
      <c r="J5" s="3">
        <f t="shared" si="1"/>
        <v>0.5804360554</v>
      </c>
      <c r="K5" s="3">
        <f t="shared" si="1"/>
        <v>0.5940191066</v>
      </c>
      <c r="L5" s="3">
        <f t="shared" si="1"/>
        <v>0.6075860785</v>
      </c>
      <c r="M5" s="3">
        <f t="shared" si="1"/>
        <v>0.6209014232</v>
      </c>
      <c r="N5" s="3">
        <f t="shared" si="1"/>
        <v>0.6339302271</v>
      </c>
      <c r="O5" s="3">
        <f t="shared" si="1"/>
        <v>0.6463274264</v>
      </c>
      <c r="P5" s="3">
        <f t="shared" si="1"/>
        <v>0.6582156625</v>
      </c>
      <c r="Q5" s="3">
        <f t="shared" si="1"/>
        <v>0.6694182709</v>
      </c>
      <c r="R5" s="3">
        <f t="shared" si="1"/>
        <v>0.6798602594</v>
      </c>
      <c r="S5" s="3">
        <f t="shared" si="1"/>
        <v>0.6894786668</v>
      </c>
      <c r="T5" s="3">
        <f t="shared" si="1"/>
        <v>0.6981877427</v>
      </c>
      <c r="U5" s="3">
        <f t="shared" si="1"/>
        <v>0.7059355747</v>
      </c>
      <c r="V5" s="3">
        <f t="shared" si="1"/>
        <v>0.7128623807</v>
      </c>
      <c r="W5" s="3">
        <f t="shared" si="1"/>
        <v>0.7189069133</v>
      </c>
      <c r="X5" s="3">
        <f t="shared" si="1"/>
        <v>0.7241907179</v>
      </c>
      <c r="Y5" s="3">
        <f t="shared" si="1"/>
        <v>0.7287821741</v>
      </c>
      <c r="Z5" s="3">
        <f t="shared" si="1"/>
        <v>0.7328033855</v>
      </c>
      <c r="AA5" s="3">
        <f t="shared" si="1"/>
        <v>0.7364191704</v>
      </c>
      <c r="AB5" s="3">
        <f t="shared" si="1"/>
        <v>0.7397206706</v>
      </c>
      <c r="AC5" s="3">
        <f t="shared" si="1"/>
        <v>0.7427837008</v>
      </c>
      <c r="AD5" s="3">
        <f t="shared" si="1"/>
        <v>0.745677604</v>
      </c>
      <c r="AE5" s="3">
        <f t="shared" si="1"/>
        <v>0.7484395884</v>
      </c>
      <c r="AF5" s="3">
        <f t="shared" si="1"/>
        <v>0.7510968429</v>
      </c>
      <c r="AG5" s="3">
        <f t="shared" si="1"/>
        <v>0.7537479586</v>
      </c>
    </row>
    <row r="6" ht="14.25" customHeight="1">
      <c r="B6" s="1"/>
    </row>
    <row r="7" ht="14.25" customHeight="1">
      <c r="B7" s="1" t="s">
        <v>1088</v>
      </c>
      <c r="C7" s="3">
        <f t="shared" ref="C7:AG7" si="2">C3</f>
        <v>2020</v>
      </c>
      <c r="D7" s="3">
        <f t="shared" si="2"/>
        <v>2021</v>
      </c>
      <c r="E7" s="3">
        <f t="shared" si="2"/>
        <v>2022</v>
      </c>
      <c r="F7" s="3">
        <f t="shared" si="2"/>
        <v>2023</v>
      </c>
      <c r="G7" s="3">
        <f t="shared" si="2"/>
        <v>2024</v>
      </c>
      <c r="H7" s="3">
        <f t="shared" si="2"/>
        <v>2025</v>
      </c>
      <c r="I7" s="3">
        <f t="shared" si="2"/>
        <v>2026</v>
      </c>
      <c r="J7" s="3">
        <f t="shared" si="2"/>
        <v>2027</v>
      </c>
      <c r="K7" s="3">
        <f t="shared" si="2"/>
        <v>2028</v>
      </c>
      <c r="L7" s="3">
        <f t="shared" si="2"/>
        <v>2029</v>
      </c>
      <c r="M7" s="3">
        <f t="shared" si="2"/>
        <v>2030</v>
      </c>
      <c r="N7" s="3">
        <f t="shared" si="2"/>
        <v>2031</v>
      </c>
      <c r="O7" s="3">
        <f t="shared" si="2"/>
        <v>2032</v>
      </c>
      <c r="P7" s="3">
        <f t="shared" si="2"/>
        <v>2033</v>
      </c>
      <c r="Q7" s="3">
        <f t="shared" si="2"/>
        <v>2034</v>
      </c>
      <c r="R7" s="3">
        <f t="shared" si="2"/>
        <v>2035</v>
      </c>
      <c r="S7" s="3">
        <f t="shared" si="2"/>
        <v>2036</v>
      </c>
      <c r="T7" s="3">
        <f t="shared" si="2"/>
        <v>2037</v>
      </c>
      <c r="U7" s="3">
        <f t="shared" si="2"/>
        <v>2038</v>
      </c>
      <c r="V7" s="3">
        <f t="shared" si="2"/>
        <v>2039</v>
      </c>
      <c r="W7" s="3">
        <f t="shared" si="2"/>
        <v>2040</v>
      </c>
      <c r="X7" s="3">
        <f t="shared" si="2"/>
        <v>2041</v>
      </c>
      <c r="Y7" s="3">
        <f t="shared" si="2"/>
        <v>2042</v>
      </c>
      <c r="Z7" s="3">
        <f t="shared" si="2"/>
        <v>2043</v>
      </c>
      <c r="AA7" s="3">
        <f t="shared" si="2"/>
        <v>2044</v>
      </c>
      <c r="AB7" s="3">
        <f t="shared" si="2"/>
        <v>2045</v>
      </c>
      <c r="AC7" s="3">
        <f t="shared" si="2"/>
        <v>2046</v>
      </c>
      <c r="AD7" s="3">
        <f t="shared" si="2"/>
        <v>2047</v>
      </c>
      <c r="AE7" s="3">
        <f t="shared" si="2"/>
        <v>2048</v>
      </c>
      <c r="AF7" s="3">
        <f t="shared" si="2"/>
        <v>2049</v>
      </c>
      <c r="AG7" s="3">
        <f t="shared" si="2"/>
        <v>2050</v>
      </c>
    </row>
    <row r="8" ht="14.25" customHeight="1">
      <c r="B8" s="3" t="s">
        <v>653</v>
      </c>
      <c r="C8" s="3">
        <f t="array" ref="C8">INDEX('AEO 2021 39'!18:18,MATCH(D$3,'AEO 2021 39'!$14:$14,0))/SUM(INDEX('AEO 2021 39'!18:18,MATCH(D$3,'AEO 2021 39'!$14:$14,0)),INDEX('AEO 2021 39'!40:40,MATCH(D$3,'AEO 2021 39'!$14:$14,0)))</f>
        <v>0.4596858275</v>
      </c>
      <c r="D8" s="3">
        <f t="array" ref="D8">INDEX('AEO 2022 39'!18:18,MATCH(D$3,'AEO 2022 39'!$13:$13,0))/SUM(INDEX('AEO 2022 39'!18:18,MATCH(D$3,'AEO 2022 39'!$13:$13,0)),INDEX('AEO 2022 39'!43:43,MATCH(D$3,'AEO 2022 39'!$13:$13,0)))</f>
        <v>0.4863551002</v>
      </c>
      <c r="E8" s="3">
        <f t="array" ref="E8">INDEX('AEO 2022 39'!18:18,MATCH(E$3,'AEO 2022 39'!$13:$13,0))/SUM(INDEX('AEO 2022 39'!18:18,MATCH(E$3,'AEO 2022 39'!$13:$13,0)),INDEX('AEO 2022 39'!43:43,MATCH(E$3,'AEO 2022 39'!$13:$13,0)))</f>
        <v>0.4541329809</v>
      </c>
      <c r="F8" s="3">
        <f t="array" ref="F8">INDEX('AEO 2022 39'!18:18,MATCH(F$3,'AEO 2022 39'!$13:$13,0))/SUM(INDEX('AEO 2022 39'!18:18,MATCH(F$3,'AEO 2022 39'!$13:$13,0)),INDEX('AEO 2022 39'!43:43,MATCH(F$3,'AEO 2022 39'!$13:$13,0)))</f>
        <v>0.4214724969</v>
      </c>
      <c r="G8" s="3">
        <f t="array" ref="G8">INDEX('AEO 2022 39'!18:18,MATCH(G$3,'AEO 2022 39'!$13:$13,0))/SUM(INDEX('AEO 2022 39'!18:18,MATCH(G$3,'AEO 2022 39'!$13:$13,0)),INDEX('AEO 2022 39'!43:43,MATCH(G$3,'AEO 2022 39'!$13:$13,0)))</f>
        <v>0.3908309151</v>
      </c>
      <c r="H8" s="3">
        <f t="array" ref="H8">INDEX('AEO 2022 39'!18:18,MATCH(H$3,'AEO 2022 39'!$13:$13,0))/SUM(INDEX('AEO 2022 39'!18:18,MATCH(H$3,'AEO 2022 39'!$13:$13,0)),INDEX('AEO 2022 39'!43:43,MATCH(H$3,'AEO 2022 39'!$13:$13,0)))</f>
        <v>0.3614614619</v>
      </c>
      <c r="I8" s="3">
        <f t="array" ref="I8">INDEX('AEO 2022 39'!18:18,MATCH(I$3,'AEO 2022 39'!$13:$13,0))/SUM(INDEX('AEO 2022 39'!18:18,MATCH(I$3,'AEO 2022 39'!$13:$13,0)),INDEX('AEO 2022 39'!43:43,MATCH(I$3,'AEO 2022 39'!$13:$13,0)))</f>
        <v>0.3329116931</v>
      </c>
      <c r="J8" s="3">
        <f t="array" ref="J8">INDEX('AEO 2022 39'!18:18,MATCH(J$3,'AEO 2022 39'!$13:$13,0))/SUM(INDEX('AEO 2022 39'!18:18,MATCH(J$3,'AEO 2022 39'!$13:$13,0)),INDEX('AEO 2022 39'!43:43,MATCH(J$3,'AEO 2022 39'!$13:$13,0)))</f>
        <v>0.3052057142</v>
      </c>
      <c r="K8" s="3">
        <f t="array" ref="K8">INDEX('AEO 2022 39'!18:18,MATCH(K$3,'AEO 2022 39'!$13:$13,0))/SUM(INDEX('AEO 2022 39'!18:18,MATCH(K$3,'AEO 2022 39'!$13:$13,0)),INDEX('AEO 2022 39'!43:43,MATCH(K$3,'AEO 2022 39'!$13:$13,0)))</f>
        <v>0.2781067034</v>
      </c>
      <c r="L8" s="3">
        <f t="array" ref="L8">INDEX('AEO 2022 39'!18:18,MATCH(L$3,'AEO 2022 39'!$13:$13,0))/SUM(INDEX('AEO 2022 39'!18:18,MATCH(L$3,'AEO 2022 39'!$13:$13,0)),INDEX('AEO 2022 39'!43:43,MATCH(L$3,'AEO 2022 39'!$13:$13,0)))</f>
        <v>0.2515349499</v>
      </c>
      <c r="M8" s="3">
        <f t="array" ref="M8">INDEX('AEO 2022 39'!18:18,MATCH(M$3,'AEO 2022 39'!$13:$13,0))/SUM(INDEX('AEO 2022 39'!18:18,MATCH(M$3,'AEO 2022 39'!$13:$13,0)),INDEX('AEO 2022 39'!43:43,MATCH(M$3,'AEO 2022 39'!$13:$13,0)))</f>
        <v>0.2255476</v>
      </c>
      <c r="N8" s="3">
        <f t="array" ref="N8">INDEX('AEO 2022 39'!18:18,MATCH(N$3,'AEO 2022 39'!$13:$13,0))/SUM(INDEX('AEO 2022 39'!18:18,MATCH(N$3,'AEO 2022 39'!$13:$13,0)),INDEX('AEO 2022 39'!43:43,MATCH(N$3,'AEO 2022 39'!$13:$13,0)))</f>
        <v>0.2009051988</v>
      </c>
      <c r="O8" s="3">
        <f t="array" ref="O8">INDEX('AEO 2022 39'!18:18,MATCH(O$3,'AEO 2022 39'!$13:$13,0))/SUM(INDEX('AEO 2022 39'!18:18,MATCH(O$3,'AEO 2022 39'!$13:$13,0)),INDEX('AEO 2022 39'!43:43,MATCH(O$3,'AEO 2022 39'!$13:$13,0)))</f>
        <v>0.1771062627</v>
      </c>
      <c r="P8" s="3">
        <f t="array" ref="P8">INDEX('AEO 2022 39'!18:18,MATCH(P$3,'AEO 2022 39'!$13:$13,0))/SUM(INDEX('AEO 2022 39'!18:18,MATCH(P$3,'AEO 2022 39'!$13:$13,0)),INDEX('AEO 2022 39'!43:43,MATCH(P$3,'AEO 2022 39'!$13:$13,0)))</f>
        <v>0.1548170017</v>
      </c>
      <c r="Q8" s="3">
        <f t="array" ref="Q8">INDEX('AEO 2022 39'!18:18,MATCH(Q$3,'AEO 2022 39'!$13:$13,0))/SUM(INDEX('AEO 2022 39'!18:18,MATCH(Q$3,'AEO 2022 39'!$13:$13,0)),INDEX('AEO 2022 39'!43:43,MATCH(Q$3,'AEO 2022 39'!$13:$13,0)))</f>
        <v>0.1345682057</v>
      </c>
      <c r="R8" s="3">
        <f t="array" ref="R8">INDEX('AEO 2022 39'!18:18,MATCH(R$3,'AEO 2022 39'!$13:$13,0))/SUM(INDEX('AEO 2022 39'!18:18,MATCH(R$3,'AEO 2022 39'!$13:$13,0)),INDEX('AEO 2022 39'!43:43,MATCH(R$3,'AEO 2022 39'!$13:$13,0)))</f>
        <v>0.1167185205</v>
      </c>
      <c r="S8" s="3">
        <f t="array" ref="S8">INDEX('AEO 2022 39'!18:18,MATCH(S$3,'AEO 2022 39'!$13:$13,0))/SUM(INDEX('AEO 2022 39'!18:18,MATCH(S$3,'AEO 2022 39'!$13:$13,0)),INDEX('AEO 2022 39'!43:43,MATCH(S$3,'AEO 2022 39'!$13:$13,0)))</f>
        <v>0.1015650923</v>
      </c>
      <c r="T8" s="3">
        <f t="array" ref="T8">INDEX('AEO 2022 39'!18:18,MATCH(T$3,'AEO 2022 39'!$13:$13,0))/SUM(INDEX('AEO 2022 39'!18:18,MATCH(T$3,'AEO 2022 39'!$13:$13,0)),INDEX('AEO 2022 39'!43:43,MATCH(T$3,'AEO 2022 39'!$13:$13,0)))</f>
        <v>0.08897316699</v>
      </c>
      <c r="U8" s="3">
        <f t="array" ref="U8">INDEX('AEO 2022 39'!18:18,MATCH(U$3,'AEO 2022 39'!$13:$13,0))/SUM(INDEX('AEO 2022 39'!18:18,MATCH(U$3,'AEO 2022 39'!$13:$13,0)),INDEX('AEO 2022 39'!43:43,MATCH(U$3,'AEO 2022 39'!$13:$13,0)))</f>
        <v>0.07876225948</v>
      </c>
      <c r="V8" s="3">
        <f t="array" ref="V8">INDEX('AEO 2022 39'!18:18,MATCH(V$3,'AEO 2022 39'!$13:$13,0))/SUM(INDEX('AEO 2022 39'!18:18,MATCH(V$3,'AEO 2022 39'!$13:$13,0)),INDEX('AEO 2022 39'!43:43,MATCH(V$3,'AEO 2022 39'!$13:$13,0)))</f>
        <v>0.07097038409</v>
      </c>
      <c r="W8" s="3">
        <f t="array" ref="W8">INDEX('AEO 2022 39'!18:18,MATCH(W$3,'AEO 2022 39'!$13:$13,0))/SUM(INDEX('AEO 2022 39'!18:18,MATCH(W$3,'AEO 2022 39'!$13:$13,0)),INDEX('AEO 2022 39'!43:43,MATCH(W$3,'AEO 2022 39'!$13:$13,0)))</f>
        <v>0.06491353278</v>
      </c>
      <c r="X8" s="3">
        <f t="array" ref="X8">INDEX('AEO 2022 39'!18:18,MATCH(X$3,'AEO 2022 39'!$13:$13,0))/SUM(INDEX('AEO 2022 39'!18:18,MATCH(X$3,'AEO 2022 39'!$13:$13,0)),INDEX('AEO 2022 39'!43:43,MATCH(X$3,'AEO 2022 39'!$13:$13,0)))</f>
        <v>0.0594595269</v>
      </c>
      <c r="Y8" s="3">
        <f t="array" ref="Y8">INDEX('AEO 2022 39'!18:18,MATCH(Y$3,'AEO 2022 39'!$13:$13,0))/SUM(INDEX('AEO 2022 39'!18:18,MATCH(Y$3,'AEO 2022 39'!$13:$13,0)),INDEX('AEO 2022 39'!43:43,MATCH(Y$3,'AEO 2022 39'!$13:$13,0)))</f>
        <v>0.05460463518</v>
      </c>
      <c r="Z8" s="3">
        <f t="array" ref="Z8">INDEX('AEO 2022 39'!18:18,MATCH(Z$3,'AEO 2022 39'!$13:$13,0))/SUM(INDEX('AEO 2022 39'!18:18,MATCH(Z$3,'AEO 2022 39'!$13:$13,0)),INDEX('AEO 2022 39'!43:43,MATCH(Z$3,'AEO 2022 39'!$13:$13,0)))</f>
        <v>0.05026497811</v>
      </c>
      <c r="AA8" s="3">
        <f t="array" ref="AA8">INDEX('AEO 2022 39'!18:18,MATCH(AA$3,'AEO 2022 39'!$13:$13,0))/SUM(INDEX('AEO 2022 39'!18:18,MATCH(AA$3,'AEO 2022 39'!$13:$13,0)),INDEX('AEO 2022 39'!43:43,MATCH(AA$3,'AEO 2022 39'!$13:$13,0)))</f>
        <v>0.04635860156</v>
      </c>
      <c r="AB8" s="3">
        <f t="array" ref="AB8">INDEX('AEO 2022 39'!18:18,MATCH(AB$3,'AEO 2022 39'!$13:$13,0))/SUM(INDEX('AEO 2022 39'!18:18,MATCH(AB$3,'AEO 2022 39'!$13:$13,0)),INDEX('AEO 2022 39'!43:43,MATCH(AB$3,'AEO 2022 39'!$13:$13,0)))</f>
        <v>0.04276928959</v>
      </c>
      <c r="AC8" s="3">
        <f t="array" ref="AC8">INDEX('AEO 2022 39'!18:18,MATCH(AC$3,'AEO 2022 39'!$13:$13,0))/SUM(INDEX('AEO 2022 39'!18:18,MATCH(AC$3,'AEO 2022 39'!$13:$13,0)),INDEX('AEO 2022 39'!43:43,MATCH(AC$3,'AEO 2022 39'!$13:$13,0)))</f>
        <v>0.03947186752</v>
      </c>
      <c r="AD8" s="3">
        <f t="array" ref="AD8">INDEX('AEO 2022 39'!18:18,MATCH(AD$3,'AEO 2022 39'!$13:$13,0))/SUM(INDEX('AEO 2022 39'!18:18,MATCH(AD$3,'AEO 2022 39'!$13:$13,0)),INDEX('AEO 2022 39'!43:43,MATCH(AD$3,'AEO 2022 39'!$13:$13,0)))</f>
        <v>0.03643074923</v>
      </c>
      <c r="AE8" s="3">
        <f t="array" ref="AE8">INDEX('AEO 2022 39'!18:18,MATCH(AE$3,'AEO 2022 39'!$13:$13,0))/SUM(INDEX('AEO 2022 39'!18:18,MATCH(AE$3,'AEO 2022 39'!$13:$13,0)),INDEX('AEO 2022 39'!43:43,MATCH(AE$3,'AEO 2022 39'!$13:$13,0)))</f>
        <v>0.03362599573</v>
      </c>
      <c r="AF8" s="3">
        <f t="array" ref="AF8">INDEX('AEO 2022 39'!18:18,MATCH(AF$3,'AEO 2022 39'!$13:$13,0))/SUM(INDEX('AEO 2022 39'!18:18,MATCH(AF$3,'AEO 2022 39'!$13:$13,0)),INDEX('AEO 2022 39'!43:43,MATCH(AF$3,'AEO 2022 39'!$13:$13,0)))</f>
        <v>0.03103826142</v>
      </c>
      <c r="AG8" s="3">
        <f t="array" ref="AG8">INDEX('AEO 2022 39'!18:18,MATCH(AG$3,'AEO 2022 39'!$13:$13,0))/SUM(INDEX('AEO 2022 39'!18:18,MATCH(AG$3,'AEO 2022 39'!$13:$13,0)),INDEX('AEO 2022 39'!43:43,MATCH(AG$3,'AEO 2022 39'!$13:$13,0)))</f>
        <v>0.02866547882</v>
      </c>
    </row>
    <row r="9" ht="14.25" customHeight="1">
      <c r="B9" s="3" t="s">
        <v>657</v>
      </c>
      <c r="C9" s="3">
        <f t="shared" ref="C9:AG9" si="3">1-C8</f>
        <v>0.5403141725</v>
      </c>
      <c r="D9" s="3">
        <f t="shared" si="3"/>
        <v>0.5136448998</v>
      </c>
      <c r="E9" s="3">
        <f t="shared" si="3"/>
        <v>0.5458670191</v>
      </c>
      <c r="F9" s="3">
        <f t="shared" si="3"/>
        <v>0.5785275031</v>
      </c>
      <c r="G9" s="3">
        <f t="shared" si="3"/>
        <v>0.6091690849</v>
      </c>
      <c r="H9" s="3">
        <f t="shared" si="3"/>
        <v>0.6385385381</v>
      </c>
      <c r="I9" s="3">
        <f t="shared" si="3"/>
        <v>0.6670883069</v>
      </c>
      <c r="J9" s="3">
        <f t="shared" si="3"/>
        <v>0.6947942858</v>
      </c>
      <c r="K9" s="3">
        <f t="shared" si="3"/>
        <v>0.7218932966</v>
      </c>
      <c r="L9" s="3">
        <f t="shared" si="3"/>
        <v>0.7484650501</v>
      </c>
      <c r="M9" s="3">
        <f t="shared" si="3"/>
        <v>0.7744524</v>
      </c>
      <c r="N9" s="3">
        <f t="shared" si="3"/>
        <v>0.7990948012</v>
      </c>
      <c r="O9" s="3">
        <f t="shared" si="3"/>
        <v>0.8228937373</v>
      </c>
      <c r="P9" s="3">
        <f t="shared" si="3"/>
        <v>0.8451829983</v>
      </c>
      <c r="Q9" s="3">
        <f t="shared" si="3"/>
        <v>0.8654317943</v>
      </c>
      <c r="R9" s="3">
        <f t="shared" si="3"/>
        <v>0.8832814795</v>
      </c>
      <c r="S9" s="3">
        <f t="shared" si="3"/>
        <v>0.8984349077</v>
      </c>
      <c r="T9" s="3">
        <f t="shared" si="3"/>
        <v>0.911026833</v>
      </c>
      <c r="U9" s="3">
        <f t="shared" si="3"/>
        <v>0.9212377405</v>
      </c>
      <c r="V9" s="3">
        <f t="shared" si="3"/>
        <v>0.9290296159</v>
      </c>
      <c r="W9" s="3">
        <f t="shared" si="3"/>
        <v>0.9350864672</v>
      </c>
      <c r="X9" s="3">
        <f t="shared" si="3"/>
        <v>0.9405404731</v>
      </c>
      <c r="Y9" s="3">
        <f t="shared" si="3"/>
        <v>0.9453953648</v>
      </c>
      <c r="Z9" s="3">
        <f t="shared" si="3"/>
        <v>0.9497350219</v>
      </c>
      <c r="AA9" s="3">
        <f t="shared" si="3"/>
        <v>0.9536413984</v>
      </c>
      <c r="AB9" s="3">
        <f t="shared" si="3"/>
        <v>0.9572307104</v>
      </c>
      <c r="AC9" s="3">
        <f t="shared" si="3"/>
        <v>0.9605281325</v>
      </c>
      <c r="AD9" s="3">
        <f t="shared" si="3"/>
        <v>0.9635692508</v>
      </c>
      <c r="AE9" s="3">
        <f t="shared" si="3"/>
        <v>0.9663740043</v>
      </c>
      <c r="AF9" s="3">
        <f t="shared" si="3"/>
        <v>0.9689617386</v>
      </c>
      <c r="AG9" s="3">
        <f t="shared" si="3"/>
        <v>0.9713345212</v>
      </c>
    </row>
    <row r="10" ht="14.25" customHeight="1">
      <c r="B10" s="1"/>
    </row>
    <row r="11" ht="14.25" customHeight="1">
      <c r="B11" s="1" t="s">
        <v>3937</v>
      </c>
      <c r="C11" s="3">
        <f t="shared" ref="C11:AG11" si="4">C3</f>
        <v>2020</v>
      </c>
      <c r="D11" s="3">
        <f t="shared" si="4"/>
        <v>2021</v>
      </c>
      <c r="E11" s="3">
        <f t="shared" si="4"/>
        <v>2022</v>
      </c>
      <c r="F11" s="3">
        <f t="shared" si="4"/>
        <v>2023</v>
      </c>
      <c r="G11" s="3">
        <f t="shared" si="4"/>
        <v>2024</v>
      </c>
      <c r="H11" s="3">
        <f t="shared" si="4"/>
        <v>2025</v>
      </c>
      <c r="I11" s="3">
        <f t="shared" si="4"/>
        <v>2026</v>
      </c>
      <c r="J11" s="3">
        <f t="shared" si="4"/>
        <v>2027</v>
      </c>
      <c r="K11" s="3">
        <f t="shared" si="4"/>
        <v>2028</v>
      </c>
      <c r="L11" s="3">
        <f t="shared" si="4"/>
        <v>2029</v>
      </c>
      <c r="M11" s="3">
        <f t="shared" si="4"/>
        <v>2030</v>
      </c>
      <c r="N11" s="3">
        <f t="shared" si="4"/>
        <v>2031</v>
      </c>
      <c r="O11" s="3">
        <f t="shared" si="4"/>
        <v>2032</v>
      </c>
      <c r="P11" s="3">
        <f t="shared" si="4"/>
        <v>2033</v>
      </c>
      <c r="Q11" s="3">
        <f t="shared" si="4"/>
        <v>2034</v>
      </c>
      <c r="R11" s="3">
        <f t="shared" si="4"/>
        <v>2035</v>
      </c>
      <c r="S11" s="3">
        <f t="shared" si="4"/>
        <v>2036</v>
      </c>
      <c r="T11" s="3">
        <f t="shared" si="4"/>
        <v>2037</v>
      </c>
      <c r="U11" s="3">
        <f t="shared" si="4"/>
        <v>2038</v>
      </c>
      <c r="V11" s="3">
        <f t="shared" si="4"/>
        <v>2039</v>
      </c>
      <c r="W11" s="3">
        <f t="shared" si="4"/>
        <v>2040</v>
      </c>
      <c r="X11" s="3">
        <f t="shared" si="4"/>
        <v>2041</v>
      </c>
      <c r="Y11" s="3">
        <f t="shared" si="4"/>
        <v>2042</v>
      </c>
      <c r="Z11" s="3">
        <f t="shared" si="4"/>
        <v>2043</v>
      </c>
      <c r="AA11" s="3">
        <f t="shared" si="4"/>
        <v>2044</v>
      </c>
      <c r="AB11" s="3">
        <f t="shared" si="4"/>
        <v>2045</v>
      </c>
      <c r="AC11" s="3">
        <f t="shared" si="4"/>
        <v>2046</v>
      </c>
      <c r="AD11" s="3">
        <f t="shared" si="4"/>
        <v>2047</v>
      </c>
      <c r="AE11" s="3">
        <f t="shared" si="4"/>
        <v>2048</v>
      </c>
      <c r="AF11" s="3">
        <f t="shared" si="4"/>
        <v>2049</v>
      </c>
      <c r="AG11" s="3">
        <f t="shared" si="4"/>
        <v>2050</v>
      </c>
    </row>
    <row r="12" ht="14.25" customHeight="1">
      <c r="B12" s="3" t="s">
        <v>1959</v>
      </c>
      <c r="C12" s="3">
        <f t="array" ref="C12">INDEX('AEO 2021 42'!72:72,MATCH(C$3,'AEO 2021 42'!$1:$1,0))/100</f>
        <v>0.00381198</v>
      </c>
      <c r="D12" s="3">
        <f t="array" ref="D12">INDEX('AEO 2022 42'!77:77,MATCH(D$11,'AEO 2022 42'!$1:$1,0))/100</f>
        <v>0.00421216</v>
      </c>
      <c r="E12" s="3">
        <f t="array" ref="E12">INDEX('AEO 2022 42'!77:77,MATCH(E$11,'AEO 2022 42'!$1:$1,0))/100</f>
        <v>0.00407195</v>
      </c>
      <c r="F12" s="3">
        <f t="array" ref="F12">INDEX('AEO 2022 42'!77:77,MATCH(F$11,'AEO 2022 42'!$1:$1,0))/100</f>
        <v>0.00383596</v>
      </c>
      <c r="G12" s="3">
        <f t="array" ref="G12">INDEX('AEO 2022 42'!77:77,MATCH(G$11,'AEO 2022 42'!$1:$1,0))/100</f>
        <v>0.00391307</v>
      </c>
      <c r="H12" s="3">
        <f t="array" ref="H12">INDEX('AEO 2022 42'!77:77,MATCH(H$11,'AEO 2022 42'!$1:$1,0))/100</f>
        <v>0.00396935</v>
      </c>
      <c r="I12" s="3">
        <f t="array" ref="I12">INDEX('AEO 2022 42'!77:77,MATCH(I$11,'AEO 2022 42'!$1:$1,0))/100</f>
        <v>0.00404466</v>
      </c>
      <c r="J12" s="3">
        <f t="array" ref="J12">INDEX('AEO 2022 42'!77:77,MATCH(J$11,'AEO 2022 42'!$1:$1,0))/100</f>
        <v>0.00410439</v>
      </c>
      <c r="K12" s="3">
        <f t="array" ref="K12">INDEX('AEO 2022 42'!77:77,MATCH(K$11,'AEO 2022 42'!$1:$1,0))/100</f>
        <v>0.00412421</v>
      </c>
      <c r="L12" s="3">
        <f t="array" ref="L12">INDEX('AEO 2022 42'!77:77,MATCH(L$11,'AEO 2022 42'!$1:$1,0))/100</f>
        <v>0.00414536</v>
      </c>
      <c r="M12" s="3">
        <f t="array" ref="M12">INDEX('AEO 2022 42'!77:77,MATCH(M$11,'AEO 2022 42'!$1:$1,0))/100</f>
        <v>0.00419674</v>
      </c>
      <c r="N12" s="3">
        <f t="array" ref="N12">INDEX('AEO 2022 42'!77:77,MATCH(N$11,'AEO 2022 42'!$1:$1,0))/100</f>
        <v>0.00418561</v>
      </c>
      <c r="O12" s="3">
        <f t="array" ref="O12">INDEX('AEO 2022 42'!77:77,MATCH(O$11,'AEO 2022 42'!$1:$1,0))/100</f>
        <v>0.00436405</v>
      </c>
      <c r="P12" s="3">
        <f t="array" ref="P12">INDEX('AEO 2022 42'!77:77,MATCH(P$11,'AEO 2022 42'!$1:$1,0))/100</f>
        <v>0.00425058</v>
      </c>
      <c r="Q12" s="3">
        <f t="array" ref="Q12">INDEX('AEO 2022 42'!77:77,MATCH(Q$11,'AEO 2022 42'!$1:$1,0))/100</f>
        <v>0.00426166</v>
      </c>
      <c r="R12" s="3">
        <f t="array" ref="R12">INDEX('AEO 2022 42'!77:77,MATCH(R$11,'AEO 2022 42'!$1:$1,0))/100</f>
        <v>0.00428834</v>
      </c>
      <c r="S12" s="3">
        <f t="array" ref="S12">INDEX('AEO 2022 42'!77:77,MATCH(S$11,'AEO 2022 42'!$1:$1,0))/100</f>
        <v>0.00428867</v>
      </c>
      <c r="T12" s="3">
        <f t="array" ref="T12">INDEX('AEO 2022 42'!77:77,MATCH(T$11,'AEO 2022 42'!$1:$1,0))/100</f>
        <v>0.00430836</v>
      </c>
      <c r="U12" s="3">
        <f t="array" ref="U12">INDEX('AEO 2022 42'!77:77,MATCH(U$11,'AEO 2022 42'!$1:$1,0))/100</f>
        <v>0.00433276</v>
      </c>
      <c r="V12" s="3">
        <f t="array" ref="V12">INDEX('AEO 2022 42'!77:77,MATCH(V$11,'AEO 2022 42'!$1:$1,0))/100</f>
        <v>0.00431703</v>
      </c>
      <c r="W12" s="3">
        <f t="array" ref="W12">INDEX('AEO 2022 42'!77:77,MATCH(W$11,'AEO 2022 42'!$1:$1,0))/100</f>
        <v>0.00438137</v>
      </c>
      <c r="X12" s="3">
        <f t="array" ref="X12">INDEX('AEO 2022 42'!77:77,MATCH(X$11,'AEO 2022 42'!$1:$1,0))/100</f>
        <v>0.00436797</v>
      </c>
      <c r="Y12" s="3">
        <f t="array" ref="Y12">INDEX('AEO 2022 42'!77:77,MATCH(Y$11,'AEO 2022 42'!$1:$1,0))/100</f>
        <v>0.00438288</v>
      </c>
      <c r="Z12" s="3">
        <f t="array" ref="Z12">INDEX('AEO 2022 42'!77:77,MATCH(Z$11,'AEO 2022 42'!$1:$1,0))/100</f>
        <v>0.00440099</v>
      </c>
      <c r="AA12" s="3">
        <f t="array" ref="AA12">INDEX('AEO 2022 42'!77:77,MATCH(AA$11,'AEO 2022 42'!$1:$1,0))/100</f>
        <v>0.00439177</v>
      </c>
      <c r="AB12" s="3">
        <f t="array" ref="AB12">INDEX('AEO 2022 42'!77:77,MATCH(AB$11,'AEO 2022 42'!$1:$1,0))/100</f>
        <v>0.00439353</v>
      </c>
      <c r="AC12" s="3">
        <f t="array" ref="AC12">INDEX('AEO 2022 42'!77:77,MATCH(AC$11,'AEO 2022 42'!$1:$1,0))/100</f>
        <v>0.00441172</v>
      </c>
      <c r="AD12" s="3">
        <f t="array" ref="AD12">INDEX('AEO 2022 42'!77:77,MATCH(AD$11,'AEO 2022 42'!$1:$1,0))/100</f>
        <v>0.00440779</v>
      </c>
      <c r="AE12" s="3">
        <f t="array" ref="AE12">INDEX('AEO 2022 42'!77:77,MATCH(AE$11,'AEO 2022 42'!$1:$1,0))/100</f>
        <v>0.00441143</v>
      </c>
      <c r="AF12" s="3">
        <f t="array" ref="AF12">INDEX('AEO 2022 42'!77:77,MATCH(AF$11,'AEO 2022 42'!$1:$1,0))/100</f>
        <v>0.00442485</v>
      </c>
      <c r="AG12" s="3">
        <f t="array" ref="AG12">INDEX('AEO 2022 42'!77:77,MATCH(AG$11,'AEO 2022 42'!$1:$1,0))/100</f>
        <v>0.00439421</v>
      </c>
    </row>
    <row r="13" ht="14.25" customHeight="1">
      <c r="B13" s="3" t="s">
        <v>1963</v>
      </c>
      <c r="C13" s="3">
        <f t="array" ref="C13">INDEX('AEO 2021 42'!73:73,MATCH(C$3,'AEO 2021 42'!$1:$1,0))/100</f>
        <v>0.03763023</v>
      </c>
      <c r="D13" s="3">
        <f t="array" ref="D13">INDEX('AEO 2022 42'!78:78,MATCH(D$11,'AEO 2022 42'!$1:$1,0))/100</f>
        <v>0.05958061</v>
      </c>
      <c r="E13" s="3">
        <f t="array" ref="E13">INDEX('AEO 2022 42'!78:78,MATCH(E$11,'AEO 2022 42'!$1:$1,0))/100</f>
        <v>0.05675314</v>
      </c>
      <c r="F13" s="3">
        <f t="array" ref="F13">INDEX('AEO 2022 42'!78:78,MATCH(F$11,'AEO 2022 42'!$1:$1,0))/100</f>
        <v>0.05223032</v>
      </c>
      <c r="G13" s="3">
        <f t="array" ref="G13">INDEX('AEO 2022 42'!78:78,MATCH(G$11,'AEO 2022 42'!$1:$1,0))/100</f>
        <v>0.05191543</v>
      </c>
      <c r="H13" s="3">
        <f t="array" ref="H13">INDEX('AEO 2022 42'!78:78,MATCH(H$11,'AEO 2022 42'!$1:$1,0))/100</f>
        <v>0.05186754</v>
      </c>
      <c r="I13" s="3">
        <f t="array" ref="I13">INDEX('AEO 2022 42'!78:78,MATCH(I$11,'AEO 2022 42'!$1:$1,0))/100</f>
        <v>0.05204115</v>
      </c>
      <c r="J13" s="3">
        <f t="array" ref="J13">INDEX('AEO 2022 42'!78:78,MATCH(J$11,'AEO 2022 42'!$1:$1,0))/100</f>
        <v>0.05188229</v>
      </c>
      <c r="K13" s="3">
        <f t="array" ref="K13">INDEX('AEO 2022 42'!78:78,MATCH(K$11,'AEO 2022 42'!$1:$1,0))/100</f>
        <v>0.05176301</v>
      </c>
      <c r="L13" s="3">
        <f t="array" ref="L13">INDEX('AEO 2022 42'!78:78,MATCH(L$11,'AEO 2022 42'!$1:$1,0))/100</f>
        <v>0.05152439</v>
      </c>
      <c r="M13" s="3">
        <f t="array" ref="M13">INDEX('AEO 2022 42'!78:78,MATCH(M$11,'AEO 2022 42'!$1:$1,0))/100</f>
        <v>0.05173213</v>
      </c>
      <c r="N13" s="3">
        <f t="array" ref="N13">INDEX('AEO 2022 42'!78:78,MATCH(N$11,'AEO 2022 42'!$1:$1,0))/100</f>
        <v>0.05125399</v>
      </c>
      <c r="O13" s="3">
        <f t="array" ref="O13">INDEX('AEO 2022 42'!78:78,MATCH(O$11,'AEO 2022 42'!$1:$1,0))/100</f>
        <v>0.05218136</v>
      </c>
      <c r="P13" s="3">
        <f t="array" ref="P13">INDEX('AEO 2022 42'!78:78,MATCH(P$11,'AEO 2022 42'!$1:$1,0))/100</f>
        <v>0.05110543</v>
      </c>
      <c r="Q13" s="3">
        <f t="array" ref="Q13">INDEX('AEO 2022 42'!78:78,MATCH(Q$11,'AEO 2022 42'!$1:$1,0))/100</f>
        <v>0.05094229</v>
      </c>
      <c r="R13" s="3">
        <f t="array" ref="R13">INDEX('AEO 2022 42'!78:78,MATCH(R$11,'AEO 2022 42'!$1:$1,0))/100</f>
        <v>0.05084239</v>
      </c>
      <c r="S13" s="3">
        <f t="array" ref="S13">INDEX('AEO 2022 42'!78:78,MATCH(S$11,'AEO 2022 42'!$1:$1,0))/100</f>
        <v>0.05067368</v>
      </c>
      <c r="T13" s="3">
        <f t="array" ref="T13">INDEX('AEO 2022 42'!78:78,MATCH(T$11,'AEO 2022 42'!$1:$1,0))/100</f>
        <v>0.05065028</v>
      </c>
      <c r="U13" s="3">
        <f t="array" ref="U13">INDEX('AEO 2022 42'!78:78,MATCH(U$11,'AEO 2022 42'!$1:$1,0))/100</f>
        <v>0.05067049</v>
      </c>
      <c r="V13" s="3">
        <f t="array" ref="V13">INDEX('AEO 2022 42'!78:78,MATCH(V$11,'AEO 2022 42'!$1:$1,0))/100</f>
        <v>0.05029072</v>
      </c>
      <c r="W13" s="3">
        <f t="array" ref="W13">INDEX('AEO 2022 42'!78:78,MATCH(W$11,'AEO 2022 42'!$1:$1,0))/100</f>
        <v>0.05074809</v>
      </c>
      <c r="X13" s="3">
        <f t="array" ref="X13">INDEX('AEO 2022 42'!78:78,MATCH(X$11,'AEO 2022 42'!$1:$1,0))/100</f>
        <v>0.0504353</v>
      </c>
      <c r="Y13" s="3">
        <f t="array" ref="Y13">INDEX('AEO 2022 42'!78:78,MATCH(Y$11,'AEO 2022 42'!$1:$1,0))/100</f>
        <v>0.05040972</v>
      </c>
      <c r="Z13" s="3">
        <f t="array" ref="Z13">INDEX('AEO 2022 42'!78:78,MATCH(Z$11,'AEO 2022 42'!$1:$1,0))/100</f>
        <v>0.05043169</v>
      </c>
      <c r="AA13" s="3">
        <f t="array" ref="AA13">INDEX('AEO 2022 42'!78:78,MATCH(AA$11,'AEO 2022 42'!$1:$1,0))/100</f>
        <v>0.05018503</v>
      </c>
      <c r="AB13" s="3">
        <f t="array" ref="AB13">INDEX('AEO 2022 42'!78:78,MATCH(AB$11,'AEO 2022 42'!$1:$1,0))/100</f>
        <v>0.05004286</v>
      </c>
      <c r="AC13" s="3">
        <f t="array" ref="AC13">INDEX('AEO 2022 42'!78:78,MATCH(AC$11,'AEO 2022 42'!$1:$1,0))/100</f>
        <v>0.05006512</v>
      </c>
      <c r="AD13" s="3">
        <f t="array" ref="AD13">INDEX('AEO 2022 42'!78:78,MATCH(AD$11,'AEO 2022 42'!$1:$1,0))/100</f>
        <v>0.04990585</v>
      </c>
      <c r="AE13" s="3">
        <f t="array" ref="AE13">INDEX('AEO 2022 42'!78:78,MATCH(AE$11,'AEO 2022 42'!$1:$1,0))/100</f>
        <v>0.04978562</v>
      </c>
      <c r="AF13" s="3">
        <f t="array" ref="AF13">INDEX('AEO 2022 42'!78:78,MATCH(AF$11,'AEO 2022 42'!$1:$1,0))/100</f>
        <v>0.04978942</v>
      </c>
      <c r="AG13" s="3">
        <f t="array" ref="AG13">INDEX('AEO 2022 42'!78:78,MATCH(AG$11,'AEO 2022 42'!$1:$1,0))/100</f>
        <v>0.04932988</v>
      </c>
    </row>
    <row r="14" ht="14.25" customHeight="1">
      <c r="B14" s="3" t="s">
        <v>1966</v>
      </c>
      <c r="C14" s="3">
        <f t="array" ref="C14">INDEX('AEO 2021 42'!74:74,MATCH(C$3,'AEO 2021 42'!$1:$1,0))/100</f>
        <v>0.12655757</v>
      </c>
      <c r="D14" s="3">
        <f t="array" ref="D14">INDEX('AEO 2022 42'!79:79,MATCH(D$11,'AEO 2022 42'!$1:$1,0))/100</f>
        <v>0.13954179</v>
      </c>
      <c r="E14" s="3">
        <f t="array" ref="E14">INDEX('AEO 2022 42'!79:79,MATCH(E$11,'AEO 2022 42'!$1:$1,0))/100</f>
        <v>0.13282042</v>
      </c>
      <c r="F14" s="3">
        <f t="array" ref="F14">INDEX('AEO 2022 42'!79:79,MATCH(F$11,'AEO 2022 42'!$1:$1,0))/100</f>
        <v>0.12693624</v>
      </c>
      <c r="G14" s="3">
        <f t="array" ref="G14">INDEX('AEO 2022 42'!79:79,MATCH(G$11,'AEO 2022 42'!$1:$1,0))/100</f>
        <v>0.12650326</v>
      </c>
      <c r="H14" s="3">
        <f t="array" ref="H14">INDEX('AEO 2022 42'!79:79,MATCH(H$11,'AEO 2022 42'!$1:$1,0))/100</f>
        <v>0.12582329</v>
      </c>
      <c r="I14" s="3">
        <f t="array" ref="I14">INDEX('AEO 2022 42'!79:79,MATCH(I$11,'AEO 2022 42'!$1:$1,0))/100</f>
        <v>0.12609619</v>
      </c>
      <c r="J14" s="3">
        <f t="array" ref="J14">INDEX('AEO 2022 42'!79:79,MATCH(J$11,'AEO 2022 42'!$1:$1,0))/100</f>
        <v>0.12604776</v>
      </c>
      <c r="K14" s="3">
        <f t="array" ref="K14">INDEX('AEO 2022 42'!79:79,MATCH(K$11,'AEO 2022 42'!$1:$1,0))/100</f>
        <v>0.12543933</v>
      </c>
      <c r="L14" s="3">
        <f t="array" ref="L14">INDEX('AEO 2022 42'!79:79,MATCH(L$11,'AEO 2022 42'!$1:$1,0))/100</f>
        <v>0.12499866</v>
      </c>
      <c r="M14" s="3">
        <f t="array" ref="M14">INDEX('AEO 2022 42'!79:79,MATCH(M$11,'AEO 2022 42'!$1:$1,0))/100</f>
        <v>0.12519521</v>
      </c>
      <c r="N14" s="3">
        <f t="array" ref="N14">INDEX('AEO 2022 42'!79:79,MATCH(N$11,'AEO 2022 42'!$1:$1,0))/100</f>
        <v>0.12431933</v>
      </c>
      <c r="O14" s="3">
        <f t="array" ref="O14">INDEX('AEO 2022 42'!79:79,MATCH(O$11,'AEO 2022 42'!$1:$1,0))/100</f>
        <v>0.12627459</v>
      </c>
      <c r="P14" s="3">
        <f t="array" ref="P14">INDEX('AEO 2022 42'!79:79,MATCH(P$11,'AEO 2022 42'!$1:$1,0))/100</f>
        <v>0.12416618</v>
      </c>
      <c r="Q14" s="3">
        <f t="array" ref="Q14">INDEX('AEO 2022 42'!79:79,MATCH(Q$11,'AEO 2022 42'!$1:$1,0))/100</f>
        <v>0.12381862</v>
      </c>
      <c r="R14" s="3">
        <f t="array" ref="R14">INDEX('AEO 2022 42'!79:79,MATCH(R$11,'AEO 2022 42'!$1:$1,0))/100</f>
        <v>0.12369448</v>
      </c>
      <c r="S14" s="3">
        <f t="array" ref="S14">INDEX('AEO 2022 42'!79:79,MATCH(S$11,'AEO 2022 42'!$1:$1,0))/100</f>
        <v>0.12330523</v>
      </c>
      <c r="T14" s="3">
        <f t="array" ref="T14">INDEX('AEO 2022 42'!79:79,MATCH(T$11,'AEO 2022 42'!$1:$1,0))/100</f>
        <v>0.12321387</v>
      </c>
      <c r="U14" s="3">
        <f t="array" ref="U14">INDEX('AEO 2022 42'!79:79,MATCH(U$11,'AEO 2022 42'!$1:$1,0))/100</f>
        <v>0.12323232</v>
      </c>
      <c r="V14" s="3">
        <f t="array" ref="V14">INDEX('AEO 2022 42'!79:79,MATCH(V$11,'AEO 2022 42'!$1:$1,0))/100</f>
        <v>0.12261321</v>
      </c>
      <c r="W14" s="3">
        <f t="array" ref="W14">INDEX('AEO 2022 42'!79:79,MATCH(W$11,'AEO 2022 42'!$1:$1,0))/100</f>
        <v>0.12334583</v>
      </c>
      <c r="X14" s="3">
        <f t="array" ref="X14">INDEX('AEO 2022 42'!79:79,MATCH(X$11,'AEO 2022 42'!$1:$1,0))/100</f>
        <v>0.12277891</v>
      </c>
      <c r="Y14" s="3">
        <f t="array" ref="Y14">INDEX('AEO 2022 42'!79:79,MATCH(Y$11,'AEO 2022 42'!$1:$1,0))/100</f>
        <v>0.12272296</v>
      </c>
      <c r="Z14" s="3">
        <f t="array" ref="Z14">INDEX('AEO 2022 42'!79:79,MATCH(Z$11,'AEO 2022 42'!$1:$1,0))/100</f>
        <v>0.12271627</v>
      </c>
      <c r="AA14" s="3">
        <f t="array" ref="AA14">INDEX('AEO 2022 42'!79:79,MATCH(AA$11,'AEO 2022 42'!$1:$1,0))/100</f>
        <v>0.12228954</v>
      </c>
      <c r="AB14" s="3">
        <f t="array" ref="AB14">INDEX('AEO 2022 42'!79:79,MATCH(AB$11,'AEO 2022 42'!$1:$1,0))/100</f>
        <v>0.12205219</v>
      </c>
      <c r="AC14" s="3">
        <f t="array" ref="AC14">INDEX('AEO 2022 42'!79:79,MATCH(AC$11,'AEO 2022 42'!$1:$1,0))/100</f>
        <v>0.12209526</v>
      </c>
      <c r="AD14" s="3">
        <f t="array" ref="AD14">INDEX('AEO 2022 42'!79:79,MATCH(AD$11,'AEO 2022 42'!$1:$1,0))/100</f>
        <v>0.1217988</v>
      </c>
      <c r="AE14" s="3">
        <f t="array" ref="AE14">INDEX('AEO 2022 42'!79:79,MATCH(AE$11,'AEO 2022 42'!$1:$1,0))/100</f>
        <v>0.1216336</v>
      </c>
      <c r="AF14" s="3">
        <f t="array" ref="AF14">INDEX('AEO 2022 42'!79:79,MATCH(AF$11,'AEO 2022 42'!$1:$1,0))/100</f>
        <v>0.12162561</v>
      </c>
      <c r="AG14" s="3">
        <f t="array" ref="AG14">INDEX('AEO 2022 42'!79:79,MATCH(AG$11,'AEO 2022 42'!$1:$1,0))/100</f>
        <v>0.12094199</v>
      </c>
    </row>
    <row r="15" ht="14.25" customHeight="1">
      <c r="B15" s="3" t="s">
        <v>1969</v>
      </c>
      <c r="C15" s="3">
        <f t="array" ref="C15">INDEX('AEO 2021 42'!75:75,MATCH(C$3,'AEO 2021 42'!$1:$1,0))/100</f>
        <v>0.40561222</v>
      </c>
      <c r="D15" s="3">
        <f t="array" ref="D15">INDEX('AEO 2022 42'!80:80,MATCH(D$11,'AEO 2022 42'!$1:$1,0))/100</f>
        <v>0.32352646</v>
      </c>
      <c r="E15" s="3">
        <f t="array" ref="E15">INDEX('AEO 2022 42'!80:80,MATCH(E$11,'AEO 2022 42'!$1:$1,0))/100</f>
        <v>0.33303116</v>
      </c>
      <c r="F15" s="3">
        <f t="array" ref="F15">INDEX('AEO 2022 42'!80:80,MATCH(F$11,'AEO 2022 42'!$1:$1,0))/100</f>
        <v>0.3410778</v>
      </c>
      <c r="G15" s="3">
        <f t="array" ref="G15">INDEX('AEO 2022 42'!80:80,MATCH(G$11,'AEO 2022 42'!$1:$1,0))/100</f>
        <v>0.33917217</v>
      </c>
      <c r="H15" s="3">
        <f t="array" ref="H15">INDEX('AEO 2022 42'!80:80,MATCH(H$11,'AEO 2022 42'!$1:$1,0))/100</f>
        <v>0.33582798</v>
      </c>
      <c r="I15" s="3">
        <f t="array" ref="I15">INDEX('AEO 2022 42'!80:80,MATCH(I$11,'AEO 2022 42'!$1:$1,0))/100</f>
        <v>0.33348675</v>
      </c>
      <c r="J15" s="3">
        <f t="array" ref="J15">INDEX('AEO 2022 42'!80:80,MATCH(J$11,'AEO 2022 42'!$1:$1,0))/100</f>
        <v>0.33018185</v>
      </c>
      <c r="K15" s="3">
        <f t="array" ref="K15">INDEX('AEO 2022 42'!80:80,MATCH(K$11,'AEO 2022 42'!$1:$1,0))/100</f>
        <v>0.32911179</v>
      </c>
      <c r="L15" s="3">
        <f t="array" ref="L15">INDEX('AEO 2022 42'!80:80,MATCH(L$11,'AEO 2022 42'!$1:$1,0))/100</f>
        <v>0.32822018</v>
      </c>
      <c r="M15" s="3">
        <f t="array" ref="M15">INDEX('AEO 2022 42'!80:80,MATCH(M$11,'AEO 2022 42'!$1:$1,0))/100</f>
        <v>0.32563534</v>
      </c>
      <c r="N15" s="3">
        <f t="array" ref="N15">INDEX('AEO 2022 42'!80:80,MATCH(N$11,'AEO 2022 42'!$1:$1,0))/100</f>
        <v>0.32629787</v>
      </c>
      <c r="O15" s="3">
        <f t="array" ref="O15">INDEX('AEO 2022 42'!80:80,MATCH(O$11,'AEO 2022 42'!$1:$1,0))/100</f>
        <v>0.32013954</v>
      </c>
      <c r="P15" s="3">
        <f t="array" ref="P15">INDEX('AEO 2022 42'!80:80,MATCH(P$11,'AEO 2022 42'!$1:$1,0))/100</f>
        <v>0.3239785</v>
      </c>
      <c r="Q15" s="3">
        <f t="array" ref="Q15">INDEX('AEO 2022 42'!80:80,MATCH(Q$11,'AEO 2022 42'!$1:$1,0))/100</f>
        <v>0.32347504</v>
      </c>
      <c r="R15" s="3">
        <f t="array" ref="R15">INDEX('AEO 2022 42'!80:80,MATCH(R$11,'AEO 2022 42'!$1:$1,0))/100</f>
        <v>0.32266102</v>
      </c>
      <c r="S15" s="3">
        <f t="array" ref="S15">INDEX('AEO 2022 42'!80:80,MATCH(S$11,'AEO 2022 42'!$1:$1,0))/100</f>
        <v>0.32243416</v>
      </c>
      <c r="T15" s="3">
        <f t="array" ref="T15">INDEX('AEO 2022 42'!80:80,MATCH(T$11,'AEO 2022 42'!$1:$1,0))/100</f>
        <v>0.32148964</v>
      </c>
      <c r="U15" s="3">
        <f t="array" ref="U15">INDEX('AEO 2022 42'!80:80,MATCH(U$11,'AEO 2022 42'!$1:$1,0))/100</f>
        <v>0.32032879</v>
      </c>
      <c r="V15" s="3">
        <f t="array" ref="V15">INDEX('AEO 2022 42'!80:80,MATCH(V$11,'AEO 2022 42'!$1:$1,0))/100</f>
        <v>0.32096882</v>
      </c>
      <c r="W15" s="3">
        <f t="array" ref="W15">INDEX('AEO 2022 42'!80:80,MATCH(W$11,'AEO 2022 42'!$1:$1,0))/100</f>
        <v>0.31791628</v>
      </c>
      <c r="X15" s="3">
        <f t="array" ref="X15">INDEX('AEO 2022 42'!80:80,MATCH(X$11,'AEO 2022 42'!$1:$1,0))/100</f>
        <v>0.31855137</v>
      </c>
      <c r="Y15" s="3">
        <f t="array" ref="Y15">INDEX('AEO 2022 42'!80:80,MATCH(Y$11,'AEO 2022 42'!$1:$1,0))/100</f>
        <v>0.31774776</v>
      </c>
      <c r="Z15" s="3">
        <f t="array" ref="Z15">INDEX('AEO 2022 42'!80:80,MATCH(Z$11,'AEO 2022 42'!$1:$1,0))/100</f>
        <v>0.31689852</v>
      </c>
      <c r="AA15" s="3">
        <f t="array" ref="AA15">INDEX('AEO 2022 42'!80:80,MATCH(AA$11,'AEO 2022 42'!$1:$1,0))/100</f>
        <v>0.3171907</v>
      </c>
      <c r="AB15" s="3">
        <f t="array" ref="AB15">INDEX('AEO 2022 42'!80:80,MATCH(AB$11,'AEO 2022 42'!$1:$1,0))/100</f>
        <v>0.31695763</v>
      </c>
      <c r="AC15" s="3">
        <f t="array" ref="AC15">INDEX('AEO 2022 42'!80:80,MATCH(AC$11,'AEO 2022 42'!$1:$1,0))/100</f>
        <v>0.316059</v>
      </c>
      <c r="AD15" s="3">
        <f t="array" ref="AD15">INDEX('AEO 2022 42'!80:80,MATCH(AD$11,'AEO 2022 42'!$1:$1,0))/100</f>
        <v>0.31608593</v>
      </c>
      <c r="AE15" s="3">
        <f t="array" ref="AE15">INDEX('AEO 2022 42'!80:80,MATCH(AE$11,'AEO 2022 42'!$1:$1,0))/100</f>
        <v>0.31591505</v>
      </c>
      <c r="AF15" s="3">
        <f t="array" ref="AF15">INDEX('AEO 2022 42'!80:80,MATCH(AF$11,'AEO 2022 42'!$1:$1,0))/100</f>
        <v>0.315177</v>
      </c>
      <c r="AG15" s="3">
        <f t="array" ref="AG15">INDEX('AEO 2022 42'!80:80,MATCH(AG$11,'AEO 2022 42'!$1:$1,0))/100</f>
        <v>0.31632217</v>
      </c>
    </row>
    <row r="16" ht="14.25" customHeight="1">
      <c r="B16" s="3" t="s">
        <v>1972</v>
      </c>
      <c r="C16" s="3">
        <f t="array" ref="C16">INDEX('AEO 2021 42'!76:76,MATCH(C$3,'AEO 2021 42'!$1:$1,0))/100</f>
        <v>0.16779509</v>
      </c>
      <c r="D16" s="3">
        <f t="array" ref="D16">INDEX('AEO 2022 42'!81:81,MATCH(D$11,'AEO 2022 42'!$1:$1,0))/100</f>
        <v>0.0968981</v>
      </c>
      <c r="E16" s="3">
        <f t="array" ref="E16">INDEX('AEO 2022 42'!81:81,MATCH(E$11,'AEO 2022 42'!$1:$1,0))/100</f>
        <v>0.10098173</v>
      </c>
      <c r="F16" s="3">
        <f t="array" ref="F16">INDEX('AEO 2022 42'!81:81,MATCH(F$11,'AEO 2022 42'!$1:$1,0))/100</f>
        <v>0.10822314</v>
      </c>
      <c r="G16" s="3">
        <f t="array" ref="G16">INDEX('AEO 2022 42'!81:81,MATCH(G$11,'AEO 2022 42'!$1:$1,0))/100</f>
        <v>0.10634097</v>
      </c>
      <c r="H16" s="3">
        <f t="array" ref="H16">INDEX('AEO 2022 42'!81:81,MATCH(H$11,'AEO 2022 42'!$1:$1,0))/100</f>
        <v>0.1045815</v>
      </c>
      <c r="I16" s="3">
        <f t="array" ref="I16">INDEX('AEO 2022 42'!81:81,MATCH(I$11,'AEO 2022 42'!$1:$1,0))/100</f>
        <v>0.10237511</v>
      </c>
      <c r="J16" s="3">
        <f t="array" ref="J16">INDEX('AEO 2022 42'!81:81,MATCH(J$11,'AEO 2022 42'!$1:$1,0))/100</f>
        <v>0.10059375</v>
      </c>
      <c r="K16" s="3">
        <f t="array" ref="K16">INDEX('AEO 2022 42'!81:81,MATCH(K$11,'AEO 2022 42'!$1:$1,0))/100</f>
        <v>0.09999305</v>
      </c>
      <c r="L16" s="3">
        <f t="array" ref="L16">INDEX('AEO 2022 42'!81:81,MATCH(L$11,'AEO 2022 42'!$1:$1,0))/100</f>
        <v>0.09932728</v>
      </c>
      <c r="M16" s="3">
        <f t="array" ref="M16">INDEX('AEO 2022 42'!81:81,MATCH(M$11,'AEO 2022 42'!$1:$1,0))/100</f>
        <v>0.09778519</v>
      </c>
      <c r="N16" s="3">
        <f t="array" ref="N16">INDEX('AEO 2022 42'!81:81,MATCH(N$11,'AEO 2022 42'!$1:$1,0))/100</f>
        <v>0.09798178</v>
      </c>
      <c r="O16" s="3">
        <f t="array" ref="O16">INDEX('AEO 2022 42'!81:81,MATCH(O$11,'AEO 2022 42'!$1:$1,0))/100</f>
        <v>0.09461944</v>
      </c>
      <c r="P16" s="3">
        <f t="array" ref="P16">INDEX('AEO 2022 42'!81:81,MATCH(P$11,'AEO 2022 42'!$1:$1,0))/100</f>
        <v>0.09644966</v>
      </c>
      <c r="Q16" s="3">
        <f t="array" ref="Q16">INDEX('AEO 2022 42'!81:81,MATCH(Q$11,'AEO 2022 42'!$1:$1,0))/100</f>
        <v>0.0960702</v>
      </c>
      <c r="R16" s="3">
        <f t="array" ref="R16">INDEX('AEO 2022 42'!81:81,MATCH(R$11,'AEO 2022 42'!$1:$1,0))/100</f>
        <v>0.09553093</v>
      </c>
      <c r="S16" s="3">
        <f t="array" ref="S16">INDEX('AEO 2022 42'!81:81,MATCH(S$11,'AEO 2022 42'!$1:$1,0))/100</f>
        <v>0.09529686</v>
      </c>
      <c r="T16" s="3">
        <f t="array" ref="T16">INDEX('AEO 2022 42'!81:81,MATCH(T$11,'AEO 2022 42'!$1:$1,0))/100</f>
        <v>0.09472473</v>
      </c>
      <c r="U16" s="3">
        <f t="array" ref="U16">INDEX('AEO 2022 42'!81:81,MATCH(U$11,'AEO 2022 42'!$1:$1,0))/100</f>
        <v>0.09406096</v>
      </c>
      <c r="V16" s="3">
        <f t="array" ref="V16">INDEX('AEO 2022 42'!81:81,MATCH(V$11,'AEO 2022 42'!$1:$1,0))/100</f>
        <v>0.09437992</v>
      </c>
      <c r="W16" s="3">
        <f t="array" ref="W16">INDEX('AEO 2022 42'!81:81,MATCH(W$11,'AEO 2022 42'!$1:$1,0))/100</f>
        <v>0.09271238</v>
      </c>
      <c r="X16" s="3">
        <f t="array" ref="X16">INDEX('AEO 2022 42'!81:81,MATCH(X$11,'AEO 2022 42'!$1:$1,0))/100</f>
        <v>0.09294979</v>
      </c>
      <c r="Y16" s="3">
        <f t="array" ref="Y16">INDEX('AEO 2022 42'!81:81,MATCH(Y$11,'AEO 2022 42'!$1:$1,0))/100</f>
        <v>0.09251011</v>
      </c>
      <c r="Z16" s="3">
        <f t="array" ref="Z16">INDEX('AEO 2022 42'!81:81,MATCH(Z$11,'AEO 2022 42'!$1:$1,0))/100</f>
        <v>0.0920126</v>
      </c>
      <c r="AA16" s="3">
        <f t="array" ref="AA16">INDEX('AEO 2022 42'!81:81,MATCH(AA$11,'AEO 2022 42'!$1:$1,0))/100</f>
        <v>0.0921285</v>
      </c>
      <c r="AB16" s="3">
        <f t="array" ref="AB16">INDEX('AEO 2022 42'!81:81,MATCH(AB$11,'AEO 2022 42'!$1:$1,0))/100</f>
        <v>0.09201249</v>
      </c>
      <c r="AC16" s="3">
        <f t="array" ref="AC16">INDEX('AEO 2022 42'!81:81,MATCH(AC$11,'AEO 2022 42'!$1:$1,0))/100</f>
        <v>0.091529</v>
      </c>
      <c r="AD16" s="3">
        <f t="array" ref="AD16">INDEX('AEO 2022 42'!81:81,MATCH(AD$11,'AEO 2022 42'!$1:$1,0))/100</f>
        <v>0.0915175</v>
      </c>
      <c r="AE16" s="3">
        <f t="array" ref="AE16">INDEX('AEO 2022 42'!81:81,MATCH(AE$11,'AEO 2022 42'!$1:$1,0))/100</f>
        <v>0.09138079</v>
      </c>
      <c r="AF16" s="3">
        <f t="array" ref="AF16">INDEX('AEO 2022 42'!81:81,MATCH(AF$11,'AEO 2022 42'!$1:$1,0))/100</f>
        <v>0.09100876</v>
      </c>
      <c r="AG16" s="3">
        <f t="array" ref="AG16">INDEX('AEO 2022 42'!81:81,MATCH(AG$11,'AEO 2022 42'!$1:$1,0))/100</f>
        <v>0.09168873</v>
      </c>
    </row>
    <row r="17" ht="14.25" customHeight="1">
      <c r="B17" s="3" t="s">
        <v>1975</v>
      </c>
      <c r="C17" s="3">
        <f t="array" ref="C17">INDEX('AEO 2021 42'!77:77,MATCH(C$3,'AEO 2021 42'!$1:$1,0))/100</f>
        <v>0.01002388</v>
      </c>
      <c r="D17" s="3">
        <f t="array" ref="D17">INDEX('AEO 2022 42'!82:82,MATCH(D$11,'AEO 2022 42'!$1:$1,0))/100</f>
        <v>0.01030188</v>
      </c>
      <c r="E17" s="3">
        <f t="array" ref="E17">INDEX('AEO 2022 42'!82:82,MATCH(E$11,'AEO 2022 42'!$1:$1,0))/100</f>
        <v>0.01018869</v>
      </c>
      <c r="F17" s="3">
        <f t="array" ref="F17">INDEX('AEO 2022 42'!82:82,MATCH(F$11,'AEO 2022 42'!$1:$1,0))/100</f>
        <v>0.0104907</v>
      </c>
      <c r="G17" s="3">
        <f t="array" ref="G17">INDEX('AEO 2022 42'!82:82,MATCH(G$11,'AEO 2022 42'!$1:$1,0))/100</f>
        <v>0.01049902</v>
      </c>
      <c r="H17" s="3">
        <f t="array" ref="H17">INDEX('AEO 2022 42'!82:82,MATCH(H$11,'AEO 2022 42'!$1:$1,0))/100</f>
        <v>0.01053034</v>
      </c>
      <c r="I17" s="3">
        <f t="array" ref="I17">INDEX('AEO 2022 42'!82:82,MATCH(I$11,'AEO 2022 42'!$1:$1,0))/100</f>
        <v>0.01046927</v>
      </c>
      <c r="J17" s="3">
        <f t="array" ref="J17">INDEX('AEO 2022 42'!82:82,MATCH(J$11,'AEO 2022 42'!$1:$1,0))/100</f>
        <v>0.01037506</v>
      </c>
      <c r="K17" s="3">
        <f t="array" ref="K17">INDEX('AEO 2022 42'!82:82,MATCH(K$11,'AEO 2022 42'!$1:$1,0))/100</f>
        <v>0.01036587</v>
      </c>
      <c r="L17" s="3">
        <f t="array" ref="L17">INDEX('AEO 2022 42'!82:82,MATCH(L$11,'AEO 2022 42'!$1:$1,0))/100</f>
        <v>0.01035172</v>
      </c>
      <c r="M17" s="3">
        <f t="array" ref="M17">INDEX('AEO 2022 42'!82:82,MATCH(M$11,'AEO 2022 42'!$1:$1,0))/100</f>
        <v>0.01032089</v>
      </c>
      <c r="N17" s="3">
        <f t="array" ref="N17">INDEX('AEO 2022 42'!82:82,MATCH(N$11,'AEO 2022 42'!$1:$1,0))/100</f>
        <v>0.01031039</v>
      </c>
      <c r="O17" s="3">
        <f t="array" ref="O17">INDEX('AEO 2022 42'!82:82,MATCH(O$11,'AEO 2022 42'!$1:$1,0))/100</f>
        <v>0.01026171</v>
      </c>
      <c r="P17" s="3">
        <f t="array" ref="P17">INDEX('AEO 2022 42'!82:82,MATCH(P$11,'AEO 2022 42'!$1:$1,0))/100</f>
        <v>0.01028095</v>
      </c>
      <c r="Q17" s="3">
        <f t="array" ref="Q17">INDEX('AEO 2022 42'!82:82,MATCH(Q$11,'AEO 2022 42'!$1:$1,0))/100</f>
        <v>0.01025645</v>
      </c>
      <c r="R17" s="3">
        <f t="array" ref="R17">INDEX('AEO 2022 42'!82:82,MATCH(R$11,'AEO 2022 42'!$1:$1,0))/100</f>
        <v>0.01024046</v>
      </c>
      <c r="S17" s="3">
        <f t="array" ref="S17">INDEX('AEO 2022 42'!82:82,MATCH(S$11,'AEO 2022 42'!$1:$1,0))/100</f>
        <v>0.01022829</v>
      </c>
      <c r="T17" s="3">
        <f t="array" ref="T17">INDEX('AEO 2022 42'!82:82,MATCH(T$11,'AEO 2022 42'!$1:$1,0))/100</f>
        <v>0.01021184</v>
      </c>
      <c r="U17" s="3">
        <f t="array" ref="U17">INDEX('AEO 2022 42'!82:82,MATCH(U$11,'AEO 2022 42'!$1:$1,0))/100</f>
        <v>0.01019479</v>
      </c>
      <c r="V17" s="3">
        <f t="array" ref="V17">INDEX('AEO 2022 42'!82:82,MATCH(V$11,'AEO 2022 42'!$1:$1,0))/100</f>
        <v>0.01019523</v>
      </c>
      <c r="W17" s="3">
        <f t="array" ref="W17">INDEX('AEO 2022 42'!82:82,MATCH(W$11,'AEO 2022 42'!$1:$1,0))/100</f>
        <v>0.01016121</v>
      </c>
      <c r="X17" s="3">
        <f t="array" ref="X17">INDEX('AEO 2022 42'!82:82,MATCH(X$11,'AEO 2022 42'!$1:$1,0))/100</f>
        <v>0.01015447</v>
      </c>
      <c r="Y17" s="3">
        <f t="array" ref="Y17">INDEX('AEO 2022 42'!82:82,MATCH(Y$11,'AEO 2022 42'!$1:$1,0))/100</f>
        <v>0.01014197</v>
      </c>
      <c r="Z17" s="3">
        <f t="array" ref="Z17">INDEX('AEO 2022 42'!82:82,MATCH(Z$11,'AEO 2022 42'!$1:$1,0))/100</f>
        <v>0.01012694</v>
      </c>
      <c r="AA17" s="3">
        <f t="array" ref="AA17">INDEX('AEO 2022 42'!82:82,MATCH(AA$11,'AEO 2022 42'!$1:$1,0))/100</f>
        <v>0.01012173</v>
      </c>
      <c r="AB17" s="3">
        <f t="array" ref="AB17">INDEX('AEO 2022 42'!82:82,MATCH(AB$11,'AEO 2022 42'!$1:$1,0))/100</f>
        <v>0.01011544</v>
      </c>
      <c r="AC17" s="3">
        <f t="array" ref="AC17">INDEX('AEO 2022 42'!82:82,MATCH(AC$11,'AEO 2022 42'!$1:$1,0))/100</f>
        <v>0.01010181</v>
      </c>
      <c r="AD17" s="3">
        <f t="array" ref="AD17">INDEX('AEO 2022 42'!82:82,MATCH(AD$11,'AEO 2022 42'!$1:$1,0))/100</f>
        <v>0.01009469</v>
      </c>
      <c r="AE17" s="3">
        <f t="array" ref="AE17">INDEX('AEO 2022 42'!82:82,MATCH(AE$11,'AEO 2022 42'!$1:$1,0))/100</f>
        <v>0.01008608</v>
      </c>
      <c r="AF17" s="3">
        <f t="array" ref="AF17">INDEX('AEO 2022 42'!82:82,MATCH(AF$11,'AEO 2022 42'!$1:$1,0))/100</f>
        <v>0.01007629</v>
      </c>
      <c r="AG17" s="3">
        <f t="array" ref="AG17">INDEX('AEO 2022 42'!82:82,MATCH(AG$11,'AEO 2022 42'!$1:$1,0))/100</f>
        <v>0.01008298</v>
      </c>
    </row>
    <row r="18" ht="14.25" customHeight="1">
      <c r="B18" s="3" t="s">
        <v>610</v>
      </c>
      <c r="C18" s="3">
        <f t="array" ref="C18">INDEX('AEO 2021 42'!78:78,MATCH(C$3,'AEO 2021 42'!$1:$1,0))/100</f>
        <v>0.19449375</v>
      </c>
      <c r="D18" s="3">
        <f t="array" ref="D18">INDEX('AEO 2022 42'!83:83,MATCH(D$11,'AEO 2022 42'!$1:$1,0))/100</f>
        <v>0.31210232</v>
      </c>
      <c r="E18" s="3">
        <f t="array" ref="E18">INDEX('AEO 2022 42'!83:83,MATCH(E$11,'AEO 2022 42'!$1:$1,0))/100</f>
        <v>0.30391996</v>
      </c>
      <c r="F18" s="3">
        <f t="array" ref="F18">INDEX('AEO 2022 42'!83:83,MATCH(F$11,'AEO 2022 42'!$1:$1,0))/100</f>
        <v>0.29533445</v>
      </c>
      <c r="G18" s="3">
        <f t="array" ref="G18">INDEX('AEO 2022 42'!83:83,MATCH(G$11,'AEO 2022 42'!$1:$1,0))/100</f>
        <v>0.29862234</v>
      </c>
      <c r="H18" s="3">
        <f t="array" ref="H18">INDEX('AEO 2022 42'!83:83,MATCH(H$11,'AEO 2022 42'!$1:$1,0))/100</f>
        <v>0.303384</v>
      </c>
      <c r="I18" s="3">
        <f t="array" ref="I18">INDEX('AEO 2022 42'!83:83,MATCH(I$11,'AEO 2022 42'!$1:$1,0))/100</f>
        <v>0.30673847</v>
      </c>
      <c r="J18" s="3">
        <f t="array" ref="J18">INDEX('AEO 2022 42'!83:83,MATCH(J$11,'AEO 2022 42'!$1:$1,0))/100</f>
        <v>0.31126595</v>
      </c>
      <c r="K18" s="3">
        <f t="array" ref="K18">INDEX('AEO 2022 42'!83:83,MATCH(K$11,'AEO 2022 42'!$1:$1,0))/100</f>
        <v>0.31289667</v>
      </c>
      <c r="L18" s="3">
        <f t="array" ref="L18">INDEX('AEO 2022 42'!83:83,MATCH(L$11,'AEO 2022 42'!$1:$1,0))/100</f>
        <v>0.31442474</v>
      </c>
      <c r="M18" s="3">
        <f t="array" ref="M18">INDEX('AEO 2022 42'!83:83,MATCH(M$11,'AEO 2022 42'!$1:$1,0))/100</f>
        <v>0.31781137</v>
      </c>
      <c r="N18" s="3">
        <f t="array" ref="N18">INDEX('AEO 2022 42'!83:83,MATCH(N$11,'AEO 2022 42'!$1:$1,0))/100</f>
        <v>0.31753174</v>
      </c>
      <c r="O18" s="3">
        <f t="array" ref="O18">INDEX('AEO 2022 42'!83:83,MATCH(O$11,'AEO 2022 42'!$1:$1,0))/100</f>
        <v>0.32447018</v>
      </c>
      <c r="P18" s="3">
        <f t="array" ref="P18">INDEX('AEO 2022 42'!83:83,MATCH(P$11,'AEO 2022 42'!$1:$1,0))/100</f>
        <v>0.32079014</v>
      </c>
      <c r="Q18" s="3">
        <f t="array" ref="Q18">INDEX('AEO 2022 42'!83:83,MATCH(Q$11,'AEO 2022 42'!$1:$1,0))/100</f>
        <v>0.32166245</v>
      </c>
      <c r="R18" s="3">
        <f t="array" ref="R18">INDEX('AEO 2022 42'!83:83,MATCH(R$11,'AEO 2022 42'!$1:$1,0))/100</f>
        <v>0.32285645</v>
      </c>
      <c r="S18" s="3">
        <f t="array" ref="S18">INDEX('AEO 2022 42'!83:83,MATCH(S$11,'AEO 2022 42'!$1:$1,0))/100</f>
        <v>0.32342468</v>
      </c>
      <c r="T18" s="3">
        <f t="array" ref="T18">INDEX('AEO 2022 42'!83:83,MATCH(T$11,'AEO 2022 42'!$1:$1,0))/100</f>
        <v>0.32474632</v>
      </c>
      <c r="U18" s="3">
        <f t="array" ref="U18">INDEX('AEO 2022 42'!83:83,MATCH(U$11,'AEO 2022 42'!$1:$1,0))/100</f>
        <v>0.32629761</v>
      </c>
      <c r="V18" s="3">
        <f t="array" ref="V18">INDEX('AEO 2022 42'!83:83,MATCH(V$11,'AEO 2022 42'!$1:$1,0))/100</f>
        <v>0.32580109</v>
      </c>
      <c r="W18" s="3">
        <f t="array" ref="W18">INDEX('AEO 2022 42'!83:83,MATCH(W$11,'AEO 2022 42'!$1:$1,0))/100</f>
        <v>0.32944954</v>
      </c>
      <c r="X18" s="3">
        <f t="array" ref="X18">INDEX('AEO 2022 42'!83:83,MATCH(X$11,'AEO 2022 42'!$1:$1,0))/100</f>
        <v>0.32899265</v>
      </c>
      <c r="Y18" s="3">
        <f t="array" ref="Y18">INDEX('AEO 2022 42'!83:83,MATCH(Y$11,'AEO 2022 42'!$1:$1,0))/100</f>
        <v>0.33008282</v>
      </c>
      <c r="Z18" s="3">
        <f t="array" ref="Z18">INDEX('AEO 2022 42'!83:83,MATCH(Z$11,'AEO 2022 42'!$1:$1,0))/100</f>
        <v>0.33123528</v>
      </c>
      <c r="AA18" s="3">
        <f t="array" ref="AA18">INDEX('AEO 2022 42'!83:83,MATCH(AA$11,'AEO 2022 42'!$1:$1,0))/100</f>
        <v>0.33110771</v>
      </c>
      <c r="AB18" s="3">
        <f t="array" ref="AB18">INDEX('AEO 2022 42'!83:83,MATCH(AB$11,'AEO 2022 42'!$1:$1,0))/100</f>
        <v>0.33154285</v>
      </c>
      <c r="AC18" s="3">
        <f t="array" ref="AC18">INDEX('AEO 2022 42'!83:83,MATCH(AC$11,'AEO 2022 42'!$1:$1,0))/100</f>
        <v>0.33270306</v>
      </c>
      <c r="AD18" s="3">
        <f t="array" ref="AD18">INDEX('AEO 2022 42'!83:83,MATCH(AD$11,'AEO 2022 42'!$1:$1,0))/100</f>
        <v>0.33282948</v>
      </c>
      <c r="AE18" s="3">
        <f t="array" ref="AE18">INDEX('AEO 2022 42'!83:83,MATCH(AE$11,'AEO 2022 42'!$1:$1,0))/100</f>
        <v>0.33316917</v>
      </c>
      <c r="AF18" s="3">
        <f t="array" ref="AF18">INDEX('AEO 2022 42'!83:83,MATCH(AF$11,'AEO 2022 42'!$1:$1,0))/100</f>
        <v>0.33412422</v>
      </c>
      <c r="AG18" s="3">
        <f t="array" ref="AG18">INDEX('AEO 2022 42'!83:83,MATCH(AG$11,'AEO 2022 42'!$1:$1,0))/100</f>
        <v>0.33286739</v>
      </c>
    </row>
    <row r="19" ht="14.25" customHeight="1">
      <c r="B19" s="3" t="s">
        <v>613</v>
      </c>
      <c r="C19" s="3">
        <f t="array" ref="C19">INDEX('AEO 2021 42'!79:79,MATCH(C$3,'AEO 2021 42'!$1:$1,0))/100</f>
        <v>0.05407518</v>
      </c>
      <c r="D19" s="3">
        <f t="array" ref="D19">INDEX('AEO 2022 42'!84:84,MATCH(D$11,'AEO 2022 42'!$1:$1,0))/100</f>
        <v>0.05383692</v>
      </c>
      <c r="E19" s="3">
        <f t="array" ref="E19">INDEX('AEO 2022 42'!84:84,MATCH(E$11,'AEO 2022 42'!$1:$1,0))/100</f>
        <v>0.05823304</v>
      </c>
      <c r="F19" s="3">
        <f t="array" ref="F19">INDEX('AEO 2022 42'!84:84,MATCH(F$11,'AEO 2022 42'!$1:$1,0))/100</f>
        <v>0.06187125</v>
      </c>
      <c r="G19" s="3">
        <f t="array" ref="G19">INDEX('AEO 2022 42'!84:84,MATCH(G$11,'AEO 2022 42'!$1:$1,0))/100</f>
        <v>0.06303352</v>
      </c>
      <c r="H19" s="3">
        <f t="array" ref="H19">INDEX('AEO 2022 42'!84:84,MATCH(H$11,'AEO 2022 42'!$1:$1,0))/100</f>
        <v>0.06401572</v>
      </c>
      <c r="I19" s="3">
        <f t="array" ref="I19">INDEX('AEO 2022 42'!84:84,MATCH(I$11,'AEO 2022 42'!$1:$1,0))/100</f>
        <v>0.06474848</v>
      </c>
      <c r="J19" s="3">
        <f t="array" ref="J19">INDEX('AEO 2022 42'!84:84,MATCH(J$11,'AEO 2022 42'!$1:$1,0))/100</f>
        <v>0.06554911</v>
      </c>
      <c r="K19" s="3">
        <f t="array" ref="K19">INDEX('AEO 2022 42'!84:84,MATCH(K$11,'AEO 2022 42'!$1:$1,0))/100</f>
        <v>0.06630589</v>
      </c>
      <c r="L19" s="3">
        <f t="array" ref="L19">INDEX('AEO 2022 42'!84:84,MATCH(L$11,'AEO 2022 42'!$1:$1,0))/100</f>
        <v>0.06700751</v>
      </c>
      <c r="M19" s="3">
        <f t="array" ref="M19">INDEX('AEO 2022 42'!84:84,MATCH(M$11,'AEO 2022 42'!$1:$1,0))/100</f>
        <v>0.06732331</v>
      </c>
      <c r="N19" s="3">
        <f t="array" ref="N19">INDEX('AEO 2022 42'!84:84,MATCH(N$11,'AEO 2022 42'!$1:$1,0))/100</f>
        <v>0.0681193</v>
      </c>
      <c r="O19" s="3">
        <f t="array" ref="O19">INDEX('AEO 2022 42'!84:84,MATCH(O$11,'AEO 2022 42'!$1:$1,0))/100</f>
        <v>0.06768917</v>
      </c>
      <c r="P19" s="3">
        <f t="array" ref="P19">INDEX('AEO 2022 42'!84:84,MATCH(P$11,'AEO 2022 42'!$1:$1,0))/100</f>
        <v>0.06897863</v>
      </c>
      <c r="Q19" s="3">
        <f t="array" ref="Q19">INDEX('AEO 2022 42'!84:84,MATCH(Q$11,'AEO 2022 42'!$1:$1,0))/100</f>
        <v>0.06951315</v>
      </c>
      <c r="R19" s="3">
        <f t="array" ref="R19">INDEX('AEO 2022 42'!84:84,MATCH(R$11,'AEO 2022 42'!$1:$1,0))/100</f>
        <v>0.06988607</v>
      </c>
      <c r="S19" s="3">
        <f t="array" ref="S19">INDEX('AEO 2022 42'!84:84,MATCH(S$11,'AEO 2022 42'!$1:$1,0))/100</f>
        <v>0.07034823</v>
      </c>
      <c r="T19" s="3">
        <f t="array" ref="T19">INDEX('AEO 2022 42'!84:84,MATCH(T$11,'AEO 2022 42'!$1:$1,0))/100</f>
        <v>0.07065508</v>
      </c>
      <c r="U19" s="3">
        <f t="array" ref="U19">INDEX('AEO 2022 42'!84:84,MATCH(U$11,'AEO 2022 42'!$1:$1,0))/100</f>
        <v>0.07088215</v>
      </c>
      <c r="V19" s="3">
        <f t="array" ref="V19">INDEX('AEO 2022 42'!84:84,MATCH(V$11,'AEO 2022 42'!$1:$1,0))/100</f>
        <v>0.07143404</v>
      </c>
      <c r="W19" s="3">
        <f t="array" ref="W19">INDEX('AEO 2022 42'!84:84,MATCH(W$11,'AEO 2022 42'!$1:$1,0))/100</f>
        <v>0.07128514</v>
      </c>
      <c r="X19" s="3">
        <f t="array" ref="X19">INDEX('AEO 2022 42'!84:84,MATCH(X$11,'AEO 2022 42'!$1:$1,0))/100</f>
        <v>0.07176948</v>
      </c>
      <c r="Y19" s="3">
        <f t="array" ref="Y19">INDEX('AEO 2022 42'!84:84,MATCH(Y$11,'AEO 2022 42'!$1:$1,0))/100</f>
        <v>0.07200194</v>
      </c>
      <c r="Z19" s="3">
        <f t="array" ref="Z19">INDEX('AEO 2022 42'!84:84,MATCH(Z$11,'AEO 2022 42'!$1:$1,0))/100</f>
        <v>0.07217789</v>
      </c>
      <c r="AA19" s="3">
        <f t="array" ref="AA19">INDEX('AEO 2022 42'!84:84,MATCH(AA$11,'AEO 2022 42'!$1:$1,0))/100</f>
        <v>0.0725848</v>
      </c>
      <c r="AB19" s="3">
        <f t="array" ref="AB19">INDEX('AEO 2022 42'!84:84,MATCH(AB$11,'AEO 2022 42'!$1:$1,0))/100</f>
        <v>0.07288285</v>
      </c>
      <c r="AC19" s="3">
        <f t="array" ref="AC19">INDEX('AEO 2022 42'!84:84,MATCH(AC$11,'AEO 2022 42'!$1:$1,0))/100</f>
        <v>0.07303525</v>
      </c>
      <c r="AD19" s="3">
        <f t="array" ref="AD19">INDEX('AEO 2022 42'!84:84,MATCH(AD$11,'AEO 2022 42'!$1:$1,0))/100</f>
        <v>0.07335989</v>
      </c>
      <c r="AE19" s="3">
        <f t="array" ref="AE19">INDEX('AEO 2022 42'!84:84,MATCH(AE$11,'AEO 2022 42'!$1:$1,0))/100</f>
        <v>0.0736182</v>
      </c>
      <c r="AF19" s="3">
        <f t="array" ref="AF19">INDEX('AEO 2022 42'!84:84,MATCH(AF$11,'AEO 2022 42'!$1:$1,0))/100</f>
        <v>0.07377364</v>
      </c>
      <c r="AG19" s="3">
        <f t="array" ref="AG19">INDEX('AEO 2022 42'!84:84,MATCH(AG$11,'AEO 2022 42'!$1:$1,0))/100</f>
        <v>0.07437274</v>
      </c>
    </row>
    <row r="20" ht="14.25" customHeight="1"/>
    <row r="21" ht="14.25" customHeight="1">
      <c r="B21" s="1" t="s">
        <v>3938</v>
      </c>
      <c r="C21" s="3">
        <f t="shared" ref="C21:AG21" si="5">C11</f>
        <v>2020</v>
      </c>
      <c r="D21" s="3">
        <f t="shared" si="5"/>
        <v>2021</v>
      </c>
      <c r="E21" s="3">
        <f t="shared" si="5"/>
        <v>2022</v>
      </c>
      <c r="F21" s="3">
        <f t="shared" si="5"/>
        <v>2023</v>
      </c>
      <c r="G21" s="3">
        <f t="shared" si="5"/>
        <v>2024</v>
      </c>
      <c r="H21" s="3">
        <f t="shared" si="5"/>
        <v>2025</v>
      </c>
      <c r="I21" s="3">
        <f t="shared" si="5"/>
        <v>2026</v>
      </c>
      <c r="J21" s="3">
        <f t="shared" si="5"/>
        <v>2027</v>
      </c>
      <c r="K21" s="3">
        <f t="shared" si="5"/>
        <v>2028</v>
      </c>
      <c r="L21" s="3">
        <f t="shared" si="5"/>
        <v>2029</v>
      </c>
      <c r="M21" s="3">
        <f t="shared" si="5"/>
        <v>2030</v>
      </c>
      <c r="N21" s="3">
        <f t="shared" si="5"/>
        <v>2031</v>
      </c>
      <c r="O21" s="3">
        <f t="shared" si="5"/>
        <v>2032</v>
      </c>
      <c r="P21" s="3">
        <f t="shared" si="5"/>
        <v>2033</v>
      </c>
      <c r="Q21" s="3">
        <f t="shared" si="5"/>
        <v>2034</v>
      </c>
      <c r="R21" s="3">
        <f t="shared" si="5"/>
        <v>2035</v>
      </c>
      <c r="S21" s="3">
        <f t="shared" si="5"/>
        <v>2036</v>
      </c>
      <c r="T21" s="3">
        <f t="shared" si="5"/>
        <v>2037</v>
      </c>
      <c r="U21" s="3">
        <f t="shared" si="5"/>
        <v>2038</v>
      </c>
      <c r="V21" s="3">
        <f t="shared" si="5"/>
        <v>2039</v>
      </c>
      <c r="W21" s="3">
        <f t="shared" si="5"/>
        <v>2040</v>
      </c>
      <c r="X21" s="3">
        <f t="shared" si="5"/>
        <v>2041</v>
      </c>
      <c r="Y21" s="3">
        <f t="shared" si="5"/>
        <v>2042</v>
      </c>
      <c r="Z21" s="3">
        <f t="shared" si="5"/>
        <v>2043</v>
      </c>
      <c r="AA21" s="3">
        <f t="shared" si="5"/>
        <v>2044</v>
      </c>
      <c r="AB21" s="3">
        <f t="shared" si="5"/>
        <v>2045</v>
      </c>
      <c r="AC21" s="3">
        <f t="shared" si="5"/>
        <v>2046</v>
      </c>
      <c r="AD21" s="3">
        <f t="shared" si="5"/>
        <v>2047</v>
      </c>
      <c r="AE21" s="3">
        <f t="shared" si="5"/>
        <v>2048</v>
      </c>
      <c r="AF21" s="3">
        <f t="shared" si="5"/>
        <v>2049</v>
      </c>
      <c r="AG21" s="3">
        <f t="shared" si="5"/>
        <v>2050</v>
      </c>
    </row>
    <row r="22" ht="14.25" customHeight="1">
      <c r="B22" s="3" t="s">
        <v>623</v>
      </c>
      <c r="C22" s="3">
        <f t="array" ref="C22">INDEX('AEO 2021 42'!81:81,MATCH(C$3,'AEO 2021 42'!$1:$1,0))/100</f>
        <v>0.0421033</v>
      </c>
      <c r="D22" s="3">
        <f t="array" ref="D22">INDEX('AEO 2022 42'!87:87,MATCH(D$11,'AEO 2022 42'!$1:$1,0))/100</f>
        <v>0.03576458</v>
      </c>
      <c r="E22" s="3">
        <f t="array" ref="E22">INDEX('AEO 2022 42'!87:87,MATCH(E$11,'AEO 2022 42'!$1:$1,0))/100</f>
        <v>0.03730065</v>
      </c>
      <c r="F22" s="3">
        <f t="array" ref="F22">INDEX('AEO 2022 42'!87:87,MATCH(F$11,'AEO 2022 42'!$1:$1,0))/100</f>
        <v>0.03880666</v>
      </c>
      <c r="G22" s="3">
        <f t="array" ref="G22">INDEX('AEO 2022 42'!87:87,MATCH(G$11,'AEO 2022 42'!$1:$1,0))/100</f>
        <v>0.03867127</v>
      </c>
      <c r="H22" s="3">
        <f t="array" ref="H22">INDEX('AEO 2022 42'!87:87,MATCH(H$11,'AEO 2022 42'!$1:$1,0))/100</f>
        <v>0.03840782</v>
      </c>
      <c r="I22" s="3">
        <f t="array" ref="I22">INDEX('AEO 2022 42'!87:87,MATCH(I$11,'AEO 2022 42'!$1:$1,0))/100</f>
        <v>0.03805583</v>
      </c>
      <c r="J22" s="3">
        <f t="array" ref="J22">INDEX('AEO 2022 42'!87:87,MATCH(J$11,'AEO 2022 42'!$1:$1,0))/100</f>
        <v>0.03776397</v>
      </c>
      <c r="K22" s="3">
        <f t="array" ref="K22">INDEX('AEO 2022 42'!87:87,MATCH(K$11,'AEO 2022 42'!$1:$1,0))/100</f>
        <v>0.03769194</v>
      </c>
      <c r="L22" s="3">
        <f t="array" ref="L22">INDEX('AEO 2022 42'!87:87,MATCH(L$11,'AEO 2022 42'!$1:$1,0))/100</f>
        <v>0.03764386</v>
      </c>
      <c r="M22" s="3">
        <f t="array" ref="M22">INDEX('AEO 2022 42'!87:87,MATCH(M$11,'AEO 2022 42'!$1:$1,0))/100</f>
        <v>0.03735318</v>
      </c>
      <c r="N22" s="3">
        <f t="array" ref="N22">INDEX('AEO 2022 42'!87:87,MATCH(N$11,'AEO 2022 42'!$1:$1,0))/100</f>
        <v>0.03749157</v>
      </c>
      <c r="O22" s="3">
        <f t="array" ref="O22">INDEX('AEO 2022 42'!87:87,MATCH(O$11,'AEO 2022 42'!$1:$1,0))/100</f>
        <v>0.03688132</v>
      </c>
      <c r="P22" s="3">
        <f t="array" ref="P22">INDEX('AEO 2022 42'!87:87,MATCH(P$11,'AEO 2022 42'!$1:$1,0))/100</f>
        <v>0.03730136</v>
      </c>
      <c r="Q22" s="3">
        <f t="array" ref="Q22">INDEX('AEO 2022 42'!87:87,MATCH(Q$11,'AEO 2022 42'!$1:$1,0))/100</f>
        <v>0.03735976</v>
      </c>
      <c r="R22" s="3">
        <f t="array" ref="R22">INDEX('AEO 2022 42'!87:87,MATCH(R$11,'AEO 2022 42'!$1:$1,0))/100</f>
        <v>0.03731459</v>
      </c>
      <c r="S22" s="3">
        <f t="array" ref="S22">INDEX('AEO 2022 42'!87:87,MATCH(S$11,'AEO 2022 42'!$1:$1,0))/100</f>
        <v>0.03727007</v>
      </c>
      <c r="T22" s="3">
        <f t="array" ref="T22">INDEX('AEO 2022 42'!87:87,MATCH(T$11,'AEO 2022 42'!$1:$1,0))/100</f>
        <v>0.03717659</v>
      </c>
      <c r="U22" s="3">
        <f t="array" ref="U22">INDEX('AEO 2022 42'!87:87,MATCH(U$11,'AEO 2022 42'!$1:$1,0))/100</f>
        <v>0.03705039</v>
      </c>
      <c r="V22" s="3">
        <f t="array" ref="V22">INDEX('AEO 2022 42'!87:87,MATCH(V$11,'AEO 2022 42'!$1:$1,0))/100</f>
        <v>0.03716497</v>
      </c>
      <c r="W22" s="3">
        <f t="array" ref="W22">INDEX('AEO 2022 42'!87:87,MATCH(W$11,'AEO 2022 42'!$1:$1,0))/100</f>
        <v>0.03678478</v>
      </c>
      <c r="X22" s="3">
        <f t="array" ref="X22">INDEX('AEO 2022 42'!87:87,MATCH(X$11,'AEO 2022 42'!$1:$1,0))/100</f>
        <v>0.03689488</v>
      </c>
      <c r="Y22" s="3">
        <f t="array" ref="Y22">INDEX('AEO 2022 42'!87:87,MATCH(Y$11,'AEO 2022 42'!$1:$1,0))/100</f>
        <v>0.03681596</v>
      </c>
      <c r="Z22" s="3">
        <f t="array" ref="Z22">INDEX('AEO 2022 42'!87:87,MATCH(Z$11,'AEO 2022 42'!$1:$1,0))/100</f>
        <v>0.0367295</v>
      </c>
      <c r="AA22" s="3">
        <f t="array" ref="AA22">INDEX('AEO 2022 42'!87:87,MATCH(AA$11,'AEO 2022 42'!$1:$1,0))/100</f>
        <v>0.03678747</v>
      </c>
      <c r="AB22" s="3">
        <f t="array" ref="AB22">INDEX('AEO 2022 42'!87:87,MATCH(AB$11,'AEO 2022 42'!$1:$1,0))/100</f>
        <v>0.03679096</v>
      </c>
      <c r="AC22" s="3">
        <f t="array" ref="AC22">INDEX('AEO 2022 42'!87:87,MATCH(AC$11,'AEO 2022 42'!$1:$1,0))/100</f>
        <v>0.03670182</v>
      </c>
      <c r="AD22" s="3">
        <f t="array" ref="AD22">INDEX('AEO 2022 42'!87:87,MATCH(AD$11,'AEO 2022 42'!$1:$1,0))/100</f>
        <v>0.03672511</v>
      </c>
      <c r="AE22" s="3">
        <f t="array" ref="AE22">INDEX('AEO 2022 42'!87:87,MATCH(AE$11,'AEO 2022 42'!$1:$1,0))/100</f>
        <v>0.0367193</v>
      </c>
      <c r="AF22" s="3">
        <f t="array" ref="AF22">INDEX('AEO 2022 42'!87:87,MATCH(AF$11,'AEO 2022 42'!$1:$1,0))/100</f>
        <v>0.03664782</v>
      </c>
      <c r="AG22" s="3">
        <f t="array" ref="AG22">INDEX('AEO 2022 42'!87:87,MATCH(AG$11,'AEO 2022 42'!$1:$1,0))/100</f>
        <v>0.03683757</v>
      </c>
    </row>
    <row r="23" ht="14.25" customHeight="1">
      <c r="B23" s="3" t="s">
        <v>626</v>
      </c>
      <c r="C23" s="3">
        <f t="array" ref="C23">INDEX('AEO 2021 42'!82:82,MATCH(C$3,'AEO 2021 42'!$1:$1,0))/100</f>
        <v>0.19353149</v>
      </c>
      <c r="D23" s="3">
        <f t="array" ref="D23">INDEX('AEO 2022 42'!88:88,MATCH(D$11,'AEO 2022 42'!$1:$1,0))/100</f>
        <v>0.23795731</v>
      </c>
      <c r="E23" s="3">
        <f t="array" ref="E23">INDEX('AEO 2022 42'!88:88,MATCH(E$11,'AEO 2022 42'!$1:$1,0))/100</f>
        <v>0.24224304</v>
      </c>
      <c r="F23" s="3">
        <f t="array" ref="F23">INDEX('AEO 2022 42'!88:88,MATCH(F$11,'AEO 2022 42'!$1:$1,0))/100</f>
        <v>0.24003462</v>
      </c>
      <c r="G23" s="3">
        <f t="array" ref="G23">INDEX('AEO 2022 42'!88:88,MATCH(G$11,'AEO 2022 42'!$1:$1,0))/100</f>
        <v>0.24138557</v>
      </c>
      <c r="H23" s="3">
        <f t="array" ref="H23">INDEX('AEO 2022 42'!88:88,MATCH(H$11,'AEO 2022 42'!$1:$1,0))/100</f>
        <v>0.24266615</v>
      </c>
      <c r="I23" s="3">
        <f t="array" ref="I23">INDEX('AEO 2022 42'!88:88,MATCH(I$11,'AEO 2022 42'!$1:$1,0))/100</f>
        <v>0.24389244</v>
      </c>
      <c r="J23" s="3">
        <f t="array" ref="J23">INDEX('AEO 2022 42'!88:88,MATCH(J$11,'AEO 2022 42'!$1:$1,0))/100</f>
        <v>0.24500589</v>
      </c>
      <c r="K23" s="3">
        <f t="array" ref="K23">INDEX('AEO 2022 42'!88:88,MATCH(K$11,'AEO 2022 42'!$1:$1,0))/100</f>
        <v>0.24562597</v>
      </c>
      <c r="L23" s="3">
        <f t="array" ref="L23">INDEX('AEO 2022 42'!88:88,MATCH(L$11,'AEO 2022 42'!$1:$1,0))/100</f>
        <v>0.24628582</v>
      </c>
      <c r="M23" s="3">
        <f t="array" ref="M23">INDEX('AEO 2022 42'!88:88,MATCH(M$11,'AEO 2022 42'!$1:$1,0))/100</f>
        <v>0.2469903</v>
      </c>
      <c r="N23" s="3">
        <f t="array" ref="N23">INDEX('AEO 2022 42'!88:88,MATCH(N$11,'AEO 2022 42'!$1:$1,0))/100</f>
        <v>0.24746992</v>
      </c>
      <c r="O23" s="3">
        <f t="array" ref="O23">INDEX('AEO 2022 42'!88:88,MATCH(O$11,'AEO 2022 42'!$1:$1,0))/100</f>
        <v>0.24837223</v>
      </c>
      <c r="P23" s="3">
        <f t="array" ref="P23">INDEX('AEO 2022 42'!88:88,MATCH(P$11,'AEO 2022 42'!$1:$1,0))/100</f>
        <v>0.24860954</v>
      </c>
      <c r="Q23" s="3">
        <f t="array" ref="Q23">INDEX('AEO 2022 42'!88:88,MATCH(Q$11,'AEO 2022 42'!$1:$1,0))/100</f>
        <v>0.24914101</v>
      </c>
      <c r="R23" s="3">
        <f t="array" ref="R23">INDEX('AEO 2022 42'!88:88,MATCH(R$11,'AEO 2022 42'!$1:$1,0))/100</f>
        <v>0.24960392</v>
      </c>
      <c r="S23" s="3">
        <f t="array" ref="S23">INDEX('AEO 2022 42'!88:88,MATCH(S$11,'AEO 2022 42'!$1:$1,0))/100</f>
        <v>0.25009087</v>
      </c>
      <c r="T23" s="3">
        <f t="array" ref="T23">INDEX('AEO 2022 42'!88:88,MATCH(T$11,'AEO 2022 42'!$1:$1,0))/100</f>
        <v>0.25041204</v>
      </c>
      <c r="U23" s="3">
        <f t="array" ref="U23">INDEX('AEO 2022 42'!88:88,MATCH(U$11,'AEO 2022 42'!$1:$1,0))/100</f>
        <v>0.25081238</v>
      </c>
      <c r="V23" s="3">
        <f t="array" ref="V23">INDEX('AEO 2022 42'!88:88,MATCH(V$11,'AEO 2022 42'!$1:$1,0))/100</f>
        <v>0.25100473</v>
      </c>
      <c r="W23" s="3">
        <f t="array" ref="W23">INDEX('AEO 2022 42'!88:88,MATCH(W$11,'AEO 2022 42'!$1:$1,0))/100</f>
        <v>0.25149382</v>
      </c>
      <c r="X23" s="3">
        <f t="array" ref="X23">INDEX('AEO 2022 42'!88:88,MATCH(X$11,'AEO 2022 42'!$1:$1,0))/100</f>
        <v>0.25176403</v>
      </c>
      <c r="Y23" s="3">
        <f t="array" ref="Y23">INDEX('AEO 2022 42'!88:88,MATCH(Y$11,'AEO 2022 42'!$1:$1,0))/100</f>
        <v>0.25202612</v>
      </c>
      <c r="Z23" s="3">
        <f t="array" ref="Z23">INDEX('AEO 2022 42'!88:88,MATCH(Z$11,'AEO 2022 42'!$1:$1,0))/100</f>
        <v>0.25235193</v>
      </c>
      <c r="AA23" s="3">
        <f t="array" ref="AA23">INDEX('AEO 2022 42'!88:88,MATCH(AA$11,'AEO 2022 42'!$1:$1,0))/100</f>
        <v>0.25255802</v>
      </c>
      <c r="AB23" s="3">
        <f t="array" ref="AB23">INDEX('AEO 2022 42'!88:88,MATCH(AB$11,'AEO 2022 42'!$1:$1,0))/100</f>
        <v>0.25273472</v>
      </c>
      <c r="AC23" s="3">
        <f t="array" ref="AC23">INDEX('AEO 2022 42'!88:88,MATCH(AC$11,'AEO 2022 42'!$1:$1,0))/100</f>
        <v>0.25297733</v>
      </c>
      <c r="AD23" s="3">
        <f t="array" ref="AD23">INDEX('AEO 2022 42'!88:88,MATCH(AD$11,'AEO 2022 42'!$1:$1,0))/100</f>
        <v>0.25316963</v>
      </c>
      <c r="AE23" s="3">
        <f t="array" ref="AE23">INDEX('AEO 2022 42'!88:88,MATCH(AE$11,'AEO 2022 42'!$1:$1,0))/100</f>
        <v>0.25333929</v>
      </c>
      <c r="AF23" s="3">
        <f t="array" ref="AF23">INDEX('AEO 2022 42'!88:88,MATCH(AF$11,'AEO 2022 42'!$1:$1,0))/100</f>
        <v>0.25354469</v>
      </c>
      <c r="AG23" s="3">
        <f t="array" ref="AG23">INDEX('AEO 2022 42'!88:88,MATCH(AG$11,'AEO 2022 42'!$1:$1,0))/100</f>
        <v>0.25353674</v>
      </c>
    </row>
    <row r="24" ht="14.25" customHeight="1">
      <c r="B24" s="3" t="s">
        <v>629</v>
      </c>
      <c r="C24" s="3">
        <f t="array" ref="C24">INDEX('AEO 2021 42'!83:83,MATCH(C$3,'AEO 2021 42'!$1:$1,0))/100</f>
        <v>0.02934966</v>
      </c>
      <c r="D24" s="3">
        <f t="array" ref="D24">INDEX('AEO 2022 42'!89:89,MATCH(D$11,'AEO 2022 42'!$1:$1,0))/100</f>
        <v>0.0140859</v>
      </c>
      <c r="E24" s="3">
        <f t="array" ref="E24">INDEX('AEO 2022 42'!89:89,MATCH(E$11,'AEO 2022 42'!$1:$1,0))/100</f>
        <v>0.01379917</v>
      </c>
      <c r="F24" s="3">
        <f t="array" ref="F24">INDEX('AEO 2022 42'!89:89,MATCH(F$11,'AEO 2022 42'!$1:$1,0))/100</f>
        <v>0.0131389</v>
      </c>
      <c r="G24" s="3">
        <f t="array" ref="G24">INDEX('AEO 2022 42'!89:89,MATCH(G$11,'AEO 2022 42'!$1:$1,0))/100</f>
        <v>0.01311221</v>
      </c>
      <c r="H24" s="3">
        <f t="array" ref="H24">INDEX('AEO 2022 42'!89:89,MATCH(H$11,'AEO 2022 42'!$1:$1,0))/100</f>
        <v>0.01321865</v>
      </c>
      <c r="I24" s="3">
        <f t="array" ref="I24">INDEX('AEO 2022 42'!89:89,MATCH(I$11,'AEO 2022 42'!$1:$1,0))/100</f>
        <v>0.01329688</v>
      </c>
      <c r="J24" s="3">
        <f t="array" ref="J24">INDEX('AEO 2022 42'!89:89,MATCH(J$11,'AEO 2022 42'!$1:$1,0))/100</f>
        <v>0.01337649</v>
      </c>
      <c r="K24" s="3">
        <f t="array" ref="K24">INDEX('AEO 2022 42'!89:89,MATCH(K$11,'AEO 2022 42'!$1:$1,0))/100</f>
        <v>0.01336257</v>
      </c>
      <c r="L24" s="3">
        <f t="array" ref="L24">INDEX('AEO 2022 42'!89:89,MATCH(L$11,'AEO 2022 42'!$1:$1,0))/100</f>
        <v>0.0133658</v>
      </c>
      <c r="M24" s="3">
        <f t="array" ref="M24">INDEX('AEO 2022 42'!89:89,MATCH(M$11,'AEO 2022 42'!$1:$1,0))/100</f>
        <v>0.01345689</v>
      </c>
      <c r="N24" s="3">
        <f t="array" ref="N24">INDEX('AEO 2022 42'!89:89,MATCH(N$11,'AEO 2022 42'!$1:$1,0))/100</f>
        <v>0.01339155</v>
      </c>
      <c r="O24" s="3">
        <f t="array" ref="O24">INDEX('AEO 2022 42'!89:89,MATCH(O$11,'AEO 2022 42'!$1:$1,0))/100</f>
        <v>0.01358866</v>
      </c>
      <c r="P24" s="3">
        <f t="array" ref="P24">INDEX('AEO 2022 42'!89:89,MATCH(P$11,'AEO 2022 42'!$1:$1,0))/100</f>
        <v>0.01343479</v>
      </c>
      <c r="Q24" s="3">
        <f t="array" ref="Q24">INDEX('AEO 2022 42'!89:89,MATCH(Q$11,'AEO 2022 42'!$1:$1,0))/100</f>
        <v>0.01346838</v>
      </c>
      <c r="R24" s="3">
        <f t="array" ref="R24">INDEX('AEO 2022 42'!89:89,MATCH(R$11,'AEO 2022 42'!$1:$1,0))/100</f>
        <v>0.01347293</v>
      </c>
      <c r="S24" s="3">
        <f t="array" ref="S24">INDEX('AEO 2022 42'!89:89,MATCH(S$11,'AEO 2022 42'!$1:$1,0))/100</f>
        <v>0.013462</v>
      </c>
      <c r="T24" s="3">
        <f t="array" ref="T24">INDEX('AEO 2022 42'!89:89,MATCH(T$11,'AEO 2022 42'!$1:$1,0))/100</f>
        <v>0.0134617</v>
      </c>
      <c r="U24" s="3">
        <f t="array" ref="U24">INDEX('AEO 2022 42'!89:89,MATCH(U$11,'AEO 2022 42'!$1:$1,0))/100</f>
        <v>0.01350957</v>
      </c>
      <c r="V24" s="3">
        <f t="array" ref="V24">INDEX('AEO 2022 42'!89:89,MATCH(V$11,'AEO 2022 42'!$1:$1,0))/100</f>
        <v>0.01345433</v>
      </c>
      <c r="W24" s="3">
        <f t="array" ref="W24">INDEX('AEO 2022 42'!89:89,MATCH(W$11,'AEO 2022 42'!$1:$1,0))/100</f>
        <v>0.01357228</v>
      </c>
      <c r="X24" s="3">
        <f t="array" ref="X24">INDEX('AEO 2022 42'!89:89,MATCH(X$11,'AEO 2022 42'!$1:$1,0))/100</f>
        <v>0.01352019</v>
      </c>
      <c r="Y24" s="3">
        <f t="array" ref="Y24">INDEX('AEO 2022 42'!89:89,MATCH(Y$11,'AEO 2022 42'!$1:$1,0))/100</f>
        <v>0.0135356</v>
      </c>
      <c r="Z24" s="3">
        <f t="array" ref="Z24">INDEX('AEO 2022 42'!89:89,MATCH(Z$11,'AEO 2022 42'!$1:$1,0))/100</f>
        <v>0.01355472</v>
      </c>
      <c r="AA24" s="3">
        <f t="array" ref="AA24">INDEX('AEO 2022 42'!89:89,MATCH(AA$11,'AEO 2022 42'!$1:$1,0))/100</f>
        <v>0.01352169</v>
      </c>
      <c r="AB24" s="3">
        <f t="array" ref="AB24">INDEX('AEO 2022 42'!89:89,MATCH(AB$11,'AEO 2022 42'!$1:$1,0))/100</f>
        <v>0.01351118</v>
      </c>
      <c r="AC24" s="3">
        <f t="array" ref="AC24">INDEX('AEO 2022 42'!89:89,MATCH(AC$11,'AEO 2022 42'!$1:$1,0))/100</f>
        <v>0.01353421</v>
      </c>
      <c r="AD24" s="3">
        <f t="array" ref="AD24">INDEX('AEO 2022 42'!89:89,MATCH(AD$11,'AEO 2022 42'!$1:$1,0))/100</f>
        <v>0.01351761</v>
      </c>
      <c r="AE24" s="3">
        <f t="array" ref="AE24">INDEX('AEO 2022 42'!89:89,MATCH(AE$11,'AEO 2022 42'!$1:$1,0))/100</f>
        <v>0.01350909</v>
      </c>
      <c r="AF24" s="3">
        <f t="array" ref="AF24">INDEX('AEO 2022 42'!89:89,MATCH(AF$11,'AEO 2022 42'!$1:$1,0))/100</f>
        <v>0.01352638</v>
      </c>
      <c r="AG24" s="3">
        <f t="array" ref="AG24">INDEX('AEO 2022 42'!89:89,MATCH(AG$11,'AEO 2022 42'!$1:$1,0))/100</f>
        <v>0.01345718</v>
      </c>
    </row>
    <row r="25" ht="14.25" customHeight="1">
      <c r="B25" s="3" t="s">
        <v>632</v>
      </c>
      <c r="C25" s="3">
        <f t="array" ref="C25">INDEX('AEO 2021 42'!84:84,MATCH(C$3,'AEO 2021 42'!$1:$1,0))/100</f>
        <v>0.04126837</v>
      </c>
      <c r="D25" s="3">
        <f t="array" ref="D25">INDEX('AEO 2022 42'!90:90,MATCH(D$11,'AEO 2022 42'!$1:$1,0))/100</f>
        <v>0.06839038</v>
      </c>
      <c r="E25" s="3">
        <f t="array" ref="E25">INDEX('AEO 2022 42'!90:90,MATCH(E$11,'AEO 2022 42'!$1:$1,0))/100</f>
        <v>0.0679554</v>
      </c>
      <c r="F25" s="3">
        <f t="array" ref="F25">INDEX('AEO 2022 42'!90:90,MATCH(F$11,'AEO 2022 42'!$1:$1,0))/100</f>
        <v>0.06639692</v>
      </c>
      <c r="G25" s="3">
        <f t="array" ref="G25">INDEX('AEO 2022 42'!90:90,MATCH(G$11,'AEO 2022 42'!$1:$1,0))/100</f>
        <v>0.06578884</v>
      </c>
      <c r="H25" s="3">
        <f t="array" ref="H25">INDEX('AEO 2022 42'!90:90,MATCH(H$11,'AEO 2022 42'!$1:$1,0))/100</f>
        <v>0.06536791</v>
      </c>
      <c r="I25" s="3">
        <f t="array" ref="I25">INDEX('AEO 2022 42'!90:90,MATCH(I$11,'AEO 2022 42'!$1:$1,0))/100</f>
        <v>0.06497278</v>
      </c>
      <c r="J25" s="3">
        <f t="array" ref="J25">INDEX('AEO 2022 42'!90:90,MATCH(J$11,'AEO 2022 42'!$1:$1,0))/100</f>
        <v>0.06464469</v>
      </c>
      <c r="K25" s="3">
        <f t="array" ref="K25">INDEX('AEO 2022 42'!90:90,MATCH(K$11,'AEO 2022 42'!$1:$1,0))/100</f>
        <v>0.0643051</v>
      </c>
      <c r="L25" s="3">
        <f t="array" ref="L25">INDEX('AEO 2022 42'!90:90,MATCH(L$11,'AEO 2022 42'!$1:$1,0))/100</f>
        <v>0.06402246</v>
      </c>
      <c r="M25" s="3">
        <f t="array" ref="M25">INDEX('AEO 2022 42'!90:90,MATCH(M$11,'AEO 2022 42'!$1:$1,0))/100</f>
        <v>0.06379521</v>
      </c>
      <c r="N25" s="3">
        <f t="array" ref="N25">INDEX('AEO 2022 42'!90:90,MATCH(N$11,'AEO 2022 42'!$1:$1,0))/100</f>
        <v>0.0635571</v>
      </c>
      <c r="O25" s="3">
        <f t="array" ref="O25">INDEX('AEO 2022 42'!90:90,MATCH(O$11,'AEO 2022 42'!$1:$1,0))/100</f>
        <v>0.06344031</v>
      </c>
      <c r="P25" s="3">
        <f t="array" ref="P25">INDEX('AEO 2022 42'!90:90,MATCH(P$11,'AEO 2022 42'!$1:$1,0))/100</f>
        <v>0.06321607</v>
      </c>
      <c r="Q25" s="3">
        <f t="array" ref="Q25">INDEX('AEO 2022 42'!90:90,MATCH(Q$11,'AEO 2022 42'!$1:$1,0))/100</f>
        <v>0.06325392</v>
      </c>
      <c r="R25" s="3">
        <f t="array" ref="R25">INDEX('AEO 2022 42'!90:90,MATCH(R$11,'AEO 2022 42'!$1:$1,0))/100</f>
        <v>0.06316067</v>
      </c>
      <c r="S25" s="3">
        <f t="array" ref="S25">INDEX('AEO 2022 42'!90:90,MATCH(S$11,'AEO 2022 42'!$1:$1,0))/100</f>
        <v>0.06301213</v>
      </c>
      <c r="T25" s="3">
        <f t="array" ref="T25">INDEX('AEO 2022 42'!90:90,MATCH(T$11,'AEO 2022 42'!$1:$1,0))/100</f>
        <v>0.0629015</v>
      </c>
      <c r="U25" s="3">
        <f t="array" ref="U25">INDEX('AEO 2022 42'!90:90,MATCH(U$11,'AEO 2022 42'!$1:$1,0))/100</f>
        <v>0.06269697</v>
      </c>
      <c r="V25" s="3">
        <f t="array" ref="V25">INDEX('AEO 2022 42'!90:90,MATCH(V$11,'AEO 2022 42'!$1:$1,0))/100</f>
        <v>0.06255895</v>
      </c>
      <c r="W25" s="3">
        <f t="array" ref="W25">INDEX('AEO 2022 42'!90:90,MATCH(W$11,'AEO 2022 42'!$1:$1,0))/100</f>
        <v>0.06249639</v>
      </c>
      <c r="X25" s="3">
        <f t="array" ref="X25">INDEX('AEO 2022 42'!90:90,MATCH(X$11,'AEO 2022 42'!$1:$1,0))/100</f>
        <v>0.06238038</v>
      </c>
      <c r="Y25" s="3">
        <f t="array" ref="Y25">INDEX('AEO 2022 42'!90:90,MATCH(Y$11,'AEO 2022 42'!$1:$1,0))/100</f>
        <v>0.06228817</v>
      </c>
      <c r="Z25" s="3">
        <f t="array" ref="Z25">INDEX('AEO 2022 42'!90:90,MATCH(Z$11,'AEO 2022 42'!$1:$1,0))/100</f>
        <v>0.06221052</v>
      </c>
      <c r="AA25" s="3">
        <f t="array" ref="AA25">INDEX('AEO 2022 42'!90:90,MATCH(AA$11,'AEO 2022 42'!$1:$1,0))/100</f>
        <v>0.06211626</v>
      </c>
      <c r="AB25" s="3">
        <f t="array" ref="AB25">INDEX('AEO 2022 42'!90:90,MATCH(AB$11,'AEO 2022 42'!$1:$1,0))/100</f>
        <v>0.06203392</v>
      </c>
      <c r="AC25" s="3">
        <f t="array" ref="AC25">INDEX('AEO 2022 42'!90:90,MATCH(AC$11,'AEO 2022 42'!$1:$1,0))/100</f>
        <v>0.06195009</v>
      </c>
      <c r="AD25" s="3">
        <f t="array" ref="AD25">INDEX('AEO 2022 42'!90:90,MATCH(AD$11,'AEO 2022 42'!$1:$1,0))/100</f>
        <v>0.06186622</v>
      </c>
      <c r="AE25" s="3">
        <f t="array" ref="AE25">INDEX('AEO 2022 42'!90:90,MATCH(AE$11,'AEO 2022 42'!$1:$1,0))/100</f>
        <v>0.06180367</v>
      </c>
      <c r="AF25" s="3">
        <f t="array" ref="AF25">INDEX('AEO 2022 42'!90:90,MATCH(AF$11,'AEO 2022 42'!$1:$1,0))/100</f>
        <v>0.06173229</v>
      </c>
      <c r="AG25" s="3">
        <f t="array" ref="AG25">INDEX('AEO 2022 42'!90:90,MATCH(AG$11,'AEO 2022 42'!$1:$1,0))/100</f>
        <v>0.0616537</v>
      </c>
    </row>
    <row r="26" ht="14.25" customHeight="1">
      <c r="B26" s="3" t="s">
        <v>635</v>
      </c>
      <c r="C26" s="3">
        <f t="array" ref="C26">INDEX('AEO 2021 42'!85:85,MATCH(C$3,'AEO 2021 42'!$1:$1,0))/100</f>
        <v>0.04986357</v>
      </c>
      <c r="D26" s="3">
        <f t="array" ref="D26">INDEX('AEO 2022 42'!91:91,MATCH(D$11,'AEO 2022 42'!$1:$1,0))/100</f>
        <v>0.02786468</v>
      </c>
      <c r="E26" s="3">
        <f t="array" ref="E26">INDEX('AEO 2022 42'!91:91,MATCH(E$11,'AEO 2022 42'!$1:$1,0))/100</f>
        <v>0.02704116</v>
      </c>
      <c r="F26" s="3">
        <f t="array" ref="F26">INDEX('AEO 2022 42'!91:91,MATCH(F$11,'AEO 2022 42'!$1:$1,0))/100</f>
        <v>0.02728793</v>
      </c>
      <c r="G26" s="3">
        <f t="array" ref="G26">INDEX('AEO 2022 42'!91:91,MATCH(G$11,'AEO 2022 42'!$1:$1,0))/100</f>
        <v>0.02691245</v>
      </c>
      <c r="H26" s="3">
        <f t="array" ref="H26">INDEX('AEO 2022 42'!91:91,MATCH(H$11,'AEO 2022 42'!$1:$1,0))/100</f>
        <v>0.02659348</v>
      </c>
      <c r="I26" s="3">
        <f t="array" ref="I26">INDEX('AEO 2022 42'!91:91,MATCH(I$11,'AEO 2022 42'!$1:$1,0))/100</f>
        <v>0.02627421</v>
      </c>
      <c r="J26" s="3">
        <f t="array" ref="J26">INDEX('AEO 2022 42'!91:91,MATCH(J$11,'AEO 2022 42'!$1:$1,0))/100</f>
        <v>0.02599405</v>
      </c>
      <c r="K26" s="3">
        <f t="array" ref="K26">INDEX('AEO 2022 42'!91:91,MATCH(K$11,'AEO 2022 42'!$1:$1,0))/100</f>
        <v>0.02581533</v>
      </c>
      <c r="L26" s="3">
        <f t="array" ref="L26">INDEX('AEO 2022 42'!91:91,MATCH(L$11,'AEO 2022 42'!$1:$1,0))/100</f>
        <v>0.02564286</v>
      </c>
      <c r="M26" s="3">
        <f t="array" ref="M26">INDEX('AEO 2022 42'!91:91,MATCH(M$11,'AEO 2022 42'!$1:$1,0))/100</f>
        <v>0.02544652</v>
      </c>
      <c r="N26" s="3">
        <f t="array" ref="N26">INDEX('AEO 2022 42'!91:91,MATCH(N$11,'AEO 2022 42'!$1:$1,0))/100</f>
        <v>0.02532624</v>
      </c>
      <c r="O26" s="3">
        <f t="array" ref="O26">INDEX('AEO 2022 42'!91:91,MATCH(O$11,'AEO 2022 42'!$1:$1,0))/100</f>
        <v>0.02511963</v>
      </c>
      <c r="P26" s="3">
        <f t="array" ref="P26">INDEX('AEO 2022 42'!91:91,MATCH(P$11,'AEO 2022 42'!$1:$1,0))/100</f>
        <v>0.02506418</v>
      </c>
      <c r="Q26" s="3">
        <f t="array" ref="Q26">INDEX('AEO 2022 42'!91:91,MATCH(Q$11,'AEO 2022 42'!$1:$1,0))/100</f>
        <v>0.02492415</v>
      </c>
      <c r="R26" s="3">
        <f t="array" ref="R26">INDEX('AEO 2022 42'!91:91,MATCH(R$11,'AEO 2022 42'!$1:$1,0))/100</f>
        <v>0.02480935</v>
      </c>
      <c r="S26" s="3">
        <f t="array" ref="S26">INDEX('AEO 2022 42'!91:91,MATCH(S$11,'AEO 2022 42'!$1:$1,0))/100</f>
        <v>0.02470812</v>
      </c>
      <c r="T26" s="3">
        <f t="array" ref="T26">INDEX('AEO 2022 42'!91:91,MATCH(T$11,'AEO 2022 42'!$1:$1,0))/100</f>
        <v>0.02461871</v>
      </c>
      <c r="U26" s="3">
        <f t="array" ref="U26">INDEX('AEO 2022 42'!91:91,MATCH(U$11,'AEO 2022 42'!$1:$1,0))/100</f>
        <v>0.0245256</v>
      </c>
      <c r="V26" s="3">
        <f t="array" ref="V26">INDEX('AEO 2022 42'!91:91,MATCH(V$11,'AEO 2022 42'!$1:$1,0))/100</f>
        <v>0.02447283</v>
      </c>
      <c r="W26" s="3">
        <f t="array" ref="W26">INDEX('AEO 2022 42'!91:91,MATCH(W$11,'AEO 2022 42'!$1:$1,0))/100</f>
        <v>0.02434512</v>
      </c>
      <c r="X26" s="3">
        <f t="array" ref="X26">INDEX('AEO 2022 42'!91:91,MATCH(X$11,'AEO 2022 42'!$1:$1,0))/100</f>
        <v>0.02428431</v>
      </c>
      <c r="Y26" s="3">
        <f t="array" ref="Y26">INDEX('AEO 2022 42'!91:91,MATCH(Y$11,'AEO 2022 42'!$1:$1,0))/100</f>
        <v>0.02421193</v>
      </c>
      <c r="Z26" s="3">
        <f t="array" ref="Z26">INDEX('AEO 2022 42'!91:91,MATCH(Z$11,'AEO 2022 42'!$1:$1,0))/100</f>
        <v>0.02413259</v>
      </c>
      <c r="AA26" s="3">
        <f t="array" ref="AA26">INDEX('AEO 2022 42'!91:91,MATCH(AA$11,'AEO 2022 42'!$1:$1,0))/100</f>
        <v>0.02408293</v>
      </c>
      <c r="AB26" s="3">
        <f t="array" ref="AB26">INDEX('AEO 2022 42'!91:91,MATCH(AB$11,'AEO 2022 42'!$1:$1,0))/100</f>
        <v>0.02403128</v>
      </c>
      <c r="AC26" s="3">
        <f t="array" ref="AC26">INDEX('AEO 2022 42'!91:91,MATCH(AC$11,'AEO 2022 42'!$1:$1,0))/100</f>
        <v>0.02396727</v>
      </c>
      <c r="AD26" s="3">
        <f t="array" ref="AD26">INDEX('AEO 2022 42'!91:91,MATCH(AD$11,'AEO 2022 42'!$1:$1,0))/100</f>
        <v>0.02391938</v>
      </c>
      <c r="AE26" s="3">
        <f t="array" ref="AE26">INDEX('AEO 2022 42'!91:91,MATCH(AE$11,'AEO 2022 42'!$1:$1,0))/100</f>
        <v>0.02386967</v>
      </c>
      <c r="AF26" s="3">
        <f t="array" ref="AF26">INDEX('AEO 2022 42'!91:91,MATCH(AF$11,'AEO 2022 42'!$1:$1,0))/100</f>
        <v>0.02381485</v>
      </c>
      <c r="AG26" s="3">
        <f t="array" ref="AG26">INDEX('AEO 2022 42'!91:91,MATCH(AG$11,'AEO 2022 42'!$1:$1,0))/100</f>
        <v>0.02380416</v>
      </c>
    </row>
    <row r="27" ht="14.25" customHeight="1">
      <c r="B27" s="3" t="s">
        <v>638</v>
      </c>
      <c r="C27" s="3">
        <f t="array" ref="C27">INDEX('AEO 2021 42'!86:86,MATCH(C$3,'AEO 2021 42'!$1:$1,0))/100</f>
        <v>0.04818893</v>
      </c>
      <c r="D27" s="3">
        <f t="array" ref="D27">INDEX('AEO 2022 42'!92:92,MATCH(D$11,'AEO 2022 42'!$1:$1,0))/100</f>
        <v>0.05023221</v>
      </c>
      <c r="E27" s="3">
        <f t="array" ref="E27">INDEX('AEO 2022 42'!92:92,MATCH(E$11,'AEO 2022 42'!$1:$1,0))/100</f>
        <v>0.04882743</v>
      </c>
      <c r="F27" s="3">
        <f t="array" ref="F27">INDEX('AEO 2022 42'!92:92,MATCH(F$11,'AEO 2022 42'!$1:$1,0))/100</f>
        <v>0.04857825</v>
      </c>
      <c r="G27" s="3">
        <f t="array" ref="G27">INDEX('AEO 2022 42'!92:92,MATCH(G$11,'AEO 2022 42'!$1:$1,0))/100</f>
        <v>0.04822958</v>
      </c>
      <c r="H27" s="3">
        <f t="array" ref="H27">INDEX('AEO 2022 42'!92:92,MATCH(H$11,'AEO 2022 42'!$1:$1,0))/100</f>
        <v>0.04788444</v>
      </c>
      <c r="I27" s="3">
        <f t="array" ref="I27">INDEX('AEO 2022 42'!92:92,MATCH(I$11,'AEO 2022 42'!$1:$1,0))/100</f>
        <v>0.04762402</v>
      </c>
      <c r="J27" s="3">
        <f t="array" ref="J27">INDEX('AEO 2022 42'!92:92,MATCH(J$11,'AEO 2022 42'!$1:$1,0))/100</f>
        <v>0.04738697</v>
      </c>
      <c r="K27" s="3">
        <f t="array" ref="K27">INDEX('AEO 2022 42'!92:92,MATCH(K$11,'AEO 2022 42'!$1:$1,0))/100</f>
        <v>0.04719335</v>
      </c>
      <c r="L27" s="3">
        <f t="array" ref="L27">INDEX('AEO 2022 42'!92:92,MATCH(L$11,'AEO 2022 42'!$1:$1,0))/100</f>
        <v>0.0470001</v>
      </c>
      <c r="M27" s="3">
        <f t="array" ref="M27">INDEX('AEO 2022 42'!92:92,MATCH(M$11,'AEO 2022 42'!$1:$1,0))/100</f>
        <v>0.04685594</v>
      </c>
      <c r="N27" s="3">
        <f t="array" ref="N27">INDEX('AEO 2022 42'!92:92,MATCH(N$11,'AEO 2022 42'!$1:$1,0))/100</f>
        <v>0.04667574</v>
      </c>
      <c r="O27" s="3">
        <f t="array" ref="O27">INDEX('AEO 2022 42'!92:92,MATCH(O$11,'AEO 2022 42'!$1:$1,0))/100</f>
        <v>0.04661644</v>
      </c>
      <c r="P27" s="3">
        <f t="array" ref="P27">INDEX('AEO 2022 42'!92:92,MATCH(P$11,'AEO 2022 42'!$1:$1,0))/100</f>
        <v>0.04644958</v>
      </c>
      <c r="Q27" s="3">
        <f t="array" ref="Q27">INDEX('AEO 2022 42'!92:92,MATCH(Q$11,'AEO 2022 42'!$1:$1,0))/100</f>
        <v>0.04628123</v>
      </c>
      <c r="R27" s="3">
        <f t="array" ref="R27">INDEX('AEO 2022 42'!92:92,MATCH(R$11,'AEO 2022 42'!$1:$1,0))/100</f>
        <v>0.04616566</v>
      </c>
      <c r="S27" s="3">
        <f t="array" ref="S27">INDEX('AEO 2022 42'!92:92,MATCH(S$11,'AEO 2022 42'!$1:$1,0))/100</f>
        <v>0.0460636</v>
      </c>
      <c r="T27" s="3">
        <f t="array" ref="T27">INDEX('AEO 2022 42'!92:92,MATCH(T$11,'AEO 2022 42'!$1:$1,0))/100</f>
        <v>0.04597702</v>
      </c>
      <c r="U27" s="3">
        <f t="array" ref="U27">INDEX('AEO 2022 42'!92:92,MATCH(U$11,'AEO 2022 42'!$1:$1,0))/100</f>
        <v>0.04590627</v>
      </c>
      <c r="V27" s="3">
        <f t="array" ref="V27">INDEX('AEO 2022 42'!92:92,MATCH(V$11,'AEO 2022 42'!$1:$1,0))/100</f>
        <v>0.04581573</v>
      </c>
      <c r="W27" s="3">
        <f t="array" ref="W27">INDEX('AEO 2022 42'!92:92,MATCH(W$11,'AEO 2022 42'!$1:$1,0))/100</f>
        <v>0.04577418</v>
      </c>
      <c r="X27" s="3">
        <f t="array" ref="X27">INDEX('AEO 2022 42'!92:92,MATCH(X$11,'AEO 2022 42'!$1:$1,0))/100</f>
        <v>0.04567894</v>
      </c>
      <c r="Y27" s="3">
        <f t="array" ref="Y27">INDEX('AEO 2022 42'!92:92,MATCH(Y$11,'AEO 2022 42'!$1:$1,0))/100</f>
        <v>0.04561951</v>
      </c>
      <c r="Z27" s="3">
        <f t="array" ref="Z27">INDEX('AEO 2022 42'!92:92,MATCH(Z$11,'AEO 2022 42'!$1:$1,0))/100</f>
        <v>0.04555797</v>
      </c>
      <c r="AA27" s="3">
        <f t="array" ref="AA27">INDEX('AEO 2022 42'!92:92,MATCH(AA$11,'AEO 2022 42'!$1:$1,0))/100</f>
        <v>0.04548604</v>
      </c>
      <c r="AB27" s="3">
        <f t="array" ref="AB27">INDEX('AEO 2022 42'!92:92,MATCH(AB$11,'AEO 2022 42'!$1:$1,0))/100</f>
        <v>0.04543004</v>
      </c>
      <c r="AC27" s="3">
        <f t="array" ref="AC27">INDEX('AEO 2022 42'!92:92,MATCH(AC$11,'AEO 2022 42'!$1:$1,0))/100</f>
        <v>0.04538436</v>
      </c>
      <c r="AD27" s="3">
        <f t="array" ref="AD27">INDEX('AEO 2022 42'!92:92,MATCH(AD$11,'AEO 2022 42'!$1:$1,0))/100</f>
        <v>0.04532979</v>
      </c>
      <c r="AE27" s="3">
        <f t="array" ref="AE27">INDEX('AEO 2022 42'!92:92,MATCH(AE$11,'AEO 2022 42'!$1:$1,0))/100</f>
        <v>0.0452814</v>
      </c>
      <c r="AF27" s="3">
        <f t="array" ref="AF27">INDEX('AEO 2022 42'!92:92,MATCH(AF$11,'AEO 2022 42'!$1:$1,0))/100</f>
        <v>0.04524113</v>
      </c>
      <c r="AG27" s="3">
        <f t="array" ref="AG27">INDEX('AEO 2022 42'!92:92,MATCH(AG$11,'AEO 2022 42'!$1:$1,0))/100</f>
        <v>0.04518062</v>
      </c>
    </row>
    <row r="28" ht="14.25" customHeight="1">
      <c r="B28" s="3" t="s">
        <v>610</v>
      </c>
      <c r="C28" s="3">
        <f t="array" ref="C28">INDEX('AEO 2021 42'!87:87,MATCH(C$3,'AEO 2021 42'!$1:$1,0))/100</f>
        <v>0.2313357</v>
      </c>
      <c r="D28" s="3">
        <f t="array" ref="D28">INDEX('AEO 2022 42'!93:93,MATCH(D$11,'AEO 2022 42'!$1:$1,0))/100</f>
        <v>0.16554661</v>
      </c>
      <c r="E28" s="3">
        <f t="array" ref="E28">INDEX('AEO 2022 42'!93:93,MATCH(E$11,'AEO 2022 42'!$1:$1,0))/100</f>
        <v>0.16551294</v>
      </c>
      <c r="F28" s="3">
        <f t="array" ref="F28">INDEX('AEO 2022 42'!93:93,MATCH(F$11,'AEO 2022 42'!$1:$1,0))/100</f>
        <v>0.16851082</v>
      </c>
      <c r="G28" s="3">
        <f t="array" ref="G28">INDEX('AEO 2022 42'!93:93,MATCH(G$11,'AEO 2022 42'!$1:$1,0))/100</f>
        <v>0.16889269</v>
      </c>
      <c r="H28" s="3">
        <f t="array" ref="H28">INDEX('AEO 2022 42'!93:93,MATCH(H$11,'AEO 2022 42'!$1:$1,0))/100</f>
        <v>0.16914133</v>
      </c>
      <c r="I28" s="3">
        <f t="array" ref="I28">INDEX('AEO 2022 42'!93:93,MATCH(I$11,'AEO 2022 42'!$1:$1,0))/100</f>
        <v>0.16912941</v>
      </c>
      <c r="J28" s="3">
        <f t="array" ref="J28">INDEX('AEO 2022 42'!93:93,MATCH(J$11,'AEO 2022 42'!$1:$1,0))/100</f>
        <v>0.16908888</v>
      </c>
      <c r="K28" s="3">
        <f t="array" ref="K28">INDEX('AEO 2022 42'!93:93,MATCH(K$11,'AEO 2022 42'!$1:$1,0))/100</f>
        <v>0.16929384</v>
      </c>
      <c r="L28" s="3">
        <f t="array" ref="L28">INDEX('AEO 2022 42'!93:93,MATCH(L$11,'AEO 2022 42'!$1:$1,0))/100</f>
        <v>0.16943441</v>
      </c>
      <c r="M28" s="3">
        <f t="array" ref="M28">INDEX('AEO 2022 42'!93:93,MATCH(M$11,'AEO 2022 42'!$1:$1,0))/100</f>
        <v>0.1694315</v>
      </c>
      <c r="N28" s="3">
        <f t="array" ref="N28">INDEX('AEO 2022 42'!93:93,MATCH(N$11,'AEO 2022 42'!$1:$1,0))/100</f>
        <v>0.16963655</v>
      </c>
      <c r="O28" s="3">
        <f t="array" ref="O28">INDEX('AEO 2022 42'!93:93,MATCH(O$11,'AEO 2022 42'!$1:$1,0))/100</f>
        <v>0.16939539</v>
      </c>
      <c r="P28" s="3">
        <f t="array" ref="P28">INDEX('AEO 2022 42'!93:93,MATCH(P$11,'AEO 2022 42'!$1:$1,0))/100</f>
        <v>0.16974422</v>
      </c>
      <c r="Q28" s="3">
        <f t="array" ref="Q28">INDEX('AEO 2022 42'!93:93,MATCH(Q$11,'AEO 2022 42'!$1:$1,0))/100</f>
        <v>0.16972633</v>
      </c>
      <c r="R28" s="3">
        <f t="array" ref="R28">INDEX('AEO 2022 42'!93:93,MATCH(R$11,'AEO 2022 42'!$1:$1,0))/100</f>
        <v>0.16974789</v>
      </c>
      <c r="S28" s="3">
        <f t="array" ref="S28">INDEX('AEO 2022 42'!93:93,MATCH(S$11,'AEO 2022 42'!$1:$1,0))/100</f>
        <v>0.16983295</v>
      </c>
      <c r="T28" s="3">
        <f t="array" ref="T28">INDEX('AEO 2022 42'!93:93,MATCH(T$11,'AEO 2022 42'!$1:$1,0))/100</f>
        <v>0.16987976</v>
      </c>
      <c r="U28" s="3">
        <f t="array" ref="U28">INDEX('AEO 2022 42'!93:93,MATCH(U$11,'AEO 2022 42'!$1:$1,0))/100</f>
        <v>0.1699338</v>
      </c>
      <c r="V28" s="3">
        <f t="array" ref="V28">INDEX('AEO 2022 42'!93:93,MATCH(V$11,'AEO 2022 42'!$1:$1,0))/100</f>
        <v>0.17011454</v>
      </c>
      <c r="W28" s="3">
        <f t="array" ref="W28">INDEX('AEO 2022 42'!93:93,MATCH(W$11,'AEO 2022 42'!$1:$1,0))/100</f>
        <v>0.16998657</v>
      </c>
      <c r="X28" s="3">
        <f t="array" ref="X28">INDEX('AEO 2022 42'!93:93,MATCH(X$11,'AEO 2022 42'!$1:$1,0))/100</f>
        <v>0.17009701</v>
      </c>
      <c r="Y28" s="3">
        <f t="array" ref="Y28">INDEX('AEO 2022 42'!93:93,MATCH(Y$11,'AEO 2022 42'!$1:$1,0))/100</f>
        <v>0.170149</v>
      </c>
      <c r="Z28" s="3">
        <f t="array" ref="Z28">INDEX('AEO 2022 42'!93:93,MATCH(Z$11,'AEO 2022 42'!$1:$1,0))/100</f>
        <v>0.17014568</v>
      </c>
      <c r="AA28" s="3">
        <f t="array" ref="AA28">INDEX('AEO 2022 42'!93:93,MATCH(AA$11,'AEO 2022 42'!$1:$1,0))/100</f>
        <v>0.17025896</v>
      </c>
      <c r="AB28" s="3">
        <f t="array" ref="AB28">INDEX('AEO 2022 42'!93:93,MATCH(AB$11,'AEO 2022 42'!$1:$1,0))/100</f>
        <v>0.17035624</v>
      </c>
      <c r="AC28" s="3">
        <f t="array" ref="AC28">INDEX('AEO 2022 42'!93:93,MATCH(AC$11,'AEO 2022 42'!$1:$1,0))/100</f>
        <v>0.17039206</v>
      </c>
      <c r="AD28" s="3">
        <f t="array" ref="AD28">INDEX('AEO 2022 42'!93:93,MATCH(AD$11,'AEO 2022 42'!$1:$1,0))/100</f>
        <v>0.1704788</v>
      </c>
      <c r="AE28" s="3">
        <f t="array" ref="AE28">INDEX('AEO 2022 42'!93:93,MATCH(AE$11,'AEO 2022 42'!$1:$1,0))/100</f>
        <v>0.17055897</v>
      </c>
      <c r="AF28" s="3">
        <f t="array" ref="AF28">INDEX('AEO 2022 42'!93:93,MATCH(AF$11,'AEO 2022 42'!$1:$1,0))/100</f>
        <v>0.17059458</v>
      </c>
      <c r="AG28" s="3">
        <f t="array" ref="AG28">INDEX('AEO 2022 42'!93:93,MATCH(AG$11,'AEO 2022 42'!$1:$1,0))/100</f>
        <v>0.17081244</v>
      </c>
    </row>
    <row r="29" ht="14.25" customHeight="1">
      <c r="B29" s="3" t="s">
        <v>613</v>
      </c>
      <c r="C29" s="3">
        <f t="array" ref="C29">INDEX('AEO 2021 42'!88:88,MATCH(C$3,'AEO 2021 42'!$1:$1,0))/100</f>
        <v>0.36435902</v>
      </c>
      <c r="D29" s="3">
        <f t="array" ref="D29">INDEX('AEO 2022 42'!94:94,MATCH(D$11,'AEO 2022 42'!$1:$1,0))/100</f>
        <v>0.40015831</v>
      </c>
      <c r="E29" s="3">
        <f t="array" ref="E29">INDEX('AEO 2022 42'!94:94,MATCH(E$11,'AEO 2022 42'!$1:$1,0))/100</f>
        <v>0.39732014</v>
      </c>
      <c r="F29" s="3">
        <f t="array" ref="F29">INDEX('AEO 2022 42'!94:94,MATCH(F$11,'AEO 2022 42'!$1:$1,0))/100</f>
        <v>0.39724644</v>
      </c>
      <c r="G29" s="3">
        <f t="array" ref="G29">INDEX('AEO 2022 42'!94:94,MATCH(G$11,'AEO 2022 42'!$1:$1,0))/100</f>
        <v>0.39700726</v>
      </c>
      <c r="H29" s="3">
        <f t="array" ref="H29">INDEX('AEO 2022 42'!94:94,MATCH(H$11,'AEO 2022 42'!$1:$1,0))/100</f>
        <v>0.39672016</v>
      </c>
      <c r="I29" s="3">
        <f t="array" ref="I29">INDEX('AEO 2022 42'!94:94,MATCH(I$11,'AEO 2022 42'!$1:$1,0))/100</f>
        <v>0.39675453</v>
      </c>
      <c r="J29" s="3">
        <f t="array" ref="J29">INDEX('AEO 2022 42'!94:94,MATCH(J$11,'AEO 2022 42'!$1:$1,0))/100</f>
        <v>0.39673901</v>
      </c>
      <c r="K29" s="3">
        <f t="array" ref="K29">INDEX('AEO 2022 42'!94:94,MATCH(K$11,'AEO 2022 42'!$1:$1,0))/100</f>
        <v>0.39671154</v>
      </c>
      <c r="L29" s="3">
        <f t="array" ref="L29">INDEX('AEO 2022 42'!94:94,MATCH(L$11,'AEO 2022 42'!$1:$1,0))/100</f>
        <v>0.39660496</v>
      </c>
      <c r="M29" s="3">
        <f t="array" ref="M29">INDEX('AEO 2022 42'!94:94,MATCH(M$11,'AEO 2022 42'!$1:$1,0))/100</f>
        <v>0.39667015</v>
      </c>
      <c r="N29" s="3">
        <f t="array" ref="N29">INDEX('AEO 2022 42'!94:94,MATCH(N$11,'AEO 2022 42'!$1:$1,0))/100</f>
        <v>0.39645107</v>
      </c>
      <c r="O29" s="3">
        <f t="array" ref="O29">INDEX('AEO 2022 42'!94:94,MATCH(O$11,'AEO 2022 42'!$1:$1,0))/100</f>
        <v>0.39658634</v>
      </c>
      <c r="P29" s="3">
        <f t="array" ref="P29">INDEX('AEO 2022 42'!94:94,MATCH(P$11,'AEO 2022 42'!$1:$1,0))/100</f>
        <v>0.39618061</v>
      </c>
      <c r="Q29" s="3">
        <f t="array" ref="Q29">INDEX('AEO 2022 42'!94:94,MATCH(Q$11,'AEO 2022 42'!$1:$1,0))/100</f>
        <v>0.39584576</v>
      </c>
      <c r="R29" s="3">
        <f t="array" ref="R29">INDEX('AEO 2022 42'!94:94,MATCH(R$11,'AEO 2022 42'!$1:$1,0))/100</f>
        <v>0.39572514</v>
      </c>
      <c r="S29" s="3">
        <f t="array" ref="S29">INDEX('AEO 2022 42'!94:94,MATCH(S$11,'AEO 2022 42'!$1:$1,0))/100</f>
        <v>0.39556019</v>
      </c>
      <c r="T29" s="3">
        <f t="array" ref="T29">INDEX('AEO 2022 42'!94:94,MATCH(T$11,'AEO 2022 42'!$1:$1,0))/100</f>
        <v>0.3955722</v>
      </c>
      <c r="U29" s="3">
        <f t="array" ref="U29">INDEX('AEO 2022 42'!94:94,MATCH(U$11,'AEO 2022 42'!$1:$1,0))/100</f>
        <v>0.39556469</v>
      </c>
      <c r="V29" s="3">
        <f t="array" ref="V29">INDEX('AEO 2022 42'!94:94,MATCH(V$11,'AEO 2022 42'!$1:$1,0))/100</f>
        <v>0.39541389</v>
      </c>
      <c r="W29" s="3">
        <f t="array" ref="W29">INDEX('AEO 2022 42'!94:94,MATCH(W$11,'AEO 2022 42'!$1:$1,0))/100</f>
        <v>0.39554665</v>
      </c>
      <c r="X29" s="3">
        <f t="array" ref="X29">INDEX('AEO 2022 42'!94:94,MATCH(X$11,'AEO 2022 42'!$1:$1,0))/100</f>
        <v>0.3953801</v>
      </c>
      <c r="Y29" s="3">
        <f t="array" ref="Y29">INDEX('AEO 2022 42'!94:94,MATCH(Y$11,'AEO 2022 42'!$1:$1,0))/100</f>
        <v>0.39535328</v>
      </c>
      <c r="Z29" s="3">
        <f t="array" ref="Z29">INDEX('AEO 2022 42'!94:94,MATCH(Z$11,'AEO 2022 42'!$1:$1,0))/100</f>
        <v>0.39531693</v>
      </c>
      <c r="AA29" s="3">
        <f t="array" ref="AA29">INDEX('AEO 2022 42'!94:94,MATCH(AA$11,'AEO 2022 42'!$1:$1,0))/100</f>
        <v>0.39518852</v>
      </c>
      <c r="AB29" s="3">
        <f t="array" ref="AB29">INDEX('AEO 2022 42'!94:94,MATCH(AB$11,'AEO 2022 42'!$1:$1,0))/100</f>
        <v>0.39511181</v>
      </c>
      <c r="AC29" s="3">
        <f t="array" ref="AC29">INDEX('AEO 2022 42'!94:94,MATCH(AC$11,'AEO 2022 42'!$1:$1,0))/100</f>
        <v>0.39509289</v>
      </c>
      <c r="AD29" s="3">
        <f t="array" ref="AD29">INDEX('AEO 2022 42'!94:94,MATCH(AD$11,'AEO 2022 42'!$1:$1,0))/100</f>
        <v>0.39499371</v>
      </c>
      <c r="AE29" s="3">
        <f t="array" ref="AE29">INDEX('AEO 2022 42'!94:94,MATCH(AE$11,'AEO 2022 42'!$1:$1,0))/100</f>
        <v>0.39491882</v>
      </c>
      <c r="AF29" s="3">
        <f t="array" ref="AF29">INDEX('AEO 2022 42'!94:94,MATCH(AF$11,'AEO 2022 42'!$1:$1,0))/100</f>
        <v>0.39489834</v>
      </c>
      <c r="AG29" s="3">
        <f t="array" ref="AG29">INDEX('AEO 2022 42'!94:94,MATCH(AG$11,'AEO 2022 42'!$1:$1,0))/100</f>
        <v>0.39471767</v>
      </c>
    </row>
    <row r="30" ht="14.25" customHeight="1"/>
    <row r="31" ht="14.25" customHeight="1">
      <c r="B31" s="3" t="s">
        <v>3939</v>
      </c>
    </row>
    <row r="32" ht="14.25" customHeight="1">
      <c r="B32" s="3" t="s">
        <v>3940</v>
      </c>
    </row>
    <row r="33" ht="14.25" customHeight="1">
      <c r="B33" s="3" t="s">
        <v>3941</v>
      </c>
    </row>
    <row r="34" ht="14.25" customHeight="1">
      <c r="B34" s="3" t="s">
        <v>3942</v>
      </c>
    </row>
    <row r="35" ht="14.25" customHeight="1"/>
    <row r="36" ht="14.25" customHeight="1">
      <c r="B36" s="1" t="s">
        <v>3943</v>
      </c>
      <c r="C36" s="3">
        <f t="shared" ref="C36:AG36" si="6">C21</f>
        <v>2020</v>
      </c>
      <c r="D36" s="3">
        <f t="shared" si="6"/>
        <v>2021</v>
      </c>
      <c r="E36" s="3">
        <f t="shared" si="6"/>
        <v>2022</v>
      </c>
      <c r="F36" s="3">
        <f t="shared" si="6"/>
        <v>2023</v>
      </c>
      <c r="G36" s="3">
        <f t="shared" si="6"/>
        <v>2024</v>
      </c>
      <c r="H36" s="3">
        <f t="shared" si="6"/>
        <v>2025</v>
      </c>
      <c r="I36" s="3">
        <f t="shared" si="6"/>
        <v>2026</v>
      </c>
      <c r="J36" s="3">
        <f t="shared" si="6"/>
        <v>2027</v>
      </c>
      <c r="K36" s="3">
        <f t="shared" si="6"/>
        <v>2028</v>
      </c>
      <c r="L36" s="3">
        <f t="shared" si="6"/>
        <v>2029</v>
      </c>
      <c r="M36" s="3">
        <f t="shared" si="6"/>
        <v>2030</v>
      </c>
      <c r="N36" s="3">
        <f t="shared" si="6"/>
        <v>2031</v>
      </c>
      <c r="O36" s="3">
        <f t="shared" si="6"/>
        <v>2032</v>
      </c>
      <c r="P36" s="3">
        <f t="shared" si="6"/>
        <v>2033</v>
      </c>
      <c r="Q36" s="3">
        <f t="shared" si="6"/>
        <v>2034</v>
      </c>
      <c r="R36" s="3">
        <f t="shared" si="6"/>
        <v>2035</v>
      </c>
      <c r="S36" s="3">
        <f t="shared" si="6"/>
        <v>2036</v>
      </c>
      <c r="T36" s="3">
        <f t="shared" si="6"/>
        <v>2037</v>
      </c>
      <c r="U36" s="3">
        <f t="shared" si="6"/>
        <v>2038</v>
      </c>
      <c r="V36" s="3">
        <f t="shared" si="6"/>
        <v>2039</v>
      </c>
      <c r="W36" s="3">
        <f t="shared" si="6"/>
        <v>2040</v>
      </c>
      <c r="X36" s="3">
        <f t="shared" si="6"/>
        <v>2041</v>
      </c>
      <c r="Y36" s="3">
        <f t="shared" si="6"/>
        <v>2042</v>
      </c>
      <c r="Z36" s="3">
        <f t="shared" si="6"/>
        <v>2043</v>
      </c>
      <c r="AA36" s="3">
        <f t="shared" si="6"/>
        <v>2044</v>
      </c>
      <c r="AB36" s="3">
        <f t="shared" si="6"/>
        <v>2045</v>
      </c>
      <c r="AC36" s="3">
        <f t="shared" si="6"/>
        <v>2046</v>
      </c>
      <c r="AD36" s="3">
        <f t="shared" si="6"/>
        <v>2047</v>
      </c>
      <c r="AE36" s="3">
        <f t="shared" si="6"/>
        <v>2048</v>
      </c>
      <c r="AF36" s="3">
        <f t="shared" si="6"/>
        <v>2049</v>
      </c>
      <c r="AG36" s="3">
        <f t="shared" si="6"/>
        <v>2050</v>
      </c>
    </row>
    <row r="37" ht="14.25" customHeight="1">
      <c r="B37" s="3" t="s">
        <v>1959</v>
      </c>
      <c r="C37" s="3">
        <f t="shared" ref="C37:AG37" si="7">C12*C$4</f>
        <v>0.001962651892</v>
      </c>
      <c r="D37" s="3">
        <f t="shared" si="7"/>
        <v>0.002100183177</v>
      </c>
      <c r="E37" s="3">
        <f t="shared" si="7"/>
        <v>0.001980420966</v>
      </c>
      <c r="F37" s="3">
        <f t="shared" si="7"/>
        <v>0.001816748946</v>
      </c>
      <c r="G37" s="3">
        <f t="shared" si="7"/>
        <v>0.001801410229</v>
      </c>
      <c r="H37" s="3">
        <f t="shared" si="7"/>
        <v>0.001773714449</v>
      </c>
      <c r="I37" s="3">
        <f t="shared" si="7"/>
        <v>0.001752088531</v>
      </c>
      <c r="J37" s="3">
        <f t="shared" si="7"/>
        <v>0.001722054059</v>
      </c>
      <c r="K37" s="3">
        <f t="shared" si="7"/>
        <v>0.00167435046</v>
      </c>
      <c r="L37" s="3">
        <f t="shared" si="7"/>
        <v>0.001626696974</v>
      </c>
      <c r="M37" s="3">
        <f t="shared" si="7"/>
        <v>0.001590978161</v>
      </c>
      <c r="N37" s="3">
        <f t="shared" si="7"/>
        <v>0.001532225302</v>
      </c>
      <c r="O37" s="3">
        <f t="shared" si="7"/>
        <v>0.001543444795</v>
      </c>
      <c r="P37" s="3">
        <f t="shared" si="7"/>
        <v>0.001452781669</v>
      </c>
      <c r="Q37" s="3">
        <f t="shared" si="7"/>
        <v>0.001408826932</v>
      </c>
      <c r="R37" s="3">
        <f t="shared" si="7"/>
        <v>0.001372868055</v>
      </c>
      <c r="S37" s="3">
        <f t="shared" si="7"/>
        <v>0.001331723526</v>
      </c>
      <c r="T37" s="3">
        <f t="shared" si="7"/>
        <v>0.001300315857</v>
      </c>
      <c r="U37" s="3">
        <f t="shared" si="7"/>
        <v>0.001274110579</v>
      </c>
      <c r="V37" s="3">
        <f t="shared" si="7"/>
        <v>0.001239581717</v>
      </c>
      <c r="W37" s="3">
        <f t="shared" si="7"/>
        <v>0.001231572817</v>
      </c>
      <c r="X37" s="3">
        <f t="shared" si="7"/>
        <v>0.00120472667</v>
      </c>
      <c r="Y37" s="3">
        <f t="shared" si="7"/>
        <v>0.001188715185</v>
      </c>
      <c r="Z37" s="3">
        <f t="shared" si="7"/>
        <v>0.001175929629</v>
      </c>
      <c r="AA37" s="3">
        <f t="shared" si="7"/>
        <v>0.00115758638</v>
      </c>
      <c r="AB37" s="3">
        <f t="shared" si="7"/>
        <v>0.001143545042</v>
      </c>
      <c r="AC37" s="3">
        <f t="shared" si="7"/>
        <v>0.001134766291</v>
      </c>
      <c r="AD37" s="3">
        <f t="shared" si="7"/>
        <v>0.001120999714</v>
      </c>
      <c r="AE37" s="3">
        <f t="shared" si="7"/>
        <v>0.001109741147</v>
      </c>
      <c r="AF37" s="3">
        <f t="shared" si="7"/>
        <v>0.001101359135</v>
      </c>
      <c r="AG37" s="3">
        <f t="shared" si="7"/>
        <v>0.001082083183</v>
      </c>
    </row>
    <row r="38" ht="14.25" customHeight="1">
      <c r="B38" s="3" t="s">
        <v>1963</v>
      </c>
      <c r="C38" s="3">
        <f t="shared" ref="C38:AG38" si="8">C13*C$4</f>
        <v>0.01937445687</v>
      </c>
      <c r="D38" s="3">
        <f t="shared" si="8"/>
        <v>0.02970689499</v>
      </c>
      <c r="E38" s="3">
        <f t="shared" si="8"/>
        <v>0.02760228105</v>
      </c>
      <c r="F38" s="3">
        <f t="shared" si="8"/>
        <v>0.02473680091</v>
      </c>
      <c r="G38" s="3">
        <f t="shared" si="8"/>
        <v>0.02389964571</v>
      </c>
      <c r="H38" s="3">
        <f t="shared" si="8"/>
        <v>0.02317714617</v>
      </c>
      <c r="I38" s="3">
        <f t="shared" si="8"/>
        <v>0.02254347759</v>
      </c>
      <c r="J38" s="3">
        <f t="shared" si="8"/>
        <v>0.02176793825</v>
      </c>
      <c r="K38" s="3">
        <f t="shared" si="8"/>
        <v>0.02101479304</v>
      </c>
      <c r="L38" s="3">
        <f t="shared" si="8"/>
        <v>0.02021888793</v>
      </c>
      <c r="M38" s="3">
        <f t="shared" si="8"/>
        <v>0.01961157686</v>
      </c>
      <c r="N38" s="3">
        <f t="shared" si="8"/>
        <v>0.01876253648</v>
      </c>
      <c r="O38" s="3">
        <f t="shared" si="8"/>
        <v>0.01845511588</v>
      </c>
      <c r="P38" s="3">
        <f t="shared" si="8"/>
        <v>0.01746703554</v>
      </c>
      <c r="Q38" s="3">
        <f t="shared" si="8"/>
        <v>0.01684059031</v>
      </c>
      <c r="R38" s="3">
        <f t="shared" si="8"/>
        <v>0.01627666955</v>
      </c>
      <c r="S38" s="3">
        <f t="shared" si="8"/>
        <v>0.01573525867</v>
      </c>
      <c r="T38" s="3">
        <f t="shared" si="8"/>
        <v>0.01528687534</v>
      </c>
      <c r="U38" s="3">
        <f t="shared" si="8"/>
        <v>0.01490038852</v>
      </c>
      <c r="V38" s="3">
        <f t="shared" si="8"/>
        <v>0.01444035761</v>
      </c>
      <c r="W38" s="3">
        <f t="shared" si="8"/>
        <v>0.01426493726</v>
      </c>
      <c r="X38" s="3">
        <f t="shared" si="8"/>
        <v>0.01391052389</v>
      </c>
      <c r="Y38" s="3">
        <f t="shared" si="8"/>
        <v>0.01367201466</v>
      </c>
      <c r="Z38" s="3">
        <f t="shared" si="8"/>
        <v>0.01347517683</v>
      </c>
      <c r="AA38" s="3">
        <f t="shared" si="8"/>
        <v>0.01322781184</v>
      </c>
      <c r="AB38" s="3">
        <f t="shared" si="8"/>
        <v>0.01302512204</v>
      </c>
      <c r="AC38" s="3">
        <f t="shared" si="8"/>
        <v>0.01287756488</v>
      </c>
      <c r="AD38" s="3">
        <f t="shared" si="8"/>
        <v>0.01269217535</v>
      </c>
      <c r="AE38" s="3">
        <f t="shared" si="8"/>
        <v>0.01252409106</v>
      </c>
      <c r="AF38" s="3">
        <f t="shared" si="8"/>
        <v>0.01239274383</v>
      </c>
      <c r="AG38" s="3">
        <f t="shared" si="8"/>
        <v>0.01214758365</v>
      </c>
    </row>
    <row r="39" ht="14.25" customHeight="1">
      <c r="B39" s="3" t="s">
        <v>1966</v>
      </c>
      <c r="C39" s="3">
        <f t="shared" ref="C39:AG39" si="9">C14*C$4</f>
        <v>0.06515995735</v>
      </c>
      <c r="D39" s="3">
        <f t="shared" si="9"/>
        <v>0.06957554315</v>
      </c>
      <c r="E39" s="3">
        <f t="shared" si="9"/>
        <v>0.0645981273</v>
      </c>
      <c r="F39" s="3">
        <f t="shared" si="9"/>
        <v>0.06011827032</v>
      </c>
      <c r="G39" s="3">
        <f t="shared" si="9"/>
        <v>0.05823669561</v>
      </c>
      <c r="H39" s="3">
        <f t="shared" si="9"/>
        <v>0.05622446686</v>
      </c>
      <c r="I39" s="3">
        <f t="shared" si="9"/>
        <v>0.05462305567</v>
      </c>
      <c r="J39" s="3">
        <f t="shared" si="9"/>
        <v>0.0528850954</v>
      </c>
      <c r="K39" s="3">
        <f t="shared" si="9"/>
        <v>0.05092597126</v>
      </c>
      <c r="L39" s="3">
        <f t="shared" si="9"/>
        <v>0.04905121436</v>
      </c>
      <c r="M39" s="3">
        <f t="shared" si="9"/>
        <v>0.04746132593</v>
      </c>
      <c r="N39" s="3">
        <f t="shared" si="9"/>
        <v>0.0455095489</v>
      </c>
      <c r="O39" s="3">
        <f t="shared" si="9"/>
        <v>0.04465985922</v>
      </c>
      <c r="P39" s="3">
        <f t="shared" si="9"/>
        <v>0.04243805558</v>
      </c>
      <c r="Q39" s="3">
        <f t="shared" si="9"/>
        <v>0.04093217349</v>
      </c>
      <c r="R39" s="3">
        <f t="shared" si="9"/>
        <v>0.03959951874</v>
      </c>
      <c r="S39" s="3">
        <f t="shared" si="9"/>
        <v>0.03828890441</v>
      </c>
      <c r="T39" s="3">
        <f t="shared" si="9"/>
        <v>0.03718745623</v>
      </c>
      <c r="U39" s="3">
        <f t="shared" si="9"/>
        <v>0.03623824136</v>
      </c>
      <c r="V39" s="3">
        <f t="shared" si="9"/>
        <v>0.03520686522</v>
      </c>
      <c r="W39" s="3">
        <f t="shared" si="9"/>
        <v>0.03467166008</v>
      </c>
      <c r="X39" s="3">
        <f t="shared" si="9"/>
        <v>0.03386356302</v>
      </c>
      <c r="Y39" s="3">
        <f t="shared" si="9"/>
        <v>0.0332846544</v>
      </c>
      <c r="Z39" s="3">
        <f t="shared" si="9"/>
        <v>0.03278937189</v>
      </c>
      <c r="AA39" s="3">
        <f t="shared" si="9"/>
        <v>0.03223317841</v>
      </c>
      <c r="AB39" s="3">
        <f t="shared" si="9"/>
        <v>0.03176766216</v>
      </c>
      <c r="AC39" s="3">
        <f t="shared" si="9"/>
        <v>0.03140489092</v>
      </c>
      <c r="AD39" s="3">
        <f t="shared" si="9"/>
        <v>0.03097616265</v>
      </c>
      <c r="AE39" s="3">
        <f t="shared" si="9"/>
        <v>0.03059819848</v>
      </c>
      <c r="AF39" s="3">
        <f t="shared" si="9"/>
        <v>0.03027299832</v>
      </c>
      <c r="AG39" s="3">
        <f t="shared" si="9"/>
        <v>0.02978221193</v>
      </c>
    </row>
    <row r="40" ht="14.25" customHeight="1">
      <c r="B40" s="3" t="s">
        <v>1969</v>
      </c>
      <c r="C40" s="3">
        <f t="shared" ref="C40:AG40" si="10">C15*C$4</f>
        <v>0.2088351961</v>
      </c>
      <c r="D40" s="3">
        <f t="shared" si="10"/>
        <v>0.1613103084</v>
      </c>
      <c r="E40" s="3">
        <f t="shared" si="10"/>
        <v>0.1619720015</v>
      </c>
      <c r="F40" s="3">
        <f t="shared" si="10"/>
        <v>0.1615378507</v>
      </c>
      <c r="G40" s="3">
        <f t="shared" si="10"/>
        <v>0.1561403748</v>
      </c>
      <c r="H40" s="3">
        <f t="shared" si="10"/>
        <v>0.1500656129</v>
      </c>
      <c r="I40" s="3">
        <f t="shared" si="10"/>
        <v>0.144461663</v>
      </c>
      <c r="J40" s="3">
        <f t="shared" si="10"/>
        <v>0.1385323994</v>
      </c>
      <c r="K40" s="3">
        <f t="shared" si="10"/>
        <v>0.1336130985</v>
      </c>
      <c r="L40" s="3">
        <f t="shared" si="10"/>
        <v>0.128798168</v>
      </c>
      <c r="M40" s="3">
        <f t="shared" si="10"/>
        <v>0.1234478939</v>
      </c>
      <c r="N40" s="3">
        <f t="shared" si="10"/>
        <v>0.1194477872</v>
      </c>
      <c r="O40" s="3">
        <f t="shared" si="10"/>
        <v>0.113224575</v>
      </c>
      <c r="P40" s="3">
        <f t="shared" si="10"/>
        <v>0.110730777</v>
      </c>
      <c r="Q40" s="3">
        <f t="shared" si="10"/>
        <v>0.106934938</v>
      </c>
      <c r="R40" s="3">
        <f t="shared" si="10"/>
        <v>0.1032966152</v>
      </c>
      <c r="S40" s="3">
        <f t="shared" si="10"/>
        <v>0.1001226852</v>
      </c>
      <c r="T40" s="3">
        <f t="shared" si="10"/>
        <v>0.09702951393</v>
      </c>
      <c r="U40" s="3">
        <f t="shared" si="10"/>
        <v>0.09419730154</v>
      </c>
      <c r="V40" s="3">
        <f t="shared" si="10"/>
        <v>0.09216222285</v>
      </c>
      <c r="W40" s="3">
        <f t="shared" si="10"/>
        <v>0.08936406845</v>
      </c>
      <c r="X40" s="3">
        <f t="shared" si="10"/>
        <v>0.08785942467</v>
      </c>
      <c r="Y40" s="3">
        <f t="shared" si="10"/>
        <v>0.08617885667</v>
      </c>
      <c r="Z40" s="3">
        <f t="shared" si="10"/>
        <v>0.08467421169</v>
      </c>
      <c r="AA40" s="3">
        <f t="shared" si="10"/>
        <v>0.08360538786</v>
      </c>
      <c r="AB40" s="3">
        <f t="shared" si="10"/>
        <v>0.08249751937</v>
      </c>
      <c r="AC40" s="3">
        <f t="shared" si="10"/>
        <v>0.0812955263</v>
      </c>
      <c r="AD40" s="3">
        <f t="shared" si="10"/>
        <v>0.08038773107</v>
      </c>
      <c r="AE40" s="3">
        <f t="shared" si="10"/>
        <v>0.07947172001</v>
      </c>
      <c r="AF40" s="3">
        <f t="shared" si="10"/>
        <v>0.07844855036</v>
      </c>
      <c r="AG40" s="3">
        <f t="shared" si="10"/>
        <v>0.07789498012</v>
      </c>
    </row>
    <row r="41" ht="14.25" customHeight="1">
      <c r="B41" s="3" t="s">
        <v>1972</v>
      </c>
      <c r="C41" s="3">
        <f t="shared" ref="C41:AG41" si="11">C16*C$4</f>
        <v>0.08639167857</v>
      </c>
      <c r="D41" s="3">
        <f t="shared" si="11"/>
        <v>0.04831339728</v>
      </c>
      <c r="E41" s="3">
        <f t="shared" si="11"/>
        <v>0.04911316084</v>
      </c>
      <c r="F41" s="3">
        <f t="shared" si="11"/>
        <v>0.05125555937</v>
      </c>
      <c r="G41" s="3">
        <f t="shared" si="11"/>
        <v>0.0489548388</v>
      </c>
      <c r="H41" s="3">
        <f t="shared" si="11"/>
        <v>0.04673251733</v>
      </c>
      <c r="I41" s="3">
        <f t="shared" si="11"/>
        <v>0.04434742503</v>
      </c>
      <c r="J41" s="3">
        <f t="shared" si="11"/>
        <v>0.04220551056</v>
      </c>
      <c r="K41" s="3">
        <f t="shared" si="11"/>
        <v>0.04059526777</v>
      </c>
      <c r="L41" s="3">
        <f t="shared" si="11"/>
        <v>0.03897740746</v>
      </c>
      <c r="M41" s="3">
        <f t="shared" si="11"/>
        <v>0.03707022636</v>
      </c>
      <c r="N41" s="3">
        <f t="shared" si="11"/>
        <v>0.03586816795</v>
      </c>
      <c r="O41" s="3">
        <f t="shared" si="11"/>
        <v>0.03346430085</v>
      </c>
      <c r="P41" s="3">
        <f t="shared" si="11"/>
        <v>0.03296498315</v>
      </c>
      <c r="Q41" s="3">
        <f t="shared" si="11"/>
        <v>0.03175905283</v>
      </c>
      <c r="R41" s="3">
        <f t="shared" si="11"/>
        <v>0.03058324715</v>
      </c>
      <c r="S41" s="3">
        <f t="shared" si="11"/>
        <v>0.02959170802</v>
      </c>
      <c r="T41" s="3">
        <f t="shared" si="11"/>
        <v>0.02858908458</v>
      </c>
      <c r="U41" s="3">
        <f t="shared" si="11"/>
        <v>0.02765998214</v>
      </c>
      <c r="V41" s="3">
        <f t="shared" si="11"/>
        <v>0.02710002554</v>
      </c>
      <c r="W41" s="3">
        <f t="shared" si="11"/>
        <v>0.02606080907</v>
      </c>
      <c r="X41" s="3">
        <f t="shared" si="11"/>
        <v>0.02563641485</v>
      </c>
      <c r="Y41" s="3">
        <f t="shared" si="11"/>
        <v>0.02509039091</v>
      </c>
      <c r="Z41" s="3">
        <f t="shared" si="11"/>
        <v>0.02458545521</v>
      </c>
      <c r="AA41" s="3">
        <f t="shared" si="11"/>
        <v>0.02428330646</v>
      </c>
      <c r="AB41" s="3">
        <f t="shared" si="11"/>
        <v>0.02394894919</v>
      </c>
      <c r="AC41" s="3">
        <f t="shared" si="11"/>
        <v>0.02354275065</v>
      </c>
      <c r="AD41" s="3">
        <f t="shared" si="11"/>
        <v>0.02327494988</v>
      </c>
      <c r="AE41" s="3">
        <f t="shared" si="11"/>
        <v>0.02298778915</v>
      </c>
      <c r="AF41" s="3">
        <f t="shared" si="11"/>
        <v>0.02265236769</v>
      </c>
      <c r="AG41" s="3">
        <f t="shared" si="11"/>
        <v>0.02257853694</v>
      </c>
    </row>
    <row r="42" ht="14.25" customHeight="1">
      <c r="B42" s="3" t="s">
        <v>1975</v>
      </c>
      <c r="C42" s="3">
        <f t="shared" ref="C42:AG42" si="12">C17*C$4</f>
        <v>0.005160936586</v>
      </c>
      <c r="D42" s="3">
        <f t="shared" si="12"/>
        <v>0.005136517859</v>
      </c>
      <c r="E42" s="3">
        <f t="shared" si="12"/>
        <v>0.004955339651</v>
      </c>
      <c r="F42" s="3">
        <f t="shared" si="12"/>
        <v>0.004968500237</v>
      </c>
      <c r="G42" s="3">
        <f t="shared" si="12"/>
        <v>0.004833300201</v>
      </c>
      <c r="H42" s="3">
        <f t="shared" si="12"/>
        <v>0.004705510024</v>
      </c>
      <c r="I42" s="3">
        <f t="shared" si="12"/>
        <v>0.004535137168</v>
      </c>
      <c r="J42" s="3">
        <f t="shared" si="12"/>
        <v>0.0043530011</v>
      </c>
      <c r="K42" s="3">
        <f t="shared" si="12"/>
        <v>0.004208345163</v>
      </c>
      <c r="L42" s="3">
        <f t="shared" si="12"/>
        <v>0.00406215904</v>
      </c>
      <c r="M42" s="3">
        <f t="shared" si="12"/>
        <v>0.00391263471</v>
      </c>
      <c r="N42" s="3">
        <f t="shared" si="12"/>
        <v>0.003774322126</v>
      </c>
      <c r="O42" s="3">
        <f t="shared" si="12"/>
        <v>0.003629285385</v>
      </c>
      <c r="P42" s="3">
        <f t="shared" si="12"/>
        <v>0.003513867685</v>
      </c>
      <c r="Q42" s="3">
        <f t="shared" si="12"/>
        <v>0.003390594975</v>
      </c>
      <c r="R42" s="3">
        <f t="shared" si="12"/>
        <v>0.003278378208</v>
      </c>
      <c r="S42" s="3">
        <f t="shared" si="12"/>
        <v>0.003176102248</v>
      </c>
      <c r="T42" s="3">
        <f t="shared" si="12"/>
        <v>0.003082058481</v>
      </c>
      <c r="U42" s="3">
        <f t="shared" si="12"/>
        <v>0.002997925062</v>
      </c>
      <c r="V42" s="3">
        <f t="shared" si="12"/>
        <v>0.002927434071</v>
      </c>
      <c r="W42" s="3">
        <f t="shared" si="12"/>
        <v>0.002856245883</v>
      </c>
      <c r="X42" s="3">
        <f t="shared" si="12"/>
        <v>0.002800697081</v>
      </c>
      <c r="Y42" s="3">
        <f t="shared" si="12"/>
        <v>0.002750683054</v>
      </c>
      <c r="Z42" s="3">
        <f t="shared" si="12"/>
        <v>0.002705884083</v>
      </c>
      <c r="AA42" s="3">
        <f t="shared" si="12"/>
        <v>0.002667893991</v>
      </c>
      <c r="AB42" s="3">
        <f t="shared" si="12"/>
        <v>0.002632839939</v>
      </c>
      <c r="AC42" s="3">
        <f t="shared" si="12"/>
        <v>0.002598350183</v>
      </c>
      <c r="AD42" s="3">
        <f t="shared" si="12"/>
        <v>0.002567305748</v>
      </c>
      <c r="AE42" s="3">
        <f t="shared" si="12"/>
        <v>0.002537258436</v>
      </c>
      <c r="AF42" s="3">
        <f t="shared" si="12"/>
        <v>0.002508020393</v>
      </c>
      <c r="AG42" s="3">
        <f t="shared" si="12"/>
        <v>0.002482954409</v>
      </c>
    </row>
    <row r="43" ht="14.25" customHeight="1">
      <c r="B43" s="3" t="s">
        <v>610</v>
      </c>
      <c r="C43" s="3">
        <f t="shared" ref="C43:AG43" si="13">C18*C$4</f>
        <v>0.1001378618</v>
      </c>
      <c r="D43" s="3">
        <f t="shared" si="13"/>
        <v>0.1556142316</v>
      </c>
      <c r="E43" s="3">
        <f t="shared" si="13"/>
        <v>0.1478135686</v>
      </c>
      <c r="F43" s="3">
        <f t="shared" si="13"/>
        <v>0.1398733435</v>
      </c>
      <c r="G43" s="3">
        <f t="shared" si="13"/>
        <v>0.1374729657</v>
      </c>
      <c r="H43" s="3">
        <f t="shared" si="13"/>
        <v>0.1355679354</v>
      </c>
      <c r="I43" s="3">
        <f t="shared" si="13"/>
        <v>0.1328746929</v>
      </c>
      <c r="J43" s="3">
        <f t="shared" si="13"/>
        <v>0.1305959698</v>
      </c>
      <c r="K43" s="3">
        <f t="shared" si="13"/>
        <v>0.1270300696</v>
      </c>
      <c r="L43" s="3">
        <f t="shared" si="13"/>
        <v>0.1233846452</v>
      </c>
      <c r="M43" s="3">
        <f t="shared" si="13"/>
        <v>0.1204818381</v>
      </c>
      <c r="N43" s="3">
        <f t="shared" si="13"/>
        <v>0.116238772</v>
      </c>
      <c r="O43" s="3">
        <f t="shared" si="13"/>
        <v>0.1147562036</v>
      </c>
      <c r="P43" s="3">
        <f t="shared" si="13"/>
        <v>0.1096410455</v>
      </c>
      <c r="Q43" s="3">
        <f t="shared" si="13"/>
        <v>0.1063357289</v>
      </c>
      <c r="R43" s="3">
        <f t="shared" si="13"/>
        <v>0.1033591802</v>
      </c>
      <c r="S43" s="3">
        <f t="shared" si="13"/>
        <v>0.1004302628</v>
      </c>
      <c r="T43" s="3">
        <f t="shared" si="13"/>
        <v>0.09801241987</v>
      </c>
      <c r="U43" s="3">
        <f t="shared" si="13"/>
        <v>0.09595251916</v>
      </c>
      <c r="V43" s="3">
        <f t="shared" si="13"/>
        <v>0.09354974935</v>
      </c>
      <c r="W43" s="3">
        <f t="shared" si="13"/>
        <v>0.0926059881</v>
      </c>
      <c r="X43" s="3">
        <f t="shared" si="13"/>
        <v>0.09073922661</v>
      </c>
      <c r="Y43" s="3">
        <f t="shared" si="13"/>
        <v>0.08952434482</v>
      </c>
      <c r="Z43" s="3">
        <f t="shared" si="13"/>
        <v>0.08850494542</v>
      </c>
      <c r="AA43" s="3">
        <f t="shared" si="13"/>
        <v>0.0872736449</v>
      </c>
      <c r="AB43" s="3">
        <f t="shared" si="13"/>
        <v>0.08629375065</v>
      </c>
      <c r="AC43" s="3">
        <f t="shared" si="13"/>
        <v>0.08557664981</v>
      </c>
      <c r="AD43" s="3">
        <f t="shared" si="13"/>
        <v>0.08464599082</v>
      </c>
      <c r="AE43" s="3">
        <f t="shared" si="13"/>
        <v>0.08381217354</v>
      </c>
      <c r="AF43" s="3">
        <f t="shared" si="13"/>
        <v>0.08316457323</v>
      </c>
      <c r="AG43" s="3">
        <f t="shared" si="13"/>
        <v>0.08196927432</v>
      </c>
    </row>
    <row r="44" ht="14.25" customHeight="1">
      <c r="B44" s="3" t="s">
        <v>613</v>
      </c>
      <c r="C44" s="3">
        <f t="shared" ref="C44:AG44" si="14">C19*C$4</f>
        <v>0.02784137229</v>
      </c>
      <c r="D44" s="3">
        <f t="shared" si="14"/>
        <v>0.02684309088</v>
      </c>
      <c r="E44" s="3">
        <f t="shared" si="14"/>
        <v>0.02832204063</v>
      </c>
      <c r="F44" s="3">
        <f t="shared" si="14"/>
        <v>0.02930284159</v>
      </c>
      <c r="G44" s="3">
        <f t="shared" si="14"/>
        <v>0.02901793928</v>
      </c>
      <c r="H44" s="3">
        <f t="shared" si="14"/>
        <v>0.02860559224</v>
      </c>
      <c r="I44" s="3">
        <f t="shared" si="14"/>
        <v>0.02804811016</v>
      </c>
      <c r="J44" s="3">
        <f t="shared" si="14"/>
        <v>0.02750204316</v>
      </c>
      <c r="K44" s="3">
        <f t="shared" si="14"/>
        <v>0.02691892446</v>
      </c>
      <c r="L44" s="3">
        <f t="shared" si="14"/>
        <v>0.02629467977</v>
      </c>
      <c r="M44" s="3">
        <f t="shared" si="14"/>
        <v>0.02552217101</v>
      </c>
      <c r="N44" s="3">
        <f t="shared" si="14"/>
        <v>0.02493641668</v>
      </c>
      <c r="O44" s="3">
        <f t="shared" si="14"/>
        <v>0.02393980296</v>
      </c>
      <c r="P44" s="3">
        <f t="shared" si="14"/>
        <v>0.02357581536</v>
      </c>
      <c r="Q44" s="3">
        <f t="shared" si="14"/>
        <v>0.02297977732</v>
      </c>
      <c r="R44" s="3">
        <f t="shared" si="14"/>
        <v>0.02237330832</v>
      </c>
      <c r="S44" s="3">
        <f t="shared" si="14"/>
        <v>0.02184462617</v>
      </c>
      <c r="T44" s="3">
        <f t="shared" si="14"/>
        <v>0.02132456918</v>
      </c>
      <c r="U44" s="3">
        <f t="shared" si="14"/>
        <v>0.0208439187</v>
      </c>
      <c r="V44" s="3">
        <f t="shared" si="14"/>
        <v>0.02051140018</v>
      </c>
      <c r="W44" s="3">
        <f t="shared" si="14"/>
        <v>0.02003776004</v>
      </c>
      <c r="X44" s="3">
        <f t="shared" si="14"/>
        <v>0.01979468876</v>
      </c>
      <c r="Y44" s="3">
        <f t="shared" si="14"/>
        <v>0.01952820963</v>
      </c>
      <c r="Z44" s="3">
        <f t="shared" si="14"/>
        <v>0.01928568785</v>
      </c>
      <c r="AA44" s="3">
        <f t="shared" si="14"/>
        <v>0.0191319618</v>
      </c>
      <c r="AB44" s="3">
        <f t="shared" si="14"/>
        <v>0.01896989932</v>
      </c>
      <c r="AC44" s="3">
        <f t="shared" si="14"/>
        <v>0.01878585671</v>
      </c>
      <c r="AD44" s="3">
        <f t="shared" si="14"/>
        <v>0.018657063</v>
      </c>
      <c r="AE44" s="3">
        <f t="shared" si="14"/>
        <v>0.01851942469</v>
      </c>
      <c r="AF44" s="3">
        <f t="shared" si="14"/>
        <v>0.01836249191</v>
      </c>
      <c r="AG44" s="3">
        <f t="shared" si="14"/>
        <v>0.01831443905</v>
      </c>
    </row>
    <row r="45" ht="14.25" customHeight="1">
      <c r="B45" s="3" t="s">
        <v>623</v>
      </c>
      <c r="C45" s="3">
        <f t="shared" ref="C45:AG45" si="15">C22*C$5</f>
        <v>0.02042581969</v>
      </c>
      <c r="D45" s="3">
        <f t="shared" si="15"/>
        <v>0.01793235871</v>
      </c>
      <c r="E45" s="3">
        <f t="shared" si="15"/>
        <v>0.01915922162</v>
      </c>
      <c r="F45" s="3">
        <f t="shared" si="15"/>
        <v>0.02042743846</v>
      </c>
      <c r="G45" s="3">
        <f t="shared" si="15"/>
        <v>0.02086866966</v>
      </c>
      <c r="H45" s="3">
        <f t="shared" si="15"/>
        <v>0.02124518498</v>
      </c>
      <c r="I45" s="3">
        <f t="shared" si="15"/>
        <v>0.02157059186</v>
      </c>
      <c r="J45" s="3">
        <f t="shared" si="15"/>
        <v>0.02191956978</v>
      </c>
      <c r="K45" s="3">
        <f t="shared" si="15"/>
        <v>0.02238973253</v>
      </c>
      <c r="L45" s="3">
        <f t="shared" si="15"/>
        <v>0.02287188528</v>
      </c>
      <c r="M45" s="3">
        <f t="shared" si="15"/>
        <v>0.02319264262</v>
      </c>
      <c r="N45" s="3">
        <f t="shared" si="15"/>
        <v>0.02376703948</v>
      </c>
      <c r="O45" s="3">
        <f t="shared" si="15"/>
        <v>0.02383740864</v>
      </c>
      <c r="P45" s="3">
        <f t="shared" si="15"/>
        <v>0.02455233938</v>
      </c>
      <c r="Q45" s="3">
        <f t="shared" si="15"/>
        <v>0.02500930594</v>
      </c>
      <c r="R45" s="3">
        <f t="shared" si="15"/>
        <v>0.02536870684</v>
      </c>
      <c r="S45" s="3">
        <f t="shared" si="15"/>
        <v>0.02569691817</v>
      </c>
      <c r="T45" s="3">
        <f t="shared" si="15"/>
        <v>0.02595623946</v>
      </c>
      <c r="U45" s="3">
        <f t="shared" si="15"/>
        <v>0.02615518836</v>
      </c>
      <c r="V45" s="3">
        <f t="shared" si="15"/>
        <v>0.02649350899</v>
      </c>
      <c r="W45" s="3">
        <f t="shared" si="15"/>
        <v>0.02644483265</v>
      </c>
      <c r="X45" s="3">
        <f t="shared" si="15"/>
        <v>0.02671892963</v>
      </c>
      <c r="Y45" s="3">
        <f t="shared" si="15"/>
        <v>0.02683081537</v>
      </c>
      <c r="Z45" s="3">
        <f t="shared" si="15"/>
        <v>0.02691550195</v>
      </c>
      <c r="AA45" s="3">
        <f t="shared" si="15"/>
        <v>0.02709099814</v>
      </c>
      <c r="AB45" s="3">
        <f t="shared" si="15"/>
        <v>0.0272150336</v>
      </c>
      <c r="AC45" s="3">
        <f t="shared" si="15"/>
        <v>0.02726151369</v>
      </c>
      <c r="AD45" s="3">
        <f t="shared" si="15"/>
        <v>0.02738509203</v>
      </c>
      <c r="AE45" s="3">
        <f t="shared" si="15"/>
        <v>0.02748217778</v>
      </c>
      <c r="AF45" s="3">
        <f t="shared" si="15"/>
        <v>0.0275260619</v>
      </c>
      <c r="AG45" s="3">
        <f t="shared" si="15"/>
        <v>0.02776624319</v>
      </c>
    </row>
    <row r="46" ht="14.25" customHeight="1">
      <c r="B46" s="3" t="s">
        <v>626</v>
      </c>
      <c r="C46" s="3">
        <f t="shared" ref="C46:AG46" si="16">C23*C$5</f>
        <v>0.09388906139</v>
      </c>
      <c r="D46" s="3">
        <f t="shared" si="16"/>
        <v>0.1193117839</v>
      </c>
      <c r="E46" s="3">
        <f t="shared" si="16"/>
        <v>0.1244264668</v>
      </c>
      <c r="F46" s="3">
        <f t="shared" si="16"/>
        <v>0.126351828</v>
      </c>
      <c r="G46" s="3">
        <f t="shared" si="16"/>
        <v>0.1302619676</v>
      </c>
      <c r="H46" s="3">
        <f t="shared" si="16"/>
        <v>0.134230145</v>
      </c>
      <c r="I46" s="3">
        <f t="shared" si="16"/>
        <v>0.1382417433</v>
      </c>
      <c r="J46" s="3">
        <f t="shared" si="16"/>
        <v>0.1422102523</v>
      </c>
      <c r="K46" s="3">
        <f t="shared" si="16"/>
        <v>0.1459065193</v>
      </c>
      <c r="L46" s="3">
        <f t="shared" si="16"/>
        <v>0.1496398356</v>
      </c>
      <c r="M46" s="3">
        <f t="shared" si="16"/>
        <v>0.1533566288</v>
      </c>
      <c r="N46" s="3">
        <f t="shared" si="16"/>
        <v>0.1568786626</v>
      </c>
      <c r="O46" s="3">
        <f t="shared" si="16"/>
        <v>0.1605297842</v>
      </c>
      <c r="P46" s="3">
        <f t="shared" si="16"/>
        <v>0.1636386931</v>
      </c>
      <c r="Q46" s="3">
        <f t="shared" si="16"/>
        <v>0.1667795441</v>
      </c>
      <c r="R46" s="3">
        <f t="shared" si="16"/>
        <v>0.1696957858</v>
      </c>
      <c r="S46" s="3">
        <f t="shared" si="16"/>
        <v>0.1724323196</v>
      </c>
      <c r="T46" s="3">
        <f t="shared" si="16"/>
        <v>0.174834617</v>
      </c>
      <c r="U46" s="3">
        <f t="shared" si="16"/>
        <v>0.1770573816</v>
      </c>
      <c r="V46" s="3">
        <f t="shared" si="16"/>
        <v>0.1789318294</v>
      </c>
      <c r="W46" s="3">
        <f t="shared" si="16"/>
        <v>0.1808006459</v>
      </c>
      <c r="X46" s="3">
        <f t="shared" si="16"/>
        <v>0.1823251736</v>
      </c>
      <c r="Y46" s="3">
        <f t="shared" si="16"/>
        <v>0.1836721437</v>
      </c>
      <c r="Z46" s="3">
        <f t="shared" si="16"/>
        <v>0.1849243486</v>
      </c>
      <c r="AA46" s="3">
        <f t="shared" si="16"/>
        <v>0.1859885676</v>
      </c>
      <c r="AB46" s="3">
        <f t="shared" si="16"/>
        <v>0.1869530966</v>
      </c>
      <c r="AC46" s="3">
        <f t="shared" si="16"/>
        <v>0.1879074374</v>
      </c>
      <c r="AD46" s="3">
        <f t="shared" si="16"/>
        <v>0.1887829231</v>
      </c>
      <c r="AE46" s="3">
        <f t="shared" si="16"/>
        <v>0.1896091539</v>
      </c>
      <c r="AF46" s="3">
        <f t="shared" si="16"/>
        <v>0.1904366162</v>
      </c>
      <c r="AG46" s="3">
        <f t="shared" si="16"/>
        <v>0.1911028002</v>
      </c>
    </row>
    <row r="47" ht="14.25" customHeight="1">
      <c r="B47" s="3" t="s">
        <v>629</v>
      </c>
      <c r="C47" s="3">
        <f t="shared" ref="C47:AG47" si="17">C24*C$5</f>
        <v>0.01423857187</v>
      </c>
      <c r="D47" s="3">
        <f t="shared" si="17"/>
        <v>0.007062669589</v>
      </c>
      <c r="E47" s="3">
        <f t="shared" si="17"/>
        <v>0.0070878485</v>
      </c>
      <c r="F47" s="3">
        <f t="shared" si="17"/>
        <v>0.006916185809</v>
      </c>
      <c r="G47" s="3">
        <f t="shared" si="17"/>
        <v>0.007075908781</v>
      </c>
      <c r="H47" s="3">
        <f t="shared" si="17"/>
        <v>0.007311861608</v>
      </c>
      <c r="I47" s="3">
        <f t="shared" si="17"/>
        <v>0.007536862854</v>
      </c>
      <c r="J47" s="3">
        <f t="shared" si="17"/>
        <v>0.00776419709</v>
      </c>
      <c r="K47" s="3">
        <f t="shared" si="17"/>
        <v>0.007937621893</v>
      </c>
      <c r="L47" s="3">
        <f t="shared" si="17"/>
        <v>0.008120874008</v>
      </c>
      <c r="M47" s="3">
        <f t="shared" si="17"/>
        <v>0.008355402153</v>
      </c>
      <c r="N47" s="3">
        <f t="shared" si="17"/>
        <v>0.008489308333</v>
      </c>
      <c r="O47" s="3">
        <f t="shared" si="17"/>
        <v>0.008782723646</v>
      </c>
      <c r="P47" s="3">
        <f t="shared" si="17"/>
        <v>0.0088429892</v>
      </c>
      <c r="Q47" s="3">
        <f t="shared" si="17"/>
        <v>0.009015979652</v>
      </c>
      <c r="R47" s="3">
        <f t="shared" si="17"/>
        <v>0.009159709685</v>
      </c>
      <c r="S47" s="3">
        <f t="shared" si="17"/>
        <v>0.009281761812</v>
      </c>
      <c r="T47" s="3">
        <f t="shared" si="17"/>
        <v>0.009398793936</v>
      </c>
      <c r="U47" s="3">
        <f t="shared" si="17"/>
        <v>0.009536886062</v>
      </c>
      <c r="V47" s="3">
        <f t="shared" si="17"/>
        <v>0.009591085714</v>
      </c>
      <c r="W47" s="3">
        <f t="shared" si="17"/>
        <v>0.009757205922</v>
      </c>
      <c r="X47" s="3">
        <f t="shared" si="17"/>
        <v>0.009791196102</v>
      </c>
      <c r="Y47" s="3">
        <f t="shared" si="17"/>
        <v>0.009864503995</v>
      </c>
      <c r="Z47" s="3">
        <f t="shared" si="17"/>
        <v>0.009932944705</v>
      </c>
      <c r="AA47" s="3">
        <f t="shared" si="17"/>
        <v>0.009957631732</v>
      </c>
      <c r="AB47" s="3">
        <f t="shared" si="17"/>
        <v>0.009994499131</v>
      </c>
      <c r="AC47" s="3">
        <f t="shared" si="17"/>
        <v>0.01005299059</v>
      </c>
      <c r="AD47" s="3">
        <f t="shared" si="17"/>
        <v>0.01007977904</v>
      </c>
      <c r="AE47" s="3">
        <f t="shared" si="17"/>
        <v>0.01011073776</v>
      </c>
      <c r="AF47" s="3">
        <f t="shared" si="17"/>
        <v>0.01015962131</v>
      </c>
      <c r="AG47" s="3">
        <f t="shared" si="17"/>
        <v>0.01014332195</v>
      </c>
    </row>
    <row r="48" ht="14.25" customHeight="1">
      <c r="B48" s="3" t="s">
        <v>632</v>
      </c>
      <c r="C48" s="3">
        <f t="shared" ref="C48:AG48" si="18">C25*C$5</f>
        <v>0.02002076522</v>
      </c>
      <c r="D48" s="3">
        <f t="shared" si="18"/>
        <v>0.03429093327</v>
      </c>
      <c r="E48" s="3">
        <f t="shared" si="18"/>
        <v>0.03490482253</v>
      </c>
      <c r="F48" s="3">
        <f t="shared" si="18"/>
        <v>0.03495067592</v>
      </c>
      <c r="G48" s="3">
        <f t="shared" si="18"/>
        <v>0.03550246912</v>
      </c>
      <c r="H48" s="3">
        <f t="shared" si="18"/>
        <v>0.03615808812</v>
      </c>
      <c r="I48" s="3">
        <f t="shared" si="18"/>
        <v>0.03682750631</v>
      </c>
      <c r="J48" s="3">
        <f t="shared" si="18"/>
        <v>0.03752210886</v>
      </c>
      <c r="K48" s="3">
        <f t="shared" si="18"/>
        <v>0.03819845805</v>
      </c>
      <c r="L48" s="3">
        <f t="shared" si="18"/>
        <v>0.03889915541</v>
      </c>
      <c r="M48" s="3">
        <f t="shared" si="18"/>
        <v>0.03961053668</v>
      </c>
      <c r="N48" s="3">
        <f t="shared" si="18"/>
        <v>0.04029076684</v>
      </c>
      <c r="O48" s="3">
        <f t="shared" si="18"/>
        <v>0.04100321229</v>
      </c>
      <c r="P48" s="3">
        <f t="shared" si="18"/>
        <v>0.04160980739</v>
      </c>
      <c r="Q48" s="3">
        <f t="shared" si="18"/>
        <v>0.04234332975</v>
      </c>
      <c r="R48" s="3">
        <f t="shared" si="18"/>
        <v>0.04294042949</v>
      </c>
      <c r="S48" s="3">
        <f t="shared" si="18"/>
        <v>0.04344551938</v>
      </c>
      <c r="T48" s="3">
        <f t="shared" si="18"/>
        <v>0.0439170563</v>
      </c>
      <c r="U48" s="3">
        <f t="shared" si="18"/>
        <v>0.04426002155</v>
      </c>
      <c r="V48" s="3">
        <f t="shared" si="18"/>
        <v>0.04459592203</v>
      </c>
      <c r="W48" s="3">
        <f t="shared" si="18"/>
        <v>0.04492908683</v>
      </c>
      <c r="X48" s="3">
        <f t="shared" si="18"/>
        <v>0.04517529218</v>
      </c>
      <c r="Y48" s="3">
        <f t="shared" si="18"/>
        <v>0.04539450795</v>
      </c>
      <c r="Z48" s="3">
        <f t="shared" si="18"/>
        <v>0.04558807967</v>
      </c>
      <c r="AA48" s="3">
        <f t="shared" si="18"/>
        <v>0.04574360465</v>
      </c>
      <c r="AB48" s="3">
        <f t="shared" si="18"/>
        <v>0.0458877729</v>
      </c>
      <c r="AC48" s="3">
        <f t="shared" si="18"/>
        <v>0.04601551712</v>
      </c>
      <c r="AD48" s="3">
        <f t="shared" si="18"/>
        <v>0.0461322547</v>
      </c>
      <c r="AE48" s="3">
        <f t="shared" si="18"/>
        <v>0.04625631334</v>
      </c>
      <c r="AF48" s="3">
        <f t="shared" si="18"/>
        <v>0.04636692812</v>
      </c>
      <c r="AG48" s="3">
        <f t="shared" si="18"/>
        <v>0.04647135051</v>
      </c>
    </row>
    <row r="49" ht="14.25" customHeight="1">
      <c r="B49" s="3" t="s">
        <v>635</v>
      </c>
      <c r="C49" s="3">
        <f t="shared" ref="C49:AG49" si="19">C26*C$5</f>
        <v>0.02419060477</v>
      </c>
      <c r="D49" s="3">
        <f t="shared" si="19"/>
        <v>0.01397134922</v>
      </c>
      <c r="E49" s="3">
        <f t="shared" si="19"/>
        <v>0.01388950534</v>
      </c>
      <c r="F49" s="3">
        <f t="shared" si="19"/>
        <v>0.01436409397</v>
      </c>
      <c r="G49" s="3">
        <f t="shared" si="19"/>
        <v>0.01452310795</v>
      </c>
      <c r="H49" s="3">
        <f t="shared" si="19"/>
        <v>0.01471011377</v>
      </c>
      <c r="I49" s="3">
        <f t="shared" si="19"/>
        <v>0.01489260017</v>
      </c>
      <c r="J49" s="3">
        <f t="shared" si="19"/>
        <v>0.01508788384</v>
      </c>
      <c r="K49" s="3">
        <f t="shared" si="19"/>
        <v>0.01533479926</v>
      </c>
      <c r="L49" s="3">
        <f t="shared" si="19"/>
        <v>0.01558024475</v>
      </c>
      <c r="M49" s="3">
        <f t="shared" si="19"/>
        <v>0.01579978048</v>
      </c>
      <c r="N49" s="3">
        <f t="shared" si="19"/>
        <v>0.01605506907</v>
      </c>
      <c r="O49" s="3">
        <f t="shared" si="19"/>
        <v>0.01623550581</v>
      </c>
      <c r="P49" s="3">
        <f t="shared" si="19"/>
        <v>0.01649763584</v>
      </c>
      <c r="Q49" s="3">
        <f t="shared" si="19"/>
        <v>0.0166846814</v>
      </c>
      <c r="R49" s="3">
        <f t="shared" si="19"/>
        <v>0.01686689113</v>
      </c>
      <c r="S49" s="3">
        <f t="shared" si="19"/>
        <v>0.01703572164</v>
      </c>
      <c r="T49" s="3">
        <f t="shared" si="19"/>
        <v>0.01718848156</v>
      </c>
      <c r="U49" s="3">
        <f t="shared" si="19"/>
        <v>0.01731349353</v>
      </c>
      <c r="V49" s="3">
        <f t="shared" si="19"/>
        <v>0.01744575986</v>
      </c>
      <c r="W49" s="3">
        <f t="shared" si="19"/>
        <v>0.01750187507</v>
      </c>
      <c r="X49" s="3">
        <f t="shared" si="19"/>
        <v>0.01758647189</v>
      </c>
      <c r="Y49" s="3">
        <f t="shared" si="19"/>
        <v>0.01764522298</v>
      </c>
      <c r="Z49" s="3">
        <f t="shared" si="19"/>
        <v>0.01768444365</v>
      </c>
      <c r="AA49" s="3">
        <f t="shared" si="19"/>
        <v>0.01773513133</v>
      </c>
      <c r="AB49" s="3">
        <f t="shared" si="19"/>
        <v>0.01777643456</v>
      </c>
      <c r="AC49" s="3">
        <f t="shared" si="19"/>
        <v>0.01780249751</v>
      </c>
      <c r="AD49" s="3">
        <f t="shared" si="19"/>
        <v>0.01783614597</v>
      </c>
      <c r="AE49" s="3">
        <f t="shared" si="19"/>
        <v>0.01786500599</v>
      </c>
      <c r="AF49" s="3">
        <f t="shared" si="19"/>
        <v>0.01788725865</v>
      </c>
      <c r="AG49" s="3">
        <f t="shared" si="19"/>
        <v>0.01794233701</v>
      </c>
    </row>
    <row r="50" ht="14.25" customHeight="1">
      <c r="B50" s="3" t="s">
        <v>638</v>
      </c>
      <c r="C50" s="3">
        <f t="shared" ref="C50:AG50" si="20">C27*C$5</f>
        <v>0.02337817689</v>
      </c>
      <c r="D50" s="3">
        <f t="shared" si="20"/>
        <v>0.0251864277</v>
      </c>
      <c r="E50" s="3">
        <f t="shared" si="20"/>
        <v>0.02507987267</v>
      </c>
      <c r="F50" s="3">
        <f t="shared" si="20"/>
        <v>0.0255711059</v>
      </c>
      <c r="G50" s="3">
        <f t="shared" si="20"/>
        <v>0.02602674214</v>
      </c>
      <c r="H50" s="3">
        <f t="shared" si="20"/>
        <v>0.0264871525</v>
      </c>
      <c r="I50" s="3">
        <f t="shared" si="20"/>
        <v>0.02699397959</v>
      </c>
      <c r="J50" s="3">
        <f t="shared" si="20"/>
        <v>0.02750510594</v>
      </c>
      <c r="K50" s="3">
        <f t="shared" si="20"/>
        <v>0.02803375161</v>
      </c>
      <c r="L50" s="3">
        <f t="shared" si="20"/>
        <v>0.02855660645</v>
      </c>
      <c r="M50" s="3">
        <f t="shared" si="20"/>
        <v>0.02909291983</v>
      </c>
      <c r="N50" s="3">
        <f t="shared" si="20"/>
        <v>0.02958916246</v>
      </c>
      <c r="O50" s="3">
        <f t="shared" si="20"/>
        <v>0.03012948369</v>
      </c>
      <c r="P50" s="3">
        <f t="shared" si="20"/>
        <v>0.03057384107</v>
      </c>
      <c r="Q50" s="3">
        <f t="shared" si="20"/>
        <v>0.03098150096</v>
      </c>
      <c r="R50" s="3">
        <f t="shared" si="20"/>
        <v>0.03138619758</v>
      </c>
      <c r="S50" s="3">
        <f t="shared" si="20"/>
        <v>0.03175986951</v>
      </c>
      <c r="T50" s="3">
        <f t="shared" si="20"/>
        <v>0.03210059181</v>
      </c>
      <c r="U50" s="3">
        <f t="shared" si="20"/>
        <v>0.0324068691</v>
      </c>
      <c r="V50" s="3">
        <f t="shared" si="20"/>
        <v>0.03266031036</v>
      </c>
      <c r="W50" s="3">
        <f t="shared" si="20"/>
        <v>0.03290737445</v>
      </c>
      <c r="X50" s="3">
        <f t="shared" si="20"/>
        <v>0.03308026435</v>
      </c>
      <c r="Y50" s="3">
        <f t="shared" si="20"/>
        <v>0.03324668568</v>
      </c>
      <c r="Z50" s="3">
        <f t="shared" si="20"/>
        <v>0.03338503465</v>
      </c>
      <c r="AA50" s="3">
        <f t="shared" si="20"/>
        <v>0.03349679184</v>
      </c>
      <c r="AB50" s="3">
        <f t="shared" si="20"/>
        <v>0.03360553966</v>
      </c>
      <c r="AC50" s="3">
        <f t="shared" si="20"/>
        <v>0.03371076288</v>
      </c>
      <c r="AD50" s="3">
        <f t="shared" si="20"/>
        <v>0.0338014092</v>
      </c>
      <c r="AE50" s="3">
        <f t="shared" si="20"/>
        <v>0.03389039238</v>
      </c>
      <c r="AF50" s="3">
        <f t="shared" si="20"/>
        <v>0.03398046991</v>
      </c>
      <c r="AG50" s="3">
        <f t="shared" si="20"/>
        <v>0.03405480009</v>
      </c>
    </row>
    <row r="51" ht="14.25" customHeight="1">
      <c r="B51" s="3" t="s">
        <v>610</v>
      </c>
      <c r="C51" s="3">
        <f t="shared" ref="C51:AG51" si="21">C28*C$5</f>
        <v>0.1122292385</v>
      </c>
      <c r="D51" s="3">
        <f t="shared" si="21"/>
        <v>0.08300506236</v>
      </c>
      <c r="E51" s="3">
        <f t="shared" si="21"/>
        <v>0.08501458012</v>
      </c>
      <c r="F51" s="3">
        <f t="shared" si="21"/>
        <v>0.0887024136</v>
      </c>
      <c r="G51" s="3">
        <f t="shared" si="21"/>
        <v>0.09114171205</v>
      </c>
      <c r="H51" s="3">
        <f t="shared" si="21"/>
        <v>0.09356008345</v>
      </c>
      <c r="I51" s="3">
        <f t="shared" si="21"/>
        <v>0.09586498244</v>
      </c>
      <c r="J51" s="3">
        <f t="shared" si="21"/>
        <v>0.09814528251</v>
      </c>
      <c r="K51" s="3">
        <f t="shared" si="21"/>
        <v>0.1005637756</v>
      </c>
      <c r="L51" s="3">
        <f t="shared" si="21"/>
        <v>0.1029459887</v>
      </c>
      <c r="M51" s="3">
        <f t="shared" si="21"/>
        <v>0.1052002595</v>
      </c>
      <c r="N51" s="3">
        <f t="shared" si="21"/>
        <v>0.1075377367</v>
      </c>
      <c r="O51" s="3">
        <f t="shared" si="21"/>
        <v>0.1094848865</v>
      </c>
      <c r="P51" s="3">
        <f t="shared" si="21"/>
        <v>0.1117283042</v>
      </c>
      <c r="Q51" s="3">
        <f t="shared" si="21"/>
        <v>0.1136179064</v>
      </c>
      <c r="R51" s="3">
        <f t="shared" si="21"/>
        <v>0.1154048445</v>
      </c>
      <c r="S51" s="3">
        <f t="shared" si="21"/>
        <v>0.1170961959</v>
      </c>
      <c r="T51" s="3">
        <f t="shared" si="21"/>
        <v>0.1186079662</v>
      </c>
      <c r="U51" s="3">
        <f t="shared" si="21"/>
        <v>0.1199623148</v>
      </c>
      <c r="V51" s="3">
        <f t="shared" si="21"/>
        <v>0.121268256</v>
      </c>
      <c r="W51" s="3">
        <f t="shared" si="21"/>
        <v>0.1222045203</v>
      </c>
      <c r="X51" s="3">
        <f t="shared" si="21"/>
        <v>0.1231826758</v>
      </c>
      <c r="Y51" s="3">
        <f t="shared" si="21"/>
        <v>0.1240015581</v>
      </c>
      <c r="Z51" s="3">
        <f t="shared" si="21"/>
        <v>0.1246833303</v>
      </c>
      <c r="AA51" s="3">
        <f t="shared" si="21"/>
        <v>0.1253819621</v>
      </c>
      <c r="AB51" s="3">
        <f t="shared" si="21"/>
        <v>0.1260160321</v>
      </c>
      <c r="AC51" s="3">
        <f t="shared" si="21"/>
        <v>0.1265644449</v>
      </c>
      <c r="AD51" s="3">
        <f t="shared" si="21"/>
        <v>0.1271222231</v>
      </c>
      <c r="AE51" s="3">
        <f t="shared" si="21"/>
        <v>0.1276530853</v>
      </c>
      <c r="AF51" s="3">
        <f t="shared" si="21"/>
        <v>0.1281330504</v>
      </c>
      <c r="AG51" s="3">
        <f t="shared" si="21"/>
        <v>0.1287495279</v>
      </c>
    </row>
    <row r="52" ht="14.25" customHeight="1">
      <c r="B52" s="3" t="s">
        <v>613</v>
      </c>
      <c r="C52" s="3">
        <f t="shared" ref="C52:AG52" si="22">C29*C$5</f>
        <v>0.1767636181</v>
      </c>
      <c r="D52" s="3">
        <f t="shared" si="22"/>
        <v>0.2006393576</v>
      </c>
      <c r="E52" s="3">
        <f t="shared" si="22"/>
        <v>0.2040807497</v>
      </c>
      <c r="F52" s="3">
        <f t="shared" si="22"/>
        <v>0.2091065608</v>
      </c>
      <c r="G52" s="3">
        <f t="shared" si="22"/>
        <v>0.214242081</v>
      </c>
      <c r="H52" s="3">
        <f t="shared" si="22"/>
        <v>0.2194447169</v>
      </c>
      <c r="I52" s="3">
        <f t="shared" si="22"/>
        <v>0.2248861747</v>
      </c>
      <c r="J52" s="3">
        <f t="shared" si="22"/>
        <v>0.230281626</v>
      </c>
      <c r="K52" s="3">
        <f t="shared" si="22"/>
        <v>0.2356542346</v>
      </c>
      <c r="L52" s="3">
        <f t="shared" si="22"/>
        <v>0.2409716523</v>
      </c>
      <c r="M52" s="3">
        <f t="shared" si="22"/>
        <v>0.2462930607</v>
      </c>
      <c r="N52" s="3">
        <f t="shared" si="22"/>
        <v>0.2513223168</v>
      </c>
      <c r="O52" s="3">
        <f t="shared" si="22"/>
        <v>0.2563246285</v>
      </c>
      <c r="P52" s="3">
        <f t="shared" si="22"/>
        <v>0.2607722827</v>
      </c>
      <c r="Q52" s="3">
        <f t="shared" si="22"/>
        <v>0.2649863842</v>
      </c>
      <c r="R52" s="3">
        <f t="shared" si="22"/>
        <v>0.2690377963</v>
      </c>
      <c r="S52" s="3">
        <f t="shared" si="22"/>
        <v>0.2727303124</v>
      </c>
      <c r="T52" s="3">
        <f t="shared" si="22"/>
        <v>0.2761836614</v>
      </c>
      <c r="U52" s="3">
        <f t="shared" si="22"/>
        <v>0.2792431868</v>
      </c>
      <c r="V52" s="3">
        <f t="shared" si="22"/>
        <v>0.281875687</v>
      </c>
      <c r="W52" s="3">
        <f t="shared" si="22"/>
        <v>0.2843612212</v>
      </c>
      <c r="X52" s="3">
        <f t="shared" si="22"/>
        <v>0.2863305985</v>
      </c>
      <c r="Y52" s="3">
        <f t="shared" si="22"/>
        <v>0.2881264229</v>
      </c>
      <c r="Z52" s="3">
        <f t="shared" si="22"/>
        <v>0.2896895846</v>
      </c>
      <c r="AA52" s="3">
        <f t="shared" si="22"/>
        <v>0.291024402</v>
      </c>
      <c r="AB52" s="3">
        <f t="shared" si="22"/>
        <v>0.2922723731</v>
      </c>
      <c r="AC52" s="3">
        <f t="shared" si="22"/>
        <v>0.293468559</v>
      </c>
      <c r="AD52" s="3">
        <f t="shared" si="22"/>
        <v>0.2945379633</v>
      </c>
      <c r="AE52" s="3">
        <f t="shared" si="22"/>
        <v>0.2955728791</v>
      </c>
      <c r="AF52" s="3">
        <f t="shared" si="22"/>
        <v>0.2966068964</v>
      </c>
      <c r="AG52" s="3">
        <f t="shared" si="22"/>
        <v>0.297517638</v>
      </c>
    </row>
    <row r="53" ht="14.25" customHeight="1"/>
    <row r="54" ht="14.25" customHeight="1">
      <c r="B54" s="1" t="s">
        <v>3944</v>
      </c>
      <c r="C54" s="3">
        <f t="shared" ref="C54:AG54" si="23">C36</f>
        <v>2020</v>
      </c>
      <c r="D54" s="3">
        <f t="shared" si="23"/>
        <v>2021</v>
      </c>
      <c r="E54" s="3">
        <f t="shared" si="23"/>
        <v>2022</v>
      </c>
      <c r="F54" s="3">
        <f t="shared" si="23"/>
        <v>2023</v>
      </c>
      <c r="G54" s="3">
        <f t="shared" si="23"/>
        <v>2024</v>
      </c>
      <c r="H54" s="3">
        <f t="shared" si="23"/>
        <v>2025</v>
      </c>
      <c r="I54" s="3">
        <f t="shared" si="23"/>
        <v>2026</v>
      </c>
      <c r="J54" s="3">
        <f t="shared" si="23"/>
        <v>2027</v>
      </c>
      <c r="K54" s="3">
        <f t="shared" si="23"/>
        <v>2028</v>
      </c>
      <c r="L54" s="3">
        <f t="shared" si="23"/>
        <v>2029</v>
      </c>
      <c r="M54" s="3">
        <f t="shared" si="23"/>
        <v>2030</v>
      </c>
      <c r="N54" s="3">
        <f t="shared" si="23"/>
        <v>2031</v>
      </c>
      <c r="O54" s="3">
        <f t="shared" si="23"/>
        <v>2032</v>
      </c>
      <c r="P54" s="3">
        <f t="shared" si="23"/>
        <v>2033</v>
      </c>
      <c r="Q54" s="3">
        <f t="shared" si="23"/>
        <v>2034</v>
      </c>
      <c r="R54" s="3">
        <f t="shared" si="23"/>
        <v>2035</v>
      </c>
      <c r="S54" s="3">
        <f t="shared" si="23"/>
        <v>2036</v>
      </c>
      <c r="T54" s="3">
        <f t="shared" si="23"/>
        <v>2037</v>
      </c>
      <c r="U54" s="3">
        <f t="shared" si="23"/>
        <v>2038</v>
      </c>
      <c r="V54" s="3">
        <f t="shared" si="23"/>
        <v>2039</v>
      </c>
      <c r="W54" s="3">
        <f t="shared" si="23"/>
        <v>2040</v>
      </c>
      <c r="X54" s="3">
        <f t="shared" si="23"/>
        <v>2041</v>
      </c>
      <c r="Y54" s="3">
        <f t="shared" si="23"/>
        <v>2042</v>
      </c>
      <c r="Z54" s="3">
        <f t="shared" si="23"/>
        <v>2043</v>
      </c>
      <c r="AA54" s="3">
        <f t="shared" si="23"/>
        <v>2044</v>
      </c>
      <c r="AB54" s="3">
        <f t="shared" si="23"/>
        <v>2045</v>
      </c>
      <c r="AC54" s="3">
        <f t="shared" si="23"/>
        <v>2046</v>
      </c>
      <c r="AD54" s="3">
        <f t="shared" si="23"/>
        <v>2047</v>
      </c>
      <c r="AE54" s="3">
        <f t="shared" si="23"/>
        <v>2048</v>
      </c>
      <c r="AF54" s="3">
        <f t="shared" si="23"/>
        <v>2049</v>
      </c>
      <c r="AG54" s="3">
        <f t="shared" si="23"/>
        <v>2050</v>
      </c>
    </row>
    <row r="55" ht="14.25" customHeight="1">
      <c r="B55" s="103" t="s">
        <v>3945</v>
      </c>
      <c r="C55" s="3">
        <f t="shared" ref="C55:AG55" si="24">C12*C$8</f>
        <v>0.001752313181</v>
      </c>
      <c r="D55" s="3">
        <f t="shared" si="24"/>
        <v>0.002048605499</v>
      </c>
      <c r="E55" s="3">
        <f t="shared" si="24"/>
        <v>0.001849206792</v>
      </c>
      <c r="F55" s="3">
        <f t="shared" si="24"/>
        <v>0.001616751639</v>
      </c>
      <c r="G55" s="3">
        <f t="shared" si="24"/>
        <v>0.001529348729</v>
      </c>
      <c r="H55" s="3">
        <f t="shared" si="24"/>
        <v>0.001434767054</v>
      </c>
      <c r="I55" s="3">
        <f t="shared" si="24"/>
        <v>0.001346514609</v>
      </c>
      <c r="J55" s="3">
        <f t="shared" si="24"/>
        <v>0.001252683281</v>
      </c>
      <c r="K55" s="3">
        <f t="shared" si="24"/>
        <v>0.001146970447</v>
      </c>
      <c r="L55" s="3">
        <f t="shared" si="24"/>
        <v>0.00104270292</v>
      </c>
      <c r="M55" s="3">
        <f t="shared" si="24"/>
        <v>0.0009465646347</v>
      </c>
      <c r="N55" s="3">
        <f t="shared" si="24"/>
        <v>0.0008409108091</v>
      </c>
      <c r="O55" s="3">
        <f t="shared" si="24"/>
        <v>0.0007729005858</v>
      </c>
      <c r="P55" s="3">
        <f t="shared" si="24"/>
        <v>0.0006580620512</v>
      </c>
      <c r="Q55" s="3">
        <f t="shared" si="24"/>
        <v>0.0005734839396</v>
      </c>
      <c r="R55" s="3">
        <f t="shared" si="24"/>
        <v>0.0005005287001</v>
      </c>
      <c r="S55" s="3">
        <f t="shared" si="24"/>
        <v>0.0004355791644</v>
      </c>
      <c r="T55" s="3">
        <f t="shared" si="24"/>
        <v>0.0003833284337</v>
      </c>
      <c r="U55" s="3">
        <f t="shared" si="24"/>
        <v>0.0003412579674</v>
      </c>
      <c r="V55" s="3">
        <f t="shared" si="24"/>
        <v>0.0003063812772</v>
      </c>
      <c r="W55" s="3">
        <f t="shared" si="24"/>
        <v>0.0002844102051</v>
      </c>
      <c r="X55" s="3">
        <f t="shared" si="24"/>
        <v>0.0002597174297</v>
      </c>
      <c r="Y55" s="3">
        <f t="shared" si="24"/>
        <v>0.0002393255634</v>
      </c>
      <c r="Z55" s="3">
        <f t="shared" si="24"/>
        <v>0.000221215666</v>
      </c>
      <c r="AA55" s="3">
        <f t="shared" si="24"/>
        <v>0.0002035963156</v>
      </c>
      <c r="AB55" s="3">
        <f t="shared" si="24"/>
        <v>0.0001879081569</v>
      </c>
      <c r="AC55" s="3">
        <f t="shared" si="24"/>
        <v>0.0001741388274</v>
      </c>
      <c r="AD55" s="3">
        <f t="shared" si="24"/>
        <v>0.0001605790921</v>
      </c>
      <c r="AE55" s="3">
        <f t="shared" si="24"/>
        <v>0.0001483387263</v>
      </c>
      <c r="AF55" s="3">
        <f t="shared" si="24"/>
        <v>0.000137339651</v>
      </c>
      <c r="AG55" s="3">
        <f t="shared" si="24"/>
        <v>0.0001259621337</v>
      </c>
    </row>
    <row r="56" ht="14.25" customHeight="1">
      <c r="B56" s="103" t="s">
        <v>3946</v>
      </c>
      <c r="C56" s="3">
        <f t="shared" ref="C56:AG56" si="25">C17*C$8</f>
        <v>0.004607835572</v>
      </c>
      <c r="D56" s="3">
        <f t="shared" si="25"/>
        <v>0.005010371879</v>
      </c>
      <c r="E56" s="3">
        <f t="shared" si="25"/>
        <v>0.004627020161</v>
      </c>
      <c r="F56" s="3">
        <f t="shared" si="25"/>
        <v>0.004421541524</v>
      </c>
      <c r="G56" s="3">
        <f t="shared" si="25"/>
        <v>0.004103341594</v>
      </c>
      <c r="H56" s="3">
        <f t="shared" si="25"/>
        <v>0.003806312091</v>
      </c>
      <c r="I56" s="3">
        <f t="shared" si="25"/>
        <v>0.003485342401</v>
      </c>
      <c r="J56" s="3">
        <f t="shared" si="25"/>
        <v>0.003166527597</v>
      </c>
      <c r="K56" s="3">
        <f t="shared" si="25"/>
        <v>0.002882817934</v>
      </c>
      <c r="L56" s="3">
        <f t="shared" si="25"/>
        <v>0.002603819371</v>
      </c>
      <c r="M56" s="3">
        <f t="shared" si="25"/>
        <v>0.002327851969</v>
      </c>
      <c r="N56" s="3">
        <f t="shared" si="25"/>
        <v>0.002071410953</v>
      </c>
      <c r="O56" s="3">
        <f t="shared" si="25"/>
        <v>0.001817413107</v>
      </c>
      <c r="P56" s="3">
        <f t="shared" si="25"/>
        <v>0.001591665854</v>
      </c>
      <c r="Q56" s="3">
        <f t="shared" si="25"/>
        <v>0.001380192074</v>
      </c>
      <c r="R56" s="3">
        <f t="shared" si="25"/>
        <v>0.00119525134</v>
      </c>
      <c r="S56" s="3">
        <f t="shared" si="25"/>
        <v>0.001038837218</v>
      </c>
      <c r="T56" s="3">
        <f t="shared" si="25"/>
        <v>0.0009085797456</v>
      </c>
      <c r="U56" s="3">
        <f t="shared" si="25"/>
        <v>0.0008029646953</v>
      </c>
      <c r="V56" s="3">
        <f t="shared" si="25"/>
        <v>0.000723559389</v>
      </c>
      <c r="W56" s="3">
        <f t="shared" si="25"/>
        <v>0.0006596000385</v>
      </c>
      <c r="X56" s="3">
        <f t="shared" si="25"/>
        <v>0.0006037799821</v>
      </c>
      <c r="Y56" s="3">
        <f t="shared" si="25"/>
        <v>0.0005537985718</v>
      </c>
      <c r="Z56" s="3">
        <f t="shared" si="25"/>
        <v>0.0005090304174</v>
      </c>
      <c r="AA56" s="3">
        <f t="shared" si="25"/>
        <v>0.0004692292482</v>
      </c>
      <c r="AB56" s="3">
        <f t="shared" si="25"/>
        <v>0.0004326301827</v>
      </c>
      <c r="AC56" s="3">
        <f t="shared" si="25"/>
        <v>0.000398737306</v>
      </c>
      <c r="AD56" s="3">
        <f t="shared" si="25"/>
        <v>0.0003677571199</v>
      </c>
      <c r="AE56" s="3">
        <f t="shared" si="25"/>
        <v>0.000339154483</v>
      </c>
      <c r="AF56" s="3">
        <f t="shared" si="25"/>
        <v>0.0003127505231</v>
      </c>
      <c r="AG56" s="3">
        <f t="shared" si="25"/>
        <v>0.0002890334496</v>
      </c>
    </row>
    <row r="57" ht="14.25" customHeight="1">
      <c r="B57" s="1"/>
    </row>
    <row r="58" ht="14.25" customHeight="1">
      <c r="B58" s="3" t="s">
        <v>3947</v>
      </c>
      <c r="C58" s="3">
        <v>0.0</v>
      </c>
      <c r="D58" s="3">
        <v>0.0</v>
      </c>
      <c r="E58" s="3">
        <v>0.0</v>
      </c>
      <c r="F58" s="3">
        <v>0.0</v>
      </c>
      <c r="G58" s="3">
        <v>0.0</v>
      </c>
      <c r="H58" s="3">
        <v>0.0</v>
      </c>
      <c r="I58" s="3">
        <v>0.0</v>
      </c>
      <c r="J58" s="3">
        <v>0.0</v>
      </c>
      <c r="K58" s="3">
        <v>0.0</v>
      </c>
      <c r="L58" s="3">
        <v>0.0</v>
      </c>
      <c r="M58" s="3">
        <v>0.0</v>
      </c>
      <c r="N58" s="3">
        <v>0.0</v>
      </c>
      <c r="O58" s="3">
        <v>0.0</v>
      </c>
      <c r="P58" s="3">
        <v>0.0</v>
      </c>
      <c r="Q58" s="3">
        <v>0.0</v>
      </c>
      <c r="R58" s="3">
        <v>0.0</v>
      </c>
      <c r="S58" s="3">
        <v>0.0</v>
      </c>
      <c r="T58" s="3">
        <v>0.0</v>
      </c>
      <c r="U58" s="3">
        <v>0.0</v>
      </c>
      <c r="V58" s="3">
        <v>0.0</v>
      </c>
      <c r="W58" s="3">
        <v>0.0</v>
      </c>
      <c r="X58" s="3">
        <v>0.0</v>
      </c>
      <c r="Y58" s="3">
        <v>0.0</v>
      </c>
      <c r="Z58" s="3">
        <v>0.0</v>
      </c>
      <c r="AA58" s="3">
        <v>0.0</v>
      </c>
      <c r="AB58" s="3">
        <v>0.0</v>
      </c>
      <c r="AC58" s="3">
        <v>0.0</v>
      </c>
      <c r="AD58" s="3">
        <v>0.0</v>
      </c>
      <c r="AE58" s="3">
        <v>0.0</v>
      </c>
      <c r="AF58" s="3">
        <v>0.0</v>
      </c>
      <c r="AG58" s="3">
        <v>0.0</v>
      </c>
    </row>
    <row r="59" ht="14.25" customHeight="1">
      <c r="B59" s="3" t="s">
        <v>1963</v>
      </c>
      <c r="C59" s="3">
        <f t="shared" ref="C59:C62" si="27">C13*C$8+SUM(C$55:C$56)*C13/SUM(C$13:C$16,C18:C19)</f>
        <v>0.01754077515</v>
      </c>
      <c r="D59" s="3">
        <f t="shared" ref="D59:AG59" si="26">D13*D$8+SUM(D$55:D$56)*D13/SUM(D$13:D$16)</f>
        <v>0.02965618148</v>
      </c>
      <c r="E59" s="3">
        <f t="shared" si="26"/>
        <v>0.02636287964</v>
      </c>
      <c r="F59" s="3">
        <f t="shared" si="26"/>
        <v>0.02251547042</v>
      </c>
      <c r="G59" s="3">
        <f t="shared" si="26"/>
        <v>0.02075883368</v>
      </c>
      <c r="H59" s="3">
        <f t="shared" si="26"/>
        <v>0.01918791904</v>
      </c>
      <c r="I59" s="3">
        <f t="shared" si="26"/>
        <v>0.01773464437</v>
      </c>
      <c r="J59" s="3">
        <f t="shared" si="26"/>
        <v>0.01621143747</v>
      </c>
      <c r="K59" s="3">
        <f t="shared" si="26"/>
        <v>0.01473968016</v>
      </c>
      <c r="L59" s="3">
        <f t="shared" si="26"/>
        <v>0.01327121616</v>
      </c>
      <c r="M59" s="3">
        <f t="shared" si="26"/>
        <v>0.01195021508</v>
      </c>
      <c r="N59" s="3">
        <f t="shared" si="26"/>
        <v>0.01054603421</v>
      </c>
      <c r="O59" s="3">
        <f t="shared" si="26"/>
        <v>0.009469499141</v>
      </c>
      <c r="P59" s="3">
        <f t="shared" si="26"/>
        <v>0.00810499491</v>
      </c>
      <c r="Q59" s="3">
        <f t="shared" si="26"/>
        <v>0.0070226763</v>
      </c>
      <c r="R59" s="3">
        <f t="shared" si="26"/>
        <v>0.006079707148</v>
      </c>
      <c r="S59" s="3">
        <f t="shared" si="26"/>
        <v>0.005272945113</v>
      </c>
      <c r="T59" s="3">
        <f t="shared" si="26"/>
        <v>0.004617408708</v>
      </c>
      <c r="U59" s="3">
        <f t="shared" si="26"/>
        <v>0.004089475836</v>
      </c>
      <c r="V59" s="3">
        <f t="shared" si="26"/>
        <v>0.003657203092</v>
      </c>
      <c r="W59" s="3">
        <f t="shared" si="26"/>
        <v>0.003376168481</v>
      </c>
      <c r="X59" s="3">
        <f t="shared" si="26"/>
        <v>0.003073341044</v>
      </c>
      <c r="Y59" s="3">
        <f t="shared" si="26"/>
        <v>0.002821136789</v>
      </c>
      <c r="Z59" s="3">
        <f t="shared" si="26"/>
        <v>0.002598218938</v>
      </c>
      <c r="AA59" s="3">
        <f t="shared" si="26"/>
        <v>0.002384545164</v>
      </c>
      <c r="AB59" s="3">
        <f t="shared" si="26"/>
        <v>0.002193739965</v>
      </c>
      <c r="AC59" s="3">
        <f t="shared" si="26"/>
        <v>0.00202563544</v>
      </c>
      <c r="AD59" s="3">
        <f t="shared" si="26"/>
        <v>0.001863622266</v>
      </c>
      <c r="AE59" s="3">
        <f t="shared" si="26"/>
        <v>0.001716029044</v>
      </c>
      <c r="AF59" s="3">
        <f t="shared" si="26"/>
        <v>0.001584174987</v>
      </c>
      <c r="AG59" s="3">
        <f t="shared" si="26"/>
        <v>0.001449465447</v>
      </c>
    </row>
    <row r="60" ht="14.25" customHeight="1">
      <c r="B60" s="3" t="s">
        <v>1966</v>
      </c>
      <c r="C60" s="3">
        <f t="shared" si="27"/>
        <v>0.05919346396</v>
      </c>
      <c r="D60" s="3">
        <f t="shared" ref="D60:AG60" si="28">D14*D$8+SUM(D$55:D$56)*D14/SUM(D$13:D$16)</f>
        <v>0.06945676872</v>
      </c>
      <c r="E60" s="3">
        <f t="shared" si="28"/>
        <v>0.06169753332</v>
      </c>
      <c r="F60" s="3">
        <f t="shared" si="28"/>
        <v>0.05471973286</v>
      </c>
      <c r="G60" s="3">
        <f t="shared" si="28"/>
        <v>0.05058342259</v>
      </c>
      <c r="H60" s="3">
        <f t="shared" si="28"/>
        <v>0.04654716808</v>
      </c>
      <c r="I60" s="3">
        <f t="shared" si="28"/>
        <v>0.04297120808</v>
      </c>
      <c r="J60" s="3">
        <f t="shared" si="28"/>
        <v>0.03938560498</v>
      </c>
      <c r="K60" s="3">
        <f t="shared" si="28"/>
        <v>0.03571924438</v>
      </c>
      <c r="L60" s="3">
        <f t="shared" si="28"/>
        <v>0.03219609657</v>
      </c>
      <c r="M60" s="3">
        <f t="shared" si="28"/>
        <v>0.0289203187</v>
      </c>
      <c r="N60" s="3">
        <f t="shared" si="28"/>
        <v>0.02557997743</v>
      </c>
      <c r="O60" s="3">
        <f t="shared" si="28"/>
        <v>0.02291540737</v>
      </c>
      <c r="P60" s="3">
        <f t="shared" si="28"/>
        <v>0.0196919634</v>
      </c>
      <c r="Q60" s="3">
        <f t="shared" si="28"/>
        <v>0.01706908127</v>
      </c>
      <c r="R60" s="3">
        <f t="shared" si="28"/>
        <v>0.01479132303</v>
      </c>
      <c r="S60" s="3">
        <f t="shared" si="28"/>
        <v>0.0128307577</v>
      </c>
      <c r="T60" s="3">
        <f t="shared" si="28"/>
        <v>0.01123249065</v>
      </c>
      <c r="U60" s="3">
        <f t="shared" si="28"/>
        <v>0.009945741493</v>
      </c>
      <c r="V60" s="3">
        <f t="shared" si="28"/>
        <v>0.00891658363</v>
      </c>
      <c r="W60" s="3">
        <f t="shared" si="28"/>
        <v>0.008205950283</v>
      </c>
      <c r="X60" s="3">
        <f t="shared" si="28"/>
        <v>0.007481693644</v>
      </c>
      <c r="Y60" s="3">
        <f t="shared" si="28"/>
        <v>0.006868085308</v>
      </c>
      <c r="Z60" s="3">
        <f t="shared" si="28"/>
        <v>0.006322289353</v>
      </c>
      <c r="AA60" s="3">
        <f t="shared" si="28"/>
        <v>0.005810595933</v>
      </c>
      <c r="AB60" s="3">
        <f t="shared" si="28"/>
        <v>0.005350428952</v>
      </c>
      <c r="AC60" s="3">
        <f t="shared" si="28"/>
        <v>0.004939975889</v>
      </c>
      <c r="AD60" s="3">
        <f t="shared" si="28"/>
        <v>0.004548303567</v>
      </c>
      <c r="AE60" s="3">
        <f t="shared" si="28"/>
        <v>0.00419251162</v>
      </c>
      <c r="AF60" s="3">
        <f t="shared" si="28"/>
        <v>0.003869823131</v>
      </c>
      <c r="AG60" s="3">
        <f t="shared" si="28"/>
        <v>0.00355365218</v>
      </c>
    </row>
    <row r="61" ht="14.25" customHeight="1">
      <c r="B61" s="3" t="s">
        <v>1969</v>
      </c>
      <c r="C61" s="3">
        <f t="shared" si="27"/>
        <v>0.1864554656</v>
      </c>
      <c r="D61" s="3">
        <f t="shared" ref="D61:AG61" si="29">D15*D$8+SUM(D$55:D$56)*D15/SUM(D$13:D$16)</f>
        <v>0.1610349309</v>
      </c>
      <c r="E61" s="3">
        <f t="shared" si="29"/>
        <v>0.1546991125</v>
      </c>
      <c r="F61" s="3">
        <f t="shared" si="29"/>
        <v>0.1470319753</v>
      </c>
      <c r="G61" s="3">
        <f t="shared" si="29"/>
        <v>0.1356209255</v>
      </c>
      <c r="H61" s="3">
        <f t="shared" si="29"/>
        <v>0.1242364703</v>
      </c>
      <c r="I61" s="3">
        <f t="shared" si="29"/>
        <v>0.1136460073</v>
      </c>
      <c r="J61" s="3">
        <f t="shared" si="29"/>
        <v>0.1031705118</v>
      </c>
      <c r="K61" s="3">
        <f t="shared" si="29"/>
        <v>0.09371561897</v>
      </c>
      <c r="L61" s="3">
        <f t="shared" si="29"/>
        <v>0.08454017516</v>
      </c>
      <c r="M61" s="3">
        <f t="shared" si="29"/>
        <v>0.07522234927</v>
      </c>
      <c r="N61" s="3">
        <f t="shared" si="29"/>
        <v>0.06713913396</v>
      </c>
      <c r="O61" s="3">
        <f t="shared" si="29"/>
        <v>0.05809662874</v>
      </c>
      <c r="P61" s="3">
        <f t="shared" si="29"/>
        <v>0.05138092163</v>
      </c>
      <c r="Q61" s="3">
        <f t="shared" si="29"/>
        <v>0.04459282253</v>
      </c>
      <c r="R61" s="3">
        <f t="shared" si="29"/>
        <v>0.03858364073</v>
      </c>
      <c r="S61" s="3">
        <f t="shared" si="29"/>
        <v>0.03355149316</v>
      </c>
      <c r="T61" s="3">
        <f t="shared" si="29"/>
        <v>0.02930781554</v>
      </c>
      <c r="U61" s="3">
        <f t="shared" si="29"/>
        <v>0.02585285531</v>
      </c>
      <c r="V61" s="3">
        <f t="shared" si="29"/>
        <v>0.02334124787</v>
      </c>
      <c r="W61" s="3">
        <f t="shared" si="29"/>
        <v>0.02115033145</v>
      </c>
      <c r="X61" s="3">
        <f t="shared" si="29"/>
        <v>0.01941134483</v>
      </c>
      <c r="Y61" s="3">
        <f t="shared" si="29"/>
        <v>0.01778248114</v>
      </c>
      <c r="Z61" s="3">
        <f t="shared" si="29"/>
        <v>0.0163264752</v>
      </c>
      <c r="AA61" s="3">
        <f t="shared" si="29"/>
        <v>0.015071338</v>
      </c>
      <c r="AB61" s="3">
        <f t="shared" si="29"/>
        <v>0.013894542</v>
      </c>
      <c r="AC61" s="3">
        <f t="shared" si="29"/>
        <v>0.01278775146</v>
      </c>
      <c r="AD61" s="3">
        <f t="shared" si="29"/>
        <v>0.01180352157</v>
      </c>
      <c r="AE61" s="3">
        <f t="shared" si="29"/>
        <v>0.01088907603</v>
      </c>
      <c r="AF61" s="3">
        <f t="shared" si="29"/>
        <v>0.01002814494</v>
      </c>
      <c r="AG61" s="3">
        <f t="shared" si="29"/>
        <v>0.009294530121</v>
      </c>
    </row>
    <row r="62" ht="14.25" customHeight="1">
      <c r="B62" s="3" t="s">
        <v>1972</v>
      </c>
      <c r="C62" s="3">
        <f t="shared" si="27"/>
        <v>0.0771335529</v>
      </c>
      <c r="D62" s="3">
        <f t="shared" ref="D62:AG62" si="30">D16*D$8+SUM(D$55:D$56)*D16/SUM(D$13:D$16)</f>
        <v>0.04823092008</v>
      </c>
      <c r="E62" s="3">
        <f t="shared" si="30"/>
        <v>0.04690787494</v>
      </c>
      <c r="F62" s="3">
        <f t="shared" si="30"/>
        <v>0.04665288108</v>
      </c>
      <c r="G62" s="3">
        <f t="shared" si="30"/>
        <v>0.04252135656</v>
      </c>
      <c r="H62" s="3">
        <f t="shared" si="30"/>
        <v>0.03868896337</v>
      </c>
      <c r="I62" s="3">
        <f t="shared" si="30"/>
        <v>0.03488751051</v>
      </c>
      <c r="J62" s="3">
        <f t="shared" si="30"/>
        <v>0.03143209924</v>
      </c>
      <c r="K62" s="3">
        <f t="shared" si="30"/>
        <v>0.02847333598</v>
      </c>
      <c r="L62" s="3">
        <f t="shared" si="30"/>
        <v>0.02558387985</v>
      </c>
      <c r="M62" s="3">
        <f t="shared" si="30"/>
        <v>0.02258855478</v>
      </c>
      <c r="N62" s="3">
        <f t="shared" si="30"/>
        <v>0.02016075635</v>
      </c>
      <c r="O62" s="3">
        <f t="shared" si="30"/>
        <v>0.01717085767</v>
      </c>
      <c r="P62" s="3">
        <f t="shared" si="30"/>
        <v>0.01529630028</v>
      </c>
      <c r="Q62" s="3">
        <f t="shared" si="30"/>
        <v>0.01324380817</v>
      </c>
      <c r="R62" s="3">
        <f t="shared" si="30"/>
        <v>0.01142354004</v>
      </c>
      <c r="S62" s="3">
        <f t="shared" si="30"/>
        <v>0.009916294064</v>
      </c>
      <c r="T62" s="3">
        <f t="shared" si="30"/>
        <v>0.008635347982</v>
      </c>
      <c r="U62" s="3">
        <f t="shared" si="30"/>
        <v>0.007591401288</v>
      </c>
      <c r="V62" s="3">
        <f t="shared" si="30"/>
        <v>0.006863424012</v>
      </c>
      <c r="W62" s="3">
        <f t="shared" si="30"/>
        <v>0.006167968393</v>
      </c>
      <c r="X62" s="3">
        <f t="shared" si="30"/>
        <v>0.00566401716</v>
      </c>
      <c r="Y62" s="3">
        <f t="shared" si="30"/>
        <v>0.005177249044</v>
      </c>
      <c r="Z62" s="3">
        <f t="shared" si="30"/>
        <v>0.004740449505</v>
      </c>
      <c r="AA62" s="3">
        <f t="shared" si="30"/>
        <v>0.004377492036</v>
      </c>
      <c r="AB62" s="3">
        <f t="shared" si="30"/>
        <v>0.004033571953</v>
      </c>
      <c r="AC62" s="3">
        <f t="shared" si="30"/>
        <v>0.003703264592</v>
      </c>
      <c r="AD62" s="3">
        <f t="shared" si="30"/>
        <v>0.003417516197</v>
      </c>
      <c r="AE62" s="3">
        <f t="shared" si="30"/>
        <v>0.003149746649</v>
      </c>
      <c r="AF62" s="3">
        <f t="shared" si="30"/>
        <v>0.002895671434</v>
      </c>
      <c r="AG62" s="3">
        <f t="shared" si="30"/>
        <v>0.002694100331</v>
      </c>
    </row>
    <row r="63" ht="14.25" customHeight="1">
      <c r="B63" s="3" t="s">
        <v>3948</v>
      </c>
      <c r="C63" s="3">
        <v>0.0</v>
      </c>
      <c r="D63" s="3">
        <v>0.0</v>
      </c>
      <c r="E63" s="3">
        <v>0.0</v>
      </c>
      <c r="F63" s="3">
        <v>0.0</v>
      </c>
      <c r="G63" s="3">
        <v>0.0</v>
      </c>
      <c r="H63" s="3">
        <v>0.0</v>
      </c>
      <c r="I63" s="3">
        <v>0.0</v>
      </c>
      <c r="J63" s="3">
        <v>0.0</v>
      </c>
      <c r="K63" s="3">
        <v>0.0</v>
      </c>
      <c r="L63" s="3">
        <v>0.0</v>
      </c>
      <c r="M63" s="3">
        <v>0.0</v>
      </c>
      <c r="N63" s="3">
        <v>0.0</v>
      </c>
      <c r="O63" s="3">
        <v>0.0</v>
      </c>
      <c r="P63" s="3">
        <v>0.0</v>
      </c>
      <c r="Q63" s="3">
        <v>0.0</v>
      </c>
      <c r="R63" s="3">
        <v>0.0</v>
      </c>
      <c r="S63" s="3">
        <v>0.0</v>
      </c>
      <c r="T63" s="3">
        <v>0.0</v>
      </c>
      <c r="U63" s="3">
        <v>0.0</v>
      </c>
      <c r="V63" s="3">
        <v>0.0</v>
      </c>
      <c r="W63" s="3">
        <v>0.0</v>
      </c>
      <c r="X63" s="3">
        <v>0.0</v>
      </c>
      <c r="Y63" s="3">
        <v>0.0</v>
      </c>
      <c r="Z63" s="3">
        <v>0.0</v>
      </c>
      <c r="AA63" s="3">
        <v>0.0</v>
      </c>
      <c r="AB63" s="3">
        <v>0.0</v>
      </c>
      <c r="AC63" s="3">
        <v>0.0</v>
      </c>
      <c r="AD63" s="3">
        <v>0.0</v>
      </c>
      <c r="AE63" s="3">
        <v>0.0</v>
      </c>
      <c r="AF63" s="3">
        <v>0.0</v>
      </c>
      <c r="AG63" s="3">
        <v>0.0</v>
      </c>
    </row>
    <row r="64" ht="14.25" customHeight="1">
      <c r="B64" s="3" t="s">
        <v>610</v>
      </c>
      <c r="C64" s="3">
        <f t="shared" ref="C64:AG64" si="31">C18*C$8+SUM(C$55:C$56)*C18/SUM(C$13:C$16,$C$23:$C$24)</f>
        <v>0.0906939327</v>
      </c>
      <c r="D64" s="3">
        <f t="shared" si="31"/>
        <v>0.1544077613</v>
      </c>
      <c r="E64" s="3">
        <f t="shared" si="31"/>
        <v>0.1403453343</v>
      </c>
      <c r="F64" s="3">
        <f t="shared" si="31"/>
        <v>0.1265700433</v>
      </c>
      <c r="G64" s="3">
        <f t="shared" si="31"/>
        <v>0.118697169</v>
      </c>
      <c r="H64" s="3">
        <f t="shared" si="31"/>
        <v>0.1115523431</v>
      </c>
      <c r="I64" s="3">
        <f t="shared" si="31"/>
        <v>0.103887825</v>
      </c>
      <c r="J64" s="3">
        <f t="shared" si="31"/>
        <v>0.09665427321</v>
      </c>
      <c r="K64" s="3">
        <f t="shared" si="31"/>
        <v>0.08853931398</v>
      </c>
      <c r="L64" s="3">
        <f t="shared" si="31"/>
        <v>0.08047529712</v>
      </c>
      <c r="M64" s="3">
        <f t="shared" si="31"/>
        <v>0.07294569542</v>
      </c>
      <c r="N64" s="3">
        <f t="shared" si="31"/>
        <v>0.06491777911</v>
      </c>
      <c r="O64" s="3">
        <f t="shared" si="31"/>
        <v>0.05849557913</v>
      </c>
      <c r="P64" s="3">
        <f t="shared" si="31"/>
        <v>0.0505454038</v>
      </c>
      <c r="Q64" s="3">
        <f t="shared" si="31"/>
        <v>0.04405454753</v>
      </c>
      <c r="R64" s="3">
        <f t="shared" si="31"/>
        <v>0.03835459597</v>
      </c>
      <c r="S64" s="3">
        <f t="shared" si="31"/>
        <v>0.03343405874</v>
      </c>
      <c r="T64" s="3">
        <f t="shared" si="31"/>
        <v>0.0294097765</v>
      </c>
      <c r="U64" s="3">
        <f t="shared" si="31"/>
        <v>0.0261602048</v>
      </c>
      <c r="V64" s="3">
        <f t="shared" si="31"/>
        <v>0.02353591583</v>
      </c>
      <c r="W64" s="3">
        <f t="shared" si="31"/>
        <v>0.021770828</v>
      </c>
      <c r="X64" s="3">
        <f t="shared" si="31"/>
        <v>0.01991351246</v>
      </c>
      <c r="Y64" s="3">
        <f t="shared" si="31"/>
        <v>0.01834875225</v>
      </c>
      <c r="Z64" s="3">
        <f t="shared" si="31"/>
        <v>0.01695003252</v>
      </c>
      <c r="AA64" s="3">
        <f t="shared" si="31"/>
        <v>0.01562654473</v>
      </c>
      <c r="AB64" s="3">
        <f t="shared" si="31"/>
        <v>0.01443575862</v>
      </c>
      <c r="AC64" s="3">
        <f t="shared" si="31"/>
        <v>0.01336987763</v>
      </c>
      <c r="AD64" s="3">
        <f t="shared" si="31"/>
        <v>0.01234443479</v>
      </c>
      <c r="AE64" s="3">
        <f t="shared" si="31"/>
        <v>0.01140576295</v>
      </c>
      <c r="AF64" s="3">
        <f t="shared" si="31"/>
        <v>0.01055850424</v>
      </c>
      <c r="AG64" s="3">
        <f t="shared" si="31"/>
        <v>0.009714225381</v>
      </c>
    </row>
    <row r="65" ht="14.25" customHeight="1">
      <c r="B65" s="3" t="s">
        <v>613</v>
      </c>
      <c r="C65" s="3">
        <f t="shared" ref="C65:AG65" si="32">C19*C$8+SUM(C$55:C$56)*C19/SUM(C$13:C$16,$C$23:$C$24)</f>
        <v>0.02521567267</v>
      </c>
      <c r="D65" s="3">
        <f t="shared" si="32"/>
        <v>0.02663497757</v>
      </c>
      <c r="E65" s="3">
        <f t="shared" si="32"/>
        <v>0.02689107838</v>
      </c>
      <c r="F65" s="3">
        <f t="shared" si="32"/>
        <v>0.02651585954</v>
      </c>
      <c r="G65" s="3">
        <f t="shared" si="32"/>
        <v>0.02505472423</v>
      </c>
      <c r="H65" s="3">
        <f t="shared" si="32"/>
        <v>0.023538168</v>
      </c>
      <c r="I65" s="3">
        <f t="shared" si="32"/>
        <v>0.02192936138</v>
      </c>
      <c r="J65" s="3">
        <f t="shared" si="32"/>
        <v>0.02035430341</v>
      </c>
      <c r="K65" s="3">
        <f t="shared" si="32"/>
        <v>0.01876235376</v>
      </c>
      <c r="L65" s="3">
        <f t="shared" si="32"/>
        <v>0.01715020668</v>
      </c>
      <c r="M65" s="3">
        <f t="shared" si="32"/>
        <v>0.01545239135</v>
      </c>
      <c r="N65" s="3">
        <f t="shared" si="32"/>
        <v>0.01392665083</v>
      </c>
      <c r="O65" s="3">
        <f t="shared" si="32"/>
        <v>0.0122030234</v>
      </c>
      <c r="P65" s="3">
        <f t="shared" si="32"/>
        <v>0.0108686405</v>
      </c>
      <c r="Q65" s="3">
        <f t="shared" si="32"/>
        <v>0.009520447198</v>
      </c>
      <c r="R65" s="3">
        <f t="shared" si="32"/>
        <v>0.008302302706</v>
      </c>
      <c r="S65" s="3">
        <f t="shared" si="32"/>
        <v>0.007272255334</v>
      </c>
      <c r="T65" s="3">
        <f t="shared" si="32"/>
        <v>0.006398687171</v>
      </c>
      <c r="U65" s="3">
        <f t="shared" si="32"/>
        <v>0.005682822994</v>
      </c>
      <c r="V65" s="3">
        <f t="shared" si="32"/>
        <v>0.005160404937</v>
      </c>
      <c r="W65" s="3">
        <f t="shared" si="32"/>
        <v>0.004710695671</v>
      </c>
      <c r="X65" s="3">
        <f t="shared" si="32"/>
        <v>0.004344116607</v>
      </c>
      <c r="Y65" s="3">
        <f t="shared" si="32"/>
        <v>0.004002467498</v>
      </c>
      <c r="Z65" s="3">
        <f t="shared" si="32"/>
        <v>0.003693500229</v>
      </c>
      <c r="AA65" s="3">
        <f t="shared" si="32"/>
        <v>0.003425621299</v>
      </c>
      <c r="AB65" s="3">
        <f t="shared" si="32"/>
        <v>0.003173403468</v>
      </c>
      <c r="AC65" s="3">
        <f t="shared" si="32"/>
        <v>0.002934966559</v>
      </c>
      <c r="AD65" s="3">
        <f t="shared" si="32"/>
        <v>0.002720871895</v>
      </c>
      <c r="AE65" s="3">
        <f t="shared" si="32"/>
        <v>0.002520256414</v>
      </c>
      <c r="AF65" s="3">
        <f t="shared" si="32"/>
        <v>0.002331286523</v>
      </c>
      <c r="AG65" s="3">
        <f t="shared" si="32"/>
        <v>0.002170454602</v>
      </c>
    </row>
    <row r="66" ht="14.25" customHeight="1">
      <c r="B66" s="3" t="s">
        <v>623</v>
      </c>
      <c r="C66" s="3">
        <f t="shared" ref="C66:AG66" si="33">C22*C$9</f>
        <v>0.0227490097</v>
      </c>
      <c r="D66" s="3">
        <f t="shared" si="33"/>
        <v>0.01837029411</v>
      </c>
      <c r="E66" s="3">
        <f t="shared" si="33"/>
        <v>0.02036119463</v>
      </c>
      <c r="F66" s="3">
        <f t="shared" si="33"/>
        <v>0.02245072011</v>
      </c>
      <c r="G66" s="3">
        <f t="shared" si="33"/>
        <v>0.02355734216</v>
      </c>
      <c r="H66" s="3">
        <f t="shared" si="33"/>
        <v>0.02452487323</v>
      </c>
      <c r="I66" s="3">
        <f t="shared" si="33"/>
        <v>0.0253865992</v>
      </c>
      <c r="J66" s="3">
        <f t="shared" si="33"/>
        <v>0.02623819056</v>
      </c>
      <c r="K66" s="3">
        <f t="shared" si="33"/>
        <v>0.02720955882</v>
      </c>
      <c r="L66" s="3">
        <f t="shared" si="33"/>
        <v>0.02817511356</v>
      </c>
      <c r="M66" s="3">
        <f t="shared" si="33"/>
        <v>0.0289282599</v>
      </c>
      <c r="N66" s="3">
        <f t="shared" si="33"/>
        <v>0.02995931868</v>
      </c>
      <c r="O66" s="3">
        <f t="shared" si="33"/>
        <v>0.03034940725</v>
      </c>
      <c r="P66" s="3">
        <f t="shared" si="33"/>
        <v>0.03152647528</v>
      </c>
      <c r="Q66" s="3">
        <f t="shared" si="33"/>
        <v>0.03233232413</v>
      </c>
      <c r="R66" s="3">
        <f t="shared" si="33"/>
        <v>0.03295928626</v>
      </c>
      <c r="S66" s="3">
        <f t="shared" si="33"/>
        <v>0.0334847319</v>
      </c>
      <c r="T66" s="3">
        <f t="shared" si="33"/>
        <v>0.03386887105</v>
      </c>
      <c r="U66" s="3">
        <f t="shared" si="33"/>
        <v>0.03413221757</v>
      </c>
      <c r="V66" s="3">
        <f t="shared" si="33"/>
        <v>0.0345273578</v>
      </c>
      <c r="W66" s="3">
        <f t="shared" si="33"/>
        <v>0.03439694998</v>
      </c>
      <c r="X66" s="3">
        <f t="shared" si="33"/>
        <v>0.03470112789</v>
      </c>
      <c r="Y66" s="3">
        <f t="shared" si="33"/>
        <v>0.03480563794</v>
      </c>
      <c r="Z66" s="3">
        <f t="shared" si="33"/>
        <v>0.03488329249</v>
      </c>
      <c r="AA66" s="3">
        <f t="shared" si="33"/>
        <v>0.03508205434</v>
      </c>
      <c r="AB66" s="3">
        <f t="shared" si="33"/>
        <v>0.03521743678</v>
      </c>
      <c r="AC66" s="3">
        <f t="shared" si="33"/>
        <v>0.03525313062</v>
      </c>
      <c r="AD66" s="3">
        <f t="shared" si="33"/>
        <v>0.03538718673</v>
      </c>
      <c r="AE66" s="3">
        <f t="shared" si="33"/>
        <v>0.03548457698</v>
      </c>
      <c r="AF66" s="3">
        <f t="shared" si="33"/>
        <v>0.03551033538</v>
      </c>
      <c r="AG66" s="3">
        <f t="shared" si="33"/>
        <v>0.03578160342</v>
      </c>
    </row>
    <row r="67" ht="14.25" customHeight="1">
      <c r="B67" s="3" t="s">
        <v>626</v>
      </c>
      <c r="C67" s="3">
        <f t="shared" ref="C67:AG67" si="34">C23*C$9</f>
        <v>0.1045678069</v>
      </c>
      <c r="D67" s="3">
        <f t="shared" si="34"/>
        <v>0.1222255587</v>
      </c>
      <c r="E67" s="3">
        <f t="shared" si="34"/>
        <v>0.1322324861</v>
      </c>
      <c r="F67" s="3">
        <f t="shared" si="34"/>
        <v>0.1388666294</v>
      </c>
      <c r="G67" s="3">
        <f t="shared" si="34"/>
        <v>0.1470446268</v>
      </c>
      <c r="H67" s="3">
        <f t="shared" si="34"/>
        <v>0.1549516887</v>
      </c>
      <c r="I67" s="3">
        <f t="shared" si="34"/>
        <v>0.1626977949</v>
      </c>
      <c r="J67" s="3">
        <f t="shared" si="34"/>
        <v>0.1702286924</v>
      </c>
      <c r="K67" s="3">
        <f t="shared" si="34"/>
        <v>0.1773157412</v>
      </c>
      <c r="L67" s="3">
        <f t="shared" si="34"/>
        <v>0.1843363286</v>
      </c>
      <c r="M67" s="3">
        <f t="shared" si="34"/>
        <v>0.1912822306</v>
      </c>
      <c r="N67" s="3">
        <f t="shared" si="34"/>
        <v>0.1977519265</v>
      </c>
      <c r="O67" s="3">
        <f t="shared" si="34"/>
        <v>0.2043839526</v>
      </c>
      <c r="P67" s="3">
        <f t="shared" si="34"/>
        <v>0.2101205564</v>
      </c>
      <c r="Q67" s="3">
        <f t="shared" si="34"/>
        <v>0.2156145513</v>
      </c>
      <c r="R67" s="3">
        <f t="shared" si="34"/>
        <v>0.2204705198</v>
      </c>
      <c r="S67" s="3">
        <f t="shared" si="34"/>
        <v>0.2246903677</v>
      </c>
      <c r="T67" s="3">
        <f t="shared" si="34"/>
        <v>0.2281320877</v>
      </c>
      <c r="U67" s="3">
        <f t="shared" si="34"/>
        <v>0.2310578302</v>
      </c>
      <c r="V67" s="3">
        <f t="shared" si="34"/>
        <v>0.2331908279</v>
      </c>
      <c r="W67" s="3">
        <f t="shared" si="34"/>
        <v>0.2351684677</v>
      </c>
      <c r="X67" s="3">
        <f t="shared" si="34"/>
        <v>0.2367942599</v>
      </c>
      <c r="Y67" s="3">
        <f t="shared" si="34"/>
        <v>0.2382643257</v>
      </c>
      <c r="Z67" s="3">
        <f t="shared" si="34"/>
        <v>0.2396674658</v>
      </c>
      <c r="AA67" s="3">
        <f t="shared" si="34"/>
        <v>0.2408497834</v>
      </c>
      <c r="AB67" s="3">
        <f t="shared" si="34"/>
        <v>0.2419254356</v>
      </c>
      <c r="AC67" s="3">
        <f t="shared" si="34"/>
        <v>0.2429918423</v>
      </c>
      <c r="AD67" s="3">
        <f t="shared" si="34"/>
        <v>0.2439464707</v>
      </c>
      <c r="AE67" s="3">
        <f t="shared" si="34"/>
        <v>0.2448205041</v>
      </c>
      <c r="AF67" s="3">
        <f t="shared" si="34"/>
        <v>0.2456751036</v>
      </c>
      <c r="AG67" s="3">
        <f t="shared" si="34"/>
        <v>0.2462689879</v>
      </c>
    </row>
    <row r="68" ht="14.25" customHeight="1">
      <c r="B68" s="3" t="s">
        <v>629</v>
      </c>
      <c r="C68" s="3">
        <f t="shared" ref="C68:AG68" si="35">C24*C$9</f>
        <v>0.01585803726</v>
      </c>
      <c r="D68" s="3">
        <f t="shared" si="35"/>
        <v>0.007235150695</v>
      </c>
      <c r="E68" s="3">
        <f t="shared" si="35"/>
        <v>0.007532511794</v>
      </c>
      <c r="F68" s="3">
        <f t="shared" si="35"/>
        <v>0.00760121501</v>
      </c>
      <c r="G68" s="3">
        <f t="shared" si="35"/>
        <v>0.007987552967</v>
      </c>
      <c r="H68" s="3">
        <f t="shared" si="35"/>
        <v>0.008440617447</v>
      </c>
      <c r="I68" s="3">
        <f t="shared" si="35"/>
        <v>0.008870193166</v>
      </c>
      <c r="J68" s="3">
        <f t="shared" si="35"/>
        <v>0.009293908816</v>
      </c>
      <c r="K68" s="3">
        <f t="shared" si="35"/>
        <v>0.009646349708</v>
      </c>
      <c r="L68" s="3">
        <f t="shared" si="35"/>
        <v>0.01000383417</v>
      </c>
      <c r="M68" s="3">
        <f t="shared" si="35"/>
        <v>0.01042172076</v>
      </c>
      <c r="N68" s="3">
        <f t="shared" si="35"/>
        <v>0.01070111799</v>
      </c>
      <c r="O68" s="3">
        <f t="shared" si="35"/>
        <v>0.01118202321</v>
      </c>
      <c r="P68" s="3">
        <f t="shared" si="35"/>
        <v>0.01135485609</v>
      </c>
      <c r="Q68" s="3">
        <f t="shared" si="35"/>
        <v>0.01165596427</v>
      </c>
      <c r="R68" s="3">
        <f t="shared" si="35"/>
        <v>0.01190038954</v>
      </c>
      <c r="S68" s="3">
        <f t="shared" si="35"/>
        <v>0.01209473073</v>
      </c>
      <c r="T68" s="3">
        <f t="shared" si="35"/>
        <v>0.01226396992</v>
      </c>
      <c r="U68" s="3">
        <f t="shared" si="35"/>
        <v>0.01244552574</v>
      </c>
      <c r="V68" s="3">
        <f t="shared" si="35"/>
        <v>0.01249947103</v>
      </c>
      <c r="W68" s="3">
        <f t="shared" si="35"/>
        <v>0.01269125536</v>
      </c>
      <c r="X68" s="3">
        <f t="shared" si="35"/>
        <v>0.0127162859</v>
      </c>
      <c r="Y68" s="3">
        <f t="shared" si="35"/>
        <v>0.0127964935</v>
      </c>
      <c r="Z68" s="3">
        <f t="shared" si="35"/>
        <v>0.0128733923</v>
      </c>
      <c r="AA68" s="3">
        <f t="shared" si="35"/>
        <v>0.01289484336</v>
      </c>
      <c r="AB68" s="3">
        <f t="shared" si="35"/>
        <v>0.01293331643</v>
      </c>
      <c r="AC68" s="3">
        <f t="shared" si="35"/>
        <v>0.01299998946</v>
      </c>
      <c r="AD68" s="3">
        <f t="shared" si="35"/>
        <v>0.01302515334</v>
      </c>
      <c r="AE68" s="3">
        <f t="shared" si="35"/>
        <v>0.0130548334</v>
      </c>
      <c r="AF68" s="3">
        <f t="shared" si="35"/>
        <v>0.01310654468</v>
      </c>
      <c r="AG68" s="3">
        <f t="shared" si="35"/>
        <v>0.01307142349</v>
      </c>
    </row>
    <row r="69" ht="14.25" customHeight="1">
      <c r="B69" s="3" t="s">
        <v>632</v>
      </c>
      <c r="C69" s="3">
        <f t="shared" ref="C69:AG69" si="36">C25*C$9</f>
        <v>0.02229788519</v>
      </c>
      <c r="D69" s="3">
        <f t="shared" si="36"/>
        <v>0.03512836989</v>
      </c>
      <c r="E69" s="3">
        <f t="shared" si="36"/>
        <v>0.03709461163</v>
      </c>
      <c r="F69" s="3">
        <f t="shared" si="36"/>
        <v>0.03841244434</v>
      </c>
      <c r="G69" s="3">
        <f t="shared" si="36"/>
        <v>0.04007652746</v>
      </c>
      <c r="H69" s="3">
        <f t="shared" si="36"/>
        <v>0.04173992969</v>
      </c>
      <c r="I69" s="3">
        <f t="shared" si="36"/>
        <v>0.0433425818</v>
      </c>
      <c r="J69" s="3">
        <f t="shared" si="36"/>
        <v>0.04491476122</v>
      </c>
      <c r="K69" s="3">
        <f t="shared" si="36"/>
        <v>0.04642142062</v>
      </c>
      <c r="L69" s="3">
        <f t="shared" si="36"/>
        <v>0.04791857373</v>
      </c>
      <c r="M69" s="3">
        <f t="shared" si="36"/>
        <v>0.04940635349</v>
      </c>
      <c r="N69" s="3">
        <f t="shared" si="36"/>
        <v>0.05078814819</v>
      </c>
      <c r="O69" s="3">
        <f t="shared" si="36"/>
        <v>0.05220463379</v>
      </c>
      <c r="P69" s="3">
        <f t="shared" si="36"/>
        <v>0.05342914758</v>
      </c>
      <c r="Q69" s="3">
        <f t="shared" si="36"/>
        <v>0.05474195348</v>
      </c>
      <c r="R69" s="3">
        <f t="shared" si="36"/>
        <v>0.05578865005</v>
      </c>
      <c r="S69" s="3">
        <f t="shared" si="36"/>
        <v>0.0566122972</v>
      </c>
      <c r="T69" s="3">
        <f t="shared" si="36"/>
        <v>0.05730495434</v>
      </c>
      <c r="U69" s="3">
        <f t="shared" si="36"/>
        <v>0.05775881498</v>
      </c>
      <c r="V69" s="3">
        <f t="shared" si="36"/>
        <v>0.05811911729</v>
      </c>
      <c r="W69" s="3">
        <f t="shared" si="36"/>
        <v>0.05843952854</v>
      </c>
      <c r="X69" s="3">
        <f t="shared" si="36"/>
        <v>0.05867127212</v>
      </c>
      <c r="Y69" s="3">
        <f t="shared" si="36"/>
        <v>0.0588869472</v>
      </c>
      <c r="Z69" s="3">
        <f t="shared" si="36"/>
        <v>0.05908350957</v>
      </c>
      <c r="AA69" s="3">
        <f t="shared" si="36"/>
        <v>0.05923663705</v>
      </c>
      <c r="AB69" s="3">
        <f t="shared" si="36"/>
        <v>0.05938077331</v>
      </c>
      <c r="AC69" s="3">
        <f t="shared" si="36"/>
        <v>0.05950480425</v>
      </c>
      <c r="AD69" s="3">
        <f t="shared" si="36"/>
        <v>0.05961238725</v>
      </c>
      <c r="AE69" s="3">
        <f t="shared" si="36"/>
        <v>0.05972546006</v>
      </c>
      <c r="AF69" s="3">
        <f t="shared" si="36"/>
        <v>0.05981622705</v>
      </c>
      <c r="AG69" s="3">
        <f t="shared" si="36"/>
        <v>0.05988636717</v>
      </c>
    </row>
    <row r="70" ht="14.25" customHeight="1">
      <c r="B70" s="3" t="s">
        <v>635</v>
      </c>
      <c r="C70" s="3">
        <f t="shared" ref="C70:AG70" si="37">C26*C$9</f>
        <v>0.02694199356</v>
      </c>
      <c r="D70" s="3">
        <f t="shared" si="37"/>
        <v>0.01431255077</v>
      </c>
      <c r="E70" s="3">
        <f t="shared" si="37"/>
        <v>0.0147608774</v>
      </c>
      <c r="F70" s="3">
        <f t="shared" si="37"/>
        <v>0.01578681801</v>
      </c>
      <c r="G70" s="3">
        <f t="shared" si="37"/>
        <v>0.01639423254</v>
      </c>
      <c r="H70" s="3">
        <f t="shared" si="37"/>
        <v>0.01698096184</v>
      </c>
      <c r="I70" s="3">
        <f t="shared" si="37"/>
        <v>0.01752721826</v>
      </c>
      <c r="J70" s="3">
        <f t="shared" si="37"/>
        <v>0.0180605174</v>
      </c>
      <c r="K70" s="3">
        <f t="shared" si="37"/>
        <v>0.01863591368</v>
      </c>
      <c r="L70" s="3">
        <f t="shared" si="37"/>
        <v>0.0191927845</v>
      </c>
      <c r="M70" s="3">
        <f t="shared" si="37"/>
        <v>0.01970711849</v>
      </c>
      <c r="N70" s="3">
        <f t="shared" si="37"/>
        <v>0.02023806672</v>
      </c>
      <c r="O70" s="3">
        <f t="shared" si="37"/>
        <v>0.02067078621</v>
      </c>
      <c r="P70" s="3">
        <f t="shared" si="37"/>
        <v>0.0211838188</v>
      </c>
      <c r="Q70" s="3">
        <f t="shared" si="37"/>
        <v>0.02157015186</v>
      </c>
      <c r="R70" s="3">
        <f t="shared" si="37"/>
        <v>0.02191363937</v>
      </c>
      <c r="S70" s="3">
        <f t="shared" si="37"/>
        <v>0.02219863751</v>
      </c>
      <c r="T70" s="3">
        <f t="shared" si="37"/>
        <v>0.0224283054</v>
      </c>
      <c r="U70" s="3">
        <f t="shared" si="37"/>
        <v>0.02259390833</v>
      </c>
      <c r="V70" s="3">
        <f t="shared" si="37"/>
        <v>0.02273598386</v>
      </c>
      <c r="W70" s="3">
        <f t="shared" si="37"/>
        <v>0.02276479225</v>
      </c>
      <c r="X70" s="3">
        <f t="shared" si="37"/>
        <v>0.02284037642</v>
      </c>
      <c r="Y70" s="3">
        <f t="shared" si="37"/>
        <v>0.0228898464</v>
      </c>
      <c r="Z70" s="3">
        <f t="shared" si="37"/>
        <v>0.02291956589</v>
      </c>
      <c r="AA70" s="3">
        <f t="shared" si="37"/>
        <v>0.02296647904</v>
      </c>
      <c r="AB70" s="3">
        <f t="shared" si="37"/>
        <v>0.02300347923</v>
      </c>
      <c r="AC70" s="3">
        <f t="shared" si="37"/>
        <v>0.02302123709</v>
      </c>
      <c r="AD70" s="3">
        <f t="shared" si="37"/>
        <v>0.02304797907</v>
      </c>
      <c r="AE70" s="3">
        <f t="shared" si="37"/>
        <v>0.02306702858</v>
      </c>
      <c r="AF70" s="3">
        <f t="shared" si="37"/>
        <v>0.02307567846</v>
      </c>
      <c r="AG70" s="3">
        <f t="shared" si="37"/>
        <v>0.02312180236</v>
      </c>
    </row>
    <row r="71" ht="14.25" customHeight="1">
      <c r="B71" s="3" t="s">
        <v>638</v>
      </c>
      <c r="C71" s="3">
        <f t="shared" ref="C71:AG71" si="38">C27*C$9</f>
        <v>0.02603716184</v>
      </c>
      <c r="D71" s="3">
        <f t="shared" si="38"/>
        <v>0.02580151847</v>
      </c>
      <c r="E71" s="3">
        <f t="shared" si="38"/>
        <v>0.02665328366</v>
      </c>
      <c r="F71" s="3">
        <f t="shared" si="38"/>
        <v>0.02810385368</v>
      </c>
      <c r="G71" s="3">
        <f t="shared" si="38"/>
        <v>0.02937996912</v>
      </c>
      <c r="H71" s="3">
        <f t="shared" si="38"/>
        <v>0.03057606032</v>
      </c>
      <c r="I71" s="3">
        <f t="shared" si="38"/>
        <v>0.03176942687</v>
      </c>
      <c r="J71" s="3">
        <f t="shared" si="38"/>
        <v>0.03292419598</v>
      </c>
      <c r="K71" s="3">
        <f t="shared" si="38"/>
        <v>0.03406856301</v>
      </c>
      <c r="L71" s="3">
        <f t="shared" si="38"/>
        <v>0.0351779322</v>
      </c>
      <c r="M71" s="3">
        <f t="shared" si="38"/>
        <v>0.03628769519</v>
      </c>
      <c r="N71" s="3">
        <f t="shared" si="38"/>
        <v>0.03729834118</v>
      </c>
      <c r="O71" s="3">
        <f t="shared" si="38"/>
        <v>0.03836037653</v>
      </c>
      <c r="P71" s="3">
        <f t="shared" si="38"/>
        <v>0.03925839529</v>
      </c>
      <c r="Q71" s="3">
        <f t="shared" si="38"/>
        <v>0.04005324792</v>
      </c>
      <c r="R71" s="3">
        <f t="shared" si="38"/>
        <v>0.04077727247</v>
      </c>
      <c r="S71" s="3">
        <f t="shared" si="38"/>
        <v>0.04138514621</v>
      </c>
      <c r="T71" s="3">
        <f t="shared" si="38"/>
        <v>0.04188629892</v>
      </c>
      <c r="U71" s="3">
        <f t="shared" si="38"/>
        <v>0.04229058845</v>
      </c>
      <c r="V71" s="3">
        <f t="shared" si="38"/>
        <v>0.04256417004</v>
      </c>
      <c r="W71" s="3">
        <f t="shared" si="38"/>
        <v>0.04280281627</v>
      </c>
      <c r="X71" s="3">
        <f t="shared" si="38"/>
        <v>0.04296289184</v>
      </c>
      <c r="Y71" s="3">
        <f t="shared" si="38"/>
        <v>0.0431284733</v>
      </c>
      <c r="Z71" s="3">
        <f t="shared" si="38"/>
        <v>0.04326799964</v>
      </c>
      <c r="AA71" s="3">
        <f t="shared" si="38"/>
        <v>0.0433773708</v>
      </c>
      <c r="AB71" s="3">
        <f t="shared" si="38"/>
        <v>0.04348702946</v>
      </c>
      <c r="AC71" s="3">
        <f t="shared" si="38"/>
        <v>0.04359295455</v>
      </c>
      <c r="AD71" s="3">
        <f t="shared" si="38"/>
        <v>0.04367839179</v>
      </c>
      <c r="AE71" s="3">
        <f t="shared" si="38"/>
        <v>0.04375876784</v>
      </c>
      <c r="AF71" s="3">
        <f t="shared" si="38"/>
        <v>0.04383692398</v>
      </c>
      <c r="AG71" s="3">
        <f t="shared" si="38"/>
        <v>0.04388549589</v>
      </c>
    </row>
    <row r="72" ht="14.25" customHeight="1">
      <c r="B72" s="3" t="s">
        <v>610</v>
      </c>
      <c r="C72" s="3">
        <f t="shared" ref="C72:AG72" si="39">C28*C$9</f>
        <v>0.1249939573</v>
      </c>
      <c r="D72" s="3">
        <f t="shared" si="39"/>
        <v>0.08503217191</v>
      </c>
      <c r="E72" s="3">
        <f t="shared" si="39"/>
        <v>0.09034805518</v>
      </c>
      <c r="F72" s="3">
        <f t="shared" si="39"/>
        <v>0.09748814394</v>
      </c>
      <c r="G72" s="3">
        <f t="shared" si="39"/>
        <v>0.1028842054</v>
      </c>
      <c r="H72" s="3">
        <f t="shared" si="39"/>
        <v>0.1080032576</v>
      </c>
      <c r="I72" s="3">
        <f t="shared" si="39"/>
        <v>0.1128242518</v>
      </c>
      <c r="J72" s="3">
        <f t="shared" si="39"/>
        <v>0.1174819876</v>
      </c>
      <c r="K72" s="3">
        <f t="shared" si="39"/>
        <v>0.1222120882</v>
      </c>
      <c r="L72" s="3">
        <f t="shared" si="39"/>
        <v>0.1268157342</v>
      </c>
      <c r="M72" s="3">
        <f t="shared" si="39"/>
        <v>0.1312166318</v>
      </c>
      <c r="N72" s="3">
        <f t="shared" si="39"/>
        <v>0.1355556852</v>
      </c>
      <c r="O72" s="3">
        <f t="shared" si="39"/>
        <v>0.1393944056</v>
      </c>
      <c r="P72" s="3">
        <f t="shared" si="39"/>
        <v>0.1434649288</v>
      </c>
      <c r="Q72" s="3">
        <f t="shared" si="39"/>
        <v>0.1468865623</v>
      </c>
      <c r="R72" s="3">
        <f t="shared" si="39"/>
        <v>0.1499351674</v>
      </c>
      <c r="S72" s="3">
        <f t="shared" si="39"/>
        <v>0.1525838508</v>
      </c>
      <c r="T72" s="3">
        <f t="shared" si="39"/>
        <v>0.1547650197</v>
      </c>
      <c r="U72" s="3">
        <f t="shared" si="39"/>
        <v>0.1565494299</v>
      </c>
      <c r="V72" s="3">
        <f t="shared" si="39"/>
        <v>0.1580414458</v>
      </c>
      <c r="W72" s="3">
        <f t="shared" si="39"/>
        <v>0.1589521412</v>
      </c>
      <c r="X72" s="3">
        <f t="shared" si="39"/>
        <v>0.1599831223</v>
      </c>
      <c r="Y72" s="3">
        <f t="shared" si="39"/>
        <v>0.1608580759</v>
      </c>
      <c r="Z72" s="3">
        <f t="shared" si="39"/>
        <v>0.1615933111</v>
      </c>
      <c r="AA72" s="3">
        <f t="shared" si="39"/>
        <v>0.1623659927</v>
      </c>
      <c r="AB72" s="3">
        <f t="shared" si="39"/>
        <v>0.1630702246</v>
      </c>
      <c r="AC72" s="3">
        <f t="shared" si="39"/>
        <v>0.1636663672</v>
      </c>
      <c r="AD72" s="3">
        <f t="shared" si="39"/>
        <v>0.1642681296</v>
      </c>
      <c r="AE72" s="3">
        <f t="shared" si="39"/>
        <v>0.1648237548</v>
      </c>
      <c r="AF72" s="3">
        <f t="shared" si="39"/>
        <v>0.1652996208</v>
      </c>
      <c r="AG72" s="3">
        <f t="shared" si="39"/>
        <v>0.1659160196</v>
      </c>
    </row>
    <row r="73" ht="14.25" customHeight="1">
      <c r="B73" s="3" t="s">
        <v>613</v>
      </c>
      <c r="C73" s="3">
        <f t="shared" ref="C73:AG73" si="40">C29*C$9</f>
        <v>0.1968683424</v>
      </c>
      <c r="D73" s="3">
        <f t="shared" si="40"/>
        <v>0.2055392751</v>
      </c>
      <c r="E73" s="3">
        <f t="shared" si="40"/>
        <v>0.2168839604</v>
      </c>
      <c r="F73" s="3">
        <f t="shared" si="40"/>
        <v>0.229817991</v>
      </c>
      <c r="G73" s="3">
        <f t="shared" si="40"/>
        <v>0.2418445493</v>
      </c>
      <c r="H73" s="3">
        <f t="shared" si="40"/>
        <v>0.253321111</v>
      </c>
      <c r="I73" s="3">
        <f t="shared" si="40"/>
        <v>0.2646703077</v>
      </c>
      <c r="J73" s="3">
        <f t="shared" si="40"/>
        <v>0.2756519971</v>
      </c>
      <c r="K73" s="3">
        <f t="shared" si="40"/>
        <v>0.2863834014</v>
      </c>
      <c r="L73" s="3">
        <f t="shared" si="40"/>
        <v>0.2968449513</v>
      </c>
      <c r="M73" s="3">
        <f t="shared" si="40"/>
        <v>0.3072021497</v>
      </c>
      <c r="N73" s="3">
        <f t="shared" si="40"/>
        <v>0.316801989</v>
      </c>
      <c r="O73" s="3">
        <f t="shared" si="40"/>
        <v>0.3263484155</v>
      </c>
      <c r="P73" s="3">
        <f t="shared" si="40"/>
        <v>0.3348451158</v>
      </c>
      <c r="Q73" s="3">
        <f t="shared" si="40"/>
        <v>0.3425775063</v>
      </c>
      <c r="R73" s="3">
        <f t="shared" si="40"/>
        <v>0.3495366871</v>
      </c>
      <c r="S73" s="3">
        <f t="shared" si="40"/>
        <v>0.3553850828</v>
      </c>
      <c r="T73" s="3">
        <f t="shared" si="40"/>
        <v>0.3603768886</v>
      </c>
      <c r="U73" s="3">
        <f t="shared" si="40"/>
        <v>0.3644091212</v>
      </c>
      <c r="V73" s="3">
        <f t="shared" si="40"/>
        <v>0.3673512144</v>
      </c>
      <c r="W73" s="3">
        <f t="shared" si="40"/>
        <v>0.3698703196</v>
      </c>
      <c r="X73" s="3">
        <f t="shared" si="40"/>
        <v>0.3718709863</v>
      </c>
      <c r="Y73" s="3">
        <f t="shared" si="40"/>
        <v>0.3737651584</v>
      </c>
      <c r="Z73" s="3">
        <f t="shared" si="40"/>
        <v>0.3754463332</v>
      </c>
      <c r="AA73" s="3">
        <f t="shared" si="40"/>
        <v>0.3768681329</v>
      </c>
      <c r="AB73" s="3">
        <f t="shared" si="40"/>
        <v>0.3782131586</v>
      </c>
      <c r="AC73" s="3">
        <f t="shared" si="40"/>
        <v>0.3794978358</v>
      </c>
      <c r="AD73" s="3">
        <f t="shared" si="40"/>
        <v>0.3806037932</v>
      </c>
      <c r="AE73" s="3">
        <f t="shared" si="40"/>
        <v>0.3816392814</v>
      </c>
      <c r="AF73" s="3">
        <f t="shared" si="40"/>
        <v>0.3826413821</v>
      </c>
      <c r="AG73" s="3">
        <f t="shared" si="40"/>
        <v>0.383402899</v>
      </c>
    </row>
    <row r="74" ht="14.25" customHeight="1"/>
    <row r="75" ht="14.25" customHeight="1"/>
    <row r="76" ht="14.25" customHeight="1">
      <c r="B76" s="3" t="s">
        <v>3949</v>
      </c>
    </row>
    <row r="77" ht="14.25" customHeight="1">
      <c r="B77" s="1" t="s">
        <v>3950</v>
      </c>
      <c r="C77" s="3">
        <f t="shared" ref="C77:AG77" si="41">C3</f>
        <v>2020</v>
      </c>
      <c r="D77" s="3">
        <f t="shared" si="41"/>
        <v>2021</v>
      </c>
      <c r="E77" s="3">
        <f t="shared" si="41"/>
        <v>2022</v>
      </c>
      <c r="F77" s="3">
        <f t="shared" si="41"/>
        <v>2023</v>
      </c>
      <c r="G77" s="3">
        <f t="shared" si="41"/>
        <v>2024</v>
      </c>
      <c r="H77" s="3">
        <f t="shared" si="41"/>
        <v>2025</v>
      </c>
      <c r="I77" s="3">
        <f t="shared" si="41"/>
        <v>2026</v>
      </c>
      <c r="J77" s="3">
        <f t="shared" si="41"/>
        <v>2027</v>
      </c>
      <c r="K77" s="3">
        <f t="shared" si="41"/>
        <v>2028</v>
      </c>
      <c r="L77" s="3">
        <f t="shared" si="41"/>
        <v>2029</v>
      </c>
      <c r="M77" s="3">
        <f t="shared" si="41"/>
        <v>2030</v>
      </c>
      <c r="N77" s="3">
        <f t="shared" si="41"/>
        <v>2031</v>
      </c>
      <c r="O77" s="3">
        <f t="shared" si="41"/>
        <v>2032</v>
      </c>
      <c r="P77" s="3">
        <f t="shared" si="41"/>
        <v>2033</v>
      </c>
      <c r="Q77" s="3">
        <f t="shared" si="41"/>
        <v>2034</v>
      </c>
      <c r="R77" s="3">
        <f t="shared" si="41"/>
        <v>2035</v>
      </c>
      <c r="S77" s="3">
        <f t="shared" si="41"/>
        <v>2036</v>
      </c>
      <c r="T77" s="3">
        <f t="shared" si="41"/>
        <v>2037</v>
      </c>
      <c r="U77" s="3">
        <f t="shared" si="41"/>
        <v>2038</v>
      </c>
      <c r="V77" s="3">
        <f t="shared" si="41"/>
        <v>2039</v>
      </c>
      <c r="W77" s="3">
        <f t="shared" si="41"/>
        <v>2040</v>
      </c>
      <c r="X77" s="3">
        <f t="shared" si="41"/>
        <v>2041</v>
      </c>
      <c r="Y77" s="3">
        <f t="shared" si="41"/>
        <v>2042</v>
      </c>
      <c r="Z77" s="3">
        <f t="shared" si="41"/>
        <v>2043</v>
      </c>
      <c r="AA77" s="3">
        <f t="shared" si="41"/>
        <v>2044</v>
      </c>
      <c r="AB77" s="3">
        <f t="shared" si="41"/>
        <v>2045</v>
      </c>
      <c r="AC77" s="3">
        <f t="shared" si="41"/>
        <v>2046</v>
      </c>
      <c r="AD77" s="3">
        <f t="shared" si="41"/>
        <v>2047</v>
      </c>
      <c r="AE77" s="3">
        <f t="shared" si="41"/>
        <v>2048</v>
      </c>
      <c r="AF77" s="3">
        <f t="shared" si="41"/>
        <v>2049</v>
      </c>
      <c r="AG77" s="3">
        <f t="shared" si="41"/>
        <v>2050</v>
      </c>
    </row>
    <row r="78" ht="14.25" customHeight="1">
      <c r="B78" s="3" t="s">
        <v>1959</v>
      </c>
      <c r="C78" s="3">
        <v>0.0</v>
      </c>
      <c r="D78" s="3">
        <v>0.0</v>
      </c>
      <c r="E78" s="3">
        <v>0.0</v>
      </c>
      <c r="F78" s="3">
        <v>0.0</v>
      </c>
      <c r="G78" s="3">
        <v>0.0</v>
      </c>
      <c r="H78" s="3">
        <v>0.0</v>
      </c>
      <c r="I78" s="3">
        <v>0.0</v>
      </c>
      <c r="J78" s="3">
        <v>0.0</v>
      </c>
      <c r="K78" s="3">
        <v>0.0</v>
      </c>
      <c r="L78" s="3">
        <v>0.0</v>
      </c>
      <c r="M78" s="3">
        <v>0.0</v>
      </c>
      <c r="N78" s="3">
        <v>0.0</v>
      </c>
      <c r="O78" s="3">
        <v>0.0</v>
      </c>
      <c r="P78" s="3">
        <v>0.0</v>
      </c>
      <c r="Q78" s="3">
        <v>0.0</v>
      </c>
      <c r="R78" s="3">
        <v>0.0</v>
      </c>
      <c r="S78" s="3">
        <v>0.0</v>
      </c>
      <c r="T78" s="3">
        <v>0.0</v>
      </c>
      <c r="U78" s="3">
        <v>0.0</v>
      </c>
      <c r="V78" s="3">
        <v>0.0</v>
      </c>
      <c r="W78" s="3">
        <v>0.0</v>
      </c>
      <c r="X78" s="3">
        <v>0.0</v>
      </c>
      <c r="Y78" s="3">
        <v>0.0</v>
      </c>
      <c r="Z78" s="3">
        <v>0.0</v>
      </c>
      <c r="AA78" s="3">
        <v>0.0</v>
      </c>
      <c r="AB78" s="3">
        <v>0.0</v>
      </c>
      <c r="AC78" s="3">
        <v>0.0</v>
      </c>
      <c r="AD78" s="3">
        <v>0.0</v>
      </c>
      <c r="AE78" s="3">
        <v>0.0</v>
      </c>
      <c r="AF78" s="3">
        <v>0.0</v>
      </c>
      <c r="AG78" s="3">
        <v>0.0</v>
      </c>
    </row>
    <row r="79" ht="14.25" customHeight="1">
      <c r="B79" s="3" t="s">
        <v>1963</v>
      </c>
      <c r="C79" s="3">
        <v>0.0</v>
      </c>
      <c r="D79" s="3">
        <v>0.0</v>
      </c>
      <c r="E79" s="3">
        <v>0.0</v>
      </c>
      <c r="F79" s="3">
        <v>0.0</v>
      </c>
      <c r="G79" s="3">
        <v>0.0</v>
      </c>
      <c r="H79" s="3">
        <v>0.0</v>
      </c>
      <c r="I79" s="3">
        <v>0.0</v>
      </c>
      <c r="J79" s="3">
        <v>0.0</v>
      </c>
      <c r="K79" s="3">
        <v>0.0</v>
      </c>
      <c r="L79" s="3">
        <v>0.0</v>
      </c>
      <c r="M79" s="3">
        <v>0.0</v>
      </c>
      <c r="N79" s="3">
        <v>0.0</v>
      </c>
      <c r="O79" s="3">
        <v>0.0</v>
      </c>
      <c r="P79" s="3">
        <v>0.0</v>
      </c>
      <c r="Q79" s="3">
        <v>0.0</v>
      </c>
      <c r="R79" s="3">
        <v>0.0</v>
      </c>
      <c r="S79" s="3">
        <v>0.0</v>
      </c>
      <c r="T79" s="3">
        <v>0.0</v>
      </c>
      <c r="U79" s="3">
        <v>0.0</v>
      </c>
      <c r="V79" s="3">
        <v>0.0</v>
      </c>
      <c r="W79" s="3">
        <v>0.0</v>
      </c>
      <c r="X79" s="3">
        <v>0.0</v>
      </c>
      <c r="Y79" s="3">
        <v>0.0</v>
      </c>
      <c r="Z79" s="3">
        <v>0.0</v>
      </c>
      <c r="AA79" s="3">
        <v>0.0</v>
      </c>
      <c r="AB79" s="3">
        <v>0.0</v>
      </c>
      <c r="AC79" s="3">
        <v>0.0</v>
      </c>
      <c r="AD79" s="3">
        <v>0.0</v>
      </c>
      <c r="AE79" s="3">
        <v>0.0</v>
      </c>
      <c r="AF79" s="3">
        <v>0.0</v>
      </c>
      <c r="AG79" s="3">
        <v>0.0</v>
      </c>
    </row>
    <row r="80" ht="14.25" customHeight="1">
      <c r="B80" s="3" t="s">
        <v>1966</v>
      </c>
      <c r="C80" s="3">
        <f t="shared" ref="C80:AG80" si="42">C14/SUM(C$14:C$16,$C$18:$C$19)</f>
        <v>0.1334244164</v>
      </c>
      <c r="D80" s="3">
        <f t="shared" si="42"/>
        <v>0.1725859013</v>
      </c>
      <c r="E80" s="3">
        <f t="shared" si="42"/>
        <v>0.1628894471</v>
      </c>
      <c r="F80" s="3">
        <f t="shared" si="42"/>
        <v>0.153898278</v>
      </c>
      <c r="G80" s="3">
        <f t="shared" si="42"/>
        <v>0.1541622247</v>
      </c>
      <c r="H80" s="3">
        <f t="shared" si="42"/>
        <v>0.1544219778</v>
      </c>
      <c r="I80" s="3">
        <f t="shared" si="42"/>
        <v>0.1555730939</v>
      </c>
      <c r="J80" s="3">
        <f t="shared" si="42"/>
        <v>0.1565048009</v>
      </c>
      <c r="K80" s="3">
        <f t="shared" si="42"/>
        <v>0.1561913633</v>
      </c>
      <c r="L80" s="3">
        <f t="shared" si="42"/>
        <v>0.1560308473</v>
      </c>
      <c r="M80" s="3">
        <f t="shared" si="42"/>
        <v>0.1570466853</v>
      </c>
      <c r="N80" s="3">
        <f t="shared" si="42"/>
        <v>0.1559512475</v>
      </c>
      <c r="O80" s="3">
        <f t="shared" si="42"/>
        <v>0.1599217201</v>
      </c>
      <c r="P80" s="3">
        <f t="shared" si="42"/>
        <v>0.1565455496</v>
      </c>
      <c r="Q80" s="3">
        <f t="shared" si="42"/>
        <v>0.1563499094</v>
      </c>
      <c r="R80" s="3">
        <f t="shared" si="42"/>
        <v>0.1564850923</v>
      </c>
      <c r="S80" s="3">
        <f t="shared" si="42"/>
        <v>0.1561606143</v>
      </c>
      <c r="T80" s="3">
        <f t="shared" si="42"/>
        <v>0.1563633407</v>
      </c>
      <c r="U80" s="3">
        <f t="shared" si="42"/>
        <v>0.1567460325</v>
      </c>
      <c r="V80" s="3">
        <f t="shared" si="42"/>
        <v>0.1558911584</v>
      </c>
      <c r="W80" s="3">
        <f t="shared" si="42"/>
        <v>0.1576217074</v>
      </c>
      <c r="X80" s="3">
        <f t="shared" si="42"/>
        <v>0.1568360054</v>
      </c>
      <c r="Y80" s="3">
        <f t="shared" si="42"/>
        <v>0.1570251394</v>
      </c>
      <c r="Z80" s="3">
        <f t="shared" si="42"/>
        <v>0.1572889629</v>
      </c>
      <c r="AA80" s="3">
        <f t="shared" si="42"/>
        <v>0.1567457577</v>
      </c>
      <c r="AB80" s="3">
        <f t="shared" si="42"/>
        <v>0.1565592117</v>
      </c>
      <c r="AC80" s="3">
        <f t="shared" si="42"/>
        <v>0.1568839273</v>
      </c>
      <c r="AD80" s="3">
        <f t="shared" si="42"/>
        <v>0.1565595311</v>
      </c>
      <c r="AE80" s="3">
        <f t="shared" si="42"/>
        <v>0.1564422572</v>
      </c>
      <c r="AF80" s="3">
        <f t="shared" si="42"/>
        <v>0.1566572593</v>
      </c>
      <c r="AG80" s="3">
        <f t="shared" si="42"/>
        <v>0.1555480334</v>
      </c>
    </row>
    <row r="81" ht="14.25" customHeight="1">
      <c r="B81" s="3" t="s">
        <v>1969</v>
      </c>
      <c r="C81" s="3">
        <f t="shared" ref="C81:AG81" si="43">C15/SUM(C$14:C$16,$C$18:$C$19)</f>
        <v>0.4276202026</v>
      </c>
      <c r="D81" s="3">
        <f t="shared" si="43"/>
        <v>0.4001389525</v>
      </c>
      <c r="E81" s="3">
        <f t="shared" si="43"/>
        <v>0.4084256134</v>
      </c>
      <c r="F81" s="3">
        <f t="shared" si="43"/>
        <v>0.4135248222</v>
      </c>
      <c r="G81" s="3">
        <f t="shared" si="43"/>
        <v>0.4133295559</v>
      </c>
      <c r="H81" s="3">
        <f t="shared" si="43"/>
        <v>0.4121591548</v>
      </c>
      <c r="I81" s="3">
        <f t="shared" si="43"/>
        <v>0.4114443544</v>
      </c>
      <c r="J81" s="3">
        <f t="shared" si="43"/>
        <v>0.4099640065</v>
      </c>
      <c r="K81" s="3">
        <f t="shared" si="43"/>
        <v>0.4097950712</v>
      </c>
      <c r="L81" s="3">
        <f t="shared" si="43"/>
        <v>0.4097041742</v>
      </c>
      <c r="M81" s="3">
        <f t="shared" si="43"/>
        <v>0.4084816884</v>
      </c>
      <c r="N81" s="3">
        <f t="shared" si="43"/>
        <v>0.4093213812</v>
      </c>
      <c r="O81" s="3">
        <f t="shared" si="43"/>
        <v>0.4054439291</v>
      </c>
      <c r="P81" s="3">
        <f t="shared" si="43"/>
        <v>0.4084638211</v>
      </c>
      <c r="Q81" s="3">
        <f t="shared" si="43"/>
        <v>0.4084627434</v>
      </c>
      <c r="R81" s="3">
        <f t="shared" si="43"/>
        <v>0.4081963844</v>
      </c>
      <c r="S81" s="3">
        <f t="shared" si="43"/>
        <v>0.4083485876</v>
      </c>
      <c r="T81" s="3">
        <f t="shared" si="43"/>
        <v>0.4079832419</v>
      </c>
      <c r="U81" s="3">
        <f t="shared" si="43"/>
        <v>0.4074439799</v>
      </c>
      <c r="V81" s="3">
        <f t="shared" si="43"/>
        <v>0.4080816509</v>
      </c>
      <c r="W81" s="3">
        <f t="shared" si="43"/>
        <v>0.406260243</v>
      </c>
      <c r="X81" s="3">
        <f t="shared" si="43"/>
        <v>0.4069129168</v>
      </c>
      <c r="Y81" s="3">
        <f t="shared" si="43"/>
        <v>0.4065611382</v>
      </c>
      <c r="Z81" s="3">
        <f t="shared" si="43"/>
        <v>0.406177922</v>
      </c>
      <c r="AA81" s="3">
        <f t="shared" si="43"/>
        <v>0.406562136</v>
      </c>
      <c r="AB81" s="3">
        <f t="shared" si="43"/>
        <v>0.4065689989</v>
      </c>
      <c r="AC81" s="3">
        <f t="shared" si="43"/>
        <v>0.4061138588</v>
      </c>
      <c r="AD81" s="3">
        <f t="shared" si="43"/>
        <v>0.4062951768</v>
      </c>
      <c r="AE81" s="3">
        <f t="shared" si="43"/>
        <v>0.4063224596</v>
      </c>
      <c r="AF81" s="3">
        <f t="shared" si="43"/>
        <v>0.4059569775</v>
      </c>
      <c r="AG81" s="3">
        <f t="shared" si="43"/>
        <v>0.4068338172</v>
      </c>
    </row>
    <row r="82" ht="14.25" customHeight="1">
      <c r="B82" s="3" t="s">
        <v>1972</v>
      </c>
      <c r="C82" s="3">
        <f t="shared" ref="C82:AG82" si="44">C16/SUM(C$14:C$16,$C$18:$C$19)</f>
        <v>0.1768994297</v>
      </c>
      <c r="D82" s="3">
        <f t="shared" si="44"/>
        <v>0.1198439974</v>
      </c>
      <c r="E82" s="3">
        <f t="shared" si="44"/>
        <v>0.123842841</v>
      </c>
      <c r="F82" s="3">
        <f t="shared" si="44"/>
        <v>0.1312104005</v>
      </c>
      <c r="G82" s="3">
        <f t="shared" si="44"/>
        <v>0.1295916051</v>
      </c>
      <c r="H82" s="3">
        <f t="shared" si="44"/>
        <v>0.1283520886</v>
      </c>
      <c r="I82" s="3">
        <f t="shared" si="44"/>
        <v>0.1263068504</v>
      </c>
      <c r="J82" s="3">
        <f t="shared" si="44"/>
        <v>0.1249003141</v>
      </c>
      <c r="K82" s="3">
        <f t="shared" si="44"/>
        <v>0.1245068098</v>
      </c>
      <c r="L82" s="3">
        <f t="shared" si="44"/>
        <v>0.1239862864</v>
      </c>
      <c r="M82" s="3">
        <f t="shared" si="44"/>
        <v>0.1226631591</v>
      </c>
      <c r="N82" s="3">
        <f t="shared" si="44"/>
        <v>0.1229123485</v>
      </c>
      <c r="O82" s="3">
        <f t="shared" si="44"/>
        <v>0.1198317381</v>
      </c>
      <c r="P82" s="3">
        <f t="shared" si="44"/>
        <v>0.1216012688</v>
      </c>
      <c r="Q82" s="3">
        <f t="shared" si="44"/>
        <v>0.1213110522</v>
      </c>
      <c r="R82" s="3">
        <f t="shared" si="44"/>
        <v>0.1208555661</v>
      </c>
      <c r="S82" s="3">
        <f t="shared" si="44"/>
        <v>0.1206892538</v>
      </c>
      <c r="T82" s="3">
        <f t="shared" si="44"/>
        <v>0.1202094799</v>
      </c>
      <c r="U82" s="3">
        <f t="shared" si="44"/>
        <v>0.1196413594</v>
      </c>
      <c r="V82" s="3">
        <f t="shared" si="44"/>
        <v>0.119995187</v>
      </c>
      <c r="W82" s="3">
        <f t="shared" si="44"/>
        <v>0.1184757007</v>
      </c>
      <c r="X82" s="3">
        <f t="shared" si="44"/>
        <v>0.1187327186</v>
      </c>
      <c r="Y82" s="3">
        <f t="shared" si="44"/>
        <v>0.118367524</v>
      </c>
      <c r="Z82" s="3">
        <f t="shared" si="44"/>
        <v>0.1179351884</v>
      </c>
      <c r="AA82" s="3">
        <f t="shared" si="44"/>
        <v>0.1180865635</v>
      </c>
      <c r="AB82" s="3">
        <f t="shared" si="44"/>
        <v>0.1180265828</v>
      </c>
      <c r="AC82" s="3">
        <f t="shared" si="44"/>
        <v>0.1176084066</v>
      </c>
      <c r="AD82" s="3">
        <f t="shared" si="44"/>
        <v>0.1176361088</v>
      </c>
      <c r="AE82" s="3">
        <f t="shared" si="44"/>
        <v>0.1175318091</v>
      </c>
      <c r="AF82" s="3">
        <f t="shared" si="44"/>
        <v>0.1172218821</v>
      </c>
      <c r="AG82" s="3">
        <f t="shared" si="44"/>
        <v>0.1179243175</v>
      </c>
    </row>
    <row r="83" ht="14.25" customHeight="1">
      <c r="B83" s="3" t="s">
        <v>1975</v>
      </c>
      <c r="C83" s="3">
        <v>0.0</v>
      </c>
      <c r="D83" s="3">
        <v>0.0</v>
      </c>
      <c r="E83" s="3">
        <v>0.0</v>
      </c>
      <c r="F83" s="3">
        <v>0.0</v>
      </c>
      <c r="G83" s="3">
        <v>0.0</v>
      </c>
      <c r="H83" s="3">
        <v>0.0</v>
      </c>
      <c r="I83" s="3">
        <v>0.0</v>
      </c>
      <c r="J83" s="3">
        <v>0.0</v>
      </c>
      <c r="K83" s="3">
        <v>0.0</v>
      </c>
      <c r="L83" s="3">
        <v>0.0</v>
      </c>
      <c r="M83" s="3">
        <v>0.0</v>
      </c>
      <c r="N83" s="3">
        <v>0.0</v>
      </c>
      <c r="O83" s="3">
        <v>0.0</v>
      </c>
      <c r="P83" s="3">
        <v>0.0</v>
      </c>
      <c r="Q83" s="3">
        <v>0.0</v>
      </c>
      <c r="R83" s="3">
        <v>0.0</v>
      </c>
      <c r="S83" s="3">
        <v>0.0</v>
      </c>
      <c r="T83" s="3">
        <v>0.0</v>
      </c>
      <c r="U83" s="3">
        <v>0.0</v>
      </c>
      <c r="V83" s="3">
        <v>0.0</v>
      </c>
      <c r="W83" s="3">
        <v>0.0</v>
      </c>
      <c r="X83" s="3">
        <v>0.0</v>
      </c>
      <c r="Y83" s="3">
        <v>0.0</v>
      </c>
      <c r="Z83" s="3">
        <v>0.0</v>
      </c>
      <c r="AA83" s="3">
        <v>0.0</v>
      </c>
      <c r="AB83" s="3">
        <v>0.0</v>
      </c>
      <c r="AC83" s="3">
        <v>0.0</v>
      </c>
      <c r="AD83" s="3">
        <v>0.0</v>
      </c>
      <c r="AE83" s="3">
        <v>0.0</v>
      </c>
      <c r="AF83" s="3">
        <v>0.0</v>
      </c>
      <c r="AG83" s="3">
        <v>0.0</v>
      </c>
    </row>
    <row r="84" ht="14.25" customHeight="1">
      <c r="B84" s="3" t="s">
        <v>610</v>
      </c>
      <c r="C84" s="3">
        <f t="shared" ref="C84:AG84" si="45">C18/SUM(C$14:C$16,$C$18:$C$19)</f>
        <v>0.2050467236</v>
      </c>
      <c r="D84" s="3">
        <f t="shared" si="45"/>
        <v>0.3860095258</v>
      </c>
      <c r="E84" s="3">
        <f t="shared" si="45"/>
        <v>0.37272397</v>
      </c>
      <c r="F84" s="3">
        <f t="shared" si="45"/>
        <v>0.3580653034</v>
      </c>
      <c r="G84" s="3">
        <f t="shared" si="45"/>
        <v>0.3639138175</v>
      </c>
      <c r="H84" s="3">
        <f t="shared" si="45"/>
        <v>0.3723409021</v>
      </c>
      <c r="I84" s="3">
        <f t="shared" si="45"/>
        <v>0.3784432568</v>
      </c>
      <c r="J84" s="3">
        <f t="shared" si="45"/>
        <v>0.3864774395</v>
      </c>
      <c r="K84" s="3">
        <f t="shared" si="45"/>
        <v>0.3896047394</v>
      </c>
      <c r="L84" s="3">
        <f t="shared" si="45"/>
        <v>0.3924838761</v>
      </c>
      <c r="M84" s="3">
        <f t="shared" si="45"/>
        <v>0.3986671871</v>
      </c>
      <c r="N84" s="3">
        <f t="shared" si="45"/>
        <v>0.3983247896</v>
      </c>
      <c r="O84" s="3">
        <f t="shared" si="45"/>
        <v>0.4109285115</v>
      </c>
      <c r="P84" s="3">
        <f t="shared" si="45"/>
        <v>0.4044440182</v>
      </c>
      <c r="Q84" s="3">
        <f t="shared" si="45"/>
        <v>0.4061739254</v>
      </c>
      <c r="R84" s="3">
        <f t="shared" si="45"/>
        <v>0.4084436217</v>
      </c>
      <c r="S84" s="3">
        <f t="shared" si="45"/>
        <v>0.4096030373</v>
      </c>
      <c r="T84" s="3">
        <f t="shared" si="45"/>
        <v>0.4121160994</v>
      </c>
      <c r="U84" s="3">
        <f t="shared" si="45"/>
        <v>0.4150360536</v>
      </c>
      <c r="V84" s="3">
        <f t="shared" si="45"/>
        <v>0.4142254275</v>
      </c>
      <c r="W84" s="3">
        <f t="shared" si="45"/>
        <v>0.4209984157</v>
      </c>
      <c r="X84" s="3">
        <f t="shared" si="45"/>
        <v>0.420250457</v>
      </c>
      <c r="Y84" s="3">
        <f t="shared" si="45"/>
        <v>0.4223439593</v>
      </c>
      <c r="Z84" s="3">
        <f t="shared" si="45"/>
        <v>0.4245537585</v>
      </c>
      <c r="AA84" s="3">
        <f t="shared" si="45"/>
        <v>0.4244003933</v>
      </c>
      <c r="AB84" s="3">
        <f t="shared" si="45"/>
        <v>0.4252778033</v>
      </c>
      <c r="AC84" s="3">
        <f t="shared" si="45"/>
        <v>0.4275003197</v>
      </c>
      <c r="AD84" s="3">
        <f t="shared" si="45"/>
        <v>0.4278172471</v>
      </c>
      <c r="AE84" s="3">
        <f t="shared" si="45"/>
        <v>0.4285143003</v>
      </c>
      <c r="AF84" s="3">
        <f t="shared" si="45"/>
        <v>0.430361538</v>
      </c>
      <c r="AG84" s="3">
        <f t="shared" si="45"/>
        <v>0.4281132457</v>
      </c>
    </row>
    <row r="85" ht="14.25" customHeight="1">
      <c r="B85" s="3" t="s">
        <v>613</v>
      </c>
      <c r="C85" s="3">
        <v>0.0</v>
      </c>
      <c r="D85" s="3">
        <v>0.0</v>
      </c>
      <c r="E85" s="3">
        <v>0.0</v>
      </c>
      <c r="F85" s="3">
        <v>0.0</v>
      </c>
      <c r="G85" s="3">
        <v>0.0</v>
      </c>
      <c r="H85" s="3">
        <v>0.0</v>
      </c>
      <c r="I85" s="3">
        <v>0.0</v>
      </c>
      <c r="J85" s="3">
        <v>0.0</v>
      </c>
      <c r="K85" s="3">
        <v>0.0</v>
      </c>
      <c r="L85" s="3">
        <v>0.0</v>
      </c>
      <c r="M85" s="3">
        <v>0.0</v>
      </c>
      <c r="N85" s="3">
        <v>0.0</v>
      </c>
      <c r="O85" s="3">
        <v>0.0</v>
      </c>
      <c r="P85" s="3">
        <v>0.0</v>
      </c>
      <c r="Q85" s="3">
        <v>0.0</v>
      </c>
      <c r="R85" s="3">
        <v>0.0</v>
      </c>
      <c r="S85" s="3">
        <v>0.0</v>
      </c>
      <c r="T85" s="3">
        <v>0.0</v>
      </c>
      <c r="U85" s="3">
        <v>0.0</v>
      </c>
      <c r="V85" s="3">
        <v>0.0</v>
      </c>
      <c r="W85" s="3">
        <v>0.0</v>
      </c>
      <c r="X85" s="3">
        <v>0.0</v>
      </c>
      <c r="Y85" s="3">
        <v>0.0</v>
      </c>
      <c r="Z85" s="3">
        <v>0.0</v>
      </c>
      <c r="AA85" s="3">
        <v>0.0</v>
      </c>
      <c r="AB85" s="3">
        <v>0.0</v>
      </c>
      <c r="AC85" s="3">
        <v>0.0</v>
      </c>
      <c r="AD85" s="3">
        <v>0.0</v>
      </c>
      <c r="AE85" s="3">
        <v>0.0</v>
      </c>
      <c r="AF85" s="3">
        <v>0.0</v>
      </c>
      <c r="AG85" s="3">
        <v>0.0</v>
      </c>
    </row>
    <row r="86" ht="14.25" customHeight="1"/>
    <row r="87" ht="14.25" customHeight="1">
      <c r="B87" s="3" t="s">
        <v>3951</v>
      </c>
    </row>
    <row r="88" ht="14.25" customHeight="1">
      <c r="B88" s="3" t="s">
        <v>3952</v>
      </c>
    </row>
    <row r="89" ht="14.25" customHeight="1">
      <c r="B89" s="1" t="s">
        <v>3953</v>
      </c>
      <c r="C89" s="3">
        <f t="shared" ref="C89:AG89" si="46">C3</f>
        <v>2020</v>
      </c>
      <c r="D89" s="3">
        <f t="shared" si="46"/>
        <v>2021</v>
      </c>
      <c r="E89" s="3">
        <f t="shared" si="46"/>
        <v>2022</v>
      </c>
      <c r="F89" s="3">
        <f t="shared" si="46"/>
        <v>2023</v>
      </c>
      <c r="G89" s="3">
        <f t="shared" si="46"/>
        <v>2024</v>
      </c>
      <c r="H89" s="3">
        <f t="shared" si="46"/>
        <v>2025</v>
      </c>
      <c r="I89" s="3">
        <f t="shared" si="46"/>
        <v>2026</v>
      </c>
      <c r="J89" s="3">
        <f t="shared" si="46"/>
        <v>2027</v>
      </c>
      <c r="K89" s="3">
        <f t="shared" si="46"/>
        <v>2028</v>
      </c>
      <c r="L89" s="3">
        <f t="shared" si="46"/>
        <v>2029</v>
      </c>
      <c r="M89" s="3">
        <f t="shared" si="46"/>
        <v>2030</v>
      </c>
      <c r="N89" s="3">
        <f t="shared" si="46"/>
        <v>2031</v>
      </c>
      <c r="O89" s="3">
        <f t="shared" si="46"/>
        <v>2032</v>
      </c>
      <c r="P89" s="3">
        <f t="shared" si="46"/>
        <v>2033</v>
      </c>
      <c r="Q89" s="3">
        <f t="shared" si="46"/>
        <v>2034</v>
      </c>
      <c r="R89" s="3">
        <f t="shared" si="46"/>
        <v>2035</v>
      </c>
      <c r="S89" s="3">
        <f t="shared" si="46"/>
        <v>2036</v>
      </c>
      <c r="T89" s="3">
        <f t="shared" si="46"/>
        <v>2037</v>
      </c>
      <c r="U89" s="3">
        <f t="shared" si="46"/>
        <v>2038</v>
      </c>
      <c r="V89" s="3">
        <f t="shared" si="46"/>
        <v>2039</v>
      </c>
      <c r="W89" s="3">
        <f t="shared" si="46"/>
        <v>2040</v>
      </c>
      <c r="X89" s="3">
        <f t="shared" si="46"/>
        <v>2041</v>
      </c>
      <c r="Y89" s="3">
        <f t="shared" si="46"/>
        <v>2042</v>
      </c>
      <c r="Z89" s="3">
        <f t="shared" si="46"/>
        <v>2043</v>
      </c>
      <c r="AA89" s="3">
        <f t="shared" si="46"/>
        <v>2044</v>
      </c>
      <c r="AB89" s="3">
        <f t="shared" si="46"/>
        <v>2045</v>
      </c>
      <c r="AC89" s="3">
        <f t="shared" si="46"/>
        <v>2046</v>
      </c>
      <c r="AD89" s="3">
        <f t="shared" si="46"/>
        <v>2047</v>
      </c>
      <c r="AE89" s="3">
        <f t="shared" si="46"/>
        <v>2048</v>
      </c>
      <c r="AF89" s="3">
        <f t="shared" si="46"/>
        <v>2049</v>
      </c>
      <c r="AG89" s="3">
        <f t="shared" si="46"/>
        <v>2050</v>
      </c>
    </row>
    <row r="90" ht="14.25" customHeight="1">
      <c r="B90" s="3" t="s">
        <v>1959</v>
      </c>
      <c r="C90" s="3">
        <v>0.0</v>
      </c>
      <c r="D90" s="3">
        <v>0.0</v>
      </c>
      <c r="E90" s="3">
        <v>0.0</v>
      </c>
      <c r="F90" s="3">
        <v>0.0</v>
      </c>
      <c r="G90" s="3">
        <v>0.0</v>
      </c>
      <c r="H90" s="3">
        <v>0.0</v>
      </c>
      <c r="I90" s="3">
        <v>0.0</v>
      </c>
      <c r="J90" s="3">
        <v>0.0</v>
      </c>
      <c r="K90" s="3">
        <v>0.0</v>
      </c>
      <c r="L90" s="3">
        <v>0.0</v>
      </c>
      <c r="M90" s="3">
        <v>0.0</v>
      </c>
      <c r="N90" s="3">
        <v>0.0</v>
      </c>
      <c r="O90" s="3">
        <v>0.0</v>
      </c>
      <c r="P90" s="3">
        <v>0.0</v>
      </c>
      <c r="Q90" s="3">
        <v>0.0</v>
      </c>
      <c r="R90" s="3">
        <v>0.0</v>
      </c>
      <c r="S90" s="3">
        <v>0.0</v>
      </c>
      <c r="T90" s="3">
        <v>0.0</v>
      </c>
      <c r="U90" s="3">
        <v>0.0</v>
      </c>
      <c r="V90" s="3">
        <v>0.0</v>
      </c>
      <c r="W90" s="3">
        <v>0.0</v>
      </c>
      <c r="X90" s="3">
        <v>0.0</v>
      </c>
      <c r="Y90" s="3">
        <v>0.0</v>
      </c>
      <c r="Z90" s="3">
        <v>0.0</v>
      </c>
      <c r="AA90" s="3">
        <v>0.0</v>
      </c>
      <c r="AB90" s="3">
        <v>0.0</v>
      </c>
      <c r="AC90" s="3">
        <v>0.0</v>
      </c>
      <c r="AD90" s="3">
        <v>0.0</v>
      </c>
      <c r="AE90" s="3">
        <v>0.0</v>
      </c>
      <c r="AF90" s="3">
        <v>0.0</v>
      </c>
      <c r="AG90" s="3">
        <v>0.0</v>
      </c>
    </row>
    <row r="91" ht="14.25" customHeight="1">
      <c r="B91" s="3" t="s">
        <v>1963</v>
      </c>
      <c r="C91" s="3">
        <v>0.0</v>
      </c>
      <c r="D91" s="3">
        <v>0.0</v>
      </c>
      <c r="E91" s="3">
        <v>0.0</v>
      </c>
      <c r="F91" s="3">
        <v>0.0</v>
      </c>
      <c r="G91" s="3">
        <v>0.0</v>
      </c>
      <c r="H91" s="3">
        <v>0.0</v>
      </c>
      <c r="I91" s="3">
        <v>0.0</v>
      </c>
      <c r="J91" s="3">
        <v>0.0</v>
      </c>
      <c r="K91" s="3">
        <v>0.0</v>
      </c>
      <c r="L91" s="3">
        <v>0.0</v>
      </c>
      <c r="M91" s="3">
        <v>0.0</v>
      </c>
      <c r="N91" s="3">
        <v>0.0</v>
      </c>
      <c r="O91" s="3">
        <v>0.0</v>
      </c>
      <c r="P91" s="3">
        <v>0.0</v>
      </c>
      <c r="Q91" s="3">
        <v>0.0</v>
      </c>
      <c r="R91" s="3">
        <v>0.0</v>
      </c>
      <c r="S91" s="3">
        <v>0.0</v>
      </c>
      <c r="T91" s="3">
        <v>0.0</v>
      </c>
      <c r="U91" s="3">
        <v>0.0</v>
      </c>
      <c r="V91" s="3">
        <v>0.0</v>
      </c>
      <c r="W91" s="3">
        <v>0.0</v>
      </c>
      <c r="X91" s="3">
        <v>0.0</v>
      </c>
      <c r="Y91" s="3">
        <v>0.0</v>
      </c>
      <c r="Z91" s="3">
        <v>0.0</v>
      </c>
      <c r="AA91" s="3">
        <v>0.0</v>
      </c>
      <c r="AB91" s="3">
        <v>0.0</v>
      </c>
      <c r="AC91" s="3">
        <v>0.0</v>
      </c>
      <c r="AD91" s="3">
        <v>0.0</v>
      </c>
      <c r="AE91" s="3">
        <v>0.0</v>
      </c>
      <c r="AF91" s="3">
        <v>0.0</v>
      </c>
      <c r="AG91" s="3">
        <v>0.0</v>
      </c>
    </row>
    <row r="92" ht="14.25" customHeight="1">
      <c r="B92" s="3" t="s">
        <v>1966</v>
      </c>
      <c r="C92" s="3">
        <f t="shared" ref="C92:AG92" si="47">C14/SUM(C$14,C$16)*C$4</f>
        <v>0.221366973</v>
      </c>
      <c r="D92" s="3">
        <f t="shared" si="47"/>
        <v>0.2942631345</v>
      </c>
      <c r="E92" s="3">
        <f t="shared" si="47"/>
        <v>0.2762939832</v>
      </c>
      <c r="F92" s="3">
        <f t="shared" si="47"/>
        <v>0.2556490425</v>
      </c>
      <c r="G92" s="3">
        <f t="shared" si="47"/>
        <v>0.2501101084</v>
      </c>
      <c r="H92" s="3">
        <f t="shared" si="47"/>
        <v>0.2440247308</v>
      </c>
      <c r="I92" s="3">
        <f t="shared" si="47"/>
        <v>0.2390806008</v>
      </c>
      <c r="J92" s="3">
        <f t="shared" si="47"/>
        <v>0.2333424949</v>
      </c>
      <c r="K92" s="3">
        <f t="shared" si="47"/>
        <v>0.2259035337</v>
      </c>
      <c r="L92" s="3">
        <f t="shared" si="47"/>
        <v>0.218660465</v>
      </c>
      <c r="M92" s="3">
        <f t="shared" si="47"/>
        <v>0.2128497659</v>
      </c>
      <c r="N92" s="3">
        <f t="shared" si="47"/>
        <v>0.2047202954</v>
      </c>
      <c r="O92" s="3">
        <f t="shared" si="47"/>
        <v>0.2021777556</v>
      </c>
      <c r="P92" s="3">
        <f t="shared" si="47"/>
        <v>0.1923617795</v>
      </c>
      <c r="Q92" s="3">
        <f t="shared" si="47"/>
        <v>0.1861494072</v>
      </c>
      <c r="R92" s="3">
        <f t="shared" si="47"/>
        <v>0.1806337994</v>
      </c>
      <c r="S92" s="3">
        <f t="shared" si="47"/>
        <v>0.1751534233</v>
      </c>
      <c r="T92" s="3">
        <f t="shared" si="47"/>
        <v>0.1706327205</v>
      </c>
      <c r="U92" s="3">
        <f t="shared" si="47"/>
        <v>0.1667711093</v>
      </c>
      <c r="V92" s="3">
        <f t="shared" si="47"/>
        <v>0.1622487551</v>
      </c>
      <c r="W92" s="3">
        <f t="shared" si="47"/>
        <v>0.1604736987</v>
      </c>
      <c r="X92" s="3">
        <f t="shared" si="47"/>
        <v>0.1569729156</v>
      </c>
      <c r="Y92" s="3">
        <f t="shared" si="47"/>
        <v>0.154644704</v>
      </c>
      <c r="Z92" s="3">
        <f t="shared" si="47"/>
        <v>0.1527012734</v>
      </c>
      <c r="AA92" s="3">
        <f t="shared" si="47"/>
        <v>0.1503286683</v>
      </c>
      <c r="AB92" s="3">
        <f t="shared" si="47"/>
        <v>0.1484021659</v>
      </c>
      <c r="AC92" s="3">
        <f t="shared" si="47"/>
        <v>0.147009946</v>
      </c>
      <c r="AD92" s="3">
        <f t="shared" si="47"/>
        <v>0.1452123567</v>
      </c>
      <c r="AE92" s="3">
        <f t="shared" si="47"/>
        <v>0.1436438096</v>
      </c>
      <c r="AF92" s="3">
        <f t="shared" si="47"/>
        <v>0.1423711431</v>
      </c>
      <c r="AG92" s="3">
        <f t="shared" si="47"/>
        <v>0.1400654239</v>
      </c>
    </row>
    <row r="93" ht="14.25" customHeight="1">
      <c r="B93" s="3" t="s">
        <v>1969</v>
      </c>
      <c r="C93" s="3">
        <v>0.0</v>
      </c>
      <c r="D93" s="3">
        <v>0.0</v>
      </c>
      <c r="E93" s="3">
        <v>0.0</v>
      </c>
      <c r="F93" s="3">
        <v>0.0</v>
      </c>
      <c r="G93" s="3">
        <v>0.0</v>
      </c>
      <c r="H93" s="3">
        <v>0.0</v>
      </c>
      <c r="I93" s="3">
        <v>0.0</v>
      </c>
      <c r="J93" s="3">
        <v>0.0</v>
      </c>
      <c r="K93" s="3">
        <v>0.0</v>
      </c>
      <c r="L93" s="3">
        <v>0.0</v>
      </c>
      <c r="M93" s="3">
        <v>0.0</v>
      </c>
      <c r="N93" s="3">
        <v>0.0</v>
      </c>
      <c r="O93" s="3">
        <v>0.0</v>
      </c>
      <c r="P93" s="3">
        <v>0.0</v>
      </c>
      <c r="Q93" s="3">
        <v>0.0</v>
      </c>
      <c r="R93" s="3">
        <v>0.0</v>
      </c>
      <c r="S93" s="3">
        <v>0.0</v>
      </c>
      <c r="T93" s="3">
        <v>0.0</v>
      </c>
      <c r="U93" s="3">
        <v>0.0</v>
      </c>
      <c r="V93" s="3">
        <v>0.0</v>
      </c>
      <c r="W93" s="3">
        <v>0.0</v>
      </c>
      <c r="X93" s="3">
        <v>0.0</v>
      </c>
      <c r="Y93" s="3">
        <v>0.0</v>
      </c>
      <c r="Z93" s="3">
        <v>0.0</v>
      </c>
      <c r="AA93" s="3">
        <v>0.0</v>
      </c>
      <c r="AB93" s="3">
        <v>0.0</v>
      </c>
      <c r="AC93" s="3">
        <v>0.0</v>
      </c>
      <c r="AD93" s="3">
        <v>0.0</v>
      </c>
      <c r="AE93" s="3">
        <v>0.0</v>
      </c>
      <c r="AF93" s="3">
        <v>0.0</v>
      </c>
      <c r="AG93" s="3">
        <v>0.0</v>
      </c>
    </row>
    <row r="94" ht="14.25" customHeight="1">
      <c r="B94" s="3" t="s">
        <v>1972</v>
      </c>
      <c r="C94" s="3">
        <f t="shared" ref="C94:AG94" si="48">C16/SUM(C$14,C$16)*C$4</f>
        <v>0.29349719</v>
      </c>
      <c r="D94" s="3">
        <f t="shared" si="48"/>
        <v>0.2043369132</v>
      </c>
      <c r="E94" s="3">
        <f t="shared" si="48"/>
        <v>0.2100629136</v>
      </c>
      <c r="F94" s="3">
        <f t="shared" si="48"/>
        <v>0.2179609394</v>
      </c>
      <c r="G94" s="3">
        <f t="shared" si="48"/>
        <v>0.2102471631</v>
      </c>
      <c r="H94" s="3">
        <f t="shared" si="48"/>
        <v>0.2028278897</v>
      </c>
      <c r="I94" s="3">
        <f t="shared" si="48"/>
        <v>0.1941050146</v>
      </c>
      <c r="J94" s="3">
        <f t="shared" si="48"/>
        <v>0.1862214497</v>
      </c>
      <c r="K94" s="3">
        <f t="shared" si="48"/>
        <v>0.1800773597</v>
      </c>
      <c r="L94" s="3">
        <f t="shared" si="48"/>
        <v>0.1737534565</v>
      </c>
      <c r="M94" s="3">
        <f t="shared" si="48"/>
        <v>0.1662488109</v>
      </c>
      <c r="N94" s="3">
        <f t="shared" si="48"/>
        <v>0.1613494775</v>
      </c>
      <c r="O94" s="3">
        <f t="shared" si="48"/>
        <v>0.1514948179</v>
      </c>
      <c r="P94" s="3">
        <f t="shared" si="48"/>
        <v>0.149422558</v>
      </c>
      <c r="Q94" s="3">
        <f t="shared" si="48"/>
        <v>0.1444323219</v>
      </c>
      <c r="R94" s="3">
        <f t="shared" si="48"/>
        <v>0.1395059412</v>
      </c>
      <c r="S94" s="3">
        <f t="shared" si="48"/>
        <v>0.1353679099</v>
      </c>
      <c r="T94" s="3">
        <f t="shared" si="48"/>
        <v>0.1311795367</v>
      </c>
      <c r="U94" s="3">
        <f t="shared" si="48"/>
        <v>0.127293316</v>
      </c>
      <c r="V94" s="3">
        <f t="shared" si="48"/>
        <v>0.1248888642</v>
      </c>
      <c r="W94" s="3">
        <f t="shared" si="48"/>
        <v>0.120619388</v>
      </c>
      <c r="X94" s="3">
        <f t="shared" si="48"/>
        <v>0.1188363665</v>
      </c>
      <c r="Y94" s="3">
        <f t="shared" si="48"/>
        <v>0.1165731219</v>
      </c>
      <c r="Z94" s="3">
        <f t="shared" si="48"/>
        <v>0.1144953411</v>
      </c>
      <c r="AA94" s="3">
        <f t="shared" si="48"/>
        <v>0.1132521614</v>
      </c>
      <c r="AB94" s="3">
        <f t="shared" si="48"/>
        <v>0.1118771634</v>
      </c>
      <c r="AC94" s="3">
        <f t="shared" si="48"/>
        <v>0.1102063532</v>
      </c>
      <c r="AD94" s="3">
        <f t="shared" si="48"/>
        <v>0.1091100393</v>
      </c>
      <c r="AE94" s="3">
        <f t="shared" si="48"/>
        <v>0.107916602</v>
      </c>
      <c r="AF94" s="3">
        <f t="shared" si="48"/>
        <v>0.106532014</v>
      </c>
      <c r="AG94" s="3">
        <f t="shared" si="48"/>
        <v>0.1061866175</v>
      </c>
    </row>
    <row r="95" ht="14.25" customHeight="1">
      <c r="B95" s="3" t="s">
        <v>1975</v>
      </c>
      <c r="C95" s="3">
        <v>0.0</v>
      </c>
      <c r="D95" s="3">
        <v>0.0</v>
      </c>
      <c r="E95" s="3">
        <v>0.0</v>
      </c>
      <c r="F95" s="3">
        <v>0.0</v>
      </c>
      <c r="G95" s="3">
        <v>0.0</v>
      </c>
      <c r="H95" s="3">
        <v>0.0</v>
      </c>
      <c r="I95" s="3">
        <v>0.0</v>
      </c>
      <c r="J95" s="3">
        <v>0.0</v>
      </c>
      <c r="K95" s="3">
        <v>0.0</v>
      </c>
      <c r="L95" s="3">
        <v>0.0</v>
      </c>
      <c r="M95" s="3">
        <v>0.0</v>
      </c>
      <c r="N95" s="3">
        <v>0.0</v>
      </c>
      <c r="O95" s="3">
        <v>0.0</v>
      </c>
      <c r="P95" s="3">
        <v>0.0</v>
      </c>
      <c r="Q95" s="3">
        <v>0.0</v>
      </c>
      <c r="R95" s="3">
        <v>0.0</v>
      </c>
      <c r="S95" s="3">
        <v>0.0</v>
      </c>
      <c r="T95" s="3">
        <v>0.0</v>
      </c>
      <c r="U95" s="3">
        <v>0.0</v>
      </c>
      <c r="V95" s="3">
        <v>0.0</v>
      </c>
      <c r="W95" s="3">
        <v>0.0</v>
      </c>
      <c r="X95" s="3">
        <v>0.0</v>
      </c>
      <c r="Y95" s="3">
        <v>0.0</v>
      </c>
      <c r="Z95" s="3">
        <v>0.0</v>
      </c>
      <c r="AA95" s="3">
        <v>0.0</v>
      </c>
      <c r="AB95" s="3">
        <v>0.0</v>
      </c>
      <c r="AC95" s="3">
        <v>0.0</v>
      </c>
      <c r="AD95" s="3">
        <v>0.0</v>
      </c>
      <c r="AE95" s="3">
        <v>0.0</v>
      </c>
      <c r="AF95" s="3">
        <v>0.0</v>
      </c>
      <c r="AG95" s="3">
        <v>0.0</v>
      </c>
    </row>
    <row r="96" ht="14.25" customHeight="1">
      <c r="B96" s="3" t="s">
        <v>610</v>
      </c>
      <c r="C96" s="3">
        <v>0.0</v>
      </c>
      <c r="D96" s="3">
        <v>0.0</v>
      </c>
      <c r="E96" s="3">
        <v>0.0</v>
      </c>
      <c r="F96" s="3">
        <v>0.0</v>
      </c>
      <c r="G96" s="3">
        <v>0.0</v>
      </c>
      <c r="H96" s="3">
        <v>0.0</v>
      </c>
      <c r="I96" s="3">
        <v>0.0</v>
      </c>
      <c r="J96" s="3">
        <v>0.0</v>
      </c>
      <c r="K96" s="3">
        <v>0.0</v>
      </c>
      <c r="L96" s="3">
        <v>0.0</v>
      </c>
      <c r="M96" s="3">
        <v>0.0</v>
      </c>
      <c r="N96" s="3">
        <v>0.0</v>
      </c>
      <c r="O96" s="3">
        <v>0.0</v>
      </c>
      <c r="P96" s="3">
        <v>0.0</v>
      </c>
      <c r="Q96" s="3">
        <v>0.0</v>
      </c>
      <c r="R96" s="3">
        <v>0.0</v>
      </c>
      <c r="S96" s="3">
        <v>0.0</v>
      </c>
      <c r="T96" s="3">
        <v>0.0</v>
      </c>
      <c r="U96" s="3">
        <v>0.0</v>
      </c>
      <c r="V96" s="3">
        <v>0.0</v>
      </c>
      <c r="W96" s="3">
        <v>0.0</v>
      </c>
      <c r="X96" s="3">
        <v>0.0</v>
      </c>
      <c r="Y96" s="3">
        <v>0.0</v>
      </c>
      <c r="Z96" s="3">
        <v>0.0</v>
      </c>
      <c r="AA96" s="3">
        <v>0.0</v>
      </c>
      <c r="AB96" s="3">
        <v>0.0</v>
      </c>
      <c r="AC96" s="3">
        <v>0.0</v>
      </c>
      <c r="AD96" s="3">
        <v>0.0</v>
      </c>
      <c r="AE96" s="3">
        <v>0.0</v>
      </c>
      <c r="AF96" s="3">
        <v>0.0</v>
      </c>
      <c r="AG96" s="3">
        <v>0.0</v>
      </c>
    </row>
    <row r="97" ht="14.25" customHeight="1">
      <c r="B97" s="3" t="s">
        <v>613</v>
      </c>
      <c r="C97" s="3">
        <v>0.0</v>
      </c>
      <c r="D97" s="3">
        <v>0.0</v>
      </c>
      <c r="E97" s="3">
        <v>0.0</v>
      </c>
      <c r="F97" s="3">
        <v>0.0</v>
      </c>
      <c r="G97" s="3">
        <v>0.0</v>
      </c>
      <c r="H97" s="3">
        <v>0.0</v>
      </c>
      <c r="I97" s="3">
        <v>0.0</v>
      </c>
      <c r="J97" s="3">
        <v>0.0</v>
      </c>
      <c r="K97" s="3">
        <v>0.0</v>
      </c>
      <c r="L97" s="3">
        <v>0.0</v>
      </c>
      <c r="M97" s="3">
        <v>0.0</v>
      </c>
      <c r="N97" s="3">
        <v>0.0</v>
      </c>
      <c r="O97" s="3">
        <v>0.0</v>
      </c>
      <c r="P97" s="3">
        <v>0.0</v>
      </c>
      <c r="Q97" s="3">
        <v>0.0</v>
      </c>
      <c r="R97" s="3">
        <v>0.0</v>
      </c>
      <c r="S97" s="3">
        <v>0.0</v>
      </c>
      <c r="T97" s="3">
        <v>0.0</v>
      </c>
      <c r="U97" s="3">
        <v>0.0</v>
      </c>
      <c r="V97" s="3">
        <v>0.0</v>
      </c>
      <c r="W97" s="3">
        <v>0.0</v>
      </c>
      <c r="X97" s="3">
        <v>0.0</v>
      </c>
      <c r="Y97" s="3">
        <v>0.0</v>
      </c>
      <c r="Z97" s="3">
        <v>0.0</v>
      </c>
      <c r="AA97" s="3">
        <v>0.0</v>
      </c>
      <c r="AB97" s="3">
        <v>0.0</v>
      </c>
      <c r="AC97" s="3">
        <v>0.0</v>
      </c>
      <c r="AD97" s="3">
        <v>0.0</v>
      </c>
      <c r="AE97" s="3">
        <v>0.0</v>
      </c>
      <c r="AF97" s="3">
        <v>0.0</v>
      </c>
      <c r="AG97" s="3">
        <v>0.0</v>
      </c>
    </row>
    <row r="98" ht="14.25" customHeight="1">
      <c r="B98" s="3" t="s">
        <v>623</v>
      </c>
      <c r="C98" s="3">
        <v>0.0</v>
      </c>
      <c r="D98" s="3">
        <v>0.0</v>
      </c>
      <c r="E98" s="3">
        <v>0.0</v>
      </c>
      <c r="F98" s="3">
        <v>0.0</v>
      </c>
      <c r="G98" s="3">
        <v>0.0</v>
      </c>
      <c r="H98" s="3">
        <v>0.0</v>
      </c>
      <c r="I98" s="3">
        <v>0.0</v>
      </c>
      <c r="J98" s="3">
        <v>0.0</v>
      </c>
      <c r="K98" s="3">
        <v>0.0</v>
      </c>
      <c r="L98" s="3">
        <v>0.0</v>
      </c>
      <c r="M98" s="3">
        <v>0.0</v>
      </c>
      <c r="N98" s="3">
        <v>0.0</v>
      </c>
      <c r="O98" s="3">
        <v>0.0</v>
      </c>
      <c r="P98" s="3">
        <v>0.0</v>
      </c>
      <c r="Q98" s="3">
        <v>0.0</v>
      </c>
      <c r="R98" s="3">
        <v>0.0</v>
      </c>
      <c r="S98" s="3">
        <v>0.0</v>
      </c>
      <c r="T98" s="3">
        <v>0.0</v>
      </c>
      <c r="U98" s="3">
        <v>0.0</v>
      </c>
      <c r="V98" s="3">
        <v>0.0</v>
      </c>
      <c r="W98" s="3">
        <v>0.0</v>
      </c>
      <c r="X98" s="3">
        <v>0.0</v>
      </c>
      <c r="Y98" s="3">
        <v>0.0</v>
      </c>
      <c r="Z98" s="3">
        <v>0.0</v>
      </c>
      <c r="AA98" s="3">
        <v>0.0</v>
      </c>
      <c r="AB98" s="3">
        <v>0.0</v>
      </c>
      <c r="AC98" s="3">
        <v>0.0</v>
      </c>
      <c r="AD98" s="3">
        <v>0.0</v>
      </c>
      <c r="AE98" s="3">
        <v>0.0</v>
      </c>
      <c r="AF98" s="3">
        <v>0.0</v>
      </c>
      <c r="AG98" s="3">
        <v>0.0</v>
      </c>
    </row>
    <row r="99" ht="14.25" customHeight="1">
      <c r="B99" s="3" t="s">
        <v>626</v>
      </c>
      <c r="C99" s="3">
        <f t="shared" ref="C99:AG99" si="49">C23/SUM(C$23,C$25)*C$5</f>
        <v>0.3998684726</v>
      </c>
      <c r="D99" s="3">
        <f t="shared" si="49"/>
        <v>0.3894652638</v>
      </c>
      <c r="E99" s="3">
        <f t="shared" si="49"/>
        <v>0.4011189315</v>
      </c>
      <c r="F99" s="3">
        <f t="shared" si="49"/>
        <v>0.4123329732</v>
      </c>
      <c r="G99" s="3">
        <f t="shared" si="49"/>
        <v>0.4240651674</v>
      </c>
      <c r="H99" s="3">
        <f t="shared" si="49"/>
        <v>0.4357639703</v>
      </c>
      <c r="I99" s="3">
        <f t="shared" si="49"/>
        <v>0.4475795082</v>
      </c>
      <c r="J99" s="3">
        <f t="shared" si="49"/>
        <v>0.45926041</v>
      </c>
      <c r="K99" s="3">
        <f t="shared" si="49"/>
        <v>0.4707708693</v>
      </c>
      <c r="L99" s="3">
        <f t="shared" si="49"/>
        <v>0.482229593</v>
      </c>
      <c r="M99" s="3">
        <f t="shared" si="49"/>
        <v>0.4934484519</v>
      </c>
      <c r="N99" s="3">
        <f t="shared" si="49"/>
        <v>0.5043891768</v>
      </c>
      <c r="O99" s="3">
        <f t="shared" si="49"/>
        <v>0.5148278649</v>
      </c>
      <c r="P99" s="3">
        <f t="shared" si="49"/>
        <v>0.5247763103</v>
      </c>
      <c r="Q99" s="3">
        <f t="shared" si="49"/>
        <v>0.5338740425</v>
      </c>
      <c r="R99" s="3">
        <f t="shared" si="49"/>
        <v>0.5425671295</v>
      </c>
      <c r="S99" s="3">
        <f t="shared" si="49"/>
        <v>0.550720752</v>
      </c>
      <c r="T99" s="3">
        <f t="shared" si="49"/>
        <v>0.5580180702</v>
      </c>
      <c r="U99" s="3">
        <f t="shared" si="49"/>
        <v>0.5647594932</v>
      </c>
      <c r="V99" s="3">
        <f t="shared" si="49"/>
        <v>0.5706395249</v>
      </c>
      <c r="W99" s="3">
        <f t="shared" si="49"/>
        <v>0.5758161882</v>
      </c>
      <c r="X99" s="3">
        <f t="shared" si="49"/>
        <v>0.5803864969</v>
      </c>
      <c r="Y99" s="3">
        <f t="shared" si="49"/>
        <v>0.5843582347</v>
      </c>
      <c r="Z99" s="3">
        <f t="shared" si="49"/>
        <v>0.5878780148</v>
      </c>
      <c r="AA99" s="3">
        <f t="shared" si="49"/>
        <v>0.5910510626</v>
      </c>
      <c r="AB99" s="3">
        <f t="shared" si="49"/>
        <v>0.5939381273</v>
      </c>
      <c r="AC99" s="3">
        <f t="shared" si="49"/>
        <v>0.5966690274</v>
      </c>
      <c r="AD99" s="3">
        <f t="shared" si="49"/>
        <v>0.5992426675</v>
      </c>
      <c r="AE99" s="3">
        <f t="shared" si="49"/>
        <v>0.6016607635</v>
      </c>
      <c r="AF99" s="3">
        <f t="shared" si="49"/>
        <v>0.6040295621</v>
      </c>
      <c r="AG99" s="3">
        <f t="shared" si="49"/>
        <v>0.6063089991</v>
      </c>
    </row>
    <row r="100" ht="14.25" customHeight="1">
      <c r="B100" s="3" t="s">
        <v>629</v>
      </c>
      <c r="C100" s="3">
        <v>0.0</v>
      </c>
      <c r="D100" s="3">
        <v>0.0</v>
      </c>
      <c r="E100" s="3">
        <v>0.0</v>
      </c>
      <c r="F100" s="3">
        <v>0.0</v>
      </c>
      <c r="G100" s="3">
        <v>0.0</v>
      </c>
      <c r="H100" s="3">
        <v>0.0</v>
      </c>
      <c r="I100" s="3">
        <v>0.0</v>
      </c>
      <c r="J100" s="3">
        <v>0.0</v>
      </c>
      <c r="K100" s="3">
        <v>0.0</v>
      </c>
      <c r="L100" s="3">
        <v>0.0</v>
      </c>
      <c r="M100" s="3">
        <v>0.0</v>
      </c>
      <c r="N100" s="3">
        <v>0.0</v>
      </c>
      <c r="O100" s="3">
        <v>0.0</v>
      </c>
      <c r="P100" s="3">
        <v>0.0</v>
      </c>
      <c r="Q100" s="3">
        <v>0.0</v>
      </c>
      <c r="R100" s="3">
        <v>0.0</v>
      </c>
      <c r="S100" s="3">
        <v>0.0</v>
      </c>
      <c r="T100" s="3">
        <v>0.0</v>
      </c>
      <c r="U100" s="3">
        <v>0.0</v>
      </c>
      <c r="V100" s="3">
        <v>0.0</v>
      </c>
      <c r="W100" s="3">
        <v>0.0</v>
      </c>
      <c r="X100" s="3">
        <v>0.0</v>
      </c>
      <c r="Y100" s="3">
        <v>0.0</v>
      </c>
      <c r="Z100" s="3">
        <v>0.0</v>
      </c>
      <c r="AA100" s="3">
        <v>0.0</v>
      </c>
      <c r="AB100" s="3">
        <v>0.0</v>
      </c>
      <c r="AC100" s="3">
        <v>0.0</v>
      </c>
      <c r="AD100" s="3">
        <v>0.0</v>
      </c>
      <c r="AE100" s="3">
        <v>0.0</v>
      </c>
      <c r="AF100" s="3">
        <v>0.0</v>
      </c>
      <c r="AG100" s="3">
        <v>0.0</v>
      </c>
    </row>
    <row r="101" ht="14.25" customHeight="1">
      <c r="B101" s="3" t="s">
        <v>632</v>
      </c>
      <c r="C101" s="3">
        <f t="shared" ref="C101:AG101" si="50">C25/SUM(C$23,C$25)*C$5</f>
        <v>0.08526736439</v>
      </c>
      <c r="D101" s="3">
        <f t="shared" si="50"/>
        <v>0.1119346886</v>
      </c>
      <c r="E101" s="3">
        <f t="shared" si="50"/>
        <v>0.1125241717</v>
      </c>
      <c r="F101" s="3">
        <f t="shared" si="50"/>
        <v>0.1140570449</v>
      </c>
      <c r="G101" s="3">
        <f t="shared" si="50"/>
        <v>0.115577561</v>
      </c>
      <c r="H101" s="3">
        <f t="shared" si="50"/>
        <v>0.1173834092</v>
      </c>
      <c r="I101" s="3">
        <f t="shared" si="50"/>
        <v>0.1192348763</v>
      </c>
      <c r="J101" s="3">
        <f t="shared" si="50"/>
        <v>0.1211756453</v>
      </c>
      <c r="K101" s="3">
        <f t="shared" si="50"/>
        <v>0.1232482373</v>
      </c>
      <c r="L101" s="3">
        <f t="shared" si="50"/>
        <v>0.1253564855</v>
      </c>
      <c r="M101" s="3">
        <f t="shared" si="50"/>
        <v>0.1274529713</v>
      </c>
      <c r="N101" s="3">
        <f t="shared" si="50"/>
        <v>0.1295410503</v>
      </c>
      <c r="O101" s="3">
        <f t="shared" si="50"/>
        <v>0.1314995615</v>
      </c>
      <c r="P101" s="3">
        <f t="shared" si="50"/>
        <v>0.1334393522</v>
      </c>
      <c r="Q101" s="3">
        <f t="shared" si="50"/>
        <v>0.1355442284</v>
      </c>
      <c r="R101" s="3">
        <f t="shared" si="50"/>
        <v>0.1372931299</v>
      </c>
      <c r="S101" s="3">
        <f t="shared" si="50"/>
        <v>0.1387579148</v>
      </c>
      <c r="T101" s="3">
        <f t="shared" si="50"/>
        <v>0.1401696725</v>
      </c>
      <c r="U101" s="3">
        <f t="shared" si="50"/>
        <v>0.1411760815</v>
      </c>
      <c r="V101" s="3">
        <f t="shared" si="50"/>
        <v>0.1422228558</v>
      </c>
      <c r="W101" s="3">
        <f t="shared" si="50"/>
        <v>0.1430907251</v>
      </c>
      <c r="X101" s="3">
        <f t="shared" si="50"/>
        <v>0.143804221</v>
      </c>
      <c r="Y101" s="3">
        <f t="shared" si="50"/>
        <v>0.1444239393</v>
      </c>
      <c r="Z101" s="3">
        <f t="shared" si="50"/>
        <v>0.1449253707</v>
      </c>
      <c r="AA101" s="3">
        <f t="shared" si="50"/>
        <v>0.1453681078</v>
      </c>
      <c r="AB101" s="3">
        <f t="shared" si="50"/>
        <v>0.1457825433</v>
      </c>
      <c r="AC101" s="3">
        <f t="shared" si="50"/>
        <v>0.1461146734</v>
      </c>
      <c r="AD101" s="3">
        <f t="shared" si="50"/>
        <v>0.1464349365</v>
      </c>
      <c r="AE101" s="3">
        <f t="shared" si="50"/>
        <v>0.1467788249</v>
      </c>
      <c r="AF101" s="3">
        <f t="shared" si="50"/>
        <v>0.1470672807</v>
      </c>
      <c r="AG101" s="3">
        <f t="shared" si="50"/>
        <v>0.1474389595</v>
      </c>
    </row>
    <row r="102" ht="14.25" customHeight="1">
      <c r="B102" s="3" t="s">
        <v>635</v>
      </c>
      <c r="C102" s="3">
        <v>0.0</v>
      </c>
      <c r="D102" s="3">
        <v>0.0</v>
      </c>
      <c r="E102" s="3">
        <v>0.0</v>
      </c>
      <c r="F102" s="3">
        <v>0.0</v>
      </c>
      <c r="G102" s="3">
        <v>0.0</v>
      </c>
      <c r="H102" s="3">
        <v>0.0</v>
      </c>
      <c r="I102" s="3">
        <v>0.0</v>
      </c>
      <c r="J102" s="3">
        <v>0.0</v>
      </c>
      <c r="K102" s="3">
        <v>0.0</v>
      </c>
      <c r="L102" s="3">
        <v>0.0</v>
      </c>
      <c r="M102" s="3">
        <v>0.0</v>
      </c>
      <c r="N102" s="3">
        <v>0.0</v>
      </c>
      <c r="O102" s="3">
        <v>0.0</v>
      </c>
      <c r="P102" s="3">
        <v>0.0</v>
      </c>
      <c r="Q102" s="3">
        <v>0.0</v>
      </c>
      <c r="R102" s="3">
        <v>0.0</v>
      </c>
      <c r="S102" s="3">
        <v>0.0</v>
      </c>
      <c r="T102" s="3">
        <v>0.0</v>
      </c>
      <c r="U102" s="3">
        <v>0.0</v>
      </c>
      <c r="V102" s="3">
        <v>0.0</v>
      </c>
      <c r="W102" s="3">
        <v>0.0</v>
      </c>
      <c r="X102" s="3">
        <v>0.0</v>
      </c>
      <c r="Y102" s="3">
        <v>0.0</v>
      </c>
      <c r="Z102" s="3">
        <v>0.0</v>
      </c>
      <c r="AA102" s="3">
        <v>0.0</v>
      </c>
      <c r="AB102" s="3">
        <v>0.0</v>
      </c>
      <c r="AC102" s="3">
        <v>0.0</v>
      </c>
      <c r="AD102" s="3">
        <v>0.0</v>
      </c>
      <c r="AE102" s="3">
        <v>0.0</v>
      </c>
      <c r="AF102" s="3">
        <v>0.0</v>
      </c>
      <c r="AG102" s="3">
        <v>0.0</v>
      </c>
    </row>
    <row r="103" ht="14.25" customHeight="1">
      <c r="B103" s="3" t="s">
        <v>638</v>
      </c>
      <c r="C103" s="3">
        <v>0.0</v>
      </c>
      <c r="D103" s="3">
        <v>0.0</v>
      </c>
      <c r="E103" s="3">
        <v>0.0</v>
      </c>
      <c r="F103" s="3">
        <v>0.0</v>
      </c>
      <c r="G103" s="3">
        <v>0.0</v>
      </c>
      <c r="H103" s="3">
        <v>0.0</v>
      </c>
      <c r="I103" s="3">
        <v>0.0</v>
      </c>
      <c r="J103" s="3">
        <v>0.0</v>
      </c>
      <c r="K103" s="3">
        <v>0.0</v>
      </c>
      <c r="L103" s="3">
        <v>0.0</v>
      </c>
      <c r="M103" s="3">
        <v>0.0</v>
      </c>
      <c r="N103" s="3">
        <v>0.0</v>
      </c>
      <c r="O103" s="3">
        <v>0.0</v>
      </c>
      <c r="P103" s="3">
        <v>0.0</v>
      </c>
      <c r="Q103" s="3">
        <v>0.0</v>
      </c>
      <c r="R103" s="3">
        <v>0.0</v>
      </c>
      <c r="S103" s="3">
        <v>0.0</v>
      </c>
      <c r="T103" s="3">
        <v>0.0</v>
      </c>
      <c r="U103" s="3">
        <v>0.0</v>
      </c>
      <c r="V103" s="3">
        <v>0.0</v>
      </c>
      <c r="W103" s="3">
        <v>0.0</v>
      </c>
      <c r="X103" s="3">
        <v>0.0</v>
      </c>
      <c r="Y103" s="3">
        <v>0.0</v>
      </c>
      <c r="Z103" s="3">
        <v>0.0</v>
      </c>
      <c r="AA103" s="3">
        <v>0.0</v>
      </c>
      <c r="AB103" s="3">
        <v>0.0</v>
      </c>
      <c r="AC103" s="3">
        <v>0.0</v>
      </c>
      <c r="AD103" s="3">
        <v>0.0</v>
      </c>
      <c r="AE103" s="3">
        <v>0.0</v>
      </c>
      <c r="AF103" s="3">
        <v>0.0</v>
      </c>
      <c r="AG103" s="3">
        <v>0.0</v>
      </c>
    </row>
    <row r="104" ht="14.25" customHeight="1">
      <c r="B104" s="3" t="s">
        <v>610</v>
      </c>
      <c r="C104" s="3">
        <v>0.0</v>
      </c>
      <c r="D104" s="3">
        <v>0.0</v>
      </c>
      <c r="E104" s="3">
        <v>0.0</v>
      </c>
      <c r="F104" s="3">
        <v>0.0</v>
      </c>
      <c r="G104" s="3">
        <v>0.0</v>
      </c>
      <c r="H104" s="3">
        <v>0.0</v>
      </c>
      <c r="I104" s="3">
        <v>0.0</v>
      </c>
      <c r="J104" s="3">
        <v>0.0</v>
      </c>
      <c r="K104" s="3">
        <v>0.0</v>
      </c>
      <c r="L104" s="3">
        <v>0.0</v>
      </c>
      <c r="M104" s="3">
        <v>0.0</v>
      </c>
      <c r="N104" s="3">
        <v>0.0</v>
      </c>
      <c r="O104" s="3">
        <v>0.0</v>
      </c>
      <c r="P104" s="3">
        <v>0.0</v>
      </c>
      <c r="Q104" s="3">
        <v>0.0</v>
      </c>
      <c r="R104" s="3">
        <v>0.0</v>
      </c>
      <c r="S104" s="3">
        <v>0.0</v>
      </c>
      <c r="T104" s="3">
        <v>0.0</v>
      </c>
      <c r="U104" s="3">
        <v>0.0</v>
      </c>
      <c r="V104" s="3">
        <v>0.0</v>
      </c>
      <c r="W104" s="3">
        <v>0.0</v>
      </c>
      <c r="X104" s="3">
        <v>0.0</v>
      </c>
      <c r="Y104" s="3">
        <v>0.0</v>
      </c>
      <c r="Z104" s="3">
        <v>0.0</v>
      </c>
      <c r="AA104" s="3">
        <v>0.0</v>
      </c>
      <c r="AB104" s="3">
        <v>0.0</v>
      </c>
      <c r="AC104" s="3">
        <v>0.0</v>
      </c>
      <c r="AD104" s="3">
        <v>0.0</v>
      </c>
      <c r="AE104" s="3">
        <v>0.0</v>
      </c>
      <c r="AF104" s="3">
        <v>0.0</v>
      </c>
      <c r="AG104" s="3">
        <v>0.0</v>
      </c>
    </row>
    <row r="105" ht="14.25" customHeight="1">
      <c r="B105" s="3" t="s">
        <v>613</v>
      </c>
      <c r="C105" s="3">
        <v>0.0</v>
      </c>
      <c r="D105" s="3">
        <v>0.0</v>
      </c>
      <c r="E105" s="3">
        <v>0.0</v>
      </c>
      <c r="F105" s="3">
        <v>0.0</v>
      </c>
      <c r="G105" s="3">
        <v>0.0</v>
      </c>
      <c r="H105" s="3">
        <v>0.0</v>
      </c>
      <c r="I105" s="3">
        <v>0.0</v>
      </c>
      <c r="J105" s="3">
        <v>0.0</v>
      </c>
      <c r="K105" s="3">
        <v>0.0</v>
      </c>
      <c r="L105" s="3">
        <v>0.0</v>
      </c>
      <c r="M105" s="3">
        <v>0.0</v>
      </c>
      <c r="N105" s="3">
        <v>0.0</v>
      </c>
      <c r="O105" s="3">
        <v>0.0</v>
      </c>
      <c r="P105" s="3">
        <v>0.0</v>
      </c>
      <c r="Q105" s="3">
        <v>0.0</v>
      </c>
      <c r="R105" s="3">
        <v>0.0</v>
      </c>
      <c r="S105" s="3">
        <v>0.0</v>
      </c>
      <c r="T105" s="3">
        <v>0.0</v>
      </c>
      <c r="U105" s="3">
        <v>0.0</v>
      </c>
      <c r="V105" s="3">
        <v>0.0</v>
      </c>
      <c r="W105" s="3">
        <v>0.0</v>
      </c>
      <c r="X105" s="3">
        <v>0.0</v>
      </c>
      <c r="Y105" s="3">
        <v>0.0</v>
      </c>
      <c r="Z105" s="3">
        <v>0.0</v>
      </c>
      <c r="AA105" s="3">
        <v>0.0</v>
      </c>
      <c r="AB105" s="3">
        <v>0.0</v>
      </c>
      <c r="AC105" s="3">
        <v>0.0</v>
      </c>
      <c r="AD105" s="3">
        <v>0.0</v>
      </c>
      <c r="AE105" s="3">
        <v>0.0</v>
      </c>
      <c r="AF105" s="3">
        <v>0.0</v>
      </c>
      <c r="AG105" s="3">
        <v>0.0</v>
      </c>
    </row>
    <row r="106" ht="14.25" customHeight="1"/>
    <row r="107" ht="14.25" customHeight="1">
      <c r="B107" s="3" t="s">
        <v>3954</v>
      </c>
    </row>
    <row r="108" ht="14.25" customHeight="1">
      <c r="B108" s="3" t="s">
        <v>3955</v>
      </c>
    </row>
    <row r="109" ht="14.25" customHeight="1">
      <c r="B109" s="1" t="s">
        <v>3956</v>
      </c>
      <c r="C109" s="3">
        <f t="shared" ref="C109:AG109" si="51">C3</f>
        <v>2020</v>
      </c>
      <c r="D109" s="3">
        <f t="shared" si="51"/>
        <v>2021</v>
      </c>
      <c r="E109" s="3">
        <f t="shared" si="51"/>
        <v>2022</v>
      </c>
      <c r="F109" s="3">
        <f t="shared" si="51"/>
        <v>2023</v>
      </c>
      <c r="G109" s="3">
        <f t="shared" si="51"/>
        <v>2024</v>
      </c>
      <c r="H109" s="3">
        <f t="shared" si="51"/>
        <v>2025</v>
      </c>
      <c r="I109" s="3">
        <f t="shared" si="51"/>
        <v>2026</v>
      </c>
      <c r="J109" s="3">
        <f t="shared" si="51"/>
        <v>2027</v>
      </c>
      <c r="K109" s="3">
        <f t="shared" si="51"/>
        <v>2028</v>
      </c>
      <c r="L109" s="3">
        <f t="shared" si="51"/>
        <v>2029</v>
      </c>
      <c r="M109" s="3">
        <f t="shared" si="51"/>
        <v>2030</v>
      </c>
      <c r="N109" s="3">
        <f t="shared" si="51"/>
        <v>2031</v>
      </c>
      <c r="O109" s="3">
        <f t="shared" si="51"/>
        <v>2032</v>
      </c>
      <c r="P109" s="3">
        <f t="shared" si="51"/>
        <v>2033</v>
      </c>
      <c r="Q109" s="3">
        <f t="shared" si="51"/>
        <v>2034</v>
      </c>
      <c r="R109" s="3">
        <f t="shared" si="51"/>
        <v>2035</v>
      </c>
      <c r="S109" s="3">
        <f t="shared" si="51"/>
        <v>2036</v>
      </c>
      <c r="T109" s="3">
        <f t="shared" si="51"/>
        <v>2037</v>
      </c>
      <c r="U109" s="3">
        <f t="shared" si="51"/>
        <v>2038</v>
      </c>
      <c r="V109" s="3">
        <f t="shared" si="51"/>
        <v>2039</v>
      </c>
      <c r="W109" s="3">
        <f t="shared" si="51"/>
        <v>2040</v>
      </c>
      <c r="X109" s="3">
        <f t="shared" si="51"/>
        <v>2041</v>
      </c>
      <c r="Y109" s="3">
        <f t="shared" si="51"/>
        <v>2042</v>
      </c>
      <c r="Z109" s="3">
        <f t="shared" si="51"/>
        <v>2043</v>
      </c>
      <c r="AA109" s="3">
        <f t="shared" si="51"/>
        <v>2044</v>
      </c>
      <c r="AB109" s="3">
        <f t="shared" si="51"/>
        <v>2045</v>
      </c>
      <c r="AC109" s="3">
        <f t="shared" si="51"/>
        <v>2046</v>
      </c>
      <c r="AD109" s="3">
        <f t="shared" si="51"/>
        <v>2047</v>
      </c>
      <c r="AE109" s="3">
        <f t="shared" si="51"/>
        <v>2048</v>
      </c>
      <c r="AF109" s="3">
        <f t="shared" si="51"/>
        <v>2049</v>
      </c>
      <c r="AG109" s="3">
        <f t="shared" si="51"/>
        <v>2050</v>
      </c>
    </row>
    <row r="110" ht="14.25" customHeight="1">
      <c r="B110" s="3" t="s">
        <v>1959</v>
      </c>
      <c r="C110" s="3">
        <f t="shared" ref="C110:AG110" si="52">C12/SUM(C$12:C$15,C$17:C$19)</f>
        <v>0.004580579149</v>
      </c>
      <c r="D110" s="3">
        <f t="shared" si="52"/>
        <v>0.004664101449</v>
      </c>
      <c r="E110" s="3">
        <f t="shared" si="52"/>
        <v>0.004529329078</v>
      </c>
      <c r="F110" s="3">
        <f t="shared" si="52"/>
        <v>0.004301480308</v>
      </c>
      <c r="G110" s="3">
        <f t="shared" si="52"/>
        <v>0.004378706903</v>
      </c>
      <c r="H110" s="3">
        <f t="shared" si="52"/>
        <v>0.004432956479</v>
      </c>
      <c r="I110" s="3">
        <f t="shared" si="52"/>
        <v>0.004505957538</v>
      </c>
      <c r="J110" s="3">
        <f t="shared" si="52"/>
        <v>0.004563443127</v>
      </c>
      <c r="K110" s="3">
        <f t="shared" si="52"/>
        <v>0.004582421086</v>
      </c>
      <c r="L110" s="3">
        <f t="shared" si="52"/>
        <v>0.004602516146</v>
      </c>
      <c r="M110" s="3">
        <f t="shared" si="52"/>
        <v>0.004651596401</v>
      </c>
      <c r="N110" s="3">
        <f t="shared" si="52"/>
        <v>0.004640272071</v>
      </c>
      <c r="O110" s="3">
        <f t="shared" si="52"/>
        <v>0.004820127579</v>
      </c>
      <c r="P110" s="3">
        <f t="shared" si="52"/>
        <v>0.00470430864</v>
      </c>
      <c r="Q110" s="3">
        <f t="shared" si="52"/>
        <v>0.004714592505</v>
      </c>
      <c r="R110" s="3">
        <f t="shared" si="52"/>
        <v>0.004741278036</v>
      </c>
      <c r="S110" s="3">
        <f t="shared" si="52"/>
        <v>0.004740417888</v>
      </c>
      <c r="T110" s="3">
        <f t="shared" si="52"/>
        <v>0.004759170577</v>
      </c>
      <c r="U110" s="3">
        <f t="shared" si="52"/>
        <v>0.004782618289</v>
      </c>
      <c r="V110" s="3">
        <f t="shared" si="52"/>
        <v>0.004766932414</v>
      </c>
      <c r="W110" s="3">
        <f t="shared" si="52"/>
        <v>0.004829086914</v>
      </c>
      <c r="X110" s="3">
        <f t="shared" si="52"/>
        <v>0.004815577176</v>
      </c>
      <c r="Y110" s="3">
        <f t="shared" si="52"/>
        <v>0.004829672788</v>
      </c>
      <c r="Z110" s="3">
        <f t="shared" si="52"/>
        <v>0.004846971585</v>
      </c>
      <c r="AA110" s="3">
        <f t="shared" si="52"/>
        <v>0.004837436867</v>
      </c>
      <c r="AB110" s="3">
        <f t="shared" si="52"/>
        <v>0.00483875684</v>
      </c>
      <c r="AC110" s="3">
        <f t="shared" si="52"/>
        <v>0.004856202269</v>
      </c>
      <c r="AD110" s="3">
        <f t="shared" si="52"/>
        <v>0.004851816452</v>
      </c>
      <c r="AE110" s="3">
        <f t="shared" si="52"/>
        <v>0.004855092477</v>
      </c>
      <c r="AF110" s="3">
        <f t="shared" si="52"/>
        <v>0.004867869818</v>
      </c>
      <c r="AG110" s="3">
        <f t="shared" si="52"/>
        <v>0.004837779415</v>
      </c>
    </row>
    <row r="111" ht="14.25" customHeight="1">
      <c r="B111" s="3" t="s">
        <v>1963</v>
      </c>
      <c r="C111" s="3">
        <f t="shared" ref="C111:AG111" si="53">C13/SUM(C$12:C$15,C$17:C$19)</f>
        <v>0.04521751082</v>
      </c>
      <c r="D111" s="3">
        <f t="shared" si="53"/>
        <v>0.06597327961</v>
      </c>
      <c r="E111" s="3">
        <f t="shared" si="53"/>
        <v>0.06312789875</v>
      </c>
      <c r="F111" s="3">
        <f t="shared" si="53"/>
        <v>0.058568831</v>
      </c>
      <c r="G111" s="3">
        <f t="shared" si="53"/>
        <v>0.05809312169</v>
      </c>
      <c r="H111" s="3">
        <f t="shared" si="53"/>
        <v>0.05792549095</v>
      </c>
      <c r="I111" s="3">
        <f t="shared" si="53"/>
        <v>0.05797649546</v>
      </c>
      <c r="J111" s="3">
        <f t="shared" si="53"/>
        <v>0.05768503473</v>
      </c>
      <c r="K111" s="3">
        <f t="shared" si="53"/>
        <v>0.05751402292</v>
      </c>
      <c r="L111" s="3">
        <f t="shared" si="53"/>
        <v>0.05720657239</v>
      </c>
      <c r="M111" s="3">
        <f t="shared" si="53"/>
        <v>0.05733902736</v>
      </c>
      <c r="N111" s="3">
        <f t="shared" si="53"/>
        <v>0.05682145692</v>
      </c>
      <c r="O111" s="3">
        <f t="shared" si="53"/>
        <v>0.0576347229</v>
      </c>
      <c r="P111" s="3">
        <f t="shared" si="53"/>
        <v>0.05656068487</v>
      </c>
      <c r="Q111" s="3">
        <f t="shared" si="53"/>
        <v>0.05635647579</v>
      </c>
      <c r="R111" s="3">
        <f t="shared" si="53"/>
        <v>0.05621240551</v>
      </c>
      <c r="S111" s="3">
        <f t="shared" si="53"/>
        <v>0.05601140193</v>
      </c>
      <c r="T111" s="3">
        <f t="shared" si="53"/>
        <v>0.05595013469</v>
      </c>
      <c r="U111" s="3">
        <f t="shared" si="53"/>
        <v>0.05593146452</v>
      </c>
      <c r="V111" s="3">
        <f t="shared" si="53"/>
        <v>0.05553180388</v>
      </c>
      <c r="W111" s="3">
        <f t="shared" si="53"/>
        <v>0.05593386026</v>
      </c>
      <c r="X111" s="3">
        <f t="shared" si="53"/>
        <v>0.05560365102</v>
      </c>
      <c r="Y111" s="3">
        <f t="shared" si="53"/>
        <v>0.05554850987</v>
      </c>
      <c r="Z111" s="3">
        <f t="shared" si="53"/>
        <v>0.05554226854</v>
      </c>
      <c r="AA111" s="3">
        <f t="shared" si="53"/>
        <v>0.05527769311</v>
      </c>
      <c r="AB111" s="3">
        <f t="shared" si="53"/>
        <v>0.05511404977</v>
      </c>
      <c r="AC111" s="3">
        <f t="shared" si="53"/>
        <v>0.05510919763</v>
      </c>
      <c r="AD111" s="3">
        <f t="shared" si="53"/>
        <v>0.05493320328</v>
      </c>
      <c r="AE111" s="3">
        <f t="shared" si="53"/>
        <v>0.05479261581</v>
      </c>
      <c r="AF111" s="3">
        <f t="shared" si="53"/>
        <v>0.0547743799</v>
      </c>
      <c r="AG111" s="3">
        <f t="shared" si="53"/>
        <v>0.05430943856</v>
      </c>
    </row>
    <row r="112" ht="14.25" customHeight="1">
      <c r="B112" s="3" t="s">
        <v>1966</v>
      </c>
      <c r="C112" s="3">
        <f t="shared" ref="C112:AG112" si="54">C14/SUM(C$12:C$15,C$17:C$19)</f>
        <v>0.1520750283</v>
      </c>
      <c r="D112" s="3">
        <f t="shared" si="54"/>
        <v>0.1545138516</v>
      </c>
      <c r="E112" s="3">
        <f t="shared" si="54"/>
        <v>0.1477393854</v>
      </c>
      <c r="F112" s="3">
        <f t="shared" si="54"/>
        <v>0.1423408317</v>
      </c>
      <c r="G112" s="3">
        <f t="shared" si="54"/>
        <v>0.1415565522</v>
      </c>
      <c r="H112" s="3">
        <f t="shared" si="54"/>
        <v>0.1405190191</v>
      </c>
      <c r="I112" s="3">
        <f t="shared" si="54"/>
        <v>0.1404775872</v>
      </c>
      <c r="J112" s="3">
        <f t="shared" si="54"/>
        <v>0.1401454989</v>
      </c>
      <c r="K112" s="3">
        <f t="shared" si="54"/>
        <v>0.1393759849</v>
      </c>
      <c r="L112" s="3">
        <f t="shared" si="54"/>
        <v>0.1387836885</v>
      </c>
      <c r="M112" s="3">
        <f t="shared" si="54"/>
        <v>0.1387642761</v>
      </c>
      <c r="N112" s="3">
        <f t="shared" si="54"/>
        <v>0.1378235227</v>
      </c>
      <c r="O112" s="3">
        <f t="shared" si="54"/>
        <v>0.1394712787</v>
      </c>
      <c r="P112" s="3">
        <f t="shared" si="54"/>
        <v>0.1374203128</v>
      </c>
      <c r="Q112" s="3">
        <f t="shared" si="54"/>
        <v>0.1369781582</v>
      </c>
      <c r="R112" s="3">
        <f t="shared" si="54"/>
        <v>0.1367591938</v>
      </c>
      <c r="S112" s="3">
        <f t="shared" si="54"/>
        <v>0.1362936104</v>
      </c>
      <c r="T112" s="3">
        <f t="shared" si="54"/>
        <v>0.1361065057</v>
      </c>
      <c r="U112" s="3">
        <f t="shared" si="54"/>
        <v>0.1360271853</v>
      </c>
      <c r="V112" s="3">
        <f t="shared" si="54"/>
        <v>0.1353914346</v>
      </c>
      <c r="W112" s="3">
        <f t="shared" si="54"/>
        <v>0.13595011</v>
      </c>
      <c r="X112" s="3">
        <f t="shared" si="54"/>
        <v>0.1353606634</v>
      </c>
      <c r="Y112" s="3">
        <f t="shared" si="54"/>
        <v>0.1352333946</v>
      </c>
      <c r="Z112" s="3">
        <f t="shared" si="54"/>
        <v>0.1351519258</v>
      </c>
      <c r="AA112" s="3">
        <f t="shared" si="54"/>
        <v>0.1346992054</v>
      </c>
      <c r="AB112" s="3">
        <f t="shared" si="54"/>
        <v>0.1344205842</v>
      </c>
      <c r="AC112" s="3">
        <f t="shared" si="54"/>
        <v>0.1343963984</v>
      </c>
      <c r="AD112" s="3">
        <f t="shared" si="54"/>
        <v>0.1340684156</v>
      </c>
      <c r="AE112" s="3">
        <f t="shared" si="54"/>
        <v>0.133866428</v>
      </c>
      <c r="AF112" s="3">
        <f t="shared" si="54"/>
        <v>0.1338028715</v>
      </c>
      <c r="AG112" s="3">
        <f t="shared" si="54"/>
        <v>0.133150366</v>
      </c>
    </row>
    <row r="113" ht="14.25" customHeight="1">
      <c r="B113" s="3" t="s">
        <v>1969</v>
      </c>
      <c r="C113" s="3">
        <f t="shared" ref="C113:AG113" si="55">C15/SUM(C$12:C$15,C$17:C$19)</f>
        <v>0.4873947076</v>
      </c>
      <c r="D113" s="3">
        <f t="shared" si="55"/>
        <v>0.3582390581</v>
      </c>
      <c r="E113" s="3">
        <f t="shared" si="55"/>
        <v>0.3704386638</v>
      </c>
      <c r="F113" s="3">
        <f t="shared" si="55"/>
        <v>0.3824699528</v>
      </c>
      <c r="G113" s="3">
        <f t="shared" si="55"/>
        <v>0.379532061</v>
      </c>
      <c r="H113" s="3">
        <f t="shared" si="55"/>
        <v>0.3750515374</v>
      </c>
      <c r="I113" s="3">
        <f t="shared" si="55"/>
        <v>0.371521249</v>
      </c>
      <c r="J113" s="3">
        <f t="shared" si="55"/>
        <v>0.3671108481</v>
      </c>
      <c r="K113" s="3">
        <f t="shared" si="55"/>
        <v>0.365677016</v>
      </c>
      <c r="L113" s="3">
        <f t="shared" si="55"/>
        <v>0.3644167643</v>
      </c>
      <c r="M113" s="3">
        <f t="shared" si="55"/>
        <v>0.3609287627</v>
      </c>
      <c r="N113" s="3">
        <f t="shared" si="55"/>
        <v>0.3617419905</v>
      </c>
      <c r="O113" s="3">
        <f t="shared" si="55"/>
        <v>0.3535966421</v>
      </c>
      <c r="P113" s="3">
        <f t="shared" si="55"/>
        <v>0.3585616214</v>
      </c>
      <c r="Q113" s="3">
        <f t="shared" si="55"/>
        <v>0.3578542162</v>
      </c>
      <c r="R113" s="3">
        <f t="shared" si="55"/>
        <v>0.3567407452</v>
      </c>
      <c r="S113" s="3">
        <f t="shared" si="55"/>
        <v>0.3563978249</v>
      </c>
      <c r="T113" s="3">
        <f t="shared" si="55"/>
        <v>0.3551291061</v>
      </c>
      <c r="U113" s="3">
        <f t="shared" si="55"/>
        <v>0.3535876277</v>
      </c>
      <c r="V113" s="3">
        <f t="shared" si="55"/>
        <v>0.3544188185</v>
      </c>
      <c r="W113" s="3">
        <f t="shared" si="55"/>
        <v>0.3504030354</v>
      </c>
      <c r="X113" s="3">
        <f t="shared" si="55"/>
        <v>0.3511948816</v>
      </c>
      <c r="Y113" s="3">
        <f t="shared" si="55"/>
        <v>0.3501391117</v>
      </c>
      <c r="Z113" s="3">
        <f t="shared" si="55"/>
        <v>0.3490119545</v>
      </c>
      <c r="AA113" s="3">
        <f t="shared" si="55"/>
        <v>0.3493784934</v>
      </c>
      <c r="AB113" s="3">
        <f t="shared" si="55"/>
        <v>0.349077143</v>
      </c>
      <c r="AC113" s="3">
        <f t="shared" si="55"/>
        <v>0.3479020502</v>
      </c>
      <c r="AD113" s="3">
        <f t="shared" si="55"/>
        <v>0.3479274002</v>
      </c>
      <c r="AE113" s="3">
        <f t="shared" si="55"/>
        <v>0.3476869819</v>
      </c>
      <c r="AF113" s="3">
        <f t="shared" si="55"/>
        <v>0.3467327945</v>
      </c>
      <c r="AG113" s="3">
        <f t="shared" si="55"/>
        <v>0.3482530154</v>
      </c>
    </row>
    <row r="114" ht="14.25" customHeight="1">
      <c r="B114" s="3" t="s">
        <v>1972</v>
      </c>
      <c r="C114" s="3">
        <v>0.0</v>
      </c>
      <c r="D114" s="3">
        <v>0.0</v>
      </c>
      <c r="E114" s="3">
        <v>0.0</v>
      </c>
      <c r="F114" s="3">
        <v>0.0</v>
      </c>
      <c r="G114" s="3">
        <v>0.0</v>
      </c>
      <c r="H114" s="3">
        <v>0.0</v>
      </c>
      <c r="I114" s="3">
        <v>0.0</v>
      </c>
      <c r="J114" s="3">
        <v>0.0</v>
      </c>
      <c r="K114" s="3">
        <v>0.0</v>
      </c>
      <c r="L114" s="3">
        <v>0.0</v>
      </c>
      <c r="M114" s="3">
        <v>0.0</v>
      </c>
      <c r="N114" s="3">
        <v>0.0</v>
      </c>
      <c r="O114" s="3">
        <v>0.0</v>
      </c>
      <c r="P114" s="3">
        <v>0.0</v>
      </c>
      <c r="Q114" s="3">
        <v>0.0</v>
      </c>
      <c r="R114" s="3">
        <v>0.0</v>
      </c>
      <c r="S114" s="3">
        <v>0.0</v>
      </c>
      <c r="T114" s="3">
        <v>0.0</v>
      </c>
      <c r="U114" s="3">
        <v>0.0</v>
      </c>
      <c r="V114" s="3">
        <v>0.0</v>
      </c>
      <c r="W114" s="3">
        <v>0.0</v>
      </c>
      <c r="X114" s="3">
        <v>0.0</v>
      </c>
      <c r="Y114" s="3">
        <v>0.0</v>
      </c>
      <c r="Z114" s="3">
        <v>0.0</v>
      </c>
      <c r="AA114" s="3">
        <v>0.0</v>
      </c>
      <c r="AB114" s="3">
        <v>0.0</v>
      </c>
      <c r="AC114" s="3">
        <v>0.0</v>
      </c>
      <c r="AD114" s="3">
        <v>0.0</v>
      </c>
      <c r="AE114" s="3">
        <v>0.0</v>
      </c>
      <c r="AF114" s="3">
        <v>0.0</v>
      </c>
      <c r="AG114" s="3">
        <v>0.0</v>
      </c>
    </row>
    <row r="115" ht="14.25" customHeight="1">
      <c r="B115" s="3" t="s">
        <v>1975</v>
      </c>
      <c r="C115" s="3">
        <f t="shared" ref="C115:AG115" si="56">C17/SUM(C$12:C$15,C$17:C$19)</f>
        <v>0.01204496763</v>
      </c>
      <c r="D115" s="3">
        <f t="shared" si="56"/>
        <v>0.01140721469</v>
      </c>
      <c r="E115" s="3">
        <f t="shared" si="56"/>
        <v>0.01133312784</v>
      </c>
      <c r="F115" s="3">
        <f t="shared" si="56"/>
        <v>0.01176381909</v>
      </c>
      <c r="G115" s="3">
        <f t="shared" si="56"/>
        <v>0.01174835394</v>
      </c>
      <c r="H115" s="3">
        <f t="shared" si="56"/>
        <v>0.01176024763</v>
      </c>
      <c r="I115" s="3">
        <f t="shared" si="56"/>
        <v>0.01166330077</v>
      </c>
      <c r="J115" s="3">
        <f t="shared" si="56"/>
        <v>0.01153545259</v>
      </c>
      <c r="K115" s="3">
        <f t="shared" si="56"/>
        <v>0.0115175467</v>
      </c>
      <c r="L115" s="3">
        <f t="shared" si="56"/>
        <v>0.01149332228</v>
      </c>
      <c r="M115" s="3">
        <f t="shared" si="56"/>
        <v>0.0114395018</v>
      </c>
      <c r="N115" s="3">
        <f t="shared" si="56"/>
        <v>0.01143035657</v>
      </c>
      <c r="O115" s="3">
        <f t="shared" si="56"/>
        <v>0.01133413948</v>
      </c>
      <c r="P115" s="3">
        <f t="shared" si="56"/>
        <v>0.01137839116</v>
      </c>
      <c r="Q115" s="3">
        <f t="shared" si="56"/>
        <v>0.0113465134</v>
      </c>
      <c r="R115" s="3">
        <f t="shared" si="56"/>
        <v>0.0113220659</v>
      </c>
      <c r="S115" s="3">
        <f t="shared" si="56"/>
        <v>0.01130568891</v>
      </c>
      <c r="T115" s="3">
        <f t="shared" si="56"/>
        <v>0.01128036851</v>
      </c>
      <c r="U115" s="3">
        <f t="shared" si="56"/>
        <v>0.01125328638</v>
      </c>
      <c r="V115" s="3">
        <f t="shared" si="56"/>
        <v>0.01125773329</v>
      </c>
      <c r="W115" s="3">
        <f t="shared" si="56"/>
        <v>0.0111995486</v>
      </c>
      <c r="X115" s="3">
        <f t="shared" si="56"/>
        <v>0.01119504804</v>
      </c>
      <c r="Y115" s="3">
        <f t="shared" si="56"/>
        <v>0.01117584705</v>
      </c>
      <c r="Z115" s="3">
        <f t="shared" si="56"/>
        <v>0.01115317018</v>
      </c>
      <c r="AA115" s="3">
        <f t="shared" si="56"/>
        <v>0.01114886022</v>
      </c>
      <c r="AB115" s="3">
        <f t="shared" si="56"/>
        <v>0.01114050763</v>
      </c>
      <c r="AC115" s="3">
        <f t="shared" si="56"/>
        <v>0.01111957074</v>
      </c>
      <c r="AD115" s="3">
        <f t="shared" si="56"/>
        <v>0.01111159629</v>
      </c>
      <c r="AE115" s="3">
        <f t="shared" si="56"/>
        <v>0.01110044841</v>
      </c>
      <c r="AF115" s="3">
        <f t="shared" si="56"/>
        <v>0.01108513689</v>
      </c>
      <c r="AG115" s="3">
        <f t="shared" si="56"/>
        <v>0.01110079698</v>
      </c>
    </row>
    <row r="116" ht="14.25" customHeight="1">
      <c r="B116" s="3" t="s">
        <v>610</v>
      </c>
      <c r="C116" s="3">
        <f t="shared" ref="C116:AG116" si="57">C18/SUM(C$12:C$15,C$17:C$19)</f>
        <v>0.2337089953</v>
      </c>
      <c r="D116" s="3">
        <f t="shared" si="57"/>
        <v>0.3455891711</v>
      </c>
      <c r="E116" s="3">
        <f t="shared" si="57"/>
        <v>0.3380575676</v>
      </c>
      <c r="F116" s="3">
        <f t="shared" si="57"/>
        <v>0.3311753305</v>
      </c>
      <c r="G116" s="3">
        <f t="shared" si="57"/>
        <v>0.3341569922</v>
      </c>
      <c r="H116" s="3">
        <f t="shared" si="57"/>
        <v>0.3388182117</v>
      </c>
      <c r="I116" s="3">
        <f t="shared" si="57"/>
        <v>0.3417223008</v>
      </c>
      <c r="J116" s="3">
        <f t="shared" si="57"/>
        <v>0.3460793102</v>
      </c>
      <c r="K116" s="3">
        <f t="shared" si="57"/>
        <v>0.3476603515</v>
      </c>
      <c r="L116" s="3">
        <f t="shared" si="57"/>
        <v>0.3490999437</v>
      </c>
      <c r="M116" s="3">
        <f t="shared" si="57"/>
        <v>0.3522568052</v>
      </c>
      <c r="N116" s="3">
        <f t="shared" si="57"/>
        <v>0.3520236393</v>
      </c>
      <c r="O116" s="3">
        <f t="shared" si="57"/>
        <v>0.3583798681</v>
      </c>
      <c r="P116" s="3">
        <f t="shared" si="57"/>
        <v>0.3550329195</v>
      </c>
      <c r="Q116" s="3">
        <f t="shared" si="57"/>
        <v>0.3558489828</v>
      </c>
      <c r="R116" s="3">
        <f t="shared" si="57"/>
        <v>0.3569568167</v>
      </c>
      <c r="S116" s="3">
        <f t="shared" si="57"/>
        <v>0.3574926815</v>
      </c>
      <c r="T116" s="3">
        <f t="shared" si="57"/>
        <v>0.3587265528</v>
      </c>
      <c r="U116" s="3">
        <f t="shared" si="57"/>
        <v>0.3601761735</v>
      </c>
      <c r="V116" s="3">
        <f t="shared" si="57"/>
        <v>0.359754687</v>
      </c>
      <c r="W116" s="3">
        <f t="shared" si="57"/>
        <v>0.363114839</v>
      </c>
      <c r="X116" s="3">
        <f t="shared" si="57"/>
        <v>0.3627061304</v>
      </c>
      <c r="Y116" s="3">
        <f t="shared" si="57"/>
        <v>0.3637316134</v>
      </c>
      <c r="Z116" s="3">
        <f t="shared" si="57"/>
        <v>0.3648015538</v>
      </c>
      <c r="AA116" s="3">
        <f t="shared" si="57"/>
        <v>0.36470777</v>
      </c>
      <c r="AB116" s="3">
        <f t="shared" si="57"/>
        <v>0.3651403844</v>
      </c>
      <c r="AC116" s="3">
        <f t="shared" si="57"/>
        <v>0.3662230048</v>
      </c>
      <c r="AD116" s="3">
        <f t="shared" si="57"/>
        <v>0.3663576411</v>
      </c>
      <c r="AE116" s="3">
        <f t="shared" si="57"/>
        <v>0.3666763682</v>
      </c>
      <c r="AF116" s="3">
        <f t="shared" si="57"/>
        <v>0.3675770266</v>
      </c>
      <c r="AG116" s="3">
        <f t="shared" si="57"/>
        <v>0.3664683771</v>
      </c>
    </row>
    <row r="117" ht="14.25" customHeight="1">
      <c r="B117" s="3" t="s">
        <v>613</v>
      </c>
      <c r="C117" s="3">
        <f t="shared" ref="C117:AG117" si="58">C19/SUM(C$12:C$15,C$17:C$19)</f>
        <v>0.06497821131</v>
      </c>
      <c r="D117" s="3">
        <f t="shared" si="58"/>
        <v>0.05961332347</v>
      </c>
      <c r="E117" s="3">
        <f t="shared" si="58"/>
        <v>0.06477402753</v>
      </c>
      <c r="F117" s="3">
        <f t="shared" si="58"/>
        <v>0.06937975461</v>
      </c>
      <c r="G117" s="3">
        <f t="shared" si="58"/>
        <v>0.07053421204</v>
      </c>
      <c r="H117" s="3">
        <f t="shared" si="58"/>
        <v>0.07149253675</v>
      </c>
      <c r="I117" s="3">
        <f t="shared" si="58"/>
        <v>0.07213310922</v>
      </c>
      <c r="J117" s="3">
        <f t="shared" si="58"/>
        <v>0.07288041232</v>
      </c>
      <c r="K117" s="3">
        <f t="shared" si="58"/>
        <v>0.07367265693</v>
      </c>
      <c r="L117" s="3">
        <f t="shared" si="58"/>
        <v>0.07439719269</v>
      </c>
      <c r="M117" s="3">
        <f t="shared" si="58"/>
        <v>0.07462003042</v>
      </c>
      <c r="N117" s="3">
        <f t="shared" si="58"/>
        <v>0.07551876197</v>
      </c>
      <c r="O117" s="3">
        <f t="shared" si="58"/>
        <v>0.07476322112</v>
      </c>
      <c r="P117" s="3">
        <f t="shared" si="58"/>
        <v>0.07634176161</v>
      </c>
      <c r="Q117" s="3">
        <f t="shared" si="58"/>
        <v>0.07690106108</v>
      </c>
      <c r="R117" s="3">
        <f t="shared" si="58"/>
        <v>0.07726749482</v>
      </c>
      <c r="S117" s="3">
        <f t="shared" si="58"/>
        <v>0.07775837448</v>
      </c>
      <c r="T117" s="3">
        <f t="shared" si="58"/>
        <v>0.07804816168</v>
      </c>
      <c r="U117" s="3">
        <f t="shared" si="58"/>
        <v>0.07824164435</v>
      </c>
      <c r="V117" s="3">
        <f t="shared" si="58"/>
        <v>0.07887859031</v>
      </c>
      <c r="W117" s="3">
        <f t="shared" si="58"/>
        <v>0.07856951974</v>
      </c>
      <c r="X117" s="3">
        <f t="shared" si="58"/>
        <v>0.07912404843</v>
      </c>
      <c r="Y117" s="3">
        <f t="shared" si="58"/>
        <v>0.07934185064</v>
      </c>
      <c r="Z117" s="3">
        <f t="shared" si="58"/>
        <v>0.07949215561</v>
      </c>
      <c r="AA117" s="3">
        <f t="shared" si="58"/>
        <v>0.07995054101</v>
      </c>
      <c r="AB117" s="3">
        <f t="shared" si="58"/>
        <v>0.08026857423</v>
      </c>
      <c r="AC117" s="3">
        <f t="shared" si="58"/>
        <v>0.08039357592</v>
      </c>
      <c r="AD117" s="3">
        <f t="shared" si="58"/>
        <v>0.08074992711</v>
      </c>
      <c r="AE117" s="3">
        <f t="shared" si="58"/>
        <v>0.08102206519</v>
      </c>
      <c r="AF117" s="3">
        <f t="shared" si="58"/>
        <v>0.0811599208</v>
      </c>
      <c r="AG117" s="3">
        <f t="shared" si="58"/>
        <v>0.08188022662</v>
      </c>
    </row>
    <row r="118" ht="14.25" customHeight="1"/>
    <row r="119" ht="14.25" customHeight="1">
      <c r="B119" s="1"/>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14"/>
    <col customWidth="1" min="2" max="2" width="15.86"/>
    <col customWidth="1" min="3" max="35" width="10.43"/>
  </cols>
  <sheetData>
    <row r="1" ht="14.25" customHeight="1">
      <c r="A1" s="1" t="s">
        <v>3957</v>
      </c>
    </row>
    <row r="2" ht="14.25" customHeight="1">
      <c r="A2" s="1"/>
      <c r="B2" s="1">
        <v>2020.0</v>
      </c>
      <c r="C2" s="1">
        <v>2021.0</v>
      </c>
      <c r="D2" s="1">
        <v>2022.0</v>
      </c>
      <c r="E2" s="1">
        <v>2023.0</v>
      </c>
      <c r="F2" s="1">
        <v>2024.0</v>
      </c>
      <c r="G2" s="1">
        <v>2025.0</v>
      </c>
      <c r="H2" s="1">
        <v>2026.0</v>
      </c>
      <c r="I2" s="1">
        <v>2027.0</v>
      </c>
      <c r="J2" s="1">
        <v>2028.0</v>
      </c>
      <c r="K2" s="1">
        <v>2029.0</v>
      </c>
      <c r="L2" s="1">
        <v>2030.0</v>
      </c>
      <c r="M2" s="1">
        <v>2031.0</v>
      </c>
      <c r="N2" s="1">
        <v>2032.0</v>
      </c>
      <c r="O2" s="1">
        <v>2033.0</v>
      </c>
      <c r="P2" s="1">
        <v>2034.0</v>
      </c>
      <c r="Q2" s="1">
        <v>2035.0</v>
      </c>
      <c r="R2" s="1">
        <v>2036.0</v>
      </c>
      <c r="S2" s="1">
        <v>2037.0</v>
      </c>
      <c r="T2" s="1">
        <v>2038.0</v>
      </c>
      <c r="U2" s="1">
        <v>2039.0</v>
      </c>
      <c r="V2" s="1">
        <v>2040.0</v>
      </c>
      <c r="W2" s="1">
        <v>2041.0</v>
      </c>
      <c r="X2" s="1">
        <v>2042.0</v>
      </c>
      <c r="Y2" s="1">
        <v>2043.0</v>
      </c>
      <c r="Z2" s="1">
        <v>2044.0</v>
      </c>
      <c r="AA2" s="1">
        <v>2045.0</v>
      </c>
      <c r="AB2" s="1">
        <v>2046.0</v>
      </c>
      <c r="AC2" s="1">
        <v>2047.0</v>
      </c>
      <c r="AD2" s="1">
        <v>2048.0</v>
      </c>
      <c r="AE2" s="1">
        <v>2049.0</v>
      </c>
      <c r="AF2" s="1">
        <v>2050.0</v>
      </c>
      <c r="AG2" s="1"/>
      <c r="AH2" s="1"/>
      <c r="AI2" s="1"/>
    </row>
    <row r="3" ht="14.25" customHeight="1">
      <c r="A3" s="3" t="s">
        <v>1959</v>
      </c>
      <c r="B3" s="104">
        <f t="array" ref="B3">INDEX('AEO 2022 52'!284:284,MATCH(B$2,'AEO 2021 52'!$1:$1,0))</f>
        <v>0</v>
      </c>
      <c r="C3" s="104">
        <f t="array" ref="C3">INDEX('AEO 2022 52'!284:284,MATCH(C$2,'AEO 2022 52'!$1:$1,0))</f>
        <v>0</v>
      </c>
      <c r="D3" s="104">
        <f t="array" ref="D3">INDEX('AEO 2022 52'!284:284,MATCH(D$2,'AEO 2022 52'!$1:$1,0))</f>
        <v>0</v>
      </c>
      <c r="E3" s="104">
        <f t="array" ref="E3">INDEX('AEO 2022 52'!284:284,MATCH(E$2,'AEO 2022 52'!$1:$1,0))</f>
        <v>0</v>
      </c>
      <c r="F3" s="104">
        <f t="array" ref="F3">INDEX('AEO 2022 52'!284:284,MATCH(F$2,'AEO 2022 52'!$1:$1,0))</f>
        <v>0</v>
      </c>
      <c r="G3" s="104">
        <f t="array" ref="G3">INDEX('AEO 2022 52'!284:284,MATCH(G$2,'AEO 2022 52'!$1:$1,0))</f>
        <v>0</v>
      </c>
      <c r="H3" s="104">
        <f t="array" ref="H3">INDEX('AEO 2022 52'!284:284,MATCH(H$2,'AEO 2022 52'!$1:$1,0))</f>
        <v>0</v>
      </c>
      <c r="I3" s="104">
        <f t="array" ref="I3">INDEX('AEO 2022 52'!284:284,MATCH(I$2,'AEO 2022 52'!$1:$1,0))</f>
        <v>0</v>
      </c>
      <c r="J3" s="104">
        <f t="array" ref="J3">INDEX('AEO 2022 52'!284:284,MATCH(J$2,'AEO 2022 52'!$1:$1,0))</f>
        <v>0</v>
      </c>
      <c r="K3" s="104">
        <f t="array" ref="K3">INDEX('AEO 2022 52'!284:284,MATCH(K$2,'AEO 2022 52'!$1:$1,0))</f>
        <v>0</v>
      </c>
      <c r="L3" s="104">
        <f t="array" ref="L3">INDEX('AEO 2022 52'!284:284,MATCH(L$2,'AEO 2022 52'!$1:$1,0))</f>
        <v>0</v>
      </c>
      <c r="M3" s="104">
        <f t="array" ref="M3">INDEX('AEO 2022 52'!284:284,MATCH(M$2,'AEO 2022 52'!$1:$1,0))</f>
        <v>0</v>
      </c>
      <c r="N3" s="104">
        <f t="array" ref="N3">INDEX('AEO 2022 52'!284:284,MATCH(N$2,'AEO 2022 52'!$1:$1,0))</f>
        <v>0</v>
      </c>
      <c r="O3" s="104">
        <f t="array" ref="O3">INDEX('AEO 2022 52'!284:284,MATCH(O$2,'AEO 2022 52'!$1:$1,0))</f>
        <v>0</v>
      </c>
      <c r="P3" s="104">
        <f t="array" ref="P3">INDEX('AEO 2022 52'!284:284,MATCH(P$2,'AEO 2022 52'!$1:$1,0))</f>
        <v>0</v>
      </c>
      <c r="Q3" s="104">
        <f t="array" ref="Q3">INDEX('AEO 2022 52'!284:284,MATCH(Q$2,'AEO 2022 52'!$1:$1,0))</f>
        <v>0</v>
      </c>
      <c r="R3" s="104">
        <f t="array" ref="R3">INDEX('AEO 2022 52'!284:284,MATCH(R$2,'AEO 2022 52'!$1:$1,0))</f>
        <v>0</v>
      </c>
      <c r="S3" s="104">
        <f t="array" ref="S3">INDEX('AEO 2022 52'!284:284,MATCH(S$2,'AEO 2022 52'!$1:$1,0))</f>
        <v>0</v>
      </c>
      <c r="T3" s="104">
        <f t="array" ref="T3">INDEX('AEO 2022 52'!284:284,MATCH(T$2,'AEO 2022 52'!$1:$1,0))</f>
        <v>0</v>
      </c>
      <c r="U3" s="104">
        <f t="array" ref="U3">INDEX('AEO 2022 52'!284:284,MATCH(U$2,'AEO 2022 52'!$1:$1,0))</f>
        <v>0</v>
      </c>
      <c r="V3" s="104">
        <f t="array" ref="V3">INDEX('AEO 2022 52'!284:284,MATCH(V$2,'AEO 2022 52'!$1:$1,0))</f>
        <v>0</v>
      </c>
      <c r="W3" s="104">
        <f t="array" ref="W3">INDEX('AEO 2022 52'!284:284,MATCH(W$2,'AEO 2022 52'!$1:$1,0))</f>
        <v>0</v>
      </c>
      <c r="X3" s="104">
        <f t="array" ref="X3">INDEX('AEO 2022 52'!284:284,MATCH(X$2,'AEO 2022 52'!$1:$1,0))</f>
        <v>0</v>
      </c>
      <c r="Y3" s="104">
        <f t="array" ref="Y3">INDEX('AEO 2022 52'!284:284,MATCH(Y$2,'AEO 2022 52'!$1:$1,0))</f>
        <v>0</v>
      </c>
      <c r="Z3" s="104">
        <f t="array" ref="Z3">INDEX('AEO 2022 52'!284:284,MATCH(Z$2,'AEO 2022 52'!$1:$1,0))</f>
        <v>0</v>
      </c>
      <c r="AA3" s="104">
        <f t="array" ref="AA3">INDEX('AEO 2022 52'!284:284,MATCH(AA$2,'AEO 2022 52'!$1:$1,0))</f>
        <v>0</v>
      </c>
      <c r="AB3" s="104">
        <f t="array" ref="AB3">INDEX('AEO 2022 52'!284:284,MATCH(AB$2,'AEO 2022 52'!$1:$1,0))</f>
        <v>0</v>
      </c>
      <c r="AC3" s="104">
        <f t="array" ref="AC3">INDEX('AEO 2022 52'!284:284,MATCH(AC$2,'AEO 2022 52'!$1:$1,0))</f>
        <v>0</v>
      </c>
      <c r="AD3" s="104">
        <f t="array" ref="AD3">INDEX('AEO 2022 52'!284:284,MATCH(AD$2,'AEO 2022 52'!$1:$1,0))</f>
        <v>0</v>
      </c>
      <c r="AE3" s="104">
        <f t="array" ref="AE3">INDEX('AEO 2022 52'!284:284,MATCH(AE$2,'AEO 2022 52'!$1:$1,0))</f>
        <v>0</v>
      </c>
      <c r="AF3" s="104">
        <f t="array" ref="AF3">INDEX('AEO 2022 52'!284:284,MATCH(AF$2,'AEO 2022 52'!$1:$1,0))</f>
        <v>0</v>
      </c>
    </row>
    <row r="4" ht="14.25" customHeight="1">
      <c r="A4" s="3" t="s">
        <v>1963</v>
      </c>
      <c r="B4" s="104">
        <f t="array" ref="B4">INDEX('AEO 2021 52'!272:272,MATCH(B$2,'AEO 2021 52'!$1:$1,0))</f>
        <v>88.172401</v>
      </c>
      <c r="C4" s="104">
        <f t="array" ref="C4">INDEX('AEO 2022 52'!285:285,MATCH(C$2,'AEO 2022 52'!$1:$1,0))</f>
        <v>82.185944</v>
      </c>
      <c r="D4" s="104">
        <f t="array" ref="D4">INDEX('AEO 2022 52'!285:285,MATCH(D$2,'AEO 2022 52'!$1:$1,0))</f>
        <v>80.596939</v>
      </c>
      <c r="E4" s="104">
        <f t="array" ref="E4">INDEX('AEO 2022 52'!285:285,MATCH(E$2,'AEO 2022 52'!$1:$1,0))</f>
        <v>79.142281</v>
      </c>
      <c r="F4" s="104">
        <f t="array" ref="F4">INDEX('AEO 2022 52'!285:285,MATCH(F$2,'AEO 2022 52'!$1:$1,0))</f>
        <v>77.630745</v>
      </c>
      <c r="G4" s="104">
        <f t="array" ref="G4">INDEX('AEO 2022 52'!285:285,MATCH(G$2,'AEO 2022 52'!$1:$1,0))</f>
        <v>76.057541</v>
      </c>
      <c r="H4" s="104">
        <f t="array" ref="H4">INDEX('AEO 2022 52'!285:285,MATCH(H$2,'AEO 2022 52'!$1:$1,0))</f>
        <v>74.680023</v>
      </c>
      <c r="I4" s="104">
        <f t="array" ref="I4">INDEX('AEO 2022 52'!285:285,MATCH(I$2,'AEO 2022 52'!$1:$1,0))</f>
        <v>73.496796</v>
      </c>
      <c r="J4" s="104">
        <f t="array" ref="J4">INDEX('AEO 2022 52'!285:285,MATCH(J$2,'AEO 2022 52'!$1:$1,0))</f>
        <v>72.341942</v>
      </c>
      <c r="K4" s="104">
        <f t="array" ref="K4">INDEX('AEO 2022 52'!285:285,MATCH(K$2,'AEO 2022 52'!$1:$1,0))</f>
        <v>71.245628</v>
      </c>
      <c r="L4" s="104">
        <f t="array" ref="L4">INDEX('AEO 2022 52'!285:285,MATCH(L$2,'AEO 2022 52'!$1:$1,0))</f>
        <v>70.20089</v>
      </c>
      <c r="M4" s="104">
        <f t="array" ref="M4">INDEX('AEO 2022 52'!285:285,MATCH(M$2,'AEO 2022 52'!$1:$1,0))</f>
        <v>69.204353</v>
      </c>
      <c r="N4" s="104">
        <f t="array" ref="N4">INDEX('AEO 2022 52'!285:285,MATCH(N$2,'AEO 2022 52'!$1:$1,0))</f>
        <v>68.254227</v>
      </c>
      <c r="O4" s="104">
        <f t="array" ref="O4">INDEX('AEO 2022 52'!285:285,MATCH(O$2,'AEO 2022 52'!$1:$1,0))</f>
        <v>67.349442</v>
      </c>
      <c r="P4" s="104">
        <f t="array" ref="P4">INDEX('AEO 2022 52'!285:285,MATCH(P$2,'AEO 2022 52'!$1:$1,0))</f>
        <v>66.463547</v>
      </c>
      <c r="Q4" s="104">
        <f t="array" ref="Q4">INDEX('AEO 2022 52'!285:285,MATCH(Q$2,'AEO 2022 52'!$1:$1,0))</f>
        <v>65.614357</v>
      </c>
      <c r="R4" s="104">
        <f t="array" ref="R4">INDEX('AEO 2022 52'!285:285,MATCH(R$2,'AEO 2022 52'!$1:$1,0))</f>
        <v>64.801903</v>
      </c>
      <c r="S4" s="104">
        <f t="array" ref="S4">INDEX('AEO 2022 52'!285:285,MATCH(S$2,'AEO 2022 52'!$1:$1,0))</f>
        <v>64.026917</v>
      </c>
      <c r="T4" s="104">
        <f t="array" ref="T4">INDEX('AEO 2022 52'!285:285,MATCH(T$2,'AEO 2022 52'!$1:$1,0))</f>
        <v>63.288761</v>
      </c>
      <c r="U4" s="104">
        <f t="array" ref="U4">INDEX('AEO 2022 52'!285:285,MATCH(U$2,'AEO 2022 52'!$1:$1,0))</f>
        <v>62.584351</v>
      </c>
      <c r="V4" s="104">
        <f t="array" ref="V4">INDEX('AEO 2022 52'!285:285,MATCH(V$2,'AEO 2022 52'!$1:$1,0))</f>
        <v>61.913975</v>
      </c>
      <c r="W4" s="104">
        <f t="array" ref="W4">INDEX('AEO 2022 52'!285:285,MATCH(W$2,'AEO 2022 52'!$1:$1,0))</f>
        <v>61.273689</v>
      </c>
      <c r="X4" s="104">
        <f t="array" ref="X4">INDEX('AEO 2022 52'!285:285,MATCH(X$2,'AEO 2022 52'!$1:$1,0))</f>
        <v>60.663811</v>
      </c>
      <c r="Y4" s="104">
        <f t="array" ref="Y4">INDEX('AEO 2022 52'!285:285,MATCH(Y$2,'AEO 2022 52'!$1:$1,0))</f>
        <v>60.081894</v>
      </c>
      <c r="Z4" s="104">
        <f t="array" ref="Z4">INDEX('AEO 2022 52'!285:285,MATCH(Z$2,'AEO 2022 52'!$1:$1,0))</f>
        <v>59.527405</v>
      </c>
      <c r="AA4" s="104">
        <f t="array" ref="AA4">INDEX('AEO 2022 52'!285:285,MATCH(AA$2,'AEO 2022 52'!$1:$1,0))</f>
        <v>58.998718</v>
      </c>
      <c r="AB4" s="104">
        <f t="array" ref="AB4">INDEX('AEO 2022 52'!285:285,MATCH(AB$2,'AEO 2022 52'!$1:$1,0))</f>
        <v>58.495007</v>
      </c>
      <c r="AC4" s="104">
        <f t="array" ref="AC4">INDEX('AEO 2022 52'!285:285,MATCH(AC$2,'AEO 2022 52'!$1:$1,0))</f>
        <v>58.014523</v>
      </c>
      <c r="AD4" s="104">
        <f t="array" ref="AD4">INDEX('AEO 2022 52'!285:285,MATCH(AD$2,'AEO 2022 52'!$1:$1,0))</f>
        <v>57.557602</v>
      </c>
      <c r="AE4" s="104">
        <f t="array" ref="AE4">INDEX('AEO 2022 52'!285:285,MATCH(AE$2,'AEO 2022 52'!$1:$1,0))</f>
        <v>57.121693</v>
      </c>
      <c r="AF4" s="104">
        <f t="array" ref="AF4">INDEX('AEO 2022 52'!285:285,MATCH(AF$2,'AEO 2022 52'!$1:$1,0))</f>
        <v>56.685505</v>
      </c>
      <c r="AG4" s="104"/>
      <c r="AH4" s="104"/>
      <c r="AI4" s="104"/>
    </row>
    <row r="5" ht="14.25" customHeight="1">
      <c r="A5" s="3" t="s">
        <v>1966</v>
      </c>
      <c r="B5" s="105">
        <f t="array" ref="B5">TREND($E5:$N5,$E$2:$N$2,B$2)</f>
        <v>75.38769025</v>
      </c>
      <c r="C5" s="104">
        <f t="array" ref="C5">INDEX('AEO 2022 52'!286:286,MATCH(C$2,'AEO 2022 52'!$1:$1,0))</f>
        <v>75.317528</v>
      </c>
      <c r="D5" s="104">
        <f t="array" ref="D5">INDEX('AEO 2022 52'!286:286,MATCH(D$2,'AEO 2022 52'!$1:$1,0))</f>
        <v>73.639267</v>
      </c>
      <c r="E5" s="104">
        <f t="array" ref="E5">INDEX('AEO 2022 52'!286:286,MATCH(E$2,'AEO 2022 52'!$1:$1,0))</f>
        <v>72.14756</v>
      </c>
      <c r="F5" s="104">
        <f t="array" ref="F5">INDEX('AEO 2022 52'!286:286,MATCH(F$2,'AEO 2022 52'!$1:$1,0))</f>
        <v>70.697723</v>
      </c>
      <c r="G5" s="104">
        <f t="array" ref="G5">INDEX('AEO 2022 52'!286:286,MATCH(G$2,'AEO 2022 52'!$1:$1,0))</f>
        <v>69.275505</v>
      </c>
      <c r="H5" s="104">
        <f t="array" ref="H5">INDEX('AEO 2022 52'!286:286,MATCH(H$2,'AEO 2022 52'!$1:$1,0))</f>
        <v>67.979012</v>
      </c>
      <c r="I5" s="104">
        <f t="array" ref="I5">INDEX('AEO 2022 52'!286:286,MATCH(I$2,'AEO 2022 52'!$1:$1,0))</f>
        <v>66.723663</v>
      </c>
      <c r="J5" s="104">
        <f t="array" ref="J5">INDEX('AEO 2022 52'!286:286,MATCH(J$2,'AEO 2022 52'!$1:$1,0))</f>
        <v>65.528351</v>
      </c>
      <c r="K5" s="104">
        <f t="array" ref="K5">INDEX('AEO 2022 52'!286:286,MATCH(K$2,'AEO 2022 52'!$1:$1,0))</f>
        <v>64.389084</v>
      </c>
      <c r="L5" s="104">
        <f t="array" ref="L5">INDEX('AEO 2022 52'!286:286,MATCH(L$2,'AEO 2022 52'!$1:$1,0))</f>
        <v>63.303211</v>
      </c>
      <c r="M5" s="104">
        <f t="array" ref="M5">INDEX('AEO 2022 52'!286:286,MATCH(M$2,'AEO 2022 52'!$1:$1,0))</f>
        <v>62.268436</v>
      </c>
      <c r="N5" s="104">
        <f t="array" ref="N5">INDEX('AEO 2022 52'!286:286,MATCH(N$2,'AEO 2022 52'!$1:$1,0))</f>
        <v>61.282063</v>
      </c>
      <c r="O5" s="104">
        <f t="array" ref="O5">INDEX('AEO 2022 52'!286:286,MATCH(O$2,'AEO 2022 52'!$1:$1,0))</f>
        <v>60.342323</v>
      </c>
      <c r="P5" s="104">
        <f t="array" ref="P5">INDEX('AEO 2022 52'!286:286,MATCH(P$2,'AEO 2022 52'!$1:$1,0))</f>
        <v>59.422932</v>
      </c>
      <c r="Q5" s="104">
        <f t="array" ref="Q5">INDEX('AEO 2022 52'!286:286,MATCH(Q$2,'AEO 2022 52'!$1:$1,0))</f>
        <v>58.54224</v>
      </c>
      <c r="R5" s="104">
        <f t="array" ref="R5">INDEX('AEO 2022 52'!286:286,MATCH(R$2,'AEO 2022 52'!$1:$1,0))</f>
        <v>57.702583</v>
      </c>
      <c r="S5" s="104">
        <f t="array" ref="S5">INDEX('AEO 2022 52'!286:286,MATCH(S$2,'AEO 2022 52'!$1:$1,0))</f>
        <v>56.902096</v>
      </c>
      <c r="T5" s="104">
        <f t="array" ref="T5">INDEX('AEO 2022 52'!286:286,MATCH(T$2,'AEO 2022 52'!$1:$1,0))</f>
        <v>56.138329</v>
      </c>
      <c r="U5" s="104">
        <f t="array" ref="U5">INDEX('AEO 2022 52'!286:286,MATCH(U$2,'AEO 2022 52'!$1:$1,0))</f>
        <v>55.409847</v>
      </c>
      <c r="V5" s="104">
        <f t="array" ref="V5">INDEX('AEO 2022 52'!286:286,MATCH(V$2,'AEO 2022 52'!$1:$1,0))</f>
        <v>54.714478</v>
      </c>
      <c r="W5" s="104">
        <f t="array" ref="W5">INDEX('AEO 2022 52'!286:286,MATCH(W$2,'AEO 2022 52'!$1:$1,0))</f>
        <v>54.051514</v>
      </c>
      <c r="X5" s="104">
        <f t="array" ref="X5">INDEX('AEO 2022 52'!286:286,MATCH(X$2,'AEO 2022 52'!$1:$1,0))</f>
        <v>53.419083</v>
      </c>
      <c r="Y5" s="104">
        <f t="array" ref="Y5">INDEX('AEO 2022 52'!286:286,MATCH(Y$2,'AEO 2022 52'!$1:$1,0))</f>
        <v>52.816124</v>
      </c>
      <c r="Z5" s="104">
        <f t="array" ref="Z5">INDEX('AEO 2022 52'!286:286,MATCH(Z$2,'AEO 2022 52'!$1:$1,0))</f>
        <v>52.241257</v>
      </c>
      <c r="AA5" s="104">
        <f t="array" ref="AA5">INDEX('AEO 2022 52'!286:286,MATCH(AA$2,'AEO 2022 52'!$1:$1,0))</f>
        <v>51.693203</v>
      </c>
      <c r="AB5" s="104">
        <f t="array" ref="AB5">INDEX('AEO 2022 52'!286:286,MATCH(AB$2,'AEO 2022 52'!$1:$1,0))</f>
        <v>51.170708</v>
      </c>
      <c r="AC5" s="104">
        <f t="array" ref="AC5">INDEX('AEO 2022 52'!286:286,MATCH(AC$2,'AEO 2022 52'!$1:$1,0))</f>
        <v>50.672676</v>
      </c>
      <c r="AD5" s="104">
        <f t="array" ref="AD5">INDEX('AEO 2022 52'!286:286,MATCH(AD$2,'AEO 2022 52'!$1:$1,0))</f>
        <v>50.197861</v>
      </c>
      <c r="AE5" s="104">
        <f t="array" ref="AE5">INDEX('AEO 2022 52'!286:286,MATCH(AE$2,'AEO 2022 52'!$1:$1,0))</f>
        <v>49.745419</v>
      </c>
      <c r="AF5" s="104">
        <f t="array" ref="AF5">INDEX('AEO 2022 52'!286:286,MATCH(AF$2,'AEO 2022 52'!$1:$1,0))</f>
        <v>49.293041</v>
      </c>
      <c r="AG5" s="104"/>
      <c r="AH5" s="104"/>
      <c r="AI5" s="104"/>
    </row>
    <row r="6" ht="14.25" customHeight="1">
      <c r="A6" s="3" t="s">
        <v>1969</v>
      </c>
      <c r="B6" s="104">
        <f t="array" ref="B6">INDEX('AEO 2021 52'!274:274,MATCH(B$2,'AEO 2021 52'!$1:$1,0))</f>
        <v>73.265236</v>
      </c>
      <c r="C6" s="104">
        <f t="array" ref="C6">INDEX('AEO 2022 52'!287:287,MATCH(C$2,'AEO 2022 52'!$1:$1,0))</f>
        <v>74.440285</v>
      </c>
      <c r="D6" s="104">
        <f t="array" ref="D6">INDEX('AEO 2022 52'!287:287,MATCH(D$2,'AEO 2022 52'!$1:$1,0))</f>
        <v>72.809441</v>
      </c>
      <c r="E6" s="104">
        <f t="array" ref="E6">INDEX('AEO 2022 52'!287:287,MATCH(E$2,'AEO 2022 52'!$1:$1,0))</f>
        <v>71.357796</v>
      </c>
      <c r="F6" s="104">
        <f t="array" ref="F6">INDEX('AEO 2022 52'!287:287,MATCH(F$2,'AEO 2022 52'!$1:$1,0))</f>
        <v>69.938629</v>
      </c>
      <c r="G6" s="104">
        <f t="array" ref="G6">INDEX('AEO 2022 52'!287:287,MATCH(G$2,'AEO 2022 52'!$1:$1,0))</f>
        <v>68.4282</v>
      </c>
      <c r="H6" s="104">
        <f t="array" ref="H6">INDEX('AEO 2022 52'!287:287,MATCH(H$2,'AEO 2022 52'!$1:$1,0))</f>
        <v>67.133018</v>
      </c>
      <c r="I6" s="104">
        <f t="array" ref="I6">INDEX('AEO 2022 52'!287:287,MATCH(I$2,'AEO 2022 52'!$1:$1,0))</f>
        <v>65.931648</v>
      </c>
      <c r="J6" s="104">
        <f t="array" ref="J6">INDEX('AEO 2022 52'!287:287,MATCH(J$2,'AEO 2022 52'!$1:$1,0))</f>
        <v>64.782204</v>
      </c>
      <c r="K6" s="104">
        <f t="array" ref="K6">INDEX('AEO 2022 52'!287:287,MATCH(K$2,'AEO 2022 52'!$1:$1,0))</f>
        <v>63.690117</v>
      </c>
      <c r="L6" s="104">
        <f t="array" ref="L6">INDEX('AEO 2022 52'!287:287,MATCH(L$2,'AEO 2022 52'!$1:$1,0))</f>
        <v>62.649189</v>
      </c>
      <c r="M6" s="104">
        <f t="array" ref="M6">INDEX('AEO 2022 52'!287:287,MATCH(M$2,'AEO 2022 52'!$1:$1,0))</f>
        <v>61.65678</v>
      </c>
      <c r="N6" s="104">
        <f t="array" ref="N6">INDEX('AEO 2022 52'!287:287,MATCH(N$2,'AEO 2022 52'!$1:$1,0))</f>
        <v>60.710979</v>
      </c>
      <c r="O6" s="104">
        <f t="array" ref="O6">INDEX('AEO 2022 52'!287:287,MATCH(O$2,'AEO 2022 52'!$1:$1,0))</f>
        <v>59.809841</v>
      </c>
      <c r="P6" s="104">
        <f t="array" ref="P6">INDEX('AEO 2022 52'!287:287,MATCH(P$2,'AEO 2022 52'!$1:$1,0))</f>
        <v>58.926514</v>
      </c>
      <c r="Q6" s="104">
        <f t="array" ref="Q6">INDEX('AEO 2022 52'!287:287,MATCH(Q$2,'AEO 2022 52'!$1:$1,0))</f>
        <v>58.079979</v>
      </c>
      <c r="R6" s="104">
        <f t="array" ref="R6">INDEX('AEO 2022 52'!287:287,MATCH(R$2,'AEO 2022 52'!$1:$1,0))</f>
        <v>57.273293</v>
      </c>
      <c r="S6" s="104">
        <f t="array" ref="S6">INDEX('AEO 2022 52'!287:287,MATCH(S$2,'AEO 2022 52'!$1:$1,0))</f>
        <v>56.504131</v>
      </c>
      <c r="T6" s="104">
        <f t="array" ref="T6">INDEX('AEO 2022 52'!287:287,MATCH(T$2,'AEO 2022 52'!$1:$1,0))</f>
        <v>55.770832</v>
      </c>
      <c r="U6" s="104">
        <f t="array" ref="U6">INDEX('AEO 2022 52'!287:287,MATCH(U$2,'AEO 2022 52'!$1:$1,0))</f>
        <v>55.071712</v>
      </c>
      <c r="V6" s="104">
        <f t="array" ref="V6">INDEX('AEO 2022 52'!287:287,MATCH(V$2,'AEO 2022 52'!$1:$1,0))</f>
        <v>54.404839</v>
      </c>
      <c r="W6" s="104">
        <f t="array" ref="W6">INDEX('AEO 2022 52'!287:287,MATCH(W$2,'AEO 2022 52'!$1:$1,0))</f>
        <v>53.769035</v>
      </c>
      <c r="X6" s="104">
        <f t="array" ref="X6">INDEX('AEO 2022 52'!287:287,MATCH(X$2,'AEO 2022 52'!$1:$1,0))</f>
        <v>53.162693</v>
      </c>
      <c r="Y6" s="104">
        <f t="array" ref="Y6">INDEX('AEO 2022 52'!287:287,MATCH(Y$2,'AEO 2022 52'!$1:$1,0))</f>
        <v>52.584618</v>
      </c>
      <c r="Z6" s="104">
        <f t="array" ref="Z6">INDEX('AEO 2022 52'!287:287,MATCH(Z$2,'AEO 2022 52'!$1:$1,0))</f>
        <v>52.033508</v>
      </c>
      <c r="AA6" s="104">
        <f t="array" ref="AA6">INDEX('AEO 2022 52'!287:287,MATCH(AA$2,'AEO 2022 52'!$1:$1,0))</f>
        <v>51.508179</v>
      </c>
      <c r="AB6" s="104">
        <f t="array" ref="AB6">INDEX('AEO 2022 52'!287:287,MATCH(AB$2,'AEO 2022 52'!$1:$1,0))</f>
        <v>51.0075</v>
      </c>
      <c r="AC6" s="104">
        <f t="array" ref="AC6">INDEX('AEO 2022 52'!287:287,MATCH(AC$2,'AEO 2022 52'!$1:$1,0))</f>
        <v>50.530266</v>
      </c>
      <c r="AD6" s="104">
        <f t="array" ref="AD6">INDEX('AEO 2022 52'!287:287,MATCH(AD$2,'AEO 2022 52'!$1:$1,0))</f>
        <v>50.07547</v>
      </c>
      <c r="AE6" s="104">
        <f t="array" ref="AE6">INDEX('AEO 2022 52'!287:287,MATCH(AE$2,'AEO 2022 52'!$1:$1,0))</f>
        <v>49.642075</v>
      </c>
      <c r="AF6" s="104">
        <f t="array" ref="AF6">INDEX('AEO 2022 52'!287:287,MATCH(AF$2,'AEO 2022 52'!$1:$1,0))</f>
        <v>49.207958</v>
      </c>
      <c r="AG6" s="104"/>
      <c r="AH6" s="104"/>
      <c r="AI6" s="104"/>
    </row>
    <row r="7" ht="14.25" customHeight="1">
      <c r="A7" s="3" t="s">
        <v>1972</v>
      </c>
      <c r="B7" s="104">
        <f t="array" ref="B7">INDEX('AEO 2021 52'!275:275,MATCH(B$2,'AEO 2021 52'!$1:$1,0))</f>
        <v>83.906944</v>
      </c>
      <c r="C7" s="104">
        <f t="array" ref="C7">INDEX('AEO 2022 52'!288:288,MATCH(C$2,'AEO 2022 52'!$1:$1,0))</f>
        <v>83.464188</v>
      </c>
      <c r="D7" s="104">
        <f t="array" ref="D7">INDEX('AEO 2022 52'!288:288,MATCH(D$2,'AEO 2022 52'!$1:$1,0))</f>
        <v>81.690201</v>
      </c>
      <c r="E7" s="104">
        <f t="array" ref="E7">INDEX('AEO 2022 52'!288:288,MATCH(E$2,'AEO 2022 52'!$1:$1,0))</f>
        <v>80.106651</v>
      </c>
      <c r="F7" s="104">
        <f t="array" ref="F7">INDEX('AEO 2022 52'!288:288,MATCH(F$2,'AEO 2022 52'!$1:$1,0))</f>
        <v>78.512123</v>
      </c>
      <c r="G7" s="104">
        <f t="array" ref="G7">INDEX('AEO 2022 52'!288:288,MATCH(G$2,'AEO 2022 52'!$1:$1,0))</f>
        <v>76.84507</v>
      </c>
      <c r="H7" s="104">
        <f t="array" ref="H7">INDEX('AEO 2022 52'!288:288,MATCH(H$2,'AEO 2022 52'!$1:$1,0))</f>
        <v>75.382767</v>
      </c>
      <c r="I7" s="104">
        <f t="array" ref="I7">INDEX('AEO 2022 52'!288:288,MATCH(I$2,'AEO 2022 52'!$1:$1,0))</f>
        <v>74.073204</v>
      </c>
      <c r="J7" s="104">
        <f t="array" ref="J7">INDEX('AEO 2022 52'!288:288,MATCH(J$2,'AEO 2022 52'!$1:$1,0))</f>
        <v>72.816193</v>
      </c>
      <c r="K7" s="104">
        <f t="array" ref="K7">INDEX('AEO 2022 52'!288:288,MATCH(K$2,'AEO 2022 52'!$1:$1,0))</f>
        <v>71.622986</v>
      </c>
      <c r="L7" s="104">
        <f t="array" ref="L7">INDEX('AEO 2022 52'!288:288,MATCH(L$2,'AEO 2022 52'!$1:$1,0))</f>
        <v>70.485367</v>
      </c>
      <c r="M7" s="104">
        <f t="array" ref="M7">INDEX('AEO 2022 52'!288:288,MATCH(M$2,'AEO 2022 52'!$1:$1,0))</f>
        <v>69.400383</v>
      </c>
      <c r="N7" s="104">
        <f t="array" ref="N7">INDEX('AEO 2022 52'!288:288,MATCH(N$2,'AEO 2022 52'!$1:$1,0))</f>
        <v>68.366432</v>
      </c>
      <c r="O7" s="104">
        <f t="array" ref="O7">INDEX('AEO 2022 52'!288:288,MATCH(O$2,'AEO 2022 52'!$1:$1,0))</f>
        <v>67.380112</v>
      </c>
      <c r="P7" s="104">
        <f t="array" ref="P7">INDEX('AEO 2022 52'!288:288,MATCH(P$2,'AEO 2022 52'!$1:$1,0))</f>
        <v>66.41613</v>
      </c>
      <c r="Q7" s="104">
        <f t="array" ref="Q7">INDEX('AEO 2022 52'!288:288,MATCH(Q$2,'AEO 2022 52'!$1:$1,0))</f>
        <v>65.492279</v>
      </c>
      <c r="R7" s="104">
        <f t="array" ref="R7">INDEX('AEO 2022 52'!288:288,MATCH(R$2,'AEO 2022 52'!$1:$1,0))</f>
        <v>64.611633</v>
      </c>
      <c r="S7" s="104">
        <f t="array" ref="S7">INDEX('AEO 2022 52'!288:288,MATCH(S$2,'AEO 2022 52'!$1:$1,0))</f>
        <v>63.77203</v>
      </c>
      <c r="T7" s="104">
        <f t="array" ref="T7">INDEX('AEO 2022 52'!288:288,MATCH(T$2,'AEO 2022 52'!$1:$1,0))</f>
        <v>62.971676</v>
      </c>
      <c r="U7" s="104">
        <f t="array" ref="U7">INDEX('AEO 2022 52'!288:288,MATCH(U$2,'AEO 2022 52'!$1:$1,0))</f>
        <v>62.208042</v>
      </c>
      <c r="V7" s="104">
        <f t="array" ref="V7">INDEX('AEO 2022 52'!288:288,MATCH(V$2,'AEO 2022 52'!$1:$1,0))</f>
        <v>61.480659</v>
      </c>
      <c r="W7" s="104">
        <f t="array" ref="W7">INDEX('AEO 2022 52'!288:288,MATCH(W$2,'AEO 2022 52'!$1:$1,0))</f>
        <v>60.786526</v>
      </c>
      <c r="X7" s="104">
        <f t="array" ref="X7">INDEX('AEO 2022 52'!288:288,MATCH(X$2,'AEO 2022 52'!$1:$1,0))</f>
        <v>60.124744</v>
      </c>
      <c r="Y7" s="104">
        <f t="array" ref="Y7">INDEX('AEO 2022 52'!288:288,MATCH(Y$2,'AEO 2022 52'!$1:$1,0))</f>
        <v>59.493359</v>
      </c>
      <c r="Z7" s="104">
        <f t="array" ref="Z7">INDEX('AEO 2022 52'!288:288,MATCH(Z$2,'AEO 2022 52'!$1:$1,0))</f>
        <v>58.891533</v>
      </c>
      <c r="AA7" s="104">
        <f t="array" ref="AA7">INDEX('AEO 2022 52'!288:288,MATCH(AA$2,'AEO 2022 52'!$1:$1,0))</f>
        <v>58.317802</v>
      </c>
      <c r="AB7" s="104">
        <f t="array" ref="AB7">INDEX('AEO 2022 52'!288:288,MATCH(AB$2,'AEO 2022 52'!$1:$1,0))</f>
        <v>57.770992</v>
      </c>
      <c r="AC7" s="104">
        <f t="array" ref="AC7">INDEX('AEO 2022 52'!288:288,MATCH(AC$2,'AEO 2022 52'!$1:$1,0))</f>
        <v>57.249611</v>
      </c>
      <c r="AD7" s="104">
        <f t="array" ref="AD7">INDEX('AEO 2022 52'!288:288,MATCH(AD$2,'AEO 2022 52'!$1:$1,0))</f>
        <v>56.753056</v>
      </c>
      <c r="AE7" s="104">
        <f t="array" ref="AE7">INDEX('AEO 2022 52'!288:288,MATCH(AE$2,'AEO 2022 52'!$1:$1,0))</f>
        <v>56.279537</v>
      </c>
      <c r="AF7" s="104">
        <f t="array" ref="AF7">INDEX('AEO 2022 52'!288:288,MATCH(AF$2,'AEO 2022 52'!$1:$1,0))</f>
        <v>55.807259</v>
      </c>
      <c r="AG7" s="104"/>
      <c r="AH7" s="104"/>
      <c r="AI7" s="104"/>
    </row>
    <row r="8" ht="14.25" customHeight="1">
      <c r="A8" s="3" t="s">
        <v>1975</v>
      </c>
      <c r="B8" s="104">
        <f t="array" ref="B8">INDEX('AEO 2021 52'!276:276,MATCH(B$2,'AEO 2021 52'!$1:$1,0))</f>
        <v>0</v>
      </c>
      <c r="C8" s="104">
        <f t="array" ref="C8">INDEX('AEO 2022 52'!289:289,MATCH(C$2,'AEO 2022 52'!$1:$1,0))</f>
        <v>0</v>
      </c>
      <c r="D8" s="104">
        <f t="array" ref="D8">INDEX('AEO 2022 52'!289:289,MATCH(D$2,'AEO 2022 52'!$1:$1,0))</f>
        <v>0</v>
      </c>
      <c r="E8" s="104">
        <f t="array" ref="E8">INDEX('AEO 2022 52'!289:289,MATCH(E$2,'AEO 2022 52'!$1:$1,0))</f>
        <v>0</v>
      </c>
      <c r="F8" s="104">
        <f t="array" ref="F8">INDEX('AEO 2022 52'!289:289,MATCH(F$2,'AEO 2022 52'!$1:$1,0))</f>
        <v>0</v>
      </c>
      <c r="G8" s="104">
        <f t="array" ref="G8">INDEX('AEO 2022 52'!289:289,MATCH(G$2,'AEO 2022 52'!$1:$1,0))</f>
        <v>0</v>
      </c>
      <c r="H8" s="104">
        <f t="array" ref="H8">INDEX('AEO 2022 52'!289:289,MATCH(H$2,'AEO 2022 52'!$1:$1,0))</f>
        <v>0</v>
      </c>
      <c r="I8" s="104">
        <f t="array" ref="I8">INDEX('AEO 2022 52'!289:289,MATCH(I$2,'AEO 2022 52'!$1:$1,0))</f>
        <v>0</v>
      </c>
      <c r="J8" s="104">
        <f t="array" ref="J8">INDEX('AEO 2022 52'!289:289,MATCH(J$2,'AEO 2022 52'!$1:$1,0))</f>
        <v>0</v>
      </c>
      <c r="K8" s="104">
        <f t="array" ref="K8">INDEX('AEO 2022 52'!289:289,MATCH(K$2,'AEO 2022 52'!$1:$1,0))</f>
        <v>0</v>
      </c>
      <c r="L8" s="104">
        <f t="array" ref="L8">INDEX('AEO 2022 52'!289:289,MATCH(L$2,'AEO 2022 52'!$1:$1,0))</f>
        <v>0</v>
      </c>
      <c r="M8" s="104">
        <f t="array" ref="M8">INDEX('AEO 2022 52'!289:289,MATCH(M$2,'AEO 2022 52'!$1:$1,0))</f>
        <v>0</v>
      </c>
      <c r="N8" s="104">
        <f t="array" ref="N8">INDEX('AEO 2022 52'!289:289,MATCH(N$2,'AEO 2022 52'!$1:$1,0))</f>
        <v>0</v>
      </c>
      <c r="O8" s="104">
        <f t="array" ref="O8">INDEX('AEO 2022 52'!289:289,MATCH(O$2,'AEO 2022 52'!$1:$1,0))</f>
        <v>0</v>
      </c>
      <c r="P8" s="104">
        <f t="array" ref="P8">INDEX('AEO 2022 52'!289:289,MATCH(P$2,'AEO 2022 52'!$1:$1,0))</f>
        <v>0</v>
      </c>
      <c r="Q8" s="104">
        <f t="array" ref="Q8">INDEX('AEO 2022 52'!289:289,MATCH(Q$2,'AEO 2022 52'!$1:$1,0))</f>
        <v>0</v>
      </c>
      <c r="R8" s="104">
        <f t="array" ref="R8">INDEX('AEO 2022 52'!289:289,MATCH(R$2,'AEO 2022 52'!$1:$1,0))</f>
        <v>0</v>
      </c>
      <c r="S8" s="104">
        <f t="array" ref="S8">INDEX('AEO 2022 52'!289:289,MATCH(S$2,'AEO 2022 52'!$1:$1,0))</f>
        <v>0</v>
      </c>
      <c r="T8" s="104">
        <f t="array" ref="T8">INDEX('AEO 2022 52'!289:289,MATCH(T$2,'AEO 2022 52'!$1:$1,0))</f>
        <v>0</v>
      </c>
      <c r="U8" s="104">
        <f t="array" ref="U8">INDEX('AEO 2022 52'!289:289,MATCH(U$2,'AEO 2022 52'!$1:$1,0))</f>
        <v>0</v>
      </c>
      <c r="V8" s="104">
        <f t="array" ref="V8">INDEX('AEO 2022 52'!289:289,MATCH(V$2,'AEO 2022 52'!$1:$1,0))</f>
        <v>0</v>
      </c>
      <c r="W8" s="104">
        <f t="array" ref="W8">INDEX('AEO 2022 52'!289:289,MATCH(W$2,'AEO 2022 52'!$1:$1,0))</f>
        <v>0</v>
      </c>
      <c r="X8" s="104">
        <f t="array" ref="X8">INDEX('AEO 2022 52'!289:289,MATCH(X$2,'AEO 2022 52'!$1:$1,0))</f>
        <v>0</v>
      </c>
      <c r="Y8" s="104">
        <f t="array" ref="Y8">INDEX('AEO 2022 52'!289:289,MATCH(Y$2,'AEO 2022 52'!$1:$1,0))</f>
        <v>0</v>
      </c>
      <c r="Z8" s="104">
        <f t="array" ref="Z8">INDEX('AEO 2022 52'!289:289,MATCH(Z$2,'AEO 2022 52'!$1:$1,0))</f>
        <v>0</v>
      </c>
      <c r="AA8" s="104">
        <f t="array" ref="AA8">INDEX('AEO 2022 52'!289:289,MATCH(AA$2,'AEO 2022 52'!$1:$1,0))</f>
        <v>0</v>
      </c>
      <c r="AB8" s="104">
        <f t="array" ref="AB8">INDEX('AEO 2022 52'!289:289,MATCH(AB$2,'AEO 2022 52'!$1:$1,0))</f>
        <v>0</v>
      </c>
      <c r="AC8" s="104">
        <f t="array" ref="AC8">INDEX('AEO 2022 52'!289:289,MATCH(AC$2,'AEO 2022 52'!$1:$1,0))</f>
        <v>0</v>
      </c>
      <c r="AD8" s="104">
        <f t="array" ref="AD8">INDEX('AEO 2022 52'!289:289,MATCH(AD$2,'AEO 2022 52'!$1:$1,0))</f>
        <v>0</v>
      </c>
      <c r="AE8" s="104">
        <f t="array" ref="AE8">INDEX('AEO 2022 52'!289:289,MATCH(AE$2,'AEO 2022 52'!$1:$1,0))</f>
        <v>0</v>
      </c>
      <c r="AF8" s="104">
        <f t="array" ref="AF8">INDEX('AEO 2022 52'!289:289,MATCH(AF$2,'AEO 2022 52'!$1:$1,0))</f>
        <v>0</v>
      </c>
    </row>
    <row r="9" ht="14.25" customHeight="1">
      <c r="A9" s="3" t="s">
        <v>1978</v>
      </c>
      <c r="B9" s="104">
        <f t="array" ref="B9">INDEX('AEO 2021 52'!277:277,MATCH(B$2,'AEO 2021 52'!$1:$1,0))</f>
        <v>0</v>
      </c>
      <c r="C9" s="104">
        <f t="array" ref="C9">INDEX('AEO 2022 52'!290:290,MATCH(C$2,'AEO 2022 52'!$1:$1,0))</f>
        <v>0</v>
      </c>
      <c r="D9" s="104">
        <f t="array" ref="D9">INDEX('AEO 2022 52'!290:290,MATCH(D$2,'AEO 2022 52'!$1:$1,0))</f>
        <v>0</v>
      </c>
      <c r="E9" s="104">
        <f t="array" ref="E9">INDEX('AEO 2022 52'!290:290,MATCH(E$2,'AEO 2022 52'!$1:$1,0))</f>
        <v>0</v>
      </c>
      <c r="F9" s="104">
        <f t="array" ref="F9">INDEX('AEO 2022 52'!290:290,MATCH(F$2,'AEO 2022 52'!$1:$1,0))</f>
        <v>0</v>
      </c>
      <c r="G9" s="104">
        <f t="array" ref="G9">INDEX('AEO 2022 52'!290:290,MATCH(G$2,'AEO 2022 52'!$1:$1,0))</f>
        <v>0</v>
      </c>
      <c r="H9" s="104">
        <f t="array" ref="H9">INDEX('AEO 2022 52'!290:290,MATCH(H$2,'AEO 2022 52'!$1:$1,0))</f>
        <v>0</v>
      </c>
      <c r="I9" s="104">
        <f t="array" ref="I9">INDEX('AEO 2022 52'!290:290,MATCH(I$2,'AEO 2022 52'!$1:$1,0))</f>
        <v>0</v>
      </c>
      <c r="J9" s="104">
        <f t="array" ref="J9">INDEX('AEO 2022 52'!290:290,MATCH(J$2,'AEO 2022 52'!$1:$1,0))</f>
        <v>0</v>
      </c>
      <c r="K9" s="104">
        <f t="array" ref="K9">INDEX('AEO 2022 52'!290:290,MATCH(K$2,'AEO 2022 52'!$1:$1,0))</f>
        <v>0</v>
      </c>
      <c r="L9" s="104">
        <f t="array" ref="L9">INDEX('AEO 2022 52'!290:290,MATCH(L$2,'AEO 2022 52'!$1:$1,0))</f>
        <v>0</v>
      </c>
      <c r="M9" s="104">
        <f t="array" ref="M9">INDEX('AEO 2022 52'!290:290,MATCH(M$2,'AEO 2022 52'!$1:$1,0))</f>
        <v>0</v>
      </c>
      <c r="N9" s="104">
        <f t="array" ref="N9">INDEX('AEO 2022 52'!290:290,MATCH(N$2,'AEO 2022 52'!$1:$1,0))</f>
        <v>0</v>
      </c>
      <c r="O9" s="104">
        <f t="array" ref="O9">INDEX('AEO 2022 52'!290:290,MATCH(O$2,'AEO 2022 52'!$1:$1,0))</f>
        <v>0</v>
      </c>
      <c r="P9" s="104">
        <f t="array" ref="P9">INDEX('AEO 2022 52'!290:290,MATCH(P$2,'AEO 2022 52'!$1:$1,0))</f>
        <v>0</v>
      </c>
      <c r="Q9" s="104">
        <f t="array" ref="Q9">INDEX('AEO 2022 52'!290:290,MATCH(Q$2,'AEO 2022 52'!$1:$1,0))</f>
        <v>0</v>
      </c>
      <c r="R9" s="104">
        <f t="array" ref="R9">INDEX('AEO 2022 52'!290:290,MATCH(R$2,'AEO 2022 52'!$1:$1,0))</f>
        <v>0</v>
      </c>
      <c r="S9" s="104">
        <f t="array" ref="S9">INDEX('AEO 2022 52'!290:290,MATCH(S$2,'AEO 2022 52'!$1:$1,0))</f>
        <v>0</v>
      </c>
      <c r="T9" s="104">
        <f t="array" ref="T9">INDEX('AEO 2022 52'!290:290,MATCH(T$2,'AEO 2022 52'!$1:$1,0))</f>
        <v>0</v>
      </c>
      <c r="U9" s="104">
        <f t="array" ref="U9">INDEX('AEO 2022 52'!290:290,MATCH(U$2,'AEO 2022 52'!$1:$1,0))</f>
        <v>0</v>
      </c>
      <c r="V9" s="104">
        <f t="array" ref="V9">INDEX('AEO 2022 52'!290:290,MATCH(V$2,'AEO 2022 52'!$1:$1,0))</f>
        <v>0</v>
      </c>
      <c r="W9" s="104">
        <f t="array" ref="W9">INDEX('AEO 2022 52'!290:290,MATCH(W$2,'AEO 2022 52'!$1:$1,0))</f>
        <v>0</v>
      </c>
      <c r="X9" s="104">
        <f t="array" ref="X9">INDEX('AEO 2022 52'!290:290,MATCH(X$2,'AEO 2022 52'!$1:$1,0))</f>
        <v>0</v>
      </c>
      <c r="Y9" s="104">
        <f t="array" ref="Y9">INDEX('AEO 2022 52'!290:290,MATCH(Y$2,'AEO 2022 52'!$1:$1,0))</f>
        <v>0</v>
      </c>
      <c r="Z9" s="104">
        <f t="array" ref="Z9">INDEX('AEO 2022 52'!290:290,MATCH(Z$2,'AEO 2022 52'!$1:$1,0))</f>
        <v>0</v>
      </c>
      <c r="AA9" s="104">
        <f t="array" ref="AA9">INDEX('AEO 2022 52'!290:290,MATCH(AA$2,'AEO 2022 52'!$1:$1,0))</f>
        <v>0</v>
      </c>
      <c r="AB9" s="104">
        <f t="array" ref="AB9">INDEX('AEO 2022 52'!290:290,MATCH(AB$2,'AEO 2022 52'!$1:$1,0))</f>
        <v>0</v>
      </c>
      <c r="AC9" s="104">
        <f t="array" ref="AC9">INDEX('AEO 2022 52'!290:290,MATCH(AC$2,'AEO 2022 52'!$1:$1,0))</f>
        <v>0</v>
      </c>
      <c r="AD9" s="104">
        <f t="array" ref="AD9">INDEX('AEO 2022 52'!290:290,MATCH(AD$2,'AEO 2022 52'!$1:$1,0))</f>
        <v>0</v>
      </c>
      <c r="AE9" s="104">
        <f t="array" ref="AE9">INDEX('AEO 2022 52'!290:290,MATCH(AE$2,'AEO 2022 52'!$1:$1,0))</f>
        <v>0</v>
      </c>
      <c r="AF9" s="104">
        <f t="array" ref="AF9">INDEX('AEO 2022 52'!290:290,MATCH(AF$2,'AEO 2022 52'!$1:$1,0))</f>
        <v>0</v>
      </c>
    </row>
    <row r="10" ht="14.25" customHeight="1">
      <c r="A10" s="3" t="s">
        <v>1981</v>
      </c>
      <c r="B10" s="104">
        <f t="array" ref="B10">INDEX('AEO 2021 52'!278:278,MATCH(B$2,'AEO 2021 52'!$1:$1,0))</f>
        <v>0</v>
      </c>
      <c r="C10" s="104">
        <f t="array" ref="C10">INDEX('AEO 2022 52'!291:291,MATCH(C$2,'AEO 2022 52'!$1:$1,0))</f>
        <v>0</v>
      </c>
      <c r="D10" s="104">
        <f t="array" ref="D10">INDEX('AEO 2022 52'!291:291,MATCH(D$2,'AEO 2022 52'!$1:$1,0))</f>
        <v>0</v>
      </c>
      <c r="E10" s="104">
        <f t="array" ref="E10">INDEX('AEO 2022 52'!291:291,MATCH(E$2,'AEO 2022 52'!$1:$1,0))</f>
        <v>0</v>
      </c>
      <c r="F10" s="104">
        <f t="array" ref="F10">INDEX('AEO 2022 52'!291:291,MATCH(F$2,'AEO 2022 52'!$1:$1,0))</f>
        <v>0</v>
      </c>
      <c r="G10" s="104">
        <f t="array" ref="G10">INDEX('AEO 2022 52'!291:291,MATCH(G$2,'AEO 2022 52'!$1:$1,0))</f>
        <v>0</v>
      </c>
      <c r="H10" s="104">
        <f t="array" ref="H10">INDEX('AEO 2022 52'!291:291,MATCH(H$2,'AEO 2022 52'!$1:$1,0))</f>
        <v>0</v>
      </c>
      <c r="I10" s="104">
        <f t="array" ref="I10">INDEX('AEO 2022 52'!291:291,MATCH(I$2,'AEO 2022 52'!$1:$1,0))</f>
        <v>0</v>
      </c>
      <c r="J10" s="104">
        <f t="array" ref="J10">INDEX('AEO 2022 52'!291:291,MATCH(J$2,'AEO 2022 52'!$1:$1,0))</f>
        <v>0</v>
      </c>
      <c r="K10" s="104">
        <f t="array" ref="K10">INDEX('AEO 2022 52'!291:291,MATCH(K$2,'AEO 2022 52'!$1:$1,0))</f>
        <v>0</v>
      </c>
      <c r="L10" s="104">
        <f t="array" ref="L10">INDEX('AEO 2022 52'!291:291,MATCH(L$2,'AEO 2022 52'!$1:$1,0))</f>
        <v>0</v>
      </c>
      <c r="M10" s="104">
        <f t="array" ref="M10">INDEX('AEO 2022 52'!291:291,MATCH(M$2,'AEO 2022 52'!$1:$1,0))</f>
        <v>0</v>
      </c>
      <c r="N10" s="104">
        <f t="array" ref="N10">INDEX('AEO 2022 52'!291:291,MATCH(N$2,'AEO 2022 52'!$1:$1,0))</f>
        <v>0</v>
      </c>
      <c r="O10" s="104">
        <f t="array" ref="O10">INDEX('AEO 2022 52'!291:291,MATCH(O$2,'AEO 2022 52'!$1:$1,0))</f>
        <v>0</v>
      </c>
      <c r="P10" s="104">
        <f t="array" ref="P10">INDEX('AEO 2022 52'!291:291,MATCH(P$2,'AEO 2022 52'!$1:$1,0))</f>
        <v>0</v>
      </c>
      <c r="Q10" s="104">
        <f t="array" ref="Q10">INDEX('AEO 2022 52'!291:291,MATCH(Q$2,'AEO 2022 52'!$1:$1,0))</f>
        <v>0</v>
      </c>
      <c r="R10" s="104">
        <f t="array" ref="R10">INDEX('AEO 2022 52'!291:291,MATCH(R$2,'AEO 2022 52'!$1:$1,0))</f>
        <v>0</v>
      </c>
      <c r="S10" s="104">
        <f t="array" ref="S10">INDEX('AEO 2022 52'!291:291,MATCH(S$2,'AEO 2022 52'!$1:$1,0))</f>
        <v>0</v>
      </c>
      <c r="T10" s="104">
        <f t="array" ref="T10">INDEX('AEO 2022 52'!291:291,MATCH(T$2,'AEO 2022 52'!$1:$1,0))</f>
        <v>0</v>
      </c>
      <c r="U10" s="104">
        <f t="array" ref="U10">INDEX('AEO 2022 52'!291:291,MATCH(U$2,'AEO 2022 52'!$1:$1,0))</f>
        <v>0</v>
      </c>
      <c r="V10" s="104">
        <f t="array" ref="V10">INDEX('AEO 2022 52'!291:291,MATCH(V$2,'AEO 2022 52'!$1:$1,0))</f>
        <v>0</v>
      </c>
      <c r="W10" s="104">
        <f t="array" ref="W10">INDEX('AEO 2022 52'!291:291,MATCH(W$2,'AEO 2022 52'!$1:$1,0))</f>
        <v>0</v>
      </c>
      <c r="X10" s="104">
        <f t="array" ref="X10">INDEX('AEO 2022 52'!291:291,MATCH(X$2,'AEO 2022 52'!$1:$1,0))</f>
        <v>0</v>
      </c>
      <c r="Y10" s="104">
        <f t="array" ref="Y10">INDEX('AEO 2022 52'!291:291,MATCH(Y$2,'AEO 2022 52'!$1:$1,0))</f>
        <v>0</v>
      </c>
      <c r="Z10" s="104">
        <f t="array" ref="Z10">INDEX('AEO 2022 52'!291:291,MATCH(Z$2,'AEO 2022 52'!$1:$1,0))</f>
        <v>0</v>
      </c>
      <c r="AA10" s="104">
        <f t="array" ref="AA10">INDEX('AEO 2022 52'!291:291,MATCH(AA$2,'AEO 2022 52'!$1:$1,0))</f>
        <v>0</v>
      </c>
      <c r="AB10" s="104">
        <f t="array" ref="AB10">INDEX('AEO 2022 52'!291:291,MATCH(AB$2,'AEO 2022 52'!$1:$1,0))</f>
        <v>0</v>
      </c>
      <c r="AC10" s="104">
        <f t="array" ref="AC10">INDEX('AEO 2022 52'!291:291,MATCH(AC$2,'AEO 2022 52'!$1:$1,0))</f>
        <v>0</v>
      </c>
      <c r="AD10" s="104">
        <f t="array" ref="AD10">INDEX('AEO 2022 52'!291:291,MATCH(AD$2,'AEO 2022 52'!$1:$1,0))</f>
        <v>0</v>
      </c>
      <c r="AE10" s="104">
        <f t="array" ref="AE10">INDEX('AEO 2022 52'!291:291,MATCH(AE$2,'AEO 2022 52'!$1:$1,0))</f>
        <v>0</v>
      </c>
      <c r="AF10" s="104">
        <f t="array" ref="AF10">INDEX('AEO 2022 52'!291:291,MATCH(AF$2,'AEO 2022 52'!$1:$1,0))</f>
        <v>0</v>
      </c>
    </row>
    <row r="11" ht="14.25" customHeight="1">
      <c r="A11" s="3" t="s">
        <v>623</v>
      </c>
      <c r="B11" s="104">
        <f t="array" ref="B11">INDEX('AEO 2021 52'!279:279,MATCH(B$2,'AEO 2021 52'!$1:$1,0))</f>
        <v>0</v>
      </c>
      <c r="C11" s="104">
        <f t="array" ref="C11">INDEX('AEO 2022 52'!292:292,MATCH(C$2,'AEO 2022 52'!$1:$1,0))</f>
        <v>0</v>
      </c>
      <c r="D11" s="104">
        <f t="array" ref="D11">INDEX('AEO 2022 52'!292:292,MATCH(D$2,'AEO 2022 52'!$1:$1,0))</f>
        <v>0</v>
      </c>
      <c r="E11" s="104">
        <f t="array" ref="E11">INDEX('AEO 2022 52'!292:292,MATCH(E$2,'AEO 2022 52'!$1:$1,0))</f>
        <v>0</v>
      </c>
      <c r="F11" s="104">
        <f t="array" ref="F11">INDEX('AEO 2022 52'!292:292,MATCH(F$2,'AEO 2022 52'!$1:$1,0))</f>
        <v>0</v>
      </c>
      <c r="G11" s="104">
        <f t="array" ref="G11">INDEX('AEO 2022 52'!292:292,MATCH(G$2,'AEO 2022 52'!$1:$1,0))</f>
        <v>0</v>
      </c>
      <c r="H11" s="104">
        <f t="array" ref="H11">INDEX('AEO 2022 52'!292:292,MATCH(H$2,'AEO 2022 52'!$1:$1,0))</f>
        <v>0</v>
      </c>
      <c r="I11" s="104">
        <f t="array" ref="I11">INDEX('AEO 2022 52'!292:292,MATCH(I$2,'AEO 2022 52'!$1:$1,0))</f>
        <v>0</v>
      </c>
      <c r="J11" s="104">
        <f t="array" ref="J11">INDEX('AEO 2022 52'!292:292,MATCH(J$2,'AEO 2022 52'!$1:$1,0))</f>
        <v>0</v>
      </c>
      <c r="K11" s="104">
        <f t="array" ref="K11">INDEX('AEO 2022 52'!292:292,MATCH(K$2,'AEO 2022 52'!$1:$1,0))</f>
        <v>0</v>
      </c>
      <c r="L11" s="104">
        <f t="array" ref="L11">INDEX('AEO 2022 52'!292:292,MATCH(L$2,'AEO 2022 52'!$1:$1,0))</f>
        <v>0</v>
      </c>
      <c r="M11" s="104">
        <f t="array" ref="M11">INDEX('AEO 2022 52'!292:292,MATCH(M$2,'AEO 2022 52'!$1:$1,0))</f>
        <v>0</v>
      </c>
      <c r="N11" s="104">
        <f t="array" ref="N11">INDEX('AEO 2022 52'!292:292,MATCH(N$2,'AEO 2022 52'!$1:$1,0))</f>
        <v>0</v>
      </c>
      <c r="O11" s="104">
        <f t="array" ref="O11">INDEX('AEO 2022 52'!292:292,MATCH(O$2,'AEO 2022 52'!$1:$1,0))</f>
        <v>0</v>
      </c>
      <c r="P11" s="104">
        <f t="array" ref="P11">INDEX('AEO 2022 52'!292:292,MATCH(P$2,'AEO 2022 52'!$1:$1,0))</f>
        <v>0</v>
      </c>
      <c r="Q11" s="104">
        <f t="array" ref="Q11">INDEX('AEO 2022 52'!292:292,MATCH(Q$2,'AEO 2022 52'!$1:$1,0))</f>
        <v>0</v>
      </c>
      <c r="R11" s="104">
        <f t="array" ref="R11">INDEX('AEO 2022 52'!292:292,MATCH(R$2,'AEO 2022 52'!$1:$1,0))</f>
        <v>0</v>
      </c>
      <c r="S11" s="104">
        <f t="array" ref="S11">INDEX('AEO 2022 52'!292:292,MATCH(S$2,'AEO 2022 52'!$1:$1,0))</f>
        <v>0</v>
      </c>
      <c r="T11" s="104">
        <f t="array" ref="T11">INDEX('AEO 2022 52'!292:292,MATCH(T$2,'AEO 2022 52'!$1:$1,0))</f>
        <v>0</v>
      </c>
      <c r="U11" s="104">
        <f t="array" ref="U11">INDEX('AEO 2022 52'!292:292,MATCH(U$2,'AEO 2022 52'!$1:$1,0))</f>
        <v>0</v>
      </c>
      <c r="V11" s="104">
        <f t="array" ref="V11">INDEX('AEO 2022 52'!292:292,MATCH(V$2,'AEO 2022 52'!$1:$1,0))</f>
        <v>0</v>
      </c>
      <c r="W11" s="104">
        <f t="array" ref="W11">INDEX('AEO 2022 52'!292:292,MATCH(W$2,'AEO 2022 52'!$1:$1,0))</f>
        <v>0</v>
      </c>
      <c r="X11" s="104">
        <f t="array" ref="X11">INDEX('AEO 2022 52'!292:292,MATCH(X$2,'AEO 2022 52'!$1:$1,0))</f>
        <v>0</v>
      </c>
      <c r="Y11" s="104">
        <f t="array" ref="Y11">INDEX('AEO 2022 52'!292:292,MATCH(Y$2,'AEO 2022 52'!$1:$1,0))</f>
        <v>0</v>
      </c>
      <c r="Z11" s="104">
        <f t="array" ref="Z11">INDEX('AEO 2022 52'!292:292,MATCH(Z$2,'AEO 2022 52'!$1:$1,0))</f>
        <v>0</v>
      </c>
      <c r="AA11" s="104">
        <f t="array" ref="AA11">INDEX('AEO 2022 52'!292:292,MATCH(AA$2,'AEO 2022 52'!$1:$1,0))</f>
        <v>0</v>
      </c>
      <c r="AB11" s="104">
        <f t="array" ref="AB11">INDEX('AEO 2022 52'!292:292,MATCH(AB$2,'AEO 2022 52'!$1:$1,0))</f>
        <v>0</v>
      </c>
      <c r="AC11" s="104">
        <f t="array" ref="AC11">INDEX('AEO 2022 52'!292:292,MATCH(AC$2,'AEO 2022 52'!$1:$1,0))</f>
        <v>0</v>
      </c>
      <c r="AD11" s="104">
        <f t="array" ref="AD11">INDEX('AEO 2022 52'!292:292,MATCH(AD$2,'AEO 2022 52'!$1:$1,0))</f>
        <v>0</v>
      </c>
      <c r="AE11" s="104">
        <f t="array" ref="AE11">INDEX('AEO 2022 52'!292:292,MATCH(AE$2,'AEO 2022 52'!$1:$1,0))</f>
        <v>0</v>
      </c>
      <c r="AF11" s="104">
        <f t="array" ref="AF11">INDEX('AEO 2022 52'!292:292,MATCH(AF$2,'AEO 2022 52'!$1:$1,0))</f>
        <v>0</v>
      </c>
    </row>
    <row r="12" ht="14.25" customHeight="1">
      <c r="A12" s="3" t="s">
        <v>626</v>
      </c>
      <c r="B12" s="104">
        <f t="array" ref="B12">INDEX('AEO 2021 52'!280:280,MATCH(B$2,'AEO 2021 52'!$1:$1,0))</f>
        <v>0</v>
      </c>
      <c r="C12" s="104">
        <f t="array" ref="C12">INDEX('AEO 2022 52'!293:293,MATCH(C$2,'AEO 2022 52'!$1:$1,0))</f>
        <v>0</v>
      </c>
      <c r="D12" s="104">
        <f t="array" ref="D12">INDEX('AEO 2022 52'!293:293,MATCH(D$2,'AEO 2022 52'!$1:$1,0))</f>
        <v>0</v>
      </c>
      <c r="E12" s="104">
        <f t="array" ref="E12">INDEX('AEO 2022 52'!293:293,MATCH(E$2,'AEO 2022 52'!$1:$1,0))</f>
        <v>0</v>
      </c>
      <c r="F12" s="104">
        <f t="array" ref="F12">INDEX('AEO 2022 52'!293:293,MATCH(F$2,'AEO 2022 52'!$1:$1,0))</f>
        <v>0</v>
      </c>
      <c r="G12" s="104">
        <f t="array" ref="G12">INDEX('AEO 2022 52'!293:293,MATCH(G$2,'AEO 2022 52'!$1:$1,0))</f>
        <v>0</v>
      </c>
      <c r="H12" s="104">
        <f t="array" ref="H12">INDEX('AEO 2022 52'!293:293,MATCH(H$2,'AEO 2022 52'!$1:$1,0))</f>
        <v>0</v>
      </c>
      <c r="I12" s="104">
        <f t="array" ref="I12">INDEX('AEO 2022 52'!293:293,MATCH(I$2,'AEO 2022 52'!$1:$1,0))</f>
        <v>0</v>
      </c>
      <c r="J12" s="104">
        <f t="array" ref="J12">INDEX('AEO 2022 52'!293:293,MATCH(J$2,'AEO 2022 52'!$1:$1,0))</f>
        <v>0</v>
      </c>
      <c r="K12" s="104">
        <f t="array" ref="K12">INDEX('AEO 2022 52'!293:293,MATCH(K$2,'AEO 2022 52'!$1:$1,0))</f>
        <v>0</v>
      </c>
      <c r="L12" s="104">
        <f t="array" ref="L12">INDEX('AEO 2022 52'!293:293,MATCH(L$2,'AEO 2022 52'!$1:$1,0))</f>
        <v>0</v>
      </c>
      <c r="M12" s="104">
        <f t="array" ref="M12">INDEX('AEO 2022 52'!293:293,MATCH(M$2,'AEO 2022 52'!$1:$1,0))</f>
        <v>0</v>
      </c>
      <c r="N12" s="104">
        <f t="array" ref="N12">INDEX('AEO 2022 52'!293:293,MATCH(N$2,'AEO 2022 52'!$1:$1,0))</f>
        <v>0</v>
      </c>
      <c r="O12" s="104">
        <f t="array" ref="O12">INDEX('AEO 2022 52'!293:293,MATCH(O$2,'AEO 2022 52'!$1:$1,0))</f>
        <v>0</v>
      </c>
      <c r="P12" s="104">
        <f t="array" ref="P12">INDEX('AEO 2022 52'!293:293,MATCH(P$2,'AEO 2022 52'!$1:$1,0))</f>
        <v>0</v>
      </c>
      <c r="Q12" s="104">
        <f t="array" ref="Q12">INDEX('AEO 2022 52'!293:293,MATCH(Q$2,'AEO 2022 52'!$1:$1,0))</f>
        <v>0</v>
      </c>
      <c r="R12" s="104">
        <f t="array" ref="R12">INDEX('AEO 2022 52'!293:293,MATCH(R$2,'AEO 2022 52'!$1:$1,0))</f>
        <v>0</v>
      </c>
      <c r="S12" s="104">
        <f t="array" ref="S12">INDEX('AEO 2022 52'!293:293,MATCH(S$2,'AEO 2022 52'!$1:$1,0))</f>
        <v>0</v>
      </c>
      <c r="T12" s="104">
        <f t="array" ref="T12">INDEX('AEO 2022 52'!293:293,MATCH(T$2,'AEO 2022 52'!$1:$1,0))</f>
        <v>0</v>
      </c>
      <c r="U12" s="104">
        <f t="array" ref="U12">INDEX('AEO 2022 52'!293:293,MATCH(U$2,'AEO 2022 52'!$1:$1,0))</f>
        <v>0</v>
      </c>
      <c r="V12" s="104">
        <f t="array" ref="V12">INDEX('AEO 2022 52'!293:293,MATCH(V$2,'AEO 2022 52'!$1:$1,0))</f>
        <v>0</v>
      </c>
      <c r="W12" s="104">
        <f t="array" ref="W12">INDEX('AEO 2022 52'!293:293,MATCH(W$2,'AEO 2022 52'!$1:$1,0))</f>
        <v>0</v>
      </c>
      <c r="X12" s="104">
        <f t="array" ref="X12">INDEX('AEO 2022 52'!293:293,MATCH(X$2,'AEO 2022 52'!$1:$1,0))</f>
        <v>0</v>
      </c>
      <c r="Y12" s="104">
        <f t="array" ref="Y12">INDEX('AEO 2022 52'!293:293,MATCH(Y$2,'AEO 2022 52'!$1:$1,0))</f>
        <v>0</v>
      </c>
      <c r="Z12" s="104">
        <f t="array" ref="Z12">INDEX('AEO 2022 52'!293:293,MATCH(Z$2,'AEO 2022 52'!$1:$1,0))</f>
        <v>0</v>
      </c>
      <c r="AA12" s="104">
        <f t="array" ref="AA12">INDEX('AEO 2022 52'!293:293,MATCH(AA$2,'AEO 2022 52'!$1:$1,0))</f>
        <v>0</v>
      </c>
      <c r="AB12" s="104">
        <f t="array" ref="AB12">INDEX('AEO 2022 52'!293:293,MATCH(AB$2,'AEO 2022 52'!$1:$1,0))</f>
        <v>0</v>
      </c>
      <c r="AC12" s="104">
        <f t="array" ref="AC12">INDEX('AEO 2022 52'!293:293,MATCH(AC$2,'AEO 2022 52'!$1:$1,0))</f>
        <v>0</v>
      </c>
      <c r="AD12" s="104">
        <f t="array" ref="AD12">INDEX('AEO 2022 52'!293:293,MATCH(AD$2,'AEO 2022 52'!$1:$1,0))</f>
        <v>0</v>
      </c>
      <c r="AE12" s="104">
        <f t="array" ref="AE12">INDEX('AEO 2022 52'!293:293,MATCH(AE$2,'AEO 2022 52'!$1:$1,0))</f>
        <v>0</v>
      </c>
      <c r="AF12" s="104">
        <f t="array" ref="AF12">INDEX('AEO 2022 52'!293:293,MATCH(AF$2,'AEO 2022 52'!$1:$1,0))</f>
        <v>0</v>
      </c>
    </row>
    <row r="13" ht="14.25" customHeight="1">
      <c r="A13" s="3" t="s">
        <v>629</v>
      </c>
      <c r="B13" s="104">
        <f t="array" ref="B13">INDEX('AEO 2021 52'!281:281,MATCH(B$2,'AEO 2021 52'!$1:$1,0))</f>
        <v>89.34745</v>
      </c>
      <c r="C13" s="104">
        <f t="array" ref="C13">INDEX('AEO 2022 52'!294:294,MATCH(C$2,'AEO 2022 52'!$1:$1,0))</f>
        <v>75.727867</v>
      </c>
      <c r="D13" s="104">
        <f t="array" ref="D13">INDEX('AEO 2022 52'!294:294,MATCH(D$2,'AEO 2022 52'!$1:$1,0))</f>
        <v>73.760925</v>
      </c>
      <c r="E13" s="104">
        <f t="array" ref="E13">INDEX('AEO 2022 52'!294:294,MATCH(E$2,'AEO 2022 52'!$1:$1,0))</f>
        <v>72.127861</v>
      </c>
      <c r="F13" s="104">
        <f t="array" ref="F13">INDEX('AEO 2022 52'!294:294,MATCH(F$2,'AEO 2022 52'!$1:$1,0))</f>
        <v>70.519829</v>
      </c>
      <c r="G13" s="104">
        <f t="array" ref="G13">INDEX('AEO 2022 52'!294:294,MATCH(G$2,'AEO 2022 52'!$1:$1,0))</f>
        <v>68.987907</v>
      </c>
      <c r="H13" s="104">
        <f t="array" ref="H13">INDEX('AEO 2022 52'!294:294,MATCH(H$2,'AEO 2022 52'!$1:$1,0))</f>
        <v>67.757408</v>
      </c>
      <c r="I13" s="104">
        <f t="array" ref="I13">INDEX('AEO 2022 52'!294:294,MATCH(I$2,'AEO 2022 52'!$1:$1,0))</f>
        <v>66.559235</v>
      </c>
      <c r="J13" s="104">
        <f t="array" ref="J13">INDEX('AEO 2022 52'!294:294,MATCH(J$2,'AEO 2022 52'!$1:$1,0))</f>
        <v>65.425575</v>
      </c>
      <c r="K13" s="104">
        <f t="array" ref="K13">INDEX('AEO 2022 52'!294:294,MATCH(K$2,'AEO 2022 52'!$1:$1,0))</f>
        <v>64.343918</v>
      </c>
      <c r="L13" s="104">
        <f t="array" ref="L13">INDEX('AEO 2022 52'!294:294,MATCH(L$2,'AEO 2022 52'!$1:$1,0))</f>
        <v>63.322685</v>
      </c>
      <c r="M13" s="104">
        <f t="array" ref="M13">INDEX('AEO 2022 52'!294:294,MATCH(M$2,'AEO 2022 52'!$1:$1,0))</f>
        <v>62.355312</v>
      </c>
      <c r="N13" s="104">
        <f t="array" ref="N13">INDEX('AEO 2022 52'!294:294,MATCH(N$2,'AEO 2022 52'!$1:$1,0))</f>
        <v>61.433273</v>
      </c>
      <c r="O13" s="104">
        <f t="array" ref="O13">INDEX('AEO 2022 52'!294:294,MATCH(O$2,'AEO 2022 52'!$1:$1,0))</f>
        <v>60.55484</v>
      </c>
      <c r="P13" s="104">
        <f t="array" ref="P13">INDEX('AEO 2022 52'!294:294,MATCH(P$2,'AEO 2022 52'!$1:$1,0))</f>
        <v>59.648766</v>
      </c>
      <c r="Q13" s="104">
        <f t="array" ref="Q13">INDEX('AEO 2022 52'!294:294,MATCH(Q$2,'AEO 2022 52'!$1:$1,0))</f>
        <v>58.77092</v>
      </c>
      <c r="R13" s="104">
        <f t="array" ref="R13">INDEX('AEO 2022 52'!294:294,MATCH(R$2,'AEO 2022 52'!$1:$1,0))</f>
        <v>57.933292</v>
      </c>
      <c r="S13" s="104">
        <f t="array" ref="S13">INDEX('AEO 2022 52'!294:294,MATCH(S$2,'AEO 2022 52'!$1:$1,0))</f>
        <v>57.141617</v>
      </c>
      <c r="T13" s="104">
        <f t="array" ref="T13">INDEX('AEO 2022 52'!294:294,MATCH(T$2,'AEO 2022 52'!$1:$1,0))</f>
        <v>56.376728</v>
      </c>
      <c r="U13" s="104">
        <f t="array" ref="U13">INDEX('AEO 2022 52'!294:294,MATCH(U$2,'AEO 2022 52'!$1:$1,0))</f>
        <v>55.64658</v>
      </c>
      <c r="V13" s="104">
        <f t="array" ref="V13">INDEX('AEO 2022 52'!294:294,MATCH(V$2,'AEO 2022 52'!$1:$1,0))</f>
        <v>54.949112</v>
      </c>
      <c r="W13" s="104">
        <f t="array" ref="W13">INDEX('AEO 2022 52'!294:294,MATCH(W$2,'AEO 2022 52'!$1:$1,0))</f>
        <v>54.283268</v>
      </c>
      <c r="X13" s="104">
        <f t="array" ref="X13">INDEX('AEO 2022 52'!294:294,MATCH(X$2,'AEO 2022 52'!$1:$1,0))</f>
        <v>53.647617</v>
      </c>
      <c r="Y13" s="104">
        <f t="array" ref="Y13">INDEX('AEO 2022 52'!294:294,MATCH(Y$2,'AEO 2022 52'!$1:$1,0))</f>
        <v>53.041035</v>
      </c>
      <c r="Z13" s="104">
        <f t="array" ref="Z13">INDEX('AEO 2022 52'!294:294,MATCH(Z$2,'AEO 2022 52'!$1:$1,0))</f>
        <v>52.461998</v>
      </c>
      <c r="AA13" s="104">
        <f t="array" ref="AA13">INDEX('AEO 2022 52'!294:294,MATCH(AA$2,'AEO 2022 52'!$1:$1,0))</f>
        <v>51.90926</v>
      </c>
      <c r="AB13" s="104">
        <f t="array" ref="AB13">INDEX('AEO 2022 52'!294:294,MATCH(AB$2,'AEO 2022 52'!$1:$1,0))</f>
        <v>51.38176</v>
      </c>
      <c r="AC13" s="104">
        <f t="array" ref="AC13">INDEX('AEO 2022 52'!294:294,MATCH(AC$2,'AEO 2022 52'!$1:$1,0))</f>
        <v>50.878513</v>
      </c>
      <c r="AD13" s="104">
        <f t="array" ref="AD13">INDEX('AEO 2022 52'!294:294,MATCH(AD$2,'AEO 2022 52'!$1:$1,0))</f>
        <v>50.397827</v>
      </c>
      <c r="AE13" s="104">
        <f t="array" ref="AE13">INDEX('AEO 2022 52'!294:294,MATCH(AE$2,'AEO 2022 52'!$1:$1,0))</f>
        <v>49.939266</v>
      </c>
      <c r="AF13" s="104">
        <f t="array" ref="AF13">INDEX('AEO 2022 52'!294:294,MATCH(AF$2,'AEO 2022 52'!$1:$1,0))</f>
        <v>49.494915</v>
      </c>
      <c r="AG13" s="104"/>
      <c r="AH13" s="104"/>
      <c r="AI13" s="104"/>
    </row>
    <row r="14" ht="14.25" customHeight="1">
      <c r="A14" s="3" t="s">
        <v>632</v>
      </c>
      <c r="B14" s="104">
        <f t="array" ref="B14">INDEX('AEO 2021 52'!282:282,MATCH(B$2,'AEO 2021 52'!$1:$1,0))</f>
        <v>0</v>
      </c>
      <c r="C14" s="104">
        <f t="array" ref="C14">INDEX('AEO 2022 52'!295:295,MATCH(C$2,'AEO 2022 52'!$1:$1,0))</f>
        <v>0</v>
      </c>
      <c r="D14" s="104">
        <f t="array" ref="D14">INDEX('AEO 2022 52'!295:295,MATCH(D$2,'AEO 2022 52'!$1:$1,0))</f>
        <v>0</v>
      </c>
      <c r="E14" s="104">
        <f t="array" ref="E14">INDEX('AEO 2022 52'!295:295,MATCH(E$2,'AEO 2022 52'!$1:$1,0))</f>
        <v>0</v>
      </c>
      <c r="F14" s="104">
        <f t="array" ref="F14">INDEX('AEO 2022 52'!295:295,MATCH(F$2,'AEO 2022 52'!$1:$1,0))</f>
        <v>0</v>
      </c>
      <c r="G14" s="104">
        <f t="array" ref="G14">INDEX('AEO 2022 52'!295:295,MATCH(G$2,'AEO 2022 52'!$1:$1,0))</f>
        <v>0</v>
      </c>
      <c r="H14" s="104">
        <f t="array" ref="H14">INDEX('AEO 2022 52'!295:295,MATCH(H$2,'AEO 2022 52'!$1:$1,0))</f>
        <v>0</v>
      </c>
      <c r="I14" s="104">
        <f t="array" ref="I14">INDEX('AEO 2022 52'!295:295,MATCH(I$2,'AEO 2022 52'!$1:$1,0))</f>
        <v>0</v>
      </c>
      <c r="J14" s="104">
        <f t="array" ref="J14">INDEX('AEO 2022 52'!295:295,MATCH(J$2,'AEO 2022 52'!$1:$1,0))</f>
        <v>0</v>
      </c>
      <c r="K14" s="104">
        <f t="array" ref="K14">INDEX('AEO 2022 52'!295:295,MATCH(K$2,'AEO 2022 52'!$1:$1,0))</f>
        <v>0</v>
      </c>
      <c r="L14" s="104">
        <f t="array" ref="L14">INDEX('AEO 2022 52'!295:295,MATCH(L$2,'AEO 2022 52'!$1:$1,0))</f>
        <v>0</v>
      </c>
      <c r="M14" s="104">
        <f t="array" ref="M14">INDEX('AEO 2022 52'!295:295,MATCH(M$2,'AEO 2022 52'!$1:$1,0))</f>
        <v>0</v>
      </c>
      <c r="N14" s="104">
        <f t="array" ref="N14">INDEX('AEO 2022 52'!295:295,MATCH(N$2,'AEO 2022 52'!$1:$1,0))</f>
        <v>0</v>
      </c>
      <c r="O14" s="104">
        <f t="array" ref="O14">INDEX('AEO 2022 52'!295:295,MATCH(O$2,'AEO 2022 52'!$1:$1,0))</f>
        <v>0</v>
      </c>
      <c r="P14" s="104">
        <f t="array" ref="P14">INDEX('AEO 2022 52'!295:295,MATCH(P$2,'AEO 2022 52'!$1:$1,0))</f>
        <v>0</v>
      </c>
      <c r="Q14" s="104">
        <f t="array" ref="Q14">INDEX('AEO 2022 52'!295:295,MATCH(Q$2,'AEO 2022 52'!$1:$1,0))</f>
        <v>0</v>
      </c>
      <c r="R14" s="104">
        <f t="array" ref="R14">INDEX('AEO 2022 52'!295:295,MATCH(R$2,'AEO 2022 52'!$1:$1,0))</f>
        <v>0</v>
      </c>
      <c r="S14" s="104">
        <f t="array" ref="S14">INDEX('AEO 2022 52'!295:295,MATCH(S$2,'AEO 2022 52'!$1:$1,0))</f>
        <v>0</v>
      </c>
      <c r="T14" s="104">
        <f t="array" ref="T14">INDEX('AEO 2022 52'!295:295,MATCH(T$2,'AEO 2022 52'!$1:$1,0))</f>
        <v>0</v>
      </c>
      <c r="U14" s="104">
        <f t="array" ref="U14">INDEX('AEO 2022 52'!295:295,MATCH(U$2,'AEO 2022 52'!$1:$1,0))</f>
        <v>0</v>
      </c>
      <c r="V14" s="104">
        <f t="array" ref="V14">INDEX('AEO 2022 52'!295:295,MATCH(V$2,'AEO 2022 52'!$1:$1,0))</f>
        <v>0</v>
      </c>
      <c r="W14" s="104">
        <f t="array" ref="W14">INDEX('AEO 2022 52'!295:295,MATCH(W$2,'AEO 2022 52'!$1:$1,0))</f>
        <v>0</v>
      </c>
      <c r="X14" s="104">
        <f t="array" ref="X14">INDEX('AEO 2022 52'!295:295,MATCH(X$2,'AEO 2022 52'!$1:$1,0))</f>
        <v>0</v>
      </c>
      <c r="Y14" s="104">
        <f t="array" ref="Y14">INDEX('AEO 2022 52'!295:295,MATCH(Y$2,'AEO 2022 52'!$1:$1,0))</f>
        <v>0</v>
      </c>
      <c r="Z14" s="104">
        <f t="array" ref="Z14">INDEX('AEO 2022 52'!295:295,MATCH(Z$2,'AEO 2022 52'!$1:$1,0))</f>
        <v>0</v>
      </c>
      <c r="AA14" s="104">
        <f t="array" ref="AA14">INDEX('AEO 2022 52'!295:295,MATCH(AA$2,'AEO 2022 52'!$1:$1,0))</f>
        <v>0</v>
      </c>
      <c r="AB14" s="104">
        <f t="array" ref="AB14">INDEX('AEO 2022 52'!295:295,MATCH(AB$2,'AEO 2022 52'!$1:$1,0))</f>
        <v>0</v>
      </c>
      <c r="AC14" s="104">
        <f t="array" ref="AC14">INDEX('AEO 2022 52'!295:295,MATCH(AC$2,'AEO 2022 52'!$1:$1,0))</f>
        <v>0</v>
      </c>
      <c r="AD14" s="104">
        <f t="array" ref="AD14">INDEX('AEO 2022 52'!295:295,MATCH(AD$2,'AEO 2022 52'!$1:$1,0))</f>
        <v>0</v>
      </c>
      <c r="AE14" s="104">
        <f t="array" ref="AE14">INDEX('AEO 2022 52'!295:295,MATCH(AE$2,'AEO 2022 52'!$1:$1,0))</f>
        <v>0</v>
      </c>
      <c r="AF14" s="104">
        <f t="array" ref="AF14">INDEX('AEO 2022 52'!295:295,MATCH(AF$2,'AEO 2022 52'!$1:$1,0))</f>
        <v>0</v>
      </c>
    </row>
    <row r="15" ht="14.25" customHeight="1">
      <c r="A15" s="3" t="s">
        <v>635</v>
      </c>
      <c r="B15" s="104">
        <f t="array" ref="B15">INDEX('AEO 2021 52'!283:283,MATCH(B$2,'AEO 2021 52'!$1:$1,0))</f>
        <v>0</v>
      </c>
      <c r="C15" s="104">
        <f t="array" ref="C15">INDEX('AEO 2022 52'!296:296,MATCH(C$2,'AEO 2022 52'!$1:$1,0))</f>
        <v>0</v>
      </c>
      <c r="D15" s="104">
        <f t="array" ref="D15">INDEX('AEO 2022 52'!296:296,MATCH(D$2,'AEO 2022 52'!$1:$1,0))</f>
        <v>0</v>
      </c>
      <c r="E15" s="104">
        <f t="array" ref="E15">INDEX('AEO 2022 52'!296:296,MATCH(E$2,'AEO 2022 52'!$1:$1,0))</f>
        <v>0</v>
      </c>
      <c r="F15" s="104">
        <f t="array" ref="F15">INDEX('AEO 2022 52'!296:296,MATCH(F$2,'AEO 2022 52'!$1:$1,0))</f>
        <v>0</v>
      </c>
      <c r="G15" s="104">
        <f t="array" ref="G15">INDEX('AEO 2022 52'!296:296,MATCH(G$2,'AEO 2022 52'!$1:$1,0))</f>
        <v>0</v>
      </c>
      <c r="H15" s="104">
        <f t="array" ref="H15">INDEX('AEO 2022 52'!296:296,MATCH(H$2,'AEO 2022 52'!$1:$1,0))</f>
        <v>0</v>
      </c>
      <c r="I15" s="104">
        <f t="array" ref="I15">INDEX('AEO 2022 52'!296:296,MATCH(I$2,'AEO 2022 52'!$1:$1,0))</f>
        <v>0</v>
      </c>
      <c r="J15" s="104">
        <f t="array" ref="J15">INDEX('AEO 2022 52'!296:296,MATCH(J$2,'AEO 2022 52'!$1:$1,0))</f>
        <v>0</v>
      </c>
      <c r="K15" s="104">
        <f t="array" ref="K15">INDEX('AEO 2022 52'!296:296,MATCH(K$2,'AEO 2022 52'!$1:$1,0))</f>
        <v>0</v>
      </c>
      <c r="L15" s="104">
        <f t="array" ref="L15">INDEX('AEO 2022 52'!296:296,MATCH(L$2,'AEO 2022 52'!$1:$1,0))</f>
        <v>0</v>
      </c>
      <c r="M15" s="104">
        <f t="array" ref="M15">INDEX('AEO 2022 52'!296:296,MATCH(M$2,'AEO 2022 52'!$1:$1,0))</f>
        <v>0</v>
      </c>
      <c r="N15" s="104">
        <f t="array" ref="N15">INDEX('AEO 2022 52'!296:296,MATCH(N$2,'AEO 2022 52'!$1:$1,0))</f>
        <v>0</v>
      </c>
      <c r="O15" s="104">
        <f t="array" ref="O15">INDEX('AEO 2022 52'!296:296,MATCH(O$2,'AEO 2022 52'!$1:$1,0))</f>
        <v>0</v>
      </c>
      <c r="P15" s="104">
        <f t="array" ref="P15">INDEX('AEO 2022 52'!296:296,MATCH(P$2,'AEO 2022 52'!$1:$1,0))</f>
        <v>0</v>
      </c>
      <c r="Q15" s="104">
        <f t="array" ref="Q15">INDEX('AEO 2022 52'!296:296,MATCH(Q$2,'AEO 2022 52'!$1:$1,0))</f>
        <v>0</v>
      </c>
      <c r="R15" s="104">
        <f t="array" ref="R15">INDEX('AEO 2022 52'!296:296,MATCH(R$2,'AEO 2022 52'!$1:$1,0))</f>
        <v>0</v>
      </c>
      <c r="S15" s="104">
        <f t="array" ref="S15">INDEX('AEO 2022 52'!296:296,MATCH(S$2,'AEO 2022 52'!$1:$1,0))</f>
        <v>0</v>
      </c>
      <c r="T15" s="104">
        <f t="array" ref="T15">INDEX('AEO 2022 52'!296:296,MATCH(T$2,'AEO 2022 52'!$1:$1,0))</f>
        <v>0</v>
      </c>
      <c r="U15" s="104">
        <f t="array" ref="U15">INDEX('AEO 2022 52'!296:296,MATCH(U$2,'AEO 2022 52'!$1:$1,0))</f>
        <v>0</v>
      </c>
      <c r="V15" s="104">
        <f t="array" ref="V15">INDEX('AEO 2022 52'!296:296,MATCH(V$2,'AEO 2022 52'!$1:$1,0))</f>
        <v>0</v>
      </c>
      <c r="W15" s="104">
        <f t="array" ref="W15">INDEX('AEO 2022 52'!296:296,MATCH(W$2,'AEO 2022 52'!$1:$1,0))</f>
        <v>0</v>
      </c>
      <c r="X15" s="104">
        <f t="array" ref="X15">INDEX('AEO 2022 52'!296:296,MATCH(X$2,'AEO 2022 52'!$1:$1,0))</f>
        <v>0</v>
      </c>
      <c r="Y15" s="104">
        <f t="array" ref="Y15">INDEX('AEO 2022 52'!296:296,MATCH(Y$2,'AEO 2022 52'!$1:$1,0))</f>
        <v>0</v>
      </c>
      <c r="Z15" s="104">
        <f t="array" ref="Z15">INDEX('AEO 2022 52'!296:296,MATCH(Z$2,'AEO 2022 52'!$1:$1,0))</f>
        <v>0</v>
      </c>
      <c r="AA15" s="104">
        <f t="array" ref="AA15">INDEX('AEO 2022 52'!296:296,MATCH(AA$2,'AEO 2022 52'!$1:$1,0))</f>
        <v>0</v>
      </c>
      <c r="AB15" s="104">
        <f t="array" ref="AB15">INDEX('AEO 2022 52'!296:296,MATCH(AB$2,'AEO 2022 52'!$1:$1,0))</f>
        <v>0</v>
      </c>
      <c r="AC15" s="104">
        <f t="array" ref="AC15">INDEX('AEO 2022 52'!296:296,MATCH(AC$2,'AEO 2022 52'!$1:$1,0))</f>
        <v>0</v>
      </c>
      <c r="AD15" s="104">
        <f t="array" ref="AD15">INDEX('AEO 2022 52'!296:296,MATCH(AD$2,'AEO 2022 52'!$1:$1,0))</f>
        <v>0</v>
      </c>
      <c r="AE15" s="104">
        <f t="array" ref="AE15">INDEX('AEO 2022 52'!296:296,MATCH(AE$2,'AEO 2022 52'!$1:$1,0))</f>
        <v>0</v>
      </c>
      <c r="AF15" s="104">
        <f t="array" ref="AF15">INDEX('AEO 2022 52'!296:296,MATCH(AF$2,'AEO 2022 52'!$1:$1,0))</f>
        <v>0</v>
      </c>
    </row>
    <row r="16" ht="14.25" customHeight="1">
      <c r="A16" s="3" t="s">
        <v>638</v>
      </c>
      <c r="B16" s="104">
        <f t="array" ref="B16">INDEX('AEO 2021 52'!284:284,MATCH(B$2,'AEO 2021 52'!$1:$1,0))</f>
        <v>0</v>
      </c>
      <c r="C16" s="104">
        <f t="array" ref="C16">INDEX('AEO 2022 52'!297:297,MATCH(C$2,'AEO 2022 52'!$1:$1,0))</f>
        <v>0</v>
      </c>
      <c r="D16" s="104">
        <f t="array" ref="D16">INDEX('AEO 2022 52'!297:297,MATCH(D$2,'AEO 2022 52'!$1:$1,0))</f>
        <v>0</v>
      </c>
      <c r="E16" s="104">
        <f t="array" ref="E16">INDEX('AEO 2022 52'!297:297,MATCH(E$2,'AEO 2022 52'!$1:$1,0))</f>
        <v>0</v>
      </c>
      <c r="F16" s="104">
        <f t="array" ref="F16">INDEX('AEO 2022 52'!297:297,MATCH(F$2,'AEO 2022 52'!$1:$1,0))</f>
        <v>0</v>
      </c>
      <c r="G16" s="104">
        <f t="array" ref="G16">INDEX('AEO 2022 52'!297:297,MATCH(G$2,'AEO 2022 52'!$1:$1,0))</f>
        <v>0</v>
      </c>
      <c r="H16" s="104">
        <f t="array" ref="H16">INDEX('AEO 2022 52'!297:297,MATCH(H$2,'AEO 2022 52'!$1:$1,0))</f>
        <v>0</v>
      </c>
      <c r="I16" s="104">
        <f t="array" ref="I16">INDEX('AEO 2022 52'!297:297,MATCH(I$2,'AEO 2022 52'!$1:$1,0))</f>
        <v>0</v>
      </c>
      <c r="J16" s="104">
        <f t="array" ref="J16">INDEX('AEO 2022 52'!297:297,MATCH(J$2,'AEO 2022 52'!$1:$1,0))</f>
        <v>0</v>
      </c>
      <c r="K16" s="104">
        <f t="array" ref="K16">INDEX('AEO 2022 52'!297:297,MATCH(K$2,'AEO 2022 52'!$1:$1,0))</f>
        <v>0</v>
      </c>
      <c r="L16" s="104">
        <f t="array" ref="L16">INDEX('AEO 2022 52'!297:297,MATCH(L$2,'AEO 2022 52'!$1:$1,0))</f>
        <v>0</v>
      </c>
      <c r="M16" s="104">
        <f t="array" ref="M16">INDEX('AEO 2022 52'!297:297,MATCH(M$2,'AEO 2022 52'!$1:$1,0))</f>
        <v>0</v>
      </c>
      <c r="N16" s="104">
        <f t="array" ref="N16">INDEX('AEO 2022 52'!297:297,MATCH(N$2,'AEO 2022 52'!$1:$1,0))</f>
        <v>0</v>
      </c>
      <c r="O16" s="104">
        <f t="array" ref="O16">INDEX('AEO 2022 52'!297:297,MATCH(O$2,'AEO 2022 52'!$1:$1,0))</f>
        <v>0</v>
      </c>
      <c r="P16" s="104">
        <f t="array" ref="P16">INDEX('AEO 2022 52'!297:297,MATCH(P$2,'AEO 2022 52'!$1:$1,0))</f>
        <v>0</v>
      </c>
      <c r="Q16" s="104">
        <f t="array" ref="Q16">INDEX('AEO 2022 52'!297:297,MATCH(Q$2,'AEO 2022 52'!$1:$1,0))</f>
        <v>0</v>
      </c>
      <c r="R16" s="104">
        <f t="array" ref="R16">INDEX('AEO 2022 52'!297:297,MATCH(R$2,'AEO 2022 52'!$1:$1,0))</f>
        <v>0</v>
      </c>
      <c r="S16" s="104">
        <f t="array" ref="S16">INDEX('AEO 2022 52'!297:297,MATCH(S$2,'AEO 2022 52'!$1:$1,0))</f>
        <v>0</v>
      </c>
      <c r="T16" s="104">
        <f t="array" ref="T16">INDEX('AEO 2022 52'!297:297,MATCH(T$2,'AEO 2022 52'!$1:$1,0))</f>
        <v>0</v>
      </c>
      <c r="U16" s="104">
        <f t="array" ref="U16">INDEX('AEO 2022 52'!297:297,MATCH(U$2,'AEO 2022 52'!$1:$1,0))</f>
        <v>0</v>
      </c>
      <c r="V16" s="104">
        <f t="array" ref="V16">INDEX('AEO 2022 52'!297:297,MATCH(V$2,'AEO 2022 52'!$1:$1,0))</f>
        <v>0</v>
      </c>
      <c r="W16" s="104">
        <f t="array" ref="W16">INDEX('AEO 2022 52'!297:297,MATCH(W$2,'AEO 2022 52'!$1:$1,0))</f>
        <v>0</v>
      </c>
      <c r="X16" s="104">
        <f t="array" ref="X16">INDEX('AEO 2022 52'!297:297,MATCH(X$2,'AEO 2022 52'!$1:$1,0))</f>
        <v>0</v>
      </c>
      <c r="Y16" s="104">
        <f t="array" ref="Y16">INDEX('AEO 2022 52'!297:297,MATCH(Y$2,'AEO 2022 52'!$1:$1,0))</f>
        <v>0</v>
      </c>
      <c r="Z16" s="104">
        <f t="array" ref="Z16">INDEX('AEO 2022 52'!297:297,MATCH(Z$2,'AEO 2022 52'!$1:$1,0))</f>
        <v>0</v>
      </c>
      <c r="AA16" s="104">
        <f t="array" ref="AA16">INDEX('AEO 2022 52'!297:297,MATCH(AA$2,'AEO 2022 52'!$1:$1,0))</f>
        <v>0</v>
      </c>
      <c r="AB16" s="104">
        <f t="array" ref="AB16">INDEX('AEO 2022 52'!297:297,MATCH(AB$2,'AEO 2022 52'!$1:$1,0))</f>
        <v>0</v>
      </c>
      <c r="AC16" s="104">
        <f t="array" ref="AC16">INDEX('AEO 2022 52'!297:297,MATCH(AC$2,'AEO 2022 52'!$1:$1,0))</f>
        <v>0</v>
      </c>
      <c r="AD16" s="104">
        <f t="array" ref="AD16">INDEX('AEO 2022 52'!297:297,MATCH(AD$2,'AEO 2022 52'!$1:$1,0))</f>
        <v>0</v>
      </c>
      <c r="AE16" s="104">
        <f t="array" ref="AE16">INDEX('AEO 2022 52'!297:297,MATCH(AE$2,'AEO 2022 52'!$1:$1,0))</f>
        <v>0</v>
      </c>
      <c r="AF16" s="104">
        <f t="array" ref="AF16">INDEX('AEO 2022 52'!297:297,MATCH(AF$2,'AEO 2022 52'!$1:$1,0))</f>
        <v>0</v>
      </c>
    </row>
    <row r="17" ht="14.25" customHeight="1">
      <c r="A17" s="3" t="s">
        <v>1996</v>
      </c>
      <c r="B17" s="105">
        <f t="array" ref="B17">TREND($E17:$N17,$E$2:$N$2,B$2)</f>
        <v>77.39992373</v>
      </c>
      <c r="C17" s="104">
        <f t="array" ref="C17">INDEX('AEO 2022 52'!298:298,MATCH(C$2,'AEO 2022 52'!$1:$1,0))</f>
        <v>77.558044</v>
      </c>
      <c r="D17" s="104">
        <f t="array" ref="D17">INDEX('AEO 2022 52'!298:298,MATCH(D$2,'AEO 2022 52'!$1:$1,0))</f>
        <v>75.805061</v>
      </c>
      <c r="E17" s="104">
        <f t="array" ref="E17">INDEX('AEO 2022 52'!298:298,MATCH(E$2,'AEO 2022 52'!$1:$1,0))</f>
        <v>74.241379</v>
      </c>
      <c r="F17" s="104">
        <f t="array" ref="F17">INDEX('AEO 2022 52'!298:298,MATCH(F$2,'AEO 2022 52'!$1:$1,0))</f>
        <v>72.683754</v>
      </c>
      <c r="G17" s="104">
        <f t="array" ref="G17">INDEX('AEO 2022 52'!298:298,MATCH(G$2,'AEO 2022 52'!$1:$1,0))</f>
        <v>71.148438</v>
      </c>
      <c r="H17" s="104">
        <f t="array" ref="H17">INDEX('AEO 2022 52'!298:298,MATCH(H$2,'AEO 2022 52'!$1:$1,0))</f>
        <v>69.829605</v>
      </c>
      <c r="I17" s="104">
        <f t="array" ref="I17">INDEX('AEO 2022 52'!298:298,MATCH(I$2,'AEO 2022 52'!$1:$1,0))</f>
        <v>68.577438</v>
      </c>
      <c r="J17" s="104">
        <f t="array" ref="J17">INDEX('AEO 2022 52'!298:298,MATCH(J$2,'AEO 2022 52'!$1:$1,0))</f>
        <v>67.388428</v>
      </c>
      <c r="K17" s="104">
        <f t="array" ref="K17">INDEX('AEO 2022 52'!298:298,MATCH(K$2,'AEO 2022 52'!$1:$1,0))</f>
        <v>66.256546</v>
      </c>
      <c r="L17" s="104">
        <f t="array" ref="L17">INDEX('AEO 2022 52'!298:298,MATCH(L$2,'AEO 2022 52'!$1:$1,0))</f>
        <v>65.179581</v>
      </c>
      <c r="M17" s="104">
        <f t="array" ref="M17">INDEX('AEO 2022 52'!298:298,MATCH(M$2,'AEO 2022 52'!$1:$1,0))</f>
        <v>64.155891</v>
      </c>
      <c r="N17" s="104">
        <f t="array" ref="N17">INDEX('AEO 2022 52'!298:298,MATCH(N$2,'AEO 2022 52'!$1:$1,0))</f>
        <v>63.181755</v>
      </c>
      <c r="O17" s="104">
        <f t="array" ref="O17">INDEX('AEO 2022 52'!298:298,MATCH(O$2,'AEO 2022 52'!$1:$1,0))</f>
        <v>62.255596</v>
      </c>
      <c r="P17" s="104">
        <f t="array" ref="P17">INDEX('AEO 2022 52'!298:298,MATCH(P$2,'AEO 2022 52'!$1:$1,0))</f>
        <v>61.30442</v>
      </c>
      <c r="Q17" s="104">
        <f t="array" ref="Q17">INDEX('AEO 2022 52'!298:298,MATCH(Q$2,'AEO 2022 52'!$1:$1,0))</f>
        <v>60.381386</v>
      </c>
      <c r="R17" s="104">
        <f t="array" ref="R17">INDEX('AEO 2022 52'!298:298,MATCH(R$2,'AEO 2022 52'!$1:$1,0))</f>
        <v>59.500694</v>
      </c>
      <c r="S17" s="104">
        <f t="array" ref="S17">INDEX('AEO 2022 52'!298:298,MATCH(S$2,'AEO 2022 52'!$1:$1,0))</f>
        <v>58.661118</v>
      </c>
      <c r="T17" s="104">
        <f t="array" ref="T17">INDEX('AEO 2022 52'!298:298,MATCH(T$2,'AEO 2022 52'!$1:$1,0))</f>
        <v>57.858849</v>
      </c>
      <c r="U17" s="104">
        <f t="array" ref="U17">INDEX('AEO 2022 52'!298:298,MATCH(U$2,'AEO 2022 52'!$1:$1,0))</f>
        <v>57.093269</v>
      </c>
      <c r="V17" s="104">
        <f t="array" ref="V17">INDEX('AEO 2022 52'!298:298,MATCH(V$2,'AEO 2022 52'!$1:$1,0))</f>
        <v>56.363159</v>
      </c>
      <c r="W17" s="104">
        <f t="array" ref="W17">INDEX('AEO 2022 52'!298:298,MATCH(W$2,'AEO 2022 52'!$1:$1,0))</f>
        <v>55.665745</v>
      </c>
      <c r="X17" s="104">
        <f t="array" ref="X17">INDEX('AEO 2022 52'!298:298,MATCH(X$2,'AEO 2022 52'!$1:$1,0))</f>
        <v>55.000149</v>
      </c>
      <c r="Y17" s="104">
        <f t="array" ref="Y17">INDEX('AEO 2022 52'!298:298,MATCH(Y$2,'AEO 2022 52'!$1:$1,0))</f>
        <v>54.364594</v>
      </c>
      <c r="Z17" s="104">
        <f t="array" ref="Z17">INDEX('AEO 2022 52'!298:298,MATCH(Z$2,'AEO 2022 52'!$1:$1,0))</f>
        <v>53.757973</v>
      </c>
      <c r="AA17" s="104">
        <f t="array" ref="AA17">INDEX('AEO 2022 52'!298:298,MATCH(AA$2,'AEO 2022 52'!$1:$1,0))</f>
        <v>53.178955</v>
      </c>
      <c r="AB17" s="104">
        <f t="array" ref="AB17">INDEX('AEO 2022 52'!298:298,MATCH(AB$2,'AEO 2022 52'!$1:$1,0))</f>
        <v>52.626335</v>
      </c>
      <c r="AC17" s="104">
        <f t="array" ref="AC17">INDEX('AEO 2022 52'!298:298,MATCH(AC$2,'AEO 2022 52'!$1:$1,0))</f>
        <v>52.09885</v>
      </c>
      <c r="AD17" s="104">
        <f t="array" ref="AD17">INDEX('AEO 2022 52'!298:298,MATCH(AD$2,'AEO 2022 52'!$1:$1,0))</f>
        <v>51.595509</v>
      </c>
      <c r="AE17" s="104">
        <f t="array" ref="AE17">INDEX('AEO 2022 52'!298:298,MATCH(AE$2,'AEO 2022 52'!$1:$1,0))</f>
        <v>51.115055</v>
      </c>
      <c r="AF17" s="104">
        <f t="array" ref="AF17">INDEX('AEO 2022 52'!298:298,MATCH(AF$2,'AEO 2022 52'!$1:$1,0))</f>
        <v>50.650005</v>
      </c>
      <c r="AG17" s="104"/>
      <c r="AH17" s="104"/>
      <c r="AI17" s="104"/>
    </row>
    <row r="18" ht="14.25" customHeight="1">
      <c r="A18" s="3" t="s">
        <v>1999</v>
      </c>
      <c r="B18" s="105">
        <f t="shared" ref="B18:F18" si="1">TREND($J18:$S18,$J$2:$S$2,B$2)</f>
        <v>96.39773542</v>
      </c>
      <c r="C18" s="105">
        <f t="shared" si="1"/>
        <v>95.18888967</v>
      </c>
      <c r="D18" s="105">
        <f t="shared" si="1"/>
        <v>93.98004393</v>
      </c>
      <c r="E18" s="105">
        <f t="shared" si="1"/>
        <v>92.77119818</v>
      </c>
      <c r="F18" s="105">
        <f t="shared" si="1"/>
        <v>91.56235244</v>
      </c>
      <c r="G18" s="104">
        <f t="array" ref="G18">INDEX('AEO 2022 52'!299:299,MATCH(G$2,'AEO 2022 52'!$1:$1,0))</f>
        <v>91.746223</v>
      </c>
      <c r="H18" s="104">
        <f t="array" ref="H18">INDEX('AEO 2022 52'!299:299,MATCH(H$2,'AEO 2022 52'!$1:$1,0))</f>
        <v>90.089844</v>
      </c>
      <c r="I18" s="104">
        <f t="array" ref="I18">INDEX('AEO 2022 52'!299:299,MATCH(I$2,'AEO 2022 52'!$1:$1,0))</f>
        <v>88.513245</v>
      </c>
      <c r="J18" s="104">
        <f t="array" ref="J18">INDEX('AEO 2022 52'!299:299,MATCH(J$2,'AEO 2022 52'!$1:$1,0))</f>
        <v>87.01329</v>
      </c>
      <c r="K18" s="104">
        <f t="array" ref="K18">INDEX('AEO 2022 52'!299:299,MATCH(K$2,'AEO 2022 52'!$1:$1,0))</f>
        <v>85.588219</v>
      </c>
      <c r="L18" s="104">
        <f t="array" ref="L18">INDEX('AEO 2022 52'!299:299,MATCH(L$2,'AEO 2022 52'!$1:$1,0))</f>
        <v>84.233589</v>
      </c>
      <c r="M18" s="104">
        <f t="array" ref="M18">INDEX('AEO 2022 52'!299:299,MATCH(M$2,'AEO 2022 52'!$1:$1,0))</f>
        <v>82.945915</v>
      </c>
      <c r="N18" s="104">
        <f t="array" ref="N18">INDEX('AEO 2022 52'!299:299,MATCH(N$2,'AEO 2022 52'!$1:$1,0))</f>
        <v>81.720337</v>
      </c>
      <c r="O18" s="104">
        <f t="array" ref="O18">INDEX('AEO 2022 52'!299:299,MATCH(O$2,'AEO 2022 52'!$1:$1,0))</f>
        <v>80.552872</v>
      </c>
      <c r="P18" s="104">
        <f t="array" ref="P18">INDEX('AEO 2022 52'!299:299,MATCH(P$2,'AEO 2022 52'!$1:$1,0))</f>
        <v>79.371147</v>
      </c>
      <c r="Q18" s="104">
        <f t="array" ref="Q18">INDEX('AEO 2022 52'!299:299,MATCH(Q$2,'AEO 2022 52'!$1:$1,0))</f>
        <v>78.228867</v>
      </c>
      <c r="R18" s="104">
        <f t="array" ref="R18">INDEX('AEO 2022 52'!299:299,MATCH(R$2,'AEO 2022 52'!$1:$1,0))</f>
        <v>77.131813</v>
      </c>
      <c r="S18" s="104">
        <f t="array" ref="S18">INDEX('AEO 2022 52'!299:299,MATCH(S$2,'AEO 2022 52'!$1:$1,0))</f>
        <v>76.085587</v>
      </c>
      <c r="T18" s="104">
        <f t="array" ref="T18">INDEX('AEO 2022 52'!299:299,MATCH(T$2,'AEO 2022 52'!$1:$1,0))</f>
        <v>75.08947</v>
      </c>
      <c r="U18" s="104">
        <f t="array" ref="U18">INDEX('AEO 2022 52'!299:299,MATCH(U$2,'AEO 2022 52'!$1:$1,0))</f>
        <v>74.139992</v>
      </c>
      <c r="V18" s="104">
        <f t="array" ref="V18">INDEX('AEO 2022 52'!299:299,MATCH(V$2,'AEO 2022 52'!$1:$1,0))</f>
        <v>73.237259</v>
      </c>
      <c r="W18" s="104">
        <f t="array" ref="W18">INDEX('AEO 2022 52'!299:299,MATCH(W$2,'AEO 2022 52'!$1:$1,0))</f>
        <v>72.374474</v>
      </c>
      <c r="X18" s="104">
        <f t="array" ref="X18">INDEX('AEO 2022 52'!299:299,MATCH(X$2,'AEO 2022 52'!$1:$1,0))</f>
        <v>71.551254</v>
      </c>
      <c r="Y18" s="104">
        <f t="array" ref="Y18">INDEX('AEO 2022 52'!299:299,MATCH(Y$2,'AEO 2022 52'!$1:$1,0))</f>
        <v>70.764069</v>
      </c>
      <c r="Z18" s="104">
        <f t="array" ref="Z18">INDEX('AEO 2022 52'!299:299,MATCH(Z$2,'AEO 2022 52'!$1:$1,0))</f>
        <v>70.012428</v>
      </c>
      <c r="AA18" s="104">
        <f t="array" ref="AA18">INDEX('AEO 2022 52'!299:299,MATCH(AA$2,'AEO 2022 52'!$1:$1,0))</f>
        <v>69.294632</v>
      </c>
      <c r="AB18" s="104">
        <f t="array" ref="AB18">INDEX('AEO 2022 52'!299:299,MATCH(AB$2,'AEO 2022 52'!$1:$1,0))</f>
        <v>68.609154</v>
      </c>
      <c r="AC18" s="104">
        <f t="array" ref="AC18">INDEX('AEO 2022 52'!299:299,MATCH(AC$2,'AEO 2022 52'!$1:$1,0))</f>
        <v>67.954323</v>
      </c>
      <c r="AD18" s="104">
        <f t="array" ref="AD18">INDEX('AEO 2022 52'!299:299,MATCH(AD$2,'AEO 2022 52'!$1:$1,0))</f>
        <v>67.330292</v>
      </c>
      <c r="AE18" s="104">
        <f t="array" ref="AE18">INDEX('AEO 2022 52'!299:299,MATCH(AE$2,'AEO 2022 52'!$1:$1,0))</f>
        <v>66.733994</v>
      </c>
      <c r="AF18" s="104">
        <f t="array" ref="AF18">INDEX('AEO 2022 52'!299:299,MATCH(AF$2,'AEO 2022 52'!$1:$1,0))</f>
        <v>66.158424</v>
      </c>
      <c r="AG18" s="104"/>
      <c r="AH18" s="104"/>
      <c r="AI18" s="104"/>
    </row>
    <row r="19" ht="14.25" customHeight="1"/>
    <row r="20" ht="14.25" customHeight="1"/>
    <row r="21" ht="14.25" customHeight="1">
      <c r="A21" s="1" t="s">
        <v>3958</v>
      </c>
    </row>
    <row r="22" ht="14.25" customHeight="1">
      <c r="A22" s="3" t="s">
        <v>1959</v>
      </c>
    </row>
    <row r="23" ht="14.25" customHeight="1">
      <c r="A23" s="3" t="s">
        <v>1963</v>
      </c>
      <c r="B23" s="3" t="s">
        <v>67</v>
      </c>
    </row>
    <row r="24" ht="14.25" customHeight="1">
      <c r="A24" s="3" t="s">
        <v>1966</v>
      </c>
      <c r="B24" s="3" t="s">
        <v>67</v>
      </c>
    </row>
    <row r="25" ht="14.25" customHeight="1">
      <c r="A25" s="3" t="s">
        <v>1969</v>
      </c>
      <c r="B25" s="3" t="s">
        <v>67</v>
      </c>
    </row>
    <row r="26" ht="14.25" customHeight="1">
      <c r="A26" s="3" t="s">
        <v>1972</v>
      </c>
      <c r="B26" s="3" t="s">
        <v>67</v>
      </c>
    </row>
    <row r="27" ht="14.25" customHeight="1">
      <c r="A27" s="3" t="s">
        <v>1975</v>
      </c>
    </row>
    <row r="28" ht="14.25" customHeight="1">
      <c r="A28" s="3" t="s">
        <v>1978</v>
      </c>
    </row>
    <row r="29" ht="14.25" customHeight="1">
      <c r="A29" s="3" t="s">
        <v>1981</v>
      </c>
    </row>
    <row r="30" ht="14.25" customHeight="1">
      <c r="A30" s="3" t="s">
        <v>623</v>
      </c>
    </row>
    <row r="31" ht="14.25" customHeight="1">
      <c r="A31" s="3" t="s">
        <v>626</v>
      </c>
    </row>
    <row r="32" ht="14.25" customHeight="1">
      <c r="A32" s="3" t="s">
        <v>629</v>
      </c>
      <c r="B32" s="3" t="s">
        <v>3959</v>
      </c>
    </row>
    <row r="33" ht="14.25" customHeight="1">
      <c r="A33" s="3" t="s">
        <v>632</v>
      </c>
    </row>
    <row r="34" ht="14.25" customHeight="1">
      <c r="A34" s="3" t="s">
        <v>635</v>
      </c>
    </row>
    <row r="35" ht="14.25" customHeight="1">
      <c r="A35" s="3" t="s">
        <v>638</v>
      </c>
    </row>
    <row r="36" ht="14.25" customHeight="1">
      <c r="A36" s="3" t="s">
        <v>1996</v>
      </c>
      <c r="B36" s="3" t="s">
        <v>77</v>
      </c>
    </row>
    <row r="37" ht="14.25" customHeight="1">
      <c r="A37" s="3" t="s">
        <v>1999</v>
      </c>
      <c r="B37" s="3" t="s">
        <v>77</v>
      </c>
    </row>
    <row r="38" ht="14.25" customHeight="1"/>
    <row r="39" ht="14.25" customHeight="1"/>
    <row r="40" ht="14.25" customHeight="1">
      <c r="A40" s="1" t="s">
        <v>3960</v>
      </c>
    </row>
    <row r="41" ht="14.25" customHeight="1">
      <c r="A41" s="2" t="s">
        <v>3961</v>
      </c>
      <c r="B41" s="106"/>
    </row>
    <row r="42" ht="14.25" customHeight="1">
      <c r="A42" s="1"/>
      <c r="B42" s="1">
        <v>2020.0</v>
      </c>
      <c r="C42" s="1">
        <v>2021.0</v>
      </c>
      <c r="D42" s="1">
        <v>2022.0</v>
      </c>
      <c r="E42" s="1">
        <v>2023.0</v>
      </c>
      <c r="F42" s="1">
        <v>2024.0</v>
      </c>
      <c r="G42" s="1">
        <v>2025.0</v>
      </c>
      <c r="H42" s="1">
        <v>2026.0</v>
      </c>
      <c r="I42" s="1">
        <v>2027.0</v>
      </c>
      <c r="J42" s="1">
        <v>2028.0</v>
      </c>
      <c r="K42" s="1">
        <v>2029.0</v>
      </c>
      <c r="L42" s="1">
        <v>2030.0</v>
      </c>
      <c r="M42" s="1">
        <v>2031.0</v>
      </c>
      <c r="N42" s="1">
        <v>2032.0</v>
      </c>
      <c r="O42" s="1">
        <v>2033.0</v>
      </c>
      <c r="P42" s="1">
        <v>2034.0</v>
      </c>
      <c r="Q42" s="1">
        <v>2035.0</v>
      </c>
      <c r="R42" s="1">
        <v>2036.0</v>
      </c>
      <c r="S42" s="1">
        <v>2037.0</v>
      </c>
      <c r="T42" s="1">
        <v>2038.0</v>
      </c>
      <c r="U42" s="1">
        <v>2039.0</v>
      </c>
      <c r="V42" s="1">
        <v>2040.0</v>
      </c>
      <c r="W42" s="1">
        <v>2041.0</v>
      </c>
      <c r="X42" s="1">
        <v>2042.0</v>
      </c>
      <c r="Y42" s="1">
        <v>2043.0</v>
      </c>
      <c r="Z42" s="1">
        <v>2044.0</v>
      </c>
      <c r="AA42" s="1">
        <v>2045.0</v>
      </c>
      <c r="AB42" s="1">
        <v>2046.0</v>
      </c>
      <c r="AC42" s="1">
        <v>2047.0</v>
      </c>
      <c r="AD42" s="1">
        <v>2048.0</v>
      </c>
      <c r="AE42" s="1">
        <v>2049.0</v>
      </c>
      <c r="AF42" s="1">
        <v>2050.0</v>
      </c>
      <c r="AG42" s="1"/>
      <c r="AH42" s="1"/>
      <c r="AI42" s="1"/>
    </row>
    <row r="43" ht="14.25" customHeight="1">
      <c r="A43" s="3" t="s">
        <v>1963</v>
      </c>
      <c r="B43" s="24">
        <f>'LDV Shares'!C13/SUM('LDV Shares'!C$13:C$16)</f>
        <v>0.05101746133</v>
      </c>
      <c r="C43" s="24">
        <f>'LDV Shares'!D13/SUM('LDV Shares'!D$13:D$16)</f>
        <v>0.09616802897</v>
      </c>
      <c r="D43" s="24">
        <f>'LDV Shares'!E13/SUM('LDV Shares'!E$13:E$16)</f>
        <v>0.09101086145</v>
      </c>
      <c r="E43" s="24">
        <f>'LDV Shares'!F13/SUM('LDV Shares'!F$13:F$16)</f>
        <v>0.08310743197</v>
      </c>
      <c r="F43" s="24">
        <f>'LDV Shares'!G13/SUM('LDV Shares'!G$13:G$16)</f>
        <v>0.08320689457</v>
      </c>
      <c r="G43" s="24">
        <f>'LDV Shares'!H13/SUM('LDV Shares'!H$13:H$16)</f>
        <v>0.08391443777</v>
      </c>
      <c r="H43" s="24">
        <f>'LDV Shares'!I13/SUM('LDV Shares'!I$13:I$16)</f>
        <v>0.08475768372</v>
      </c>
      <c r="I43" s="24">
        <f>'LDV Shares'!J13/SUM('LDV Shares'!J$13:J$16)</f>
        <v>0.08523379075</v>
      </c>
      <c r="J43" s="24">
        <f>'LDV Shares'!K13/SUM('LDV Shares'!K$13:K$16)</f>
        <v>0.08537423225</v>
      </c>
      <c r="K43" s="24">
        <f>'LDV Shares'!L13/SUM('LDV Shares'!L$13:L$16)</f>
        <v>0.08529532422</v>
      </c>
      <c r="L43" s="24">
        <f>'LDV Shares'!M13/SUM('LDV Shares'!M$13:M$16)</f>
        <v>0.08617025659</v>
      </c>
      <c r="M43" s="24">
        <f>'LDV Shares'!N13/SUM('LDV Shares'!N$13:N$16)</f>
        <v>0.08544425478</v>
      </c>
      <c r="N43" s="24">
        <f>'LDV Shares'!O13/SUM('LDV Shares'!O$13:O$16)</f>
        <v>0.08796366605</v>
      </c>
      <c r="O43" s="24">
        <f>'LDV Shares'!P13/SUM('LDV Shares'!P$13:P$16)</f>
        <v>0.08579058206</v>
      </c>
      <c r="P43" s="24">
        <f>'LDV Shares'!Q13/SUM('LDV Shares'!Q$13:Q$16)</f>
        <v>0.08571725196</v>
      </c>
      <c r="Q43" s="24">
        <f>'LDV Shares'!R13/SUM('LDV Shares'!R$13:R$16)</f>
        <v>0.08577681443</v>
      </c>
      <c r="R43" s="24">
        <f>'LDV Shares'!S13/SUM('LDV Shares'!S$13:S$16)</f>
        <v>0.08563939429</v>
      </c>
      <c r="S43" s="24">
        <f>'LDV Shares'!T13/SUM('LDV Shares'!T$13:T$16)</f>
        <v>0.08583650867</v>
      </c>
      <c r="T43" s="24">
        <f>'LDV Shares'!U13/SUM('LDV Shares'!U$13:U$16)</f>
        <v>0.08613144793</v>
      </c>
      <c r="U43" s="24">
        <f>'LDV Shares'!V13/SUM('LDV Shares'!V$13:V$16)</f>
        <v>0.08549169866</v>
      </c>
      <c r="V43" s="24">
        <f>'LDV Shares'!W13/SUM('LDV Shares'!W$13:W$16)</f>
        <v>0.08679002956</v>
      </c>
      <c r="W43" s="24">
        <f>'LDV Shares'!X13/SUM('LDV Shares'!X$13:X$16)</f>
        <v>0.08625615571</v>
      </c>
      <c r="X43" s="24">
        <f>'LDV Shares'!Y13/SUM('LDV Shares'!Y$13:Y$16)</f>
        <v>0.08640818745</v>
      </c>
      <c r="Y43" s="24">
        <f>'LDV Shares'!Z13/SUM('LDV Shares'!Z$13:Z$16)</f>
        <v>0.08664359295</v>
      </c>
      <c r="Z43" s="24">
        <f>'LDV Shares'!AA13/SUM('LDV Shares'!AA$13:AA$16)</f>
        <v>0.08625913956</v>
      </c>
      <c r="AA43" s="24">
        <f>'LDV Shares'!AB13/SUM('LDV Shares'!AB$13:AB$16)</f>
        <v>0.0861226289</v>
      </c>
      <c r="AB43" s="24">
        <f>'LDV Shares'!AC13/SUM('LDV Shares'!AC$13:AC$16)</f>
        <v>0.0863566363</v>
      </c>
      <c r="AC43" s="24">
        <f>'LDV Shares'!AD13/SUM('LDV Shares'!AD$13:AD$16)</f>
        <v>0.08614733977</v>
      </c>
      <c r="AD43" s="24">
        <f>'LDV Shares'!AE13/SUM('LDV Shares'!AE$13:AE$16)</f>
        <v>0.08602786318</v>
      </c>
      <c r="AE43" s="24">
        <f>'LDV Shares'!AF13/SUM('LDV Shares'!AF$13:AF$16)</f>
        <v>0.08620040149</v>
      </c>
      <c r="AF43" s="24">
        <f>'LDV Shares'!AG13/SUM('LDV Shares'!AG$13:AG$16)</f>
        <v>0.08530408056</v>
      </c>
      <c r="AG43" s="24"/>
      <c r="AH43" s="24"/>
      <c r="AI43" s="24"/>
    </row>
    <row r="44" ht="14.25" customHeight="1">
      <c r="A44" s="3" t="s">
        <v>1966</v>
      </c>
      <c r="B44" s="24">
        <f>'LDV Shares'!C14/SUM('LDV Shares'!C$13:C$16)</f>
        <v>0.1715813571</v>
      </c>
      <c r="C44" s="24">
        <f>'LDV Shares'!D14/SUM('LDV Shares'!D$13:D$16)</f>
        <v>0.2252319824</v>
      </c>
      <c r="D44" s="24">
        <f>'LDV Shares'!E14/SUM('LDV Shares'!E$13:E$16)</f>
        <v>0.2129943972</v>
      </c>
      <c r="E44" s="24">
        <f>'LDV Shares'!F14/SUM('LDV Shares'!F$13:F$16)</f>
        <v>0.2019774133</v>
      </c>
      <c r="F44" s="24">
        <f>'LDV Shares'!G14/SUM('LDV Shares'!G$13:G$16)</f>
        <v>0.2027517333</v>
      </c>
      <c r="G44" s="24">
        <f>'LDV Shares'!H14/SUM('LDV Shares'!H$13:H$16)</f>
        <v>0.2035645153</v>
      </c>
      <c r="H44" s="24">
        <f>'LDV Shares'!I14/SUM('LDV Shares'!I$13:I$16)</f>
        <v>0.2053686552</v>
      </c>
      <c r="I44" s="24">
        <f>'LDV Shares'!J14/SUM('LDV Shares'!J$13:J$16)</f>
        <v>0.2070750616</v>
      </c>
      <c r="J44" s="24">
        <f>'LDV Shares'!K14/SUM('LDV Shares'!K$13:K$16)</f>
        <v>0.2068907216</v>
      </c>
      <c r="K44" s="24">
        <f>'LDV Shares'!L14/SUM('LDV Shares'!L$13:L$16)</f>
        <v>0.2069272675</v>
      </c>
      <c r="L44" s="24">
        <f>'LDV Shares'!M14/SUM('LDV Shares'!M$13:M$16)</f>
        <v>0.2085377766</v>
      </c>
      <c r="M44" s="24">
        <f>'LDV Shares'!N14/SUM('LDV Shares'!N$13:N$16)</f>
        <v>0.2072496699</v>
      </c>
      <c r="N44" s="24">
        <f>'LDV Shares'!O14/SUM('LDV Shares'!O$13:O$16)</f>
        <v>0.2128648212</v>
      </c>
      <c r="O44" s="24">
        <f>'LDV Shares'!P14/SUM('LDV Shares'!P$13:P$16)</f>
        <v>0.2084375154</v>
      </c>
      <c r="P44" s="24">
        <f>'LDV Shares'!Q14/SUM('LDV Shares'!Q$13:Q$16)</f>
        <v>0.2083414752</v>
      </c>
      <c r="Q44" s="24">
        <f>'LDV Shares'!R14/SUM('LDV Shares'!R$13:R$16)</f>
        <v>0.2086864614</v>
      </c>
      <c r="R44" s="24">
        <f>'LDV Shares'!S14/SUM('LDV Shares'!S$13:S$16)</f>
        <v>0.2083879681</v>
      </c>
      <c r="S44" s="24">
        <f>'LDV Shares'!T14/SUM('LDV Shares'!T$13:T$16)</f>
        <v>0.2088092785</v>
      </c>
      <c r="T44" s="24">
        <f>'LDV Shares'!U14/SUM('LDV Shares'!U$13:U$16)</f>
        <v>0.2094745512</v>
      </c>
      <c r="U44" s="24">
        <f>'LDV Shares'!V14/SUM('LDV Shares'!V$13:V$16)</f>
        <v>0.2084363</v>
      </c>
      <c r="V44" s="24">
        <f>'LDV Shares'!W14/SUM('LDV Shares'!W$13:W$16)</f>
        <v>0.2109476087</v>
      </c>
      <c r="W44" s="24">
        <f>'LDV Shares'!X14/SUM('LDV Shares'!X$13:X$16)</f>
        <v>0.2099806441</v>
      </c>
      <c r="X44" s="24">
        <f>'LDV Shares'!Y14/SUM('LDV Shares'!Y$13:Y$16)</f>
        <v>0.2103615837</v>
      </c>
      <c r="Y44" s="24">
        <f>'LDV Shares'!Z14/SUM('LDV Shares'!Z$13:Z$16)</f>
        <v>0.2108312957</v>
      </c>
      <c r="Z44" s="24">
        <f>'LDV Shares'!AA14/SUM('LDV Shares'!AA$13:AA$16)</f>
        <v>0.2101939662</v>
      </c>
      <c r="AA44" s="24">
        <f>'LDV Shares'!AB14/SUM('LDV Shares'!AB$13:AB$16)</f>
        <v>0.2100490553</v>
      </c>
      <c r="AB44" s="24">
        <f>'LDV Shares'!AC14/SUM('LDV Shares'!AC$13:AC$16)</f>
        <v>0.2106004332</v>
      </c>
      <c r="AC44" s="24">
        <f>'LDV Shares'!AD14/SUM('LDV Shares'!AD$13:AD$16)</f>
        <v>0.2102487505</v>
      </c>
      <c r="AD44" s="24">
        <f>'LDV Shares'!AE14/SUM('LDV Shares'!AE$13:AE$16)</f>
        <v>0.2101787363</v>
      </c>
      <c r="AE44" s="24">
        <f>'LDV Shares'!AF14/SUM('LDV Shares'!AF$13:AF$16)</f>
        <v>0.2105703664</v>
      </c>
      <c r="AF44" s="24">
        <f>'LDV Shares'!AG14/SUM('LDV Shares'!AG$13:AG$16)</f>
        <v>0.2091398815</v>
      </c>
      <c r="AG44" s="24"/>
      <c r="AH44" s="24"/>
      <c r="AI44" s="24"/>
    </row>
    <row r="45" ht="14.25" customHeight="1">
      <c r="A45" s="3" t="s">
        <v>1969</v>
      </c>
      <c r="B45" s="24">
        <f>'LDV Shares'!C15/SUM('LDV Shares'!C$13:C$16)</f>
        <v>0.5499117531</v>
      </c>
      <c r="C45" s="24">
        <f>'LDV Shares'!D15/SUM('LDV Shares'!D$13:D$16)</f>
        <v>0.5221984464</v>
      </c>
      <c r="D45" s="24">
        <f>'LDV Shares'!E15/SUM('LDV Shares'!E$13:E$16)</f>
        <v>0.5340577237</v>
      </c>
      <c r="E45" s="24">
        <f>'LDV Shares'!F15/SUM('LDV Shares'!F$13:F$16)</f>
        <v>0.5427135055</v>
      </c>
      <c r="F45" s="24">
        <f>'LDV Shares'!G15/SUM('LDV Shares'!G$13:G$16)</f>
        <v>0.5436045313</v>
      </c>
      <c r="G45" s="24">
        <f>'LDV Shares'!H15/SUM('LDV Shares'!H$13:H$16)</f>
        <v>0.543322782</v>
      </c>
      <c r="H45" s="24">
        <f>'LDV Shares'!I15/SUM('LDV Shares'!I$13:I$16)</f>
        <v>0.543138737</v>
      </c>
      <c r="I45" s="24">
        <f>'LDV Shares'!J15/SUM('LDV Shares'!J$13:J$16)</f>
        <v>0.5424327013</v>
      </c>
      <c r="J45" s="24">
        <f>'LDV Shares'!K15/SUM('LDV Shares'!K$13:K$16)</f>
        <v>0.5428136114</v>
      </c>
      <c r="K45" s="24">
        <f>'LDV Shares'!L15/SUM('LDV Shares'!L$13:L$16)</f>
        <v>0.5433474645</v>
      </c>
      <c r="L45" s="24">
        <f>'LDV Shares'!M15/SUM('LDV Shares'!M$13:M$16)</f>
        <v>0.5424110858</v>
      </c>
      <c r="M45" s="24">
        <f>'LDV Shares'!N15/SUM('LDV Shares'!N$13:N$16)</f>
        <v>0.5439630815</v>
      </c>
      <c r="N45" s="24">
        <f>'LDV Shares'!O15/SUM('LDV Shares'!O$13:O$16)</f>
        <v>0.5396687167</v>
      </c>
      <c r="O45" s="24">
        <f>'LDV Shares'!P15/SUM('LDV Shares'!P$13:P$16)</f>
        <v>0.5438620532</v>
      </c>
      <c r="P45" s="24">
        <f>'LDV Shares'!Q15/SUM('LDV Shares'!Q$13:Q$16)</f>
        <v>0.544290245</v>
      </c>
      <c r="Q45" s="24">
        <f>'LDV Shares'!R15/SUM('LDV Shares'!R$13:R$16)</f>
        <v>0.5443653305</v>
      </c>
      <c r="R45" s="24">
        <f>'LDV Shares'!S15/SUM('LDV Shares'!S$13:S$16)</f>
        <v>0.5449192985</v>
      </c>
      <c r="S45" s="24">
        <f>'LDV Shares'!T15/SUM('LDV Shares'!T$13:T$16)</f>
        <v>0.544825187</v>
      </c>
      <c r="T45" s="24">
        <f>'LDV Shares'!U15/SUM('LDV Shares'!U$13:U$16)</f>
        <v>0.5445059343</v>
      </c>
      <c r="U45" s="24">
        <f>'LDV Shares'!V15/SUM('LDV Shares'!V$13:V$16)</f>
        <v>0.5456308766</v>
      </c>
      <c r="V45" s="24">
        <f>'LDV Shares'!W15/SUM('LDV Shares'!W$13:W$16)</f>
        <v>0.5437044692</v>
      </c>
      <c r="W45" s="24">
        <f>'LDV Shares'!X15/SUM('LDV Shares'!X$13:X$16)</f>
        <v>0.5447973259</v>
      </c>
      <c r="X45" s="24">
        <f>'LDV Shares'!Y15/SUM('LDV Shares'!Y$13:Y$16)</f>
        <v>0.5446570226</v>
      </c>
      <c r="Y45" s="24">
        <f>'LDV Shares'!Z15/SUM('LDV Shares'!Z$13:Z$16)</f>
        <v>0.5444439077</v>
      </c>
      <c r="Z45" s="24">
        <f>'LDV Shares'!AA15/SUM('LDV Shares'!AA$13:AA$16)</f>
        <v>0.5451943908</v>
      </c>
      <c r="AA45" s="24">
        <f>'LDV Shares'!AB15/SUM('LDV Shares'!AB$13:AB$16)</f>
        <v>0.5454769041</v>
      </c>
      <c r="AB45" s="24">
        <f>'LDV Shares'!AC15/SUM('LDV Shares'!AC$13:AC$16)</f>
        <v>0.5451658183</v>
      </c>
      <c r="AC45" s="24">
        <f>'LDV Shares'!AD15/SUM('LDV Shares'!AD$13:AD$16)</f>
        <v>0.5456266552</v>
      </c>
      <c r="AD45" s="24">
        <f>'LDV Shares'!AE15/SUM('LDV Shares'!AE$13:AE$16)</f>
        <v>0.545890494</v>
      </c>
      <c r="AE45" s="24">
        <f>'LDV Shares'!AF15/SUM('LDV Shares'!AF$13:AF$16)</f>
        <v>0.5456658049</v>
      </c>
      <c r="AF45" s="24">
        <f>'LDV Shares'!AG15/SUM('LDV Shares'!AG$13:AG$16)</f>
        <v>0.5470025849</v>
      </c>
      <c r="AG45" s="24"/>
      <c r="AH45" s="24"/>
      <c r="AI45" s="24"/>
    </row>
    <row r="46" ht="14.25" customHeight="1">
      <c r="A46" s="3" t="s">
        <v>1972</v>
      </c>
      <c r="B46" s="24">
        <f>'LDV Shares'!C16/SUM('LDV Shares'!C$13:C$16)</f>
        <v>0.2274894284</v>
      </c>
      <c r="C46" s="24">
        <f>'LDV Shares'!D16/SUM('LDV Shares'!D$13:D$16)</f>
        <v>0.1564015422</v>
      </c>
      <c r="D46" s="24">
        <f>'LDV Shares'!E16/SUM('LDV Shares'!E$13:E$16)</f>
        <v>0.1619370177</v>
      </c>
      <c r="E46" s="24">
        <f>'LDV Shares'!F16/SUM('LDV Shares'!F$13:F$16)</f>
        <v>0.1722016492</v>
      </c>
      <c r="F46" s="24">
        <f>'LDV Shares'!G16/SUM('LDV Shares'!G$13:G$16)</f>
        <v>0.1704368408</v>
      </c>
      <c r="G46" s="24">
        <f>'LDV Shares'!H16/SUM('LDV Shares'!H$13:H$16)</f>
        <v>0.1691982649</v>
      </c>
      <c r="H46" s="24">
        <f>'LDV Shares'!I16/SUM('LDV Shares'!I$13:I$16)</f>
        <v>0.1667349241</v>
      </c>
      <c r="I46" s="24">
        <f>'LDV Shares'!J16/SUM('LDV Shares'!J$13:J$16)</f>
        <v>0.1652584463</v>
      </c>
      <c r="J46" s="24">
        <f>'LDV Shares'!K16/SUM('LDV Shares'!K$13:K$16)</f>
        <v>0.1649214347</v>
      </c>
      <c r="K46" s="24">
        <f>'LDV Shares'!L16/SUM('LDV Shares'!L$13:L$16)</f>
        <v>0.1644299438</v>
      </c>
      <c r="L46" s="24">
        <f>'LDV Shares'!M16/SUM('LDV Shares'!M$13:M$16)</f>
        <v>0.162880881</v>
      </c>
      <c r="M46" s="24">
        <f>'LDV Shares'!N16/SUM('LDV Shares'!N$13:N$16)</f>
        <v>0.1633429939</v>
      </c>
      <c r="N46" s="24">
        <f>'LDV Shares'!O16/SUM('LDV Shares'!O$13:O$16)</f>
        <v>0.1595027961</v>
      </c>
      <c r="O46" s="24">
        <f>'LDV Shares'!P16/SUM('LDV Shares'!P$13:P$16)</f>
        <v>0.1619098493</v>
      </c>
      <c r="P46" s="24">
        <f>'LDV Shares'!Q16/SUM('LDV Shares'!Q$13:Q$16)</f>
        <v>0.1616510278</v>
      </c>
      <c r="Q46" s="24">
        <f>'LDV Shares'!R16/SUM('LDV Shares'!R$13:R$16)</f>
        <v>0.1611713937</v>
      </c>
      <c r="R46" s="24">
        <f>'LDV Shares'!S16/SUM('LDV Shares'!S$13:S$16)</f>
        <v>0.1610533391</v>
      </c>
      <c r="S46" s="24">
        <f>'LDV Shares'!T16/SUM('LDV Shares'!T$13:T$16)</f>
        <v>0.1605290259</v>
      </c>
      <c r="T46" s="24">
        <f>'LDV Shares'!U16/SUM('LDV Shares'!U$13:U$16)</f>
        <v>0.1598880666</v>
      </c>
      <c r="U46" s="24">
        <f>'LDV Shares'!V16/SUM('LDV Shares'!V$13:V$16)</f>
        <v>0.1604411247</v>
      </c>
      <c r="V46" s="24">
        <f>'LDV Shares'!W16/SUM('LDV Shares'!W$13:W$16)</f>
        <v>0.1585578925</v>
      </c>
      <c r="W46" s="24">
        <f>'LDV Shares'!X16/SUM('LDV Shares'!X$13:X$16)</f>
        <v>0.1589658743</v>
      </c>
      <c r="X46" s="24">
        <f>'LDV Shares'!Y16/SUM('LDV Shares'!Y$13:Y$16)</f>
        <v>0.1585732062</v>
      </c>
      <c r="Y46" s="24">
        <f>'LDV Shares'!Z16/SUM('LDV Shares'!Z$13:Z$16)</f>
        <v>0.1580812037</v>
      </c>
      <c r="Z46" s="24">
        <f>'LDV Shares'!AA16/SUM('LDV Shares'!AA$13:AA$16)</f>
        <v>0.1583525035</v>
      </c>
      <c r="AA46" s="24">
        <f>'LDV Shares'!AB16/SUM('LDV Shares'!AB$13:AB$16)</f>
        <v>0.1583514118</v>
      </c>
      <c r="AB46" s="24">
        <f>'LDV Shares'!AC16/SUM('LDV Shares'!AC$13:AC$16)</f>
        <v>0.1578771121</v>
      </c>
      <c r="AC46" s="24">
        <f>'LDV Shares'!AD16/SUM('LDV Shares'!AD$13:AD$16)</f>
        <v>0.1579772545</v>
      </c>
      <c r="AD46" s="24">
        <f>'LDV Shares'!AE16/SUM('LDV Shares'!AE$13:AE$16)</f>
        <v>0.1579029065</v>
      </c>
      <c r="AE46" s="24">
        <f>'LDV Shares'!AF16/SUM('LDV Shares'!AF$13:AF$16)</f>
        <v>0.1575634272</v>
      </c>
      <c r="AF46" s="24">
        <f>'LDV Shares'!AG16/SUM('LDV Shares'!AG$13:AG$16)</f>
        <v>0.158553453</v>
      </c>
      <c r="AG46" s="24"/>
      <c r="AH46" s="24"/>
      <c r="AI46" s="24"/>
    </row>
    <row r="47" ht="14.25" customHeight="1">
      <c r="A47" s="2" t="s">
        <v>3962</v>
      </c>
      <c r="B47" s="106"/>
    </row>
    <row r="48" ht="14.25" customHeight="1">
      <c r="A48" s="1"/>
      <c r="B48" s="1">
        <v>2020.0</v>
      </c>
      <c r="C48" s="1">
        <v>2021.0</v>
      </c>
      <c r="D48" s="1">
        <v>2022.0</v>
      </c>
      <c r="E48" s="1">
        <v>2023.0</v>
      </c>
      <c r="F48" s="1">
        <v>2024.0</v>
      </c>
      <c r="G48" s="1">
        <v>2025.0</v>
      </c>
      <c r="H48" s="1">
        <v>2026.0</v>
      </c>
      <c r="I48" s="1">
        <v>2027.0</v>
      </c>
      <c r="J48" s="1">
        <v>2028.0</v>
      </c>
      <c r="K48" s="1">
        <v>2029.0</v>
      </c>
      <c r="L48" s="1">
        <v>2030.0</v>
      </c>
      <c r="M48" s="1">
        <v>2031.0</v>
      </c>
      <c r="N48" s="1">
        <v>2032.0</v>
      </c>
      <c r="O48" s="1">
        <v>2033.0</v>
      </c>
      <c r="P48" s="1">
        <v>2034.0</v>
      </c>
      <c r="Q48" s="1">
        <v>2035.0</v>
      </c>
      <c r="R48" s="1">
        <v>2036.0</v>
      </c>
      <c r="S48" s="1">
        <v>2037.0</v>
      </c>
      <c r="T48" s="1">
        <v>2038.0</v>
      </c>
      <c r="U48" s="1">
        <v>2039.0</v>
      </c>
      <c r="V48" s="1">
        <v>2040.0</v>
      </c>
      <c r="W48" s="1">
        <v>2041.0</v>
      </c>
      <c r="X48" s="1">
        <v>2042.0</v>
      </c>
      <c r="Y48" s="1">
        <v>2043.0</v>
      </c>
      <c r="Z48" s="1">
        <v>2044.0</v>
      </c>
      <c r="AA48" s="1">
        <v>2045.0</v>
      </c>
      <c r="AB48" s="1">
        <v>2046.0</v>
      </c>
      <c r="AC48" s="1">
        <v>2047.0</v>
      </c>
      <c r="AD48" s="1">
        <v>2048.0</v>
      </c>
      <c r="AE48" s="1">
        <v>2049.0</v>
      </c>
      <c r="AF48" s="1">
        <v>2050.0</v>
      </c>
      <c r="AG48" s="1"/>
      <c r="AH48" s="1"/>
      <c r="AI48" s="1"/>
    </row>
    <row r="49" ht="14.25" customHeight="1">
      <c r="A49" s="3" t="s">
        <v>1996</v>
      </c>
      <c r="B49" s="24">
        <f>'LDV Shares'!C28/SUM('LDV Shares'!C$28:C$29)</f>
        <v>0.3883460642</v>
      </c>
      <c r="C49" s="24">
        <f>'LDV Shares'!D28/SUM('LDV Shares'!D$28:D$29)</f>
        <v>0.2926377412</v>
      </c>
      <c r="D49" s="24">
        <f>'LDV Shares'!E28/SUM('LDV Shares'!E$28:E$29)</f>
        <v>0.2940710948</v>
      </c>
      <c r="E49" s="24">
        <f>'LDV Shares'!F28/SUM('LDV Shares'!F$28:F$29)</f>
        <v>0.2978500355</v>
      </c>
      <c r="F49" s="24">
        <f>'LDV Shares'!G28/SUM('LDV Shares'!G$28:G$29)</f>
        <v>0.2984497348</v>
      </c>
      <c r="G49" s="24">
        <f>'LDV Shares'!H28/SUM('LDV Shares'!H$28:H$29)</f>
        <v>0.2989094204</v>
      </c>
      <c r="H49" s="24">
        <f>'LDV Shares'!I28/SUM('LDV Shares'!I$28:I$29)</f>
        <v>0.2988764975</v>
      </c>
      <c r="I49" s="24">
        <f>'LDV Shares'!J28/SUM('LDV Shares'!J$28:J$29)</f>
        <v>0.2988344742</v>
      </c>
      <c r="J49" s="24">
        <f>'LDV Shares'!K28/SUM('LDV Shares'!K$28:K$29)</f>
        <v>0.2991028813</v>
      </c>
      <c r="K49" s="24">
        <f>'LDV Shares'!L28/SUM('LDV Shares'!L$28:L$29)</f>
        <v>0.2993332602</v>
      </c>
      <c r="L49" s="24">
        <f>'LDV Shares'!M28/SUM('LDV Shares'!M$28:M$29)</f>
        <v>0.2992951884</v>
      </c>
      <c r="M49" s="24">
        <f>'LDV Shares'!N28/SUM('LDV Shares'!N$28:N$29)</f>
        <v>0.2996648293</v>
      </c>
      <c r="N49" s="24">
        <f>'LDV Shares'!O28/SUM('LDV Shares'!O$28:O$29)</f>
        <v>0.2992948023</v>
      </c>
      <c r="O49" s="24">
        <f>'LDV Shares'!P28/SUM('LDV Shares'!P$28:P$29)</f>
        <v>0.2999412837</v>
      </c>
      <c r="P49" s="24">
        <f>'LDV Shares'!Q28/SUM('LDV Shares'!Q$28:Q$29)</f>
        <v>0.3000967215</v>
      </c>
      <c r="Q49" s="24">
        <f>'LDV Shares'!R28/SUM('LDV Shares'!R$28:R$29)</f>
        <v>0.3001874201</v>
      </c>
      <c r="R49" s="24">
        <f>'LDV Shares'!S28/SUM('LDV Shares'!S$28:S$29)</f>
        <v>0.3003802805</v>
      </c>
      <c r="S49" s="24">
        <f>'LDV Shares'!T28/SUM('LDV Shares'!T$28:T$29)</f>
        <v>0.3004318174</v>
      </c>
      <c r="T49" s="24">
        <f>'LDV Shares'!U28/SUM('LDV Shares'!U$28:U$29)</f>
        <v>0.3005026592</v>
      </c>
      <c r="U49" s="24">
        <f>'LDV Shares'!V28/SUM('LDV Shares'!V$28:V$29)</f>
        <v>0.300806345</v>
      </c>
      <c r="V49" s="24">
        <f>'LDV Shares'!W28/SUM('LDV Shares'!W$28:W$29)</f>
        <v>0.3005775151</v>
      </c>
      <c r="W49" s="24">
        <f>'LDV Shares'!X28/SUM('LDV Shares'!X$28:X$29)</f>
        <v>0.3008026443</v>
      </c>
      <c r="X49" s="24">
        <f>'LDV Shares'!Y28/SUM('LDV Shares'!Y$28:Y$29)</f>
        <v>0.3008811918</v>
      </c>
      <c r="Y49" s="24">
        <f>'LDV Shares'!Z28/SUM('LDV Shares'!Z$28:Z$29)</f>
        <v>0.3008964289</v>
      </c>
      <c r="Z49" s="24">
        <f>'LDV Shares'!AA28/SUM('LDV Shares'!AA$28:AA$29)</f>
        <v>0.301104817</v>
      </c>
      <c r="AA49" s="24">
        <f>'LDV Shares'!AB28/SUM('LDV Shares'!AB$28:AB$29)</f>
        <v>0.3012658982</v>
      </c>
      <c r="AB49" s="24">
        <f>'LDV Shares'!AC28/SUM('LDV Shares'!AC$28:AC$29)</f>
        <v>0.3013202385</v>
      </c>
      <c r="AC49" s="24">
        <f>'LDV Shares'!AD28/SUM('LDV Shares'!AD$28:AD$29)</f>
        <v>0.3014802612</v>
      </c>
      <c r="AD49" s="24">
        <f>'LDV Shares'!AE28/SUM('LDV Shares'!AE$28:AE$29)</f>
        <v>0.3016192201</v>
      </c>
      <c r="AE49" s="24">
        <f>'LDV Shares'!AF28/SUM('LDV Shares'!AF$28:AF$29)</f>
        <v>0.3016741218</v>
      </c>
      <c r="AF49" s="24">
        <f>'LDV Shares'!AG28/SUM('LDV Shares'!AG$28:AG$29)</f>
        <v>0.3020395147</v>
      </c>
      <c r="AG49" s="24"/>
      <c r="AH49" s="24"/>
      <c r="AI49" s="24"/>
    </row>
    <row r="50" ht="14.25" customHeight="1">
      <c r="A50" s="3" t="s">
        <v>1999</v>
      </c>
      <c r="B50" s="24">
        <f>'LDV Shares'!C29/SUM('LDV Shares'!C$28:C$29)</f>
        <v>0.6116539358</v>
      </c>
      <c r="C50" s="24">
        <f>'LDV Shares'!D29/SUM('LDV Shares'!D$28:D$29)</f>
        <v>0.7073622588</v>
      </c>
      <c r="D50" s="24">
        <f>'LDV Shares'!E29/SUM('LDV Shares'!E$28:E$29)</f>
        <v>0.7059289052</v>
      </c>
      <c r="E50" s="24">
        <f>'LDV Shares'!F29/SUM('LDV Shares'!F$28:F$29)</f>
        <v>0.7021499645</v>
      </c>
      <c r="F50" s="24">
        <f>'LDV Shares'!G29/SUM('LDV Shares'!G$28:G$29)</f>
        <v>0.7015502652</v>
      </c>
      <c r="G50" s="24">
        <f>'LDV Shares'!H29/SUM('LDV Shares'!H$28:H$29)</f>
        <v>0.7010905796</v>
      </c>
      <c r="H50" s="24">
        <f>'LDV Shares'!I29/SUM('LDV Shares'!I$28:I$29)</f>
        <v>0.7011235025</v>
      </c>
      <c r="I50" s="24">
        <f>'LDV Shares'!J29/SUM('LDV Shares'!J$28:J$29)</f>
        <v>0.7011655258</v>
      </c>
      <c r="J50" s="24">
        <f>'LDV Shares'!K29/SUM('LDV Shares'!K$28:K$29)</f>
        <v>0.7008971187</v>
      </c>
      <c r="K50" s="24">
        <f>'LDV Shares'!L29/SUM('LDV Shares'!L$28:L$29)</f>
        <v>0.7006667398</v>
      </c>
      <c r="L50" s="24">
        <f>'LDV Shares'!M29/SUM('LDV Shares'!M$28:M$29)</f>
        <v>0.7007048116</v>
      </c>
      <c r="M50" s="24">
        <f>'LDV Shares'!N29/SUM('LDV Shares'!N$28:N$29)</f>
        <v>0.7003351707</v>
      </c>
      <c r="N50" s="24">
        <f>'LDV Shares'!O29/SUM('LDV Shares'!O$28:O$29)</f>
        <v>0.7007051977</v>
      </c>
      <c r="O50" s="24">
        <f>'LDV Shares'!P29/SUM('LDV Shares'!P$28:P$29)</f>
        <v>0.7000587163</v>
      </c>
      <c r="P50" s="24">
        <f>'LDV Shares'!Q29/SUM('LDV Shares'!Q$28:Q$29)</f>
        <v>0.6999032785</v>
      </c>
      <c r="Q50" s="24">
        <f>'LDV Shares'!R29/SUM('LDV Shares'!R$28:R$29)</f>
        <v>0.6998125799</v>
      </c>
      <c r="R50" s="24">
        <f>'LDV Shares'!S29/SUM('LDV Shares'!S$28:S$29)</f>
        <v>0.6996197195</v>
      </c>
      <c r="S50" s="24">
        <f>'LDV Shares'!T29/SUM('LDV Shares'!T$28:T$29)</f>
        <v>0.6995681826</v>
      </c>
      <c r="T50" s="24">
        <f>'LDV Shares'!U29/SUM('LDV Shares'!U$28:U$29)</f>
        <v>0.6994973408</v>
      </c>
      <c r="U50" s="24">
        <f>'LDV Shares'!V29/SUM('LDV Shares'!V$28:V$29)</f>
        <v>0.699193655</v>
      </c>
      <c r="V50" s="24">
        <f>'LDV Shares'!W29/SUM('LDV Shares'!W$28:W$29)</f>
        <v>0.6994224849</v>
      </c>
      <c r="W50" s="24">
        <f>'LDV Shares'!X29/SUM('LDV Shares'!X$28:X$29)</f>
        <v>0.6991973557</v>
      </c>
      <c r="X50" s="24">
        <f>'LDV Shares'!Y29/SUM('LDV Shares'!Y$28:Y$29)</f>
        <v>0.6991188082</v>
      </c>
      <c r="Y50" s="24">
        <f>'LDV Shares'!Z29/SUM('LDV Shares'!Z$28:Z$29)</f>
        <v>0.6991035711</v>
      </c>
      <c r="Z50" s="24">
        <f>'LDV Shares'!AA29/SUM('LDV Shares'!AA$28:AA$29)</f>
        <v>0.698895183</v>
      </c>
      <c r="AA50" s="24">
        <f>'LDV Shares'!AB29/SUM('LDV Shares'!AB$28:AB$29)</f>
        <v>0.6987341018</v>
      </c>
      <c r="AB50" s="24">
        <f>'LDV Shares'!AC29/SUM('LDV Shares'!AC$28:AC$29)</f>
        <v>0.6986797615</v>
      </c>
      <c r="AC50" s="24">
        <f>'LDV Shares'!AD29/SUM('LDV Shares'!AD$28:AD$29)</f>
        <v>0.6985197388</v>
      </c>
      <c r="AD50" s="24">
        <f>'LDV Shares'!AE29/SUM('LDV Shares'!AE$28:AE$29)</f>
        <v>0.6983807799</v>
      </c>
      <c r="AE50" s="24">
        <f>'LDV Shares'!AF29/SUM('LDV Shares'!AF$28:AF$29)</f>
        <v>0.6983258782</v>
      </c>
      <c r="AF50" s="24">
        <f>'LDV Shares'!AG29/SUM('LDV Shares'!AG$28:AG$29)</f>
        <v>0.6979604853</v>
      </c>
      <c r="AG50" s="24"/>
      <c r="AH50" s="24"/>
      <c r="AI50" s="24"/>
    </row>
    <row r="51" ht="14.25" customHeight="1"/>
    <row r="52" ht="14.25" customHeight="1"/>
    <row r="53" ht="14.25" customHeight="1">
      <c r="A53" s="107" t="s">
        <v>3963</v>
      </c>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row>
    <row r="54" ht="14.25" customHeight="1">
      <c r="A54" s="1"/>
      <c r="B54" s="1">
        <v>2020.0</v>
      </c>
      <c r="C54" s="1">
        <v>2021.0</v>
      </c>
      <c r="D54" s="1">
        <v>2022.0</v>
      </c>
      <c r="E54" s="1">
        <v>2023.0</v>
      </c>
      <c r="F54" s="1">
        <v>2024.0</v>
      </c>
      <c r="G54" s="1">
        <v>2025.0</v>
      </c>
      <c r="H54" s="1">
        <v>2026.0</v>
      </c>
      <c r="I54" s="1">
        <v>2027.0</v>
      </c>
      <c r="J54" s="1">
        <v>2028.0</v>
      </c>
      <c r="K54" s="1">
        <v>2029.0</v>
      </c>
      <c r="L54" s="1">
        <v>2030.0</v>
      </c>
      <c r="M54" s="1">
        <v>2031.0</v>
      </c>
      <c r="N54" s="1">
        <v>2032.0</v>
      </c>
      <c r="O54" s="1">
        <v>2033.0</v>
      </c>
      <c r="P54" s="1">
        <v>2034.0</v>
      </c>
      <c r="Q54" s="1">
        <v>2035.0</v>
      </c>
      <c r="R54" s="1">
        <v>2036.0</v>
      </c>
      <c r="S54" s="1">
        <v>2037.0</v>
      </c>
      <c r="T54" s="1">
        <v>2038.0</v>
      </c>
      <c r="U54" s="1">
        <v>2039.0</v>
      </c>
      <c r="V54" s="1">
        <v>2040.0</v>
      </c>
      <c r="W54" s="1">
        <v>2041.0</v>
      </c>
      <c r="X54" s="1">
        <v>2042.0</v>
      </c>
      <c r="Y54" s="1">
        <v>2043.0</v>
      </c>
      <c r="Z54" s="1">
        <v>2044.0</v>
      </c>
      <c r="AA54" s="1">
        <v>2045.0</v>
      </c>
      <c r="AB54" s="1">
        <v>2046.0</v>
      </c>
      <c r="AC54" s="1">
        <v>2047.0</v>
      </c>
      <c r="AD54" s="1">
        <v>2048.0</v>
      </c>
      <c r="AE54" s="1">
        <v>2049.0</v>
      </c>
      <c r="AF54" s="1">
        <v>2050.0</v>
      </c>
      <c r="AG54" s="1"/>
      <c r="AH54" s="1"/>
      <c r="AI54" s="1"/>
    </row>
    <row r="55" ht="14.25" customHeight="1">
      <c r="A55" s="3" t="s">
        <v>67</v>
      </c>
      <c r="B55" s="104">
        <f t="shared" ref="B55:AF55" si="2">SUMPRODUCT(B4:B7,B43:B46)</f>
        <v>76.81081137</v>
      </c>
      <c r="C55" s="104">
        <f t="shared" si="2"/>
        <v>76.79410528</v>
      </c>
      <c r="D55" s="104">
        <f t="shared" si="2"/>
        <v>75.13305998</v>
      </c>
      <c r="E55" s="104">
        <f t="shared" si="2"/>
        <v>73.67082631</v>
      </c>
      <c r="F55" s="104">
        <f t="shared" si="2"/>
        <v>72.19381294</v>
      </c>
      <c r="G55" s="104">
        <f t="shared" si="2"/>
        <v>70.66501289</v>
      </c>
      <c r="H55" s="104">
        <f t="shared" si="2"/>
        <v>69.32194659</v>
      </c>
      <c r="I55" s="104">
        <f t="shared" si="2"/>
        <v>68.08592169</v>
      </c>
      <c r="J55" s="104">
        <f t="shared" si="2"/>
        <v>66.90695871</v>
      </c>
      <c r="K55" s="104">
        <f t="shared" si="2"/>
        <v>65.7836033</v>
      </c>
      <c r="L55" s="104">
        <f t="shared" si="2"/>
        <v>64.71267288</v>
      </c>
      <c r="M55" s="104">
        <f t="shared" si="2"/>
        <v>63.69330555</v>
      </c>
      <c r="N55" s="104">
        <f t="shared" si="2"/>
        <v>62.7171406</v>
      </c>
      <c r="O55" s="104">
        <f t="shared" si="2"/>
        <v>61.79335842</v>
      </c>
      <c r="P55" s="104">
        <f t="shared" si="2"/>
        <v>60.88669634</v>
      </c>
      <c r="Q55" s="104">
        <f t="shared" si="2"/>
        <v>60.01737228</v>
      </c>
      <c r="R55" s="104">
        <f t="shared" si="2"/>
        <v>59.18936163</v>
      </c>
      <c r="S55" s="104">
        <f t="shared" si="2"/>
        <v>58.39966822</v>
      </c>
      <c r="T55" s="104">
        <f t="shared" si="2"/>
        <v>57.6466724</v>
      </c>
      <c r="U55" s="104">
        <f t="shared" si="2"/>
        <v>56.92942069</v>
      </c>
      <c r="V55" s="104">
        <f t="shared" si="2"/>
        <v>56.24380185</v>
      </c>
      <c r="W55" s="104">
        <f t="shared" si="2"/>
        <v>55.59121432</v>
      </c>
      <c r="X55" s="104">
        <f t="shared" si="2"/>
        <v>54.96878037</v>
      </c>
      <c r="Y55" s="104">
        <f t="shared" si="2"/>
        <v>54.37515973</v>
      </c>
      <c r="Z55" s="104">
        <f t="shared" si="2"/>
        <v>53.80957812</v>
      </c>
      <c r="AA55" s="104">
        <f t="shared" si="2"/>
        <v>53.27046144</v>
      </c>
      <c r="AB55" s="104">
        <f t="shared" si="2"/>
        <v>52.75626818</v>
      </c>
      <c r="AC55" s="104">
        <f t="shared" si="2"/>
        <v>52.26646003</v>
      </c>
      <c r="AD55" s="104">
        <f t="shared" si="2"/>
        <v>51.79927605</v>
      </c>
      <c r="AE55" s="104">
        <f t="shared" si="2"/>
        <v>51.35440352</v>
      </c>
      <c r="AF55" s="104">
        <f t="shared" si="2"/>
        <v>50.90995948</v>
      </c>
      <c r="AG55" s="104"/>
      <c r="AH55" s="104"/>
      <c r="AI55" s="104"/>
    </row>
    <row r="56" ht="14.25" customHeight="1">
      <c r="A56" s="3" t="s">
        <v>77</v>
      </c>
      <c r="B56" s="104">
        <f t="shared" ref="B56:AF56" si="3">SUMPRODUCT(B17:B18,B49:B50)</f>
        <v>89.02001002</v>
      </c>
      <c r="C56" s="104">
        <f t="shared" si="3"/>
        <v>90.02943882</v>
      </c>
      <c r="D56" s="104">
        <f t="shared" si="3"/>
        <v>88.6353068</v>
      </c>
      <c r="E56" s="104">
        <f t="shared" si="3"/>
        <v>87.25209088</v>
      </c>
      <c r="F56" s="104">
        <f t="shared" si="3"/>
        <v>85.92803974</v>
      </c>
      <c r="G56" s="104">
        <f t="shared" si="3"/>
        <v>85.58935102</v>
      </c>
      <c r="H56" s="104">
        <f t="shared" si="3"/>
        <v>84.03453473</v>
      </c>
      <c r="I56" s="104">
        <f t="shared" si="3"/>
        <v>82.5557386</v>
      </c>
      <c r="J56" s="104">
        <f t="shared" si="3"/>
        <v>81.14343723</v>
      </c>
      <c r="K56" s="104">
        <f t="shared" si="3"/>
        <v>79.8016063</v>
      </c>
      <c r="L56" s="104">
        <f t="shared" si="3"/>
        <v>78.53081609</v>
      </c>
      <c r="M56" s="104">
        <f t="shared" si="3"/>
        <v>77.31520567</v>
      </c>
      <c r="N56" s="104">
        <f t="shared" si="3"/>
        <v>76.17183576</v>
      </c>
      <c r="O56" s="104">
        <f t="shared" si="3"/>
        <v>75.06476355</v>
      </c>
      <c r="P56" s="104">
        <f t="shared" si="3"/>
        <v>73.94938146</v>
      </c>
      <c r="Q56" s="104">
        <f t="shared" si="3"/>
        <v>72.87127772</v>
      </c>
      <c r="R56" s="104">
        <f t="shared" si="3"/>
        <v>71.83577253</v>
      </c>
      <c r="S56" s="104">
        <f t="shared" si="3"/>
        <v>70.85072211</v>
      </c>
      <c r="T56" s="104">
        <f t="shared" si="3"/>
        <v>69.91162257</v>
      </c>
      <c r="U56" s="104">
        <f t="shared" si="3"/>
        <v>69.01222956</v>
      </c>
      <c r="V56" s="104">
        <f t="shared" si="3"/>
        <v>68.16528395</v>
      </c>
      <c r="W56" s="104">
        <f t="shared" si="3"/>
        <v>67.34844413</v>
      </c>
      <c r="X56" s="104">
        <f t="shared" si="3"/>
        <v>66.5713378</v>
      </c>
      <c r="Y56" s="104">
        <f t="shared" si="3"/>
        <v>65.82952554</v>
      </c>
      <c r="Z56" s="104">
        <f t="shared" si="3"/>
        <v>65.1181333</v>
      </c>
      <c r="AA56" s="104">
        <f t="shared" si="3"/>
        <v>64.43952809</v>
      </c>
      <c r="AB56" s="104">
        <f t="shared" si="3"/>
        <v>63.79320717</v>
      </c>
      <c r="AC56" s="104">
        <f t="shared" si="3"/>
        <v>63.17421086</v>
      </c>
      <c r="AD56" s="104">
        <f t="shared" si="3"/>
        <v>62.58437902</v>
      </c>
      <c r="AE56" s="104">
        <f t="shared" si="3"/>
        <v>62.02216429</v>
      </c>
      <c r="AF56" s="104">
        <f t="shared" si="3"/>
        <v>61.47426865</v>
      </c>
      <c r="AG56" s="104"/>
      <c r="AH56" s="104"/>
      <c r="AI56" s="104"/>
    </row>
    <row r="57" ht="14.25" customHeight="1"/>
    <row r="58" ht="14.25" customHeight="1"/>
    <row r="59" ht="14.25" customHeight="1">
      <c r="A59" s="3" t="s">
        <v>3964</v>
      </c>
    </row>
    <row r="60" ht="14.25" customHeight="1">
      <c r="A60" s="3" t="s">
        <v>3965</v>
      </c>
    </row>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8.86"/>
    <col customWidth="1" min="13" max="13" width="33.43"/>
    <col customWidth="1" min="14" max="15" width="8.86"/>
    <col customWidth="1" min="16" max="16" width="14.86"/>
    <col customWidth="1" min="17" max="28" width="8.86"/>
  </cols>
  <sheetData>
    <row r="1" ht="14.25" customHeight="1"/>
    <row r="2" ht="14.25" customHeight="1">
      <c r="N2" s="3">
        <v>2018.0</v>
      </c>
      <c r="O2" s="3">
        <v>2025.0</v>
      </c>
      <c r="P2" s="3" t="s">
        <v>3966</v>
      </c>
    </row>
    <row r="3" ht="14.25" customHeight="1">
      <c r="M3" s="3" t="s">
        <v>3967</v>
      </c>
      <c r="N3" s="3">
        <f>239000/167000</f>
        <v>1.431137725</v>
      </c>
      <c r="O3" s="3">
        <f>212000/169000</f>
        <v>1.25443787</v>
      </c>
      <c r="P3" s="3">
        <f t="array" ref="P3">TREND(N3:O3,$N$2:$O$2,2020)*(1+US_salestax)</f>
        <v>1.450927241</v>
      </c>
    </row>
    <row r="4" ht="14.25" customHeight="1">
      <c r="M4" s="3" t="s">
        <v>3844</v>
      </c>
      <c r="N4" s="3">
        <f>528000/167000</f>
        <v>3.161676647</v>
      </c>
      <c r="O4" s="3">
        <f>384000/169000</f>
        <v>2.272189349</v>
      </c>
      <c r="P4" s="3">
        <f t="array" ref="P4">TREND(N4:O4,$N$2:$O$2,2020)*(1+US_salestax)</f>
        <v>3.055531073</v>
      </c>
    </row>
    <row r="5" ht="14.25" customHeight="1">
      <c r="M5" s="3" t="s">
        <v>3869</v>
      </c>
      <c r="N5" s="3">
        <f>428000/167000</f>
        <v>2.562874251</v>
      </c>
      <c r="O5" s="3">
        <f>331000/169000</f>
        <v>1.958579882</v>
      </c>
      <c r="P5" s="3">
        <f t="array" ref="P5">TREND(N5:O5,$N$2:$O$2,2020)*(1+US_salestax)</f>
        <v>2.51188085</v>
      </c>
    </row>
    <row r="6" ht="14.25" customHeight="1"/>
    <row r="7" ht="14.25" customHeight="1">
      <c r="M7" s="7" t="s">
        <v>3968</v>
      </c>
      <c r="N7" s="3">
        <f>AVERAGE(209069,246431)*(1+US_salestax)</f>
        <v>239342.475</v>
      </c>
      <c r="P7" s="7" t="s">
        <v>3969</v>
      </c>
    </row>
    <row r="8" ht="14.25" customHeight="1">
      <c r="M8" s="3" t="s">
        <v>3970</v>
      </c>
      <c r="N8" s="3">
        <f>125000*(1+US_salestax)</f>
        <v>131362.5</v>
      </c>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c r="N30" s="3">
        <v>2018.0</v>
      </c>
      <c r="O30" s="3">
        <v>2025.0</v>
      </c>
      <c r="P30" s="3" t="s">
        <v>3971</v>
      </c>
    </row>
    <row r="31" ht="14.25" customHeight="1">
      <c r="M31" s="3" t="s">
        <v>3967</v>
      </c>
      <c r="N31" s="3">
        <v>549000.0</v>
      </c>
      <c r="O31" s="3">
        <v>530000.0</v>
      </c>
      <c r="P31" s="3">
        <f t="shared" ref="P31:P33" si="1">TREND(N31:O31,$N$2:$O$2,2020)</f>
        <v>543571.4286</v>
      </c>
    </row>
    <row r="32" ht="14.25" customHeight="1">
      <c r="M32" s="3" t="s">
        <v>3844</v>
      </c>
      <c r="N32" s="3">
        <v>660000.0</v>
      </c>
      <c r="O32" s="3">
        <v>574000.0</v>
      </c>
      <c r="P32" s="3">
        <f t="shared" si="1"/>
        <v>635428.5714</v>
      </c>
    </row>
    <row r="33" ht="14.25" customHeight="1">
      <c r="M33" s="3" t="s">
        <v>3869</v>
      </c>
      <c r="N33" s="3">
        <v>641000.0</v>
      </c>
      <c r="O33" s="3">
        <v>556000.0</v>
      </c>
      <c r="P33" s="3">
        <f t="shared" si="1"/>
        <v>616714.2857</v>
      </c>
    </row>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14"/>
    <col customWidth="1" min="2" max="2" width="20.43"/>
    <col customWidth="1" min="3" max="3" width="21.43"/>
    <col customWidth="1" min="4" max="26" width="8.86"/>
  </cols>
  <sheetData>
    <row r="1" ht="14.25" customHeight="1">
      <c r="A1" s="3" t="s">
        <v>3972</v>
      </c>
    </row>
    <row r="2" ht="14.25" customHeight="1">
      <c r="A2" s="3" t="s">
        <v>3973</v>
      </c>
    </row>
    <row r="3" ht="14.25" customHeight="1"/>
    <row r="4" ht="14.25" customHeight="1">
      <c r="A4" s="2" t="s">
        <v>3974</v>
      </c>
      <c r="B4" s="109" t="s">
        <v>3975</v>
      </c>
      <c r="C4" s="109" t="s">
        <v>3976</v>
      </c>
    </row>
    <row r="5" ht="14.25" customHeight="1">
      <c r="A5" s="3" t="s">
        <v>3977</v>
      </c>
      <c r="B5" s="110">
        <v>8.4E7</v>
      </c>
      <c r="C5" s="110">
        <v>4.1E7</v>
      </c>
    </row>
    <row r="6" ht="14.25" customHeight="1">
      <c r="A6" s="3" t="s">
        <v>3978</v>
      </c>
      <c r="B6" s="110">
        <v>9.0E7</v>
      </c>
      <c r="C6" s="110">
        <v>4.5E7</v>
      </c>
    </row>
    <row r="7" ht="14.25" customHeight="1">
      <c r="A7" s="3" t="s">
        <v>3979</v>
      </c>
      <c r="B7" s="110">
        <v>2.98E8</v>
      </c>
      <c r="C7" s="110">
        <v>1.49E8</v>
      </c>
    </row>
    <row r="8" ht="14.25" customHeight="1">
      <c r="A8" s="3" t="s">
        <v>3980</v>
      </c>
      <c r="B8" s="110">
        <v>8.1E7</v>
      </c>
      <c r="C8" s="110">
        <v>3.0E7</v>
      </c>
    </row>
    <row r="9" ht="14.25" customHeight="1">
      <c r="A9" s="3" t="s">
        <v>3981</v>
      </c>
      <c r="B9" s="110">
        <v>8.8E7</v>
      </c>
      <c r="C9" s="110">
        <v>4.0E7</v>
      </c>
    </row>
    <row r="10" ht="14.25" customHeight="1">
      <c r="A10" s="3" t="s">
        <v>3982</v>
      </c>
      <c r="B10" s="110">
        <v>2.09E8</v>
      </c>
      <c r="C10" s="110">
        <v>8.4E7</v>
      </c>
    </row>
    <row r="11" ht="14.25" customHeight="1"/>
    <row r="12" ht="14.25" customHeight="1">
      <c r="A12" s="3" t="s">
        <v>3983</v>
      </c>
    </row>
    <row r="13" ht="14.25" customHeight="1">
      <c r="A13" s="3" t="s">
        <v>3984</v>
      </c>
    </row>
    <row r="14" ht="14.25" customHeight="1">
      <c r="A14" s="3" t="s">
        <v>3985</v>
      </c>
    </row>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52.14"/>
    <col customWidth="1" min="3" max="3" width="17.43"/>
    <col customWidth="1" min="4" max="4" width="22.57"/>
    <col customWidth="1" min="5" max="5" width="47.57"/>
    <col customWidth="1" min="6" max="26" width="8.86"/>
  </cols>
  <sheetData>
    <row r="1" ht="14.25" customHeight="1">
      <c r="A1" s="3" t="s">
        <v>3986</v>
      </c>
      <c r="E1" s="2" t="s">
        <v>3987</v>
      </c>
    </row>
    <row r="2" ht="14.25" customHeight="1">
      <c r="A2" s="3" t="s">
        <v>3988</v>
      </c>
      <c r="E2" s="3" t="s">
        <v>3989</v>
      </c>
    </row>
    <row r="3" ht="14.25" customHeight="1">
      <c r="A3" s="3" t="s">
        <v>3990</v>
      </c>
      <c r="E3" s="3" t="s">
        <v>3991</v>
      </c>
    </row>
    <row r="4" ht="14.25" customHeight="1">
      <c r="A4" s="3" t="s">
        <v>3992</v>
      </c>
      <c r="E4" s="3" t="s">
        <v>3993</v>
      </c>
    </row>
    <row r="5" ht="14.25" customHeight="1">
      <c r="E5" s="3" t="s">
        <v>3994</v>
      </c>
    </row>
    <row r="6" ht="14.25" customHeight="1">
      <c r="A6" s="3" t="s">
        <v>3995</v>
      </c>
    </row>
    <row r="7" ht="14.25" customHeight="1">
      <c r="A7" s="3" t="s">
        <v>3996</v>
      </c>
    </row>
    <row r="8" ht="14.25" customHeight="1">
      <c r="A8" s="3" t="s">
        <v>3997</v>
      </c>
    </row>
    <row r="9" ht="14.25" customHeight="1">
      <c r="A9" s="3" t="s">
        <v>3998</v>
      </c>
    </row>
    <row r="10" ht="14.25" customHeight="1">
      <c r="A10" s="3" t="s">
        <v>3999</v>
      </c>
    </row>
    <row r="11" ht="14.25" customHeight="1">
      <c r="A11" s="3" t="s">
        <v>4000</v>
      </c>
    </row>
    <row r="12" ht="14.25" customHeight="1"/>
    <row r="13" ht="14.25" customHeight="1">
      <c r="A13" s="3" t="s">
        <v>4001</v>
      </c>
      <c r="E13" s="2" t="s">
        <v>4002</v>
      </c>
    </row>
    <row r="14" ht="14.25" customHeight="1">
      <c r="A14" s="3" t="s">
        <v>4003</v>
      </c>
      <c r="E14" s="3" t="s">
        <v>4004</v>
      </c>
    </row>
    <row r="15" ht="14.25" customHeight="1">
      <c r="A15" s="3" t="s">
        <v>4005</v>
      </c>
    </row>
    <row r="16" ht="14.25" customHeight="1">
      <c r="E16" s="2" t="s">
        <v>4006</v>
      </c>
    </row>
    <row r="17" ht="14.25" customHeight="1">
      <c r="A17" s="3" t="s">
        <v>4007</v>
      </c>
      <c r="E17" s="3" t="s">
        <v>4008</v>
      </c>
    </row>
    <row r="18" ht="14.25" customHeight="1">
      <c r="A18" s="3" t="s">
        <v>4009</v>
      </c>
    </row>
    <row r="19" ht="14.25" customHeight="1">
      <c r="A19" s="3" t="s">
        <v>4010</v>
      </c>
      <c r="E19" s="2" t="s">
        <v>4011</v>
      </c>
    </row>
    <row r="20" ht="14.25" customHeight="1">
      <c r="A20" s="3" t="s">
        <v>4012</v>
      </c>
      <c r="E20" s="3" t="s">
        <v>4013</v>
      </c>
    </row>
    <row r="21" ht="14.25" customHeight="1">
      <c r="A21" s="3" t="s">
        <v>4014</v>
      </c>
    </row>
    <row r="22" ht="14.25" customHeight="1">
      <c r="A22" s="3" t="s">
        <v>4015</v>
      </c>
    </row>
    <row r="23" ht="14.25" customHeight="1">
      <c r="A23" s="3" t="s">
        <v>4016</v>
      </c>
    </row>
    <row r="24" ht="14.25" customHeight="1"/>
    <row r="25" ht="14.25" customHeight="1">
      <c r="B25" s="6" t="s">
        <v>4017</v>
      </c>
      <c r="C25" s="111" t="s">
        <v>4018</v>
      </c>
      <c r="D25" s="111" t="s">
        <v>3896</v>
      </c>
      <c r="E25" s="111" t="s">
        <v>4019</v>
      </c>
    </row>
    <row r="26" ht="14.25" customHeight="1">
      <c r="B26" s="3" t="s">
        <v>4020</v>
      </c>
      <c r="C26" s="3">
        <v>500.0</v>
      </c>
      <c r="D26" s="3">
        <v>5900000.0</v>
      </c>
      <c r="E26" s="3">
        <v>1984.0</v>
      </c>
    </row>
    <row r="27" ht="14.25" customHeight="1">
      <c r="B27" s="3" t="s">
        <v>4021</v>
      </c>
      <c r="C27" s="3">
        <v>500.0</v>
      </c>
      <c r="D27" s="3">
        <v>7050000.0</v>
      </c>
      <c r="E27" s="3">
        <v>1984.0</v>
      </c>
    </row>
    <row r="28" ht="14.25" customHeight="1">
      <c r="B28" s="3" t="s">
        <v>4022</v>
      </c>
      <c r="C28" s="3">
        <v>500.0</v>
      </c>
      <c r="D28" s="3">
        <v>7050000.0</v>
      </c>
      <c r="E28" s="3">
        <v>1983.0</v>
      </c>
    </row>
    <row r="29" ht="14.25" customHeight="1">
      <c r="B29" s="3" t="s">
        <v>4023</v>
      </c>
      <c r="C29" s="3">
        <v>1030.0</v>
      </c>
      <c r="D29" s="3">
        <v>6000000.0</v>
      </c>
      <c r="E29" s="3">
        <v>1999.0</v>
      </c>
    </row>
    <row r="30" ht="14.25" customHeight="1">
      <c r="B30" s="3" t="s">
        <v>4024</v>
      </c>
      <c r="C30" s="3">
        <v>1800.0</v>
      </c>
      <c r="D30" s="3">
        <v>6000000.0</v>
      </c>
      <c r="E30" s="3">
        <v>2009.0</v>
      </c>
    </row>
    <row r="31" ht="14.25" customHeight="1">
      <c r="B31" s="3" t="s">
        <v>4025</v>
      </c>
      <c r="C31" s="3">
        <v>2800.0</v>
      </c>
      <c r="D31" s="3">
        <v>2.2E7</v>
      </c>
      <c r="E31" s="3">
        <v>2014.0</v>
      </c>
    </row>
    <row r="32" ht="14.25" customHeight="1"/>
    <row r="33" ht="14.25" customHeight="1">
      <c r="A33" s="3" t="s">
        <v>4026</v>
      </c>
    </row>
    <row r="34" ht="14.25" customHeight="1">
      <c r="A34" s="3" t="s">
        <v>4027</v>
      </c>
    </row>
    <row r="35" ht="14.25" customHeight="1">
      <c r="A35" s="108">
        <v>1.0E7</v>
      </c>
    </row>
    <row r="36" ht="14.25" customHeight="1"/>
    <row r="37" ht="14.25" customHeight="1">
      <c r="A37" s="3" t="s">
        <v>4028</v>
      </c>
    </row>
    <row r="38" ht="14.25" customHeight="1"/>
    <row r="39" ht="14.25" customHeight="1"/>
    <row r="40" ht="14.25" customHeight="1"/>
    <row r="41" ht="14.25" customHeight="1"/>
    <row r="42" ht="14.25" customHeight="1">
      <c r="A42" s="2" t="s">
        <v>4029</v>
      </c>
      <c r="B42" s="106"/>
      <c r="E42" s="2" t="s">
        <v>4030</v>
      </c>
    </row>
    <row r="43" ht="14.25" customHeight="1">
      <c r="A43" s="3" t="s">
        <v>4031</v>
      </c>
      <c r="E43" s="3" t="s">
        <v>4032</v>
      </c>
    </row>
    <row r="44" ht="14.25" customHeight="1">
      <c r="A44" s="3" t="s">
        <v>4033</v>
      </c>
    </row>
    <row r="45" ht="14.25" customHeight="1">
      <c r="E45" s="2" t="s">
        <v>4034</v>
      </c>
    </row>
    <row r="46" ht="14.25" customHeight="1">
      <c r="A46" s="3" t="s">
        <v>4035</v>
      </c>
      <c r="E46" s="3" t="s">
        <v>4036</v>
      </c>
    </row>
    <row r="47" ht="14.25" customHeight="1">
      <c r="A47" s="3" t="s">
        <v>4037</v>
      </c>
      <c r="E47" s="3" t="s">
        <v>4038</v>
      </c>
    </row>
    <row r="48" ht="14.25" customHeight="1">
      <c r="A48" s="3" t="s">
        <v>4039</v>
      </c>
      <c r="E48" s="3" t="s">
        <v>4040</v>
      </c>
    </row>
    <row r="49" ht="14.25" customHeight="1">
      <c r="A49" s="108">
        <v>30000.0</v>
      </c>
    </row>
    <row r="50" ht="14.25" customHeight="1"/>
    <row r="51" ht="14.25" customHeight="1">
      <c r="A51" s="3" t="s">
        <v>4028</v>
      </c>
    </row>
    <row r="52" ht="14.25" customHeight="1"/>
    <row r="53" ht="14.25" customHeight="1">
      <c r="A53" s="3" t="s">
        <v>92</v>
      </c>
    </row>
    <row r="54" ht="14.25" customHeight="1">
      <c r="A54" s="3" t="s">
        <v>93</v>
      </c>
    </row>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2.57"/>
    <col customWidth="1" min="3" max="26" width="8.86"/>
  </cols>
  <sheetData>
    <row r="1" ht="14.25" customHeight="1">
      <c r="A1" s="1" t="s">
        <v>4041</v>
      </c>
    </row>
    <row r="2" ht="14.25" customHeight="1">
      <c r="A2" s="2" t="s">
        <v>4042</v>
      </c>
      <c r="B2" s="2" t="s">
        <v>3974</v>
      </c>
      <c r="C2" s="2" t="s">
        <v>3896</v>
      </c>
    </row>
    <row r="3" ht="14.25" customHeight="1">
      <c r="A3" s="3" t="s">
        <v>4043</v>
      </c>
      <c r="B3" s="3" t="s">
        <v>4044</v>
      </c>
      <c r="C3" s="3">
        <v>8700.0</v>
      </c>
    </row>
    <row r="4" ht="14.25" customHeight="1">
      <c r="A4" s="3" t="s">
        <v>4045</v>
      </c>
      <c r="B4" s="3" t="s">
        <v>4046</v>
      </c>
      <c r="C4" s="3">
        <v>4600.0</v>
      </c>
    </row>
    <row r="5" ht="14.25" customHeight="1">
      <c r="A5" s="3" t="s">
        <v>4047</v>
      </c>
      <c r="B5" s="3" t="s">
        <v>4048</v>
      </c>
      <c r="C5" s="3">
        <v>10500.0</v>
      </c>
    </row>
    <row r="6" ht="14.25" customHeight="1">
      <c r="A6" s="3" t="s">
        <v>4049</v>
      </c>
      <c r="B6" s="3" t="s">
        <v>4050</v>
      </c>
      <c r="C6" s="3">
        <v>6500.0</v>
      </c>
    </row>
    <row r="7" ht="14.25" customHeight="1">
      <c r="A7" s="3" t="s">
        <v>4051</v>
      </c>
      <c r="B7" s="3" t="s">
        <v>4052</v>
      </c>
      <c r="C7" s="3">
        <v>3000.0</v>
      </c>
    </row>
    <row r="8" ht="14.25" customHeight="1">
      <c r="A8" s="3" t="s">
        <v>4053</v>
      </c>
      <c r="B8" s="3" t="s">
        <v>4054</v>
      </c>
      <c r="C8" s="3">
        <v>10000.0</v>
      </c>
    </row>
    <row r="9" ht="14.25" customHeight="1">
      <c r="A9" s="3" t="s">
        <v>4055</v>
      </c>
      <c r="B9" s="3" t="s">
        <v>4056</v>
      </c>
      <c r="C9" s="3">
        <v>13000.0</v>
      </c>
    </row>
    <row r="10" ht="14.25" customHeight="1">
      <c r="A10" s="3" t="s">
        <v>4057</v>
      </c>
      <c r="B10" s="3" t="s">
        <v>4058</v>
      </c>
      <c r="C10" s="3">
        <v>9000.0</v>
      </c>
    </row>
    <row r="11" ht="14.25" customHeight="1">
      <c r="A11" s="3" t="s">
        <v>4059</v>
      </c>
      <c r="B11" s="3" t="s">
        <v>4060</v>
      </c>
      <c r="C11" s="3">
        <v>19000.0</v>
      </c>
    </row>
    <row r="12" ht="14.25" customHeight="1">
      <c r="A12" s="3" t="s">
        <v>4061</v>
      </c>
      <c r="B12" s="3" t="s">
        <v>4062</v>
      </c>
      <c r="C12" s="3">
        <v>5500.0</v>
      </c>
    </row>
    <row r="13" ht="14.25" customHeight="1"/>
    <row r="14" ht="14.25" customHeight="1">
      <c r="A14" s="1" t="s">
        <v>4063</v>
      </c>
    </row>
    <row r="15" ht="14.25" customHeight="1">
      <c r="A15" s="3" t="s">
        <v>4064</v>
      </c>
    </row>
    <row r="16" ht="14.25" customHeight="1">
      <c r="A16" s="3" t="s">
        <v>4065</v>
      </c>
    </row>
    <row r="17" ht="14.25" customHeight="1">
      <c r="A17" s="3" t="s">
        <v>4066</v>
      </c>
    </row>
    <row r="18" ht="14.25" customHeight="1"/>
    <row r="19" ht="14.25" customHeight="1">
      <c r="A19" s="3" t="s">
        <v>4067</v>
      </c>
      <c r="B19" s="112">
        <v>29799.0</v>
      </c>
      <c r="C19" s="3" t="s">
        <v>4068</v>
      </c>
    </row>
    <row r="20" ht="14.25" customHeight="1">
      <c r="A20" s="3" t="s">
        <v>4069</v>
      </c>
      <c r="B20" s="112">
        <v>20338.0</v>
      </c>
      <c r="C20" s="3" t="s">
        <v>4070</v>
      </c>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3">
        <f>'LDV Cost Calcs'!C153</f>
        <v>49825.12792</v>
      </c>
      <c r="C2" s="113">
        <v>0.0</v>
      </c>
      <c r="D2" s="113">
        <v>0.0</v>
      </c>
      <c r="E2" s="113">
        <v>0.0</v>
      </c>
      <c r="F2" s="113">
        <v>0.0</v>
      </c>
      <c r="G2" s="113">
        <v>0.0</v>
      </c>
      <c r="H2" s="113">
        <v>0.0</v>
      </c>
      <c r="I2" s="113">
        <v>0.0</v>
      </c>
      <c r="J2" s="113">
        <v>0.0</v>
      </c>
      <c r="K2" s="113">
        <v>0.0</v>
      </c>
      <c r="L2" s="113">
        <v>0.0</v>
      </c>
      <c r="M2" s="113">
        <v>0.0</v>
      </c>
      <c r="N2" s="113">
        <v>0.0</v>
      </c>
      <c r="O2" s="113">
        <v>0.0</v>
      </c>
      <c r="P2" s="113">
        <v>0.0</v>
      </c>
      <c r="Q2" s="113">
        <v>0.0</v>
      </c>
      <c r="R2" s="113">
        <v>0.0</v>
      </c>
      <c r="S2" s="113">
        <v>0.0</v>
      </c>
      <c r="T2" s="113">
        <v>0.0</v>
      </c>
      <c r="U2" s="113">
        <v>0.0</v>
      </c>
      <c r="V2" s="113">
        <v>0.0</v>
      </c>
      <c r="W2" s="113">
        <v>0.0</v>
      </c>
      <c r="X2" s="113">
        <v>0.0</v>
      </c>
      <c r="Y2" s="113">
        <v>0.0</v>
      </c>
      <c r="Z2" s="113">
        <v>0.0</v>
      </c>
      <c r="AA2" s="113">
        <v>0.0</v>
      </c>
      <c r="AB2" s="113">
        <v>0.0</v>
      </c>
      <c r="AC2" s="113">
        <v>0.0</v>
      </c>
      <c r="AD2" s="113">
        <v>0.0</v>
      </c>
      <c r="AE2" s="113">
        <v>0.0</v>
      </c>
      <c r="AF2" s="113">
        <v>0.0</v>
      </c>
      <c r="AG2" s="114"/>
    </row>
    <row r="3" ht="14.25" customHeight="1">
      <c r="A3" s="3" t="s">
        <v>4073</v>
      </c>
      <c r="B3" s="114">
        <f>SUMPRODUCT('LDV Shares'!C90:C105,'AEO 2021 52'!E118:E133)*10^3*cpi_2021to2012</f>
        <v>36759.7497</v>
      </c>
      <c r="C3" s="114">
        <f>SUMPRODUCT('LDV Shares'!D90:D105,'AEO 2022 52'!C123:C138)*10^3*cpi_2021to2012</f>
        <v>36495.30101</v>
      </c>
      <c r="D3" s="114">
        <f>SUMPRODUCT('LDV Shares'!E90:E105,'AEO 2022 52'!D123:D138)*10^3*cpi_2021to2012</f>
        <v>36652.89928</v>
      </c>
      <c r="E3" s="114">
        <f>SUMPRODUCT('LDV Shares'!F90:F105,'AEO 2022 52'!E123:E138)*10^3*cpi_2021to2012</f>
        <v>36898.85489</v>
      </c>
      <c r="F3" s="114">
        <f>SUMPRODUCT('LDV Shares'!G90:G105,'AEO 2022 52'!F123:F138)*10^3*cpi_2021to2012</f>
        <v>37088.4199</v>
      </c>
      <c r="G3" s="114">
        <f>SUMPRODUCT('LDV Shares'!H90:H105,'AEO 2022 52'!G123:G138)*10^3*cpi_2021to2012</f>
        <v>37274.2136</v>
      </c>
      <c r="H3" s="114">
        <f>SUMPRODUCT('LDV Shares'!I90:I105,'AEO 2022 52'!H123:H138)*10^3*cpi_2021to2012</f>
        <v>37445.62321</v>
      </c>
      <c r="I3" s="114">
        <f>SUMPRODUCT('LDV Shares'!J90:J105,'AEO 2022 52'!I123:I138)*10^3*cpi_2021to2012</f>
        <v>37600.87298</v>
      </c>
      <c r="J3" s="114">
        <f>SUMPRODUCT('LDV Shares'!K90:K105,'AEO 2022 52'!J123:J138)*10^3*cpi_2021to2012</f>
        <v>37766.32993</v>
      </c>
      <c r="K3" s="114">
        <f>SUMPRODUCT('LDV Shares'!L90:L105,'AEO 2022 52'!K123:K138)*10^3*cpi_2021to2012</f>
        <v>37923.87702</v>
      </c>
      <c r="L3" s="114">
        <f>SUMPRODUCT('LDV Shares'!M90:M105,'AEO 2022 52'!L123:L138)*10^3*cpi_2021to2012</f>
        <v>38069.81726</v>
      </c>
      <c r="M3" s="114">
        <f>SUMPRODUCT('LDV Shares'!N90:N105,'AEO 2022 52'!M123:M138)*10^3*cpi_2021to2012</f>
        <v>38227.32962</v>
      </c>
      <c r="N3" s="114">
        <f>SUMPRODUCT('LDV Shares'!O90:O105,'AEO 2022 52'!N123:N138)*10^3*cpi_2021to2012</f>
        <v>38348.86272</v>
      </c>
      <c r="O3" s="114">
        <f>SUMPRODUCT('LDV Shares'!P90:P105,'AEO 2022 52'!O123:O138)*10^3*cpi_2021to2012</f>
        <v>38510.49763</v>
      </c>
      <c r="P3" s="114">
        <f>SUMPRODUCT('LDV Shares'!Q90:Q105,'AEO 2022 52'!P123:P138)*10^3*cpi_2021to2012</f>
        <v>38604.69674</v>
      </c>
      <c r="Q3" s="114">
        <f>SUMPRODUCT('LDV Shares'!R90:R105,'AEO 2022 52'!Q123:Q138)*10^3*cpi_2021to2012</f>
        <v>38681.12052</v>
      </c>
      <c r="R3" s="114">
        <f>SUMPRODUCT('LDV Shares'!S90:S105,'AEO 2022 52'!R123:R138)*10^3*cpi_2021to2012</f>
        <v>38748.4867</v>
      </c>
      <c r="S3" s="114">
        <f>SUMPRODUCT('LDV Shares'!T90:T105,'AEO 2022 52'!S123:S138)*10^3*cpi_2021to2012</f>
        <v>38814.70481</v>
      </c>
      <c r="T3" s="114">
        <f>SUMPRODUCT('LDV Shares'!U90:U105,'AEO 2022 52'!T123:T138)*10^3*cpi_2021to2012</f>
        <v>38876.26453</v>
      </c>
      <c r="U3" s="114">
        <f>SUMPRODUCT('LDV Shares'!V90:V105,'AEO 2022 52'!U123:U138)*10^3*cpi_2021to2012</f>
        <v>38939.47143</v>
      </c>
      <c r="V3" s="114">
        <f>SUMPRODUCT('LDV Shares'!W90:W105,'AEO 2022 52'!V123:V138)*10^3*cpi_2021to2012</f>
        <v>38983.89409</v>
      </c>
      <c r="W3" s="114">
        <f>SUMPRODUCT('LDV Shares'!X90:X105,'AEO 2022 52'!W123:W138)*10^3*cpi_2021to2012</f>
        <v>39034.30075</v>
      </c>
      <c r="X3" s="114">
        <f>SUMPRODUCT('LDV Shares'!Y90:Y105,'AEO 2022 52'!X123:X138)*10^3*cpi_2021to2012</f>
        <v>39076.49239</v>
      </c>
      <c r="Y3" s="114">
        <f>SUMPRODUCT('LDV Shares'!Z90:Z105,'AEO 2022 52'!Y123:Y138)*10^3*cpi_2021to2012</f>
        <v>39111.67385</v>
      </c>
      <c r="Z3" s="114">
        <f>SUMPRODUCT('LDV Shares'!AA90:AA105,'AEO 2022 52'!Z123:Z138)*10^3*cpi_2021to2012</f>
        <v>39147.67407</v>
      </c>
      <c r="AA3" s="114">
        <f>SUMPRODUCT('LDV Shares'!AB90:AB105,'AEO 2022 52'!AA123:AA138)*10^3*cpi_2021to2012</f>
        <v>39181.69731</v>
      </c>
      <c r="AB3" s="114">
        <f>SUMPRODUCT('LDV Shares'!AC90:AC105,'AEO 2022 52'!AB123:AB138)*10^3*cpi_2021to2012</f>
        <v>39212.99141</v>
      </c>
      <c r="AC3" s="114">
        <f>SUMPRODUCT('LDV Shares'!AD90:AD105,'AEO 2022 52'!AC123:AC138)*10^3*cpi_2021to2012</f>
        <v>39245.83715</v>
      </c>
      <c r="AD3" s="114">
        <f>SUMPRODUCT('LDV Shares'!AE90:AE105,'AEO 2022 52'!AD123:AD138)*10^3*cpi_2021to2012</f>
        <v>39278.91318</v>
      </c>
      <c r="AE3" s="114">
        <f>SUMPRODUCT('LDV Shares'!AF90:AF105,'AEO 2022 52'!AE123:AE138)*10^3*cpi_2021to2012</f>
        <v>39308.05192</v>
      </c>
      <c r="AF3" s="114">
        <f>SUMPRODUCT('LDV Shares'!AG90:AG105,'AEO 2022 52'!AF123:AF138)*10^3*cpi_2021to2012</f>
        <v>39337.43909</v>
      </c>
      <c r="AG3" s="114"/>
      <c r="AH3" s="114"/>
      <c r="AI3" s="114"/>
      <c r="AJ3" s="114"/>
    </row>
    <row r="4" ht="14.25" customHeight="1">
      <c r="A4" s="3" t="s">
        <v>4074</v>
      </c>
      <c r="B4" s="115">
        <f>'LDV Cost Calcs'!C152</f>
        <v>32342.63636</v>
      </c>
      <c r="C4" s="115">
        <f>'LDV Cost Calcs'!D152</f>
        <v>31217.36272</v>
      </c>
      <c r="D4" s="115">
        <f>'LDV Cost Calcs'!E152</f>
        <v>31436.44695</v>
      </c>
      <c r="E4" s="115">
        <f>'LDV Cost Calcs'!F152</f>
        <v>31582.44858</v>
      </c>
      <c r="F4" s="115">
        <f>'LDV Cost Calcs'!G152</f>
        <v>31757.90028</v>
      </c>
      <c r="G4" s="115">
        <f>'LDV Cost Calcs'!H152</f>
        <v>31937.08858</v>
      </c>
      <c r="H4" s="115">
        <f>'LDV Cost Calcs'!I152</f>
        <v>32051.63103</v>
      </c>
      <c r="I4" s="115">
        <f>'LDV Cost Calcs'!J152</f>
        <v>32113.76988</v>
      </c>
      <c r="J4" s="115">
        <f>'LDV Cost Calcs'!K152</f>
        <v>32185.61952</v>
      </c>
      <c r="K4" s="115">
        <f>'LDV Cost Calcs'!L152</f>
        <v>32243.90339</v>
      </c>
      <c r="L4" s="115">
        <f>'LDV Cost Calcs'!M152</f>
        <v>32274.62215</v>
      </c>
      <c r="M4" s="115">
        <f>'LDV Cost Calcs'!N152</f>
        <v>32331.76853</v>
      </c>
      <c r="N4" s="115">
        <f>'LDV Cost Calcs'!O152</f>
        <v>32347.68474</v>
      </c>
      <c r="O4" s="115">
        <f>'LDV Cost Calcs'!P152</f>
        <v>32381.44385</v>
      </c>
      <c r="P4" s="115">
        <f>'LDV Cost Calcs'!Q152</f>
        <v>32396.37542</v>
      </c>
      <c r="Q4" s="115">
        <f>'LDV Cost Calcs'!R152</f>
        <v>32409.37264</v>
      </c>
      <c r="R4" s="115">
        <f>'LDV Cost Calcs'!S152</f>
        <v>32401.62885</v>
      </c>
      <c r="S4" s="115">
        <f>'LDV Cost Calcs'!T152</f>
        <v>32380.85487</v>
      </c>
      <c r="T4" s="115">
        <f>'LDV Cost Calcs'!U152</f>
        <v>32354.52634</v>
      </c>
      <c r="U4" s="115">
        <f>'LDV Cost Calcs'!V152</f>
        <v>32332.24632</v>
      </c>
      <c r="V4" s="115">
        <f>'LDV Cost Calcs'!W152</f>
        <v>32299.48886</v>
      </c>
      <c r="W4" s="115">
        <f>'LDV Cost Calcs'!X152</f>
        <v>32277.91081</v>
      </c>
      <c r="X4" s="115">
        <f>'LDV Cost Calcs'!Y152</f>
        <v>32262.98126</v>
      </c>
      <c r="Y4" s="115">
        <f>'LDV Cost Calcs'!Z152</f>
        <v>32240.58208</v>
      </c>
      <c r="Z4" s="115">
        <f>'LDV Cost Calcs'!AA152</f>
        <v>32222.92331</v>
      </c>
      <c r="AA4" s="115">
        <f>'LDV Cost Calcs'!AB152</f>
        <v>32218.67509</v>
      </c>
      <c r="AB4" s="115">
        <f>'LDV Cost Calcs'!AC152</f>
        <v>32189.55839</v>
      </c>
      <c r="AC4" s="115">
        <f>'LDV Cost Calcs'!AD152</f>
        <v>32165.91511</v>
      </c>
      <c r="AD4" s="115">
        <f>'LDV Cost Calcs'!AE152</f>
        <v>32160.91376</v>
      </c>
      <c r="AE4" s="115">
        <f>'LDV Cost Calcs'!AF152</f>
        <v>32130.59814</v>
      </c>
      <c r="AF4" s="115">
        <f>'LDV Cost Calcs'!AG152</f>
        <v>32106.97262</v>
      </c>
      <c r="AG4" s="114"/>
      <c r="AH4" s="114"/>
      <c r="AI4" s="114"/>
      <c r="AJ4" s="114"/>
    </row>
    <row r="5" ht="14.25" customHeight="1">
      <c r="A5" s="3" t="s">
        <v>4075</v>
      </c>
      <c r="B5" s="116">
        <f>'LDV Cost Calcs'!C154</f>
        <v>35443.54614</v>
      </c>
      <c r="C5" s="116">
        <f>'LDV Cost Calcs'!D154</f>
        <v>34572.73032</v>
      </c>
      <c r="D5" s="116">
        <f>'LDV Cost Calcs'!E154</f>
        <v>34849.20391</v>
      </c>
      <c r="E5" s="116">
        <f>'LDV Cost Calcs'!F154</f>
        <v>34983.82106</v>
      </c>
      <c r="F5" s="116">
        <f>'LDV Cost Calcs'!G154</f>
        <v>35151.36365</v>
      </c>
      <c r="G5" s="116">
        <f>'LDV Cost Calcs'!H154</f>
        <v>35326.61943</v>
      </c>
      <c r="H5" s="116">
        <f>'LDV Cost Calcs'!I154</f>
        <v>35410.19114</v>
      </c>
      <c r="I5" s="116">
        <f>'LDV Cost Calcs'!J154</f>
        <v>35435.49434</v>
      </c>
      <c r="J5" s="116">
        <f>'LDV Cost Calcs'!K154</f>
        <v>35474.58811</v>
      </c>
      <c r="K5" s="116">
        <f>'LDV Cost Calcs'!L154</f>
        <v>35499.90751</v>
      </c>
      <c r="L5" s="116">
        <f>'LDV Cost Calcs'!M154</f>
        <v>35487.9775</v>
      </c>
      <c r="M5" s="116">
        <f>'LDV Cost Calcs'!N154</f>
        <v>35511.96449</v>
      </c>
      <c r="N5" s="116">
        <f>'LDV Cost Calcs'!O154</f>
        <v>35480.24197</v>
      </c>
      <c r="O5" s="116">
        <f>'LDV Cost Calcs'!P154</f>
        <v>35474.10775</v>
      </c>
      <c r="P5" s="116">
        <f>'LDV Cost Calcs'!Q154</f>
        <v>35461.93667</v>
      </c>
      <c r="Q5" s="116">
        <f>'LDV Cost Calcs'!R154</f>
        <v>35455.99464</v>
      </c>
      <c r="R5" s="116">
        <f>'LDV Cost Calcs'!S154</f>
        <v>35422.17713</v>
      </c>
      <c r="S5" s="116">
        <f>'LDV Cost Calcs'!T154</f>
        <v>35366.46404</v>
      </c>
      <c r="T5" s="116">
        <f>'LDV Cost Calcs'!U154</f>
        <v>35302.94083</v>
      </c>
      <c r="U5" s="116">
        <f>'LDV Cost Calcs'!V154</f>
        <v>35244.57748</v>
      </c>
      <c r="V5" s="116">
        <f>'LDV Cost Calcs'!W154</f>
        <v>35170.96225</v>
      </c>
      <c r="W5" s="116">
        <f>'LDV Cost Calcs'!X154</f>
        <v>35114.64862</v>
      </c>
      <c r="X5" s="116">
        <f>'LDV Cost Calcs'!Y154</f>
        <v>35067.00626</v>
      </c>
      <c r="Y5" s="116">
        <f>'LDV Cost Calcs'!Z154</f>
        <v>35011.11717</v>
      </c>
      <c r="Z5" s="116">
        <f>'LDV Cost Calcs'!AA154</f>
        <v>34962.56408</v>
      </c>
      <c r="AA5" s="116">
        <f>'LDV Cost Calcs'!AB154</f>
        <v>34932.46577</v>
      </c>
      <c r="AB5" s="116">
        <f>'LDV Cost Calcs'!AC154</f>
        <v>34867.7036</v>
      </c>
      <c r="AC5" s="116">
        <f>'LDV Cost Calcs'!AD154</f>
        <v>34811.01137</v>
      </c>
      <c r="AD5" s="116">
        <f>'LDV Cost Calcs'!AE154</f>
        <v>34778.00109</v>
      </c>
      <c r="AE5" s="116">
        <f>'LDV Cost Calcs'!AF154</f>
        <v>34711.16969</v>
      </c>
      <c r="AF5" s="116">
        <f>'LDV Cost Calcs'!AG154</f>
        <v>34656.05842</v>
      </c>
      <c r="AG5" s="114"/>
      <c r="AH5" s="114"/>
      <c r="AI5" s="114"/>
      <c r="AJ5" s="114"/>
    </row>
    <row r="6" ht="14.25" customHeight="1">
      <c r="A6" s="3" t="s">
        <v>4076</v>
      </c>
      <c r="B6" s="114">
        <f>'PHEV Price Calcs'!B254</f>
        <v>36885.81247</v>
      </c>
      <c r="C6" s="114">
        <f>'PHEV Price Calcs'!C254</f>
        <v>37390.06287</v>
      </c>
      <c r="D6" s="114">
        <f>'PHEV Price Calcs'!D254</f>
        <v>37336.11571</v>
      </c>
      <c r="E6" s="114">
        <f>'PHEV Price Calcs'!E254</f>
        <v>37519.77417</v>
      </c>
      <c r="F6" s="114">
        <f>'PHEV Price Calcs'!F254</f>
        <v>37560.84899</v>
      </c>
      <c r="G6" s="114">
        <f>'PHEV Price Calcs'!G254</f>
        <v>37672.81368</v>
      </c>
      <c r="H6" s="114">
        <f>'PHEV Price Calcs'!H254</f>
        <v>37718.56401</v>
      </c>
      <c r="I6" s="114">
        <f>'PHEV Price Calcs'!I254</f>
        <v>37744.62422</v>
      </c>
      <c r="J6" s="114">
        <f>'PHEV Price Calcs'!J254</f>
        <v>37799.0894</v>
      </c>
      <c r="K6" s="114">
        <f>'PHEV Price Calcs'!K254</f>
        <v>37869.29461</v>
      </c>
      <c r="L6" s="114">
        <f>'PHEV Price Calcs'!L254</f>
        <v>37947.78306</v>
      </c>
      <c r="M6" s="114">
        <f>'PHEV Price Calcs'!M254</f>
        <v>38048.19549</v>
      </c>
      <c r="N6" s="114">
        <f>'PHEV Price Calcs'!N254</f>
        <v>38134.62059</v>
      </c>
      <c r="O6" s="114">
        <f>'PHEV Price Calcs'!O254</f>
        <v>38250.40145</v>
      </c>
      <c r="P6" s="114">
        <f>'PHEV Price Calcs'!P254</f>
        <v>38309.62443</v>
      </c>
      <c r="Q6" s="114">
        <f>'PHEV Price Calcs'!Q254</f>
        <v>38356.75766</v>
      </c>
      <c r="R6" s="114">
        <f>'PHEV Price Calcs'!R254</f>
        <v>38399.03576</v>
      </c>
      <c r="S6" s="114">
        <f>'PHEV Price Calcs'!S254</f>
        <v>38433.32183</v>
      </c>
      <c r="T6" s="114">
        <f>'PHEV Price Calcs'!T254</f>
        <v>38455.4441</v>
      </c>
      <c r="U6" s="114">
        <f>'PHEV Price Calcs'!U254</f>
        <v>38471.87954</v>
      </c>
      <c r="V6" s="114">
        <f>'PHEV Price Calcs'!V254</f>
        <v>38470.60905</v>
      </c>
      <c r="W6" s="114">
        <f>'PHEV Price Calcs'!W254</f>
        <v>38476.53364</v>
      </c>
      <c r="X6" s="114">
        <f>'PHEV Price Calcs'!X254</f>
        <v>38473.61315</v>
      </c>
      <c r="Y6" s="114">
        <f>'PHEV Price Calcs'!Y254</f>
        <v>38464.26046</v>
      </c>
      <c r="Z6" s="114">
        <f>'PHEV Price Calcs'!Z254</f>
        <v>38454.9637</v>
      </c>
      <c r="AA6" s="114">
        <f>'PHEV Price Calcs'!AA254</f>
        <v>38445.04102</v>
      </c>
      <c r="AB6" s="114">
        <f>'PHEV Price Calcs'!AB254</f>
        <v>38433.39478</v>
      </c>
      <c r="AC6" s="114">
        <f>'PHEV Price Calcs'!AC254</f>
        <v>38423.68388</v>
      </c>
      <c r="AD6" s="114">
        <f>'PHEV Price Calcs'!AD254</f>
        <v>38414.27522</v>
      </c>
      <c r="AE6" s="114">
        <f>'PHEV Price Calcs'!AE254</f>
        <v>38406.06207</v>
      </c>
      <c r="AF6" s="114">
        <f>'PHEV Price Calcs'!AF254</f>
        <v>38395.60795</v>
      </c>
      <c r="AG6" s="114"/>
      <c r="AH6" s="114"/>
      <c r="AI6" s="114"/>
      <c r="AJ6" s="114"/>
    </row>
    <row r="7" ht="14.25" customHeight="1">
      <c r="A7" s="3" t="s">
        <v>4077</v>
      </c>
      <c r="B7" s="114">
        <f t="array" ref="B7">INDEX('AEO 2021 52'!139:139,MATCH(B$1,'AEO 2021 52'!$1:$1,0))*10^3*cpi_2021to2012</f>
        <v>35929.33257</v>
      </c>
      <c r="C7" s="114">
        <f t="array" ref="C7">INDEX('AEO 2022 52'!145:145,MATCH(C$1,'AEO 2022 52'!$1:$1,0))*10^3*cpi_2021to2012</f>
        <v>36517.7819</v>
      </c>
      <c r="D7" s="114">
        <f t="array" ref="D7">INDEX('AEO 2022 52'!145:145,MATCH(D$1,'AEO 2022 52'!$1:$1,0))*10^3*cpi_2021to2012</f>
        <v>36483.97023</v>
      </c>
      <c r="E7" s="114">
        <f t="array" ref="E7">INDEX('AEO 2022 52'!145:145,MATCH(E$1,'AEO 2022 52'!$1:$1,0))*10^3*cpi_2021to2012</f>
        <v>36547.5316</v>
      </c>
      <c r="F7" s="114">
        <f t="array" ref="F7">INDEX('AEO 2022 52'!145:145,MATCH(F$1,'AEO 2022 52'!$1:$1,0))*10^3*cpi_2021to2012</f>
        <v>36633.72107</v>
      </c>
      <c r="G7" s="114">
        <f t="array" ref="G7">INDEX('AEO 2022 52'!145:145,MATCH(G$1,'AEO 2022 52'!$1:$1,0))*10^3*cpi_2021to2012</f>
        <v>36794.30045</v>
      </c>
      <c r="H7" s="114">
        <f t="array" ref="H7">INDEX('AEO 2022 52'!145:145,MATCH(H$1,'AEO 2022 52'!$1:$1,0))*10^3*cpi_2021to2012</f>
        <v>36928.46004</v>
      </c>
      <c r="I7" s="114">
        <f t="array" ref="I7">INDEX('AEO 2022 52'!145:145,MATCH(I$1,'AEO 2022 52'!$1:$1,0))*10^3*cpi_2021to2012</f>
        <v>36997.31621</v>
      </c>
      <c r="J7" s="114">
        <f t="array" ref="J7">INDEX('AEO 2022 52'!145:145,MATCH(J$1,'AEO 2022 52'!$1:$1,0))*10^3*cpi_2021to2012</f>
        <v>37058.27551</v>
      </c>
      <c r="K7" s="114">
        <f t="array" ref="K7">INDEX('AEO 2022 52'!145:145,MATCH(K$1,'AEO 2022 52'!$1:$1,0))*10^3*cpi_2021to2012</f>
        <v>37124.27372</v>
      </c>
      <c r="L7" s="114">
        <f t="array" ref="L7">INDEX('AEO 2022 52'!145:145,MATCH(L$1,'AEO 2022 52'!$1:$1,0))*10^3*cpi_2021to2012</f>
        <v>37186.14811</v>
      </c>
      <c r="M7" s="114">
        <f t="array" ref="M7">INDEX('AEO 2022 52'!145:145,MATCH(M$1,'AEO 2022 52'!$1:$1,0))*10^3*cpi_2021to2012</f>
        <v>37247.67001</v>
      </c>
      <c r="N7" s="114">
        <f t="array" ref="N7">INDEX('AEO 2022 52'!145:145,MATCH(N$1,'AEO 2022 52'!$1:$1,0))*10^3*cpi_2021to2012</f>
        <v>37300.14441</v>
      </c>
      <c r="O7" s="114">
        <f t="array" ref="O7">INDEX('AEO 2022 52'!145:145,MATCH(O$1,'AEO 2022 52'!$1:$1,0))*10^3*cpi_2021to2012</f>
        <v>37363.11435</v>
      </c>
      <c r="P7" s="114">
        <f t="array" ref="P7">INDEX('AEO 2022 52'!145:145,MATCH(P$1,'AEO 2022 52'!$1:$1,0))*10^3*cpi_2021to2012</f>
        <v>37405.73121</v>
      </c>
      <c r="Q7" s="114">
        <f t="array" ref="Q7">INDEX('AEO 2022 52'!145:145,MATCH(Q$1,'AEO 2022 52'!$1:$1,0))*10^3*cpi_2021to2012</f>
        <v>37444.21068</v>
      </c>
      <c r="R7" s="114">
        <f t="array" ref="R7">INDEX('AEO 2022 52'!145:145,MATCH(R$1,'AEO 2022 52'!$1:$1,0))*10^3*cpi_2021to2012</f>
        <v>37483.98314</v>
      </c>
      <c r="S7" s="114">
        <f t="array" ref="S7">INDEX('AEO 2022 52'!145:145,MATCH(S$1,'AEO 2022 52'!$1:$1,0))*10^3*cpi_2021to2012</f>
        <v>37524.06909</v>
      </c>
      <c r="T7" s="114">
        <f t="array" ref="T7">INDEX('AEO 2022 52'!145:145,MATCH(T$1,'AEO 2022 52'!$1:$1,0))*10^3*cpi_2021to2012</f>
        <v>37561.63347</v>
      </c>
      <c r="U7" s="114">
        <f t="array" ref="U7">INDEX('AEO 2022 52'!145:145,MATCH(U$1,'AEO 2022 52'!$1:$1,0))*10^3*cpi_2021to2012</f>
        <v>37601.44152</v>
      </c>
      <c r="V7" s="114">
        <f t="array" ref="V7">INDEX('AEO 2022 52'!145:145,MATCH(V$1,'AEO 2022 52'!$1:$1,0))*10^3*cpi_2021to2012</f>
        <v>37635.68362</v>
      </c>
      <c r="W7" s="114">
        <f t="array" ref="W7">INDEX('AEO 2022 52'!145:145,MATCH(W$1,'AEO 2022 52'!$1:$1,0))*10^3*cpi_2021to2012</f>
        <v>37670.00283</v>
      </c>
      <c r="X7" s="114">
        <f t="array" ref="X7">INDEX('AEO 2022 52'!145:145,MATCH(X$1,'AEO 2022 52'!$1:$1,0))*10^3*cpi_2021to2012</f>
        <v>37704.04157</v>
      </c>
      <c r="Y7" s="114">
        <f t="array" ref="Y7">INDEX('AEO 2022 52'!145:145,MATCH(Y$1,'AEO 2022 52'!$1:$1,0))*10^3*cpi_2021to2012</f>
        <v>37736.312</v>
      </c>
      <c r="Z7" s="114">
        <f t="array" ref="Z7">INDEX('AEO 2022 52'!145:145,MATCH(Z$1,'AEO 2022 52'!$1:$1,0))*10^3*cpi_2021to2012</f>
        <v>37769.70341</v>
      </c>
      <c r="AA7" s="114">
        <f t="array" ref="AA7">INDEX('AEO 2022 52'!145:145,MATCH(AA$1,'AEO 2022 52'!$1:$1,0))*10^3*cpi_2021to2012</f>
        <v>37804.10734</v>
      </c>
      <c r="AB7" s="114">
        <f t="array" ref="AB7">INDEX('AEO 2022 52'!145:145,MATCH(AB$1,'AEO 2022 52'!$1:$1,0))*10^3*cpi_2021to2012</f>
        <v>37838.2232</v>
      </c>
      <c r="AC7" s="114">
        <f t="array" ref="AC7">INDEX('AEO 2022 52'!145:145,MATCH(AC$1,'AEO 2022 52'!$1:$1,0))*10^3*cpi_2021to2012</f>
        <v>37873.50325</v>
      </c>
      <c r="AD7" s="114">
        <f t="array" ref="AD7">INDEX('AEO 2022 52'!145:145,MATCH(AD$1,'AEO 2022 52'!$1:$1,0))*10^3*cpi_2021to2012</f>
        <v>37908.73076</v>
      </c>
      <c r="AE7" s="114">
        <f t="array" ref="AE7">INDEX('AEO 2022 52'!145:145,MATCH(AE$1,'AEO 2022 52'!$1:$1,0))*10^3*cpi_2021to2012</f>
        <v>37944.38871</v>
      </c>
      <c r="AF7" s="114">
        <f t="array" ref="AF7">INDEX('AEO 2022 52'!145:145,MATCH(AF$1,'AEO 2022 52'!$1:$1,0))*10^3*cpi_2021to2012</f>
        <v>37966.87193</v>
      </c>
      <c r="AG7" s="114"/>
      <c r="AH7" s="114"/>
      <c r="AI7" s="114"/>
      <c r="AJ7" s="114"/>
    </row>
    <row r="8" ht="14.25" customHeight="1">
      <c r="A8" s="3" t="s">
        <v>4078</v>
      </c>
      <c r="B8" s="114">
        <f>'Hydrogen Vehicle Calcs'!B55*10^3*cpi_2021to2012</f>
        <v>65082.11767</v>
      </c>
      <c r="C8" s="114">
        <f>'Hydrogen Vehicle Calcs'!C55*10^3*cpi_2021to2012</f>
        <v>65067.96254</v>
      </c>
      <c r="D8" s="114">
        <f>'Hydrogen Vehicle Calcs'!D55*10^3*cpi_2021to2012</f>
        <v>63660.55199</v>
      </c>
      <c r="E8" s="114">
        <f>'Hydrogen Vehicle Calcs'!E55*10^3*cpi_2021to2012</f>
        <v>62421.59536</v>
      </c>
      <c r="F8" s="114">
        <f>'Hydrogen Vehicle Calcs'!F55*10^3*cpi_2021to2012</f>
        <v>61170.11584</v>
      </c>
      <c r="G8" s="114">
        <f>'Hydrogen Vehicle Calcs'!G55*10^3*cpi_2021to2012</f>
        <v>59874.75724</v>
      </c>
      <c r="H8" s="114">
        <f>'Hydrogen Vehicle Calcs'!H55*10^3*cpi_2021to2012</f>
        <v>58736.77161</v>
      </c>
      <c r="I8" s="114">
        <f>'Hydrogen Vehicle Calcs'!I55*10^3*cpi_2021to2012</f>
        <v>57689.48262</v>
      </c>
      <c r="J8" s="114">
        <f>'Hydrogen Vehicle Calcs'!J55*10^3*cpi_2021to2012</f>
        <v>56690.54242</v>
      </c>
      <c r="K8" s="114">
        <f>'Hydrogen Vehicle Calcs'!K55*10^3*cpi_2021to2012</f>
        <v>55738.71873</v>
      </c>
      <c r="L8" s="114">
        <f>'Hydrogen Vehicle Calcs'!L55*10^3*cpi_2021to2012</f>
        <v>54831.31497</v>
      </c>
      <c r="M8" s="114">
        <f>'Hydrogen Vehicle Calcs'!M55*10^3*cpi_2021to2012</f>
        <v>53967.60082</v>
      </c>
      <c r="N8" s="114">
        <f>'Hydrogen Vehicle Calcs'!N55*10^3*cpi_2021to2012</f>
        <v>53140.49223</v>
      </c>
      <c r="O8" s="114">
        <f>'Hydrogen Vehicle Calcs'!O55*10^3*cpi_2021to2012</f>
        <v>52357.76777</v>
      </c>
      <c r="P8" s="114">
        <f>'Hydrogen Vehicle Calcs'!P55*10^3*cpi_2021to2012</f>
        <v>51589.54925</v>
      </c>
      <c r="Q8" s="114">
        <f>'Hydrogen Vehicle Calcs'!Q55*10^3*cpi_2021to2012</f>
        <v>50852.96738</v>
      </c>
      <c r="R8" s="114">
        <f>'Hydrogen Vehicle Calcs'!R55*10^3*cpi_2021to2012</f>
        <v>50151.39054</v>
      </c>
      <c r="S8" s="114">
        <f>'Hydrogen Vehicle Calcs'!S55*10^3*cpi_2021to2012</f>
        <v>49482.28005</v>
      </c>
      <c r="T8" s="114">
        <f>'Hydrogen Vehicle Calcs'!T55*10^3*cpi_2021to2012</f>
        <v>48844.26359</v>
      </c>
      <c r="U8" s="114">
        <f>'Hydrogen Vehicle Calcs'!U55*10^3*cpi_2021to2012</f>
        <v>48236.53325</v>
      </c>
      <c r="V8" s="114">
        <f>'Hydrogen Vehicle Calcs'!V55*10^3*cpi_2021to2012</f>
        <v>47655.60557</v>
      </c>
      <c r="W8" s="114">
        <f>'Hydrogen Vehicle Calcs'!W55*10^3*cpi_2021to2012</f>
        <v>47102.66546</v>
      </c>
      <c r="X8" s="114">
        <f>'Hydrogen Vehicle Calcs'!X55*10^3*cpi_2021to2012</f>
        <v>46575.2746</v>
      </c>
      <c r="Y8" s="114">
        <f>'Hydrogen Vehicle Calcs'!Y55*10^3*cpi_2021to2012</f>
        <v>46072.29739</v>
      </c>
      <c r="Z8" s="114">
        <f>'Hydrogen Vehicle Calcs'!Z55*10^3*cpi_2021to2012</f>
        <v>45593.07775</v>
      </c>
      <c r="AA8" s="114">
        <f>'Hydrogen Vehicle Calcs'!AA55*10^3*cpi_2021to2012</f>
        <v>45136.28197</v>
      </c>
      <c r="AB8" s="114">
        <f>'Hydrogen Vehicle Calcs'!AB55*10^3*cpi_2021to2012</f>
        <v>44700.60389</v>
      </c>
      <c r="AC8" s="114">
        <f>'Hydrogen Vehicle Calcs'!AC55*10^3*cpi_2021to2012</f>
        <v>44285.58742</v>
      </c>
      <c r="AD8" s="114">
        <f>'Hydrogen Vehicle Calcs'!AD55*10^3*cpi_2021to2012</f>
        <v>43889.74051</v>
      </c>
      <c r="AE8" s="114">
        <f>'Hydrogen Vehicle Calcs'!AE55*10^3*cpi_2021to2012</f>
        <v>43512.79818</v>
      </c>
      <c r="AF8" s="114">
        <f>'Hydrogen Vehicle Calcs'!AF55*10^3*cpi_2021to2012</f>
        <v>43136.21891</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9.0"/>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'CARB ACT ISOR'!B80</f>
        <v>74481.20176</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c r="AJ2" s="114"/>
    </row>
    <row r="3" ht="14.25" customHeight="1">
      <c r="A3" s="3" t="s">
        <v>4073</v>
      </c>
      <c r="B3" s="114">
        <f>B4*'BNVP-LDVs-psgr'!B3/'BNVP-LDVs-psgr'!B4</f>
        <v>51983.08806</v>
      </c>
      <c r="C3" s="114">
        <f>$B3*'BNVP-LDVs-psgr'!C3/'BNVP-LDVs-psgr'!$B3</f>
        <v>51609.12306</v>
      </c>
      <c r="D3" s="114">
        <f>$B3*'BNVP-LDVs-psgr'!D3/'BNVP-LDVs-psgr'!$B3</f>
        <v>51831.98761</v>
      </c>
      <c r="E3" s="114">
        <f>$B3*'BNVP-LDVs-psgr'!E3/'BNVP-LDVs-psgr'!$B3</f>
        <v>52179.80097</v>
      </c>
      <c r="F3" s="114">
        <f>$B3*'BNVP-LDVs-psgr'!F3/'BNVP-LDVs-psgr'!$B3</f>
        <v>52447.87065</v>
      </c>
      <c r="G3" s="114">
        <f>$B3*'BNVP-LDVs-psgr'!G3/'BNVP-LDVs-psgr'!$B3</f>
        <v>52710.60721</v>
      </c>
      <c r="H3" s="114">
        <f>$B3*'BNVP-LDVs-psgr'!H3/'BNVP-LDVs-psgr'!$B3</f>
        <v>52953.0028</v>
      </c>
      <c r="I3" s="114">
        <f>$B3*'BNVP-LDVs-psgr'!I3/'BNVP-LDVs-psgr'!$B3</f>
        <v>53172.54625</v>
      </c>
      <c r="J3" s="114">
        <f>$B3*'BNVP-LDVs-psgr'!J3/'BNVP-LDVs-psgr'!$B3</f>
        <v>53406.52399</v>
      </c>
      <c r="K3" s="114">
        <f>$B3*'BNVP-LDVs-psgr'!K3/'BNVP-LDVs-psgr'!$B3</f>
        <v>53629.31616</v>
      </c>
      <c r="L3" s="114">
        <f>$B3*'BNVP-LDVs-psgr'!L3/'BNVP-LDVs-psgr'!$B3</f>
        <v>53835.69472</v>
      </c>
      <c r="M3" s="114">
        <f>$B3*'BNVP-LDVs-psgr'!M3/'BNVP-LDVs-psgr'!$B3</f>
        <v>54058.43778</v>
      </c>
      <c r="N3" s="114">
        <f>$B3*'BNVP-LDVs-psgr'!N3/'BNVP-LDVs-psgr'!$B3</f>
        <v>54230.30145</v>
      </c>
      <c r="O3" s="114">
        <f>$B3*'BNVP-LDVs-psgr'!O3/'BNVP-LDVs-psgr'!$B3</f>
        <v>54458.87433</v>
      </c>
      <c r="P3" s="114">
        <f>$B3*'BNVP-LDVs-psgr'!P3/'BNVP-LDVs-psgr'!$B3</f>
        <v>54592.08417</v>
      </c>
      <c r="Q3" s="114">
        <f>$B3*'BNVP-LDVs-psgr'!Q3/'BNVP-LDVs-psgr'!$B3</f>
        <v>54700.15738</v>
      </c>
      <c r="R3" s="114">
        <f>$B3*'BNVP-LDVs-psgr'!R3/'BNVP-LDVs-psgr'!$B3</f>
        <v>54795.42196</v>
      </c>
      <c r="S3" s="114">
        <f>$B3*'BNVP-LDVs-psgr'!S3/'BNVP-LDVs-psgr'!$B3</f>
        <v>54889.06301</v>
      </c>
      <c r="T3" s="114">
        <f>$B3*'BNVP-LDVs-psgr'!T3/'BNVP-LDVs-psgr'!$B3</f>
        <v>54976.11651</v>
      </c>
      <c r="U3" s="114">
        <f>$B3*'BNVP-LDVs-psgr'!U3/'BNVP-LDVs-psgr'!$B3</f>
        <v>55065.49931</v>
      </c>
      <c r="V3" s="114">
        <f>$B3*'BNVP-LDVs-psgr'!V3/'BNVP-LDVs-psgr'!$B3</f>
        <v>55128.31876</v>
      </c>
      <c r="W3" s="114">
        <f>$B3*'BNVP-LDVs-psgr'!W3/'BNVP-LDVs-psgr'!$B3</f>
        <v>55199.60037</v>
      </c>
      <c r="X3" s="114">
        <f>$B3*'BNVP-LDVs-psgr'!X3/'BNVP-LDVs-psgr'!$B3</f>
        <v>55259.26485</v>
      </c>
      <c r="Y3" s="114">
        <f>$B3*'BNVP-LDVs-psgr'!Y3/'BNVP-LDVs-psgr'!$B3</f>
        <v>55309.01603</v>
      </c>
      <c r="Z3" s="114">
        <f>$B3*'BNVP-LDVs-psgr'!Z3/'BNVP-LDVs-psgr'!$B3</f>
        <v>55359.92504</v>
      </c>
      <c r="AA3" s="114">
        <f>$B3*'BNVP-LDVs-psgr'!AA3/'BNVP-LDVs-psgr'!$B3</f>
        <v>55408.03836</v>
      </c>
      <c r="AB3" s="114">
        <f>$B3*'BNVP-LDVs-psgr'!AB3/'BNVP-LDVs-psgr'!$B3</f>
        <v>55452.2923</v>
      </c>
      <c r="AC3" s="114">
        <f>$B3*'BNVP-LDVs-psgr'!AC3/'BNVP-LDVs-psgr'!$B3</f>
        <v>55498.74047</v>
      </c>
      <c r="AD3" s="114">
        <f>$B3*'BNVP-LDVs-psgr'!AD3/'BNVP-LDVs-psgr'!$B3</f>
        <v>55545.51429</v>
      </c>
      <c r="AE3" s="114">
        <f>$B3*'BNVP-LDVs-psgr'!AE3/'BNVP-LDVs-psgr'!$B3</f>
        <v>55586.72028</v>
      </c>
      <c r="AF3" s="114">
        <f>$B3*'BNVP-LDVs-psgr'!AF3/'BNVP-LDVs-psgr'!$B3</f>
        <v>55628.27757</v>
      </c>
      <c r="AG3" s="114"/>
      <c r="AH3" s="114"/>
      <c r="AI3" s="114"/>
      <c r="AJ3" s="114"/>
    </row>
    <row r="4" ht="14.25" customHeight="1">
      <c r="A4" s="3" t="s">
        <v>4074</v>
      </c>
      <c r="B4" s="114">
        <f>'CARB ACT ISOR'!E31</f>
        <v>45736.71277</v>
      </c>
      <c r="C4" s="114">
        <f t="shared" ref="C4:AF4" si="1">B4</f>
        <v>45736.71277</v>
      </c>
      <c r="D4" s="114">
        <f t="shared" si="1"/>
        <v>45736.71277</v>
      </c>
      <c r="E4" s="114">
        <f t="shared" si="1"/>
        <v>45736.71277</v>
      </c>
      <c r="F4" s="114">
        <f t="shared" si="1"/>
        <v>45736.71277</v>
      </c>
      <c r="G4" s="114">
        <f t="shared" si="1"/>
        <v>45736.71277</v>
      </c>
      <c r="H4" s="114">
        <f t="shared" si="1"/>
        <v>45736.71277</v>
      </c>
      <c r="I4" s="114">
        <f t="shared" si="1"/>
        <v>45736.71277</v>
      </c>
      <c r="J4" s="114">
        <f t="shared" si="1"/>
        <v>45736.71277</v>
      </c>
      <c r="K4" s="114">
        <f t="shared" si="1"/>
        <v>45736.71277</v>
      </c>
      <c r="L4" s="114">
        <f t="shared" si="1"/>
        <v>45736.71277</v>
      </c>
      <c r="M4" s="114">
        <f t="shared" si="1"/>
        <v>45736.71277</v>
      </c>
      <c r="N4" s="114">
        <f t="shared" si="1"/>
        <v>45736.71277</v>
      </c>
      <c r="O4" s="114">
        <f t="shared" si="1"/>
        <v>45736.71277</v>
      </c>
      <c r="P4" s="114">
        <f t="shared" si="1"/>
        <v>45736.71277</v>
      </c>
      <c r="Q4" s="114">
        <f t="shared" si="1"/>
        <v>45736.71277</v>
      </c>
      <c r="R4" s="114">
        <f t="shared" si="1"/>
        <v>45736.71277</v>
      </c>
      <c r="S4" s="114">
        <f t="shared" si="1"/>
        <v>45736.71277</v>
      </c>
      <c r="T4" s="114">
        <f t="shared" si="1"/>
        <v>45736.71277</v>
      </c>
      <c r="U4" s="114">
        <f t="shared" si="1"/>
        <v>45736.71277</v>
      </c>
      <c r="V4" s="114">
        <f t="shared" si="1"/>
        <v>45736.71277</v>
      </c>
      <c r="W4" s="114">
        <f t="shared" si="1"/>
        <v>45736.71277</v>
      </c>
      <c r="X4" s="114">
        <f t="shared" si="1"/>
        <v>45736.71277</v>
      </c>
      <c r="Y4" s="114">
        <f t="shared" si="1"/>
        <v>45736.71277</v>
      </c>
      <c r="Z4" s="114">
        <f t="shared" si="1"/>
        <v>45736.71277</v>
      </c>
      <c r="AA4" s="114">
        <f t="shared" si="1"/>
        <v>45736.71277</v>
      </c>
      <c r="AB4" s="114">
        <f t="shared" si="1"/>
        <v>45736.71277</v>
      </c>
      <c r="AC4" s="114">
        <f t="shared" si="1"/>
        <v>45736.71277</v>
      </c>
      <c r="AD4" s="114">
        <f t="shared" si="1"/>
        <v>45736.71277</v>
      </c>
      <c r="AE4" s="114">
        <f t="shared" si="1"/>
        <v>45736.71277</v>
      </c>
      <c r="AF4" s="114">
        <f t="shared" si="1"/>
        <v>45736.71277</v>
      </c>
      <c r="AG4" s="114"/>
      <c r="AH4" s="114"/>
      <c r="AI4" s="114"/>
      <c r="AJ4" s="114"/>
    </row>
    <row r="5" ht="14.25" customHeight="1">
      <c r="A5" s="3" t="s">
        <v>4075</v>
      </c>
      <c r="B5" s="114">
        <f>'CARB ACT ISOR'!E30</f>
        <v>50818.56975</v>
      </c>
      <c r="C5" s="114">
        <f t="shared" ref="C5:AF5" si="2">B5</f>
        <v>50818.56975</v>
      </c>
      <c r="D5" s="114">
        <f t="shared" si="2"/>
        <v>50818.56975</v>
      </c>
      <c r="E5" s="114">
        <f t="shared" si="2"/>
        <v>50818.56975</v>
      </c>
      <c r="F5" s="114">
        <f t="shared" si="2"/>
        <v>50818.56975</v>
      </c>
      <c r="G5" s="114">
        <f t="shared" si="2"/>
        <v>50818.56975</v>
      </c>
      <c r="H5" s="114">
        <f t="shared" si="2"/>
        <v>50818.56975</v>
      </c>
      <c r="I5" s="114">
        <f t="shared" si="2"/>
        <v>50818.56975</v>
      </c>
      <c r="J5" s="114">
        <f t="shared" si="2"/>
        <v>50818.56975</v>
      </c>
      <c r="K5" s="114">
        <f t="shared" si="2"/>
        <v>50818.56975</v>
      </c>
      <c r="L5" s="114">
        <f t="shared" si="2"/>
        <v>50818.56975</v>
      </c>
      <c r="M5" s="114">
        <f t="shared" si="2"/>
        <v>50818.56975</v>
      </c>
      <c r="N5" s="114">
        <f t="shared" si="2"/>
        <v>50818.56975</v>
      </c>
      <c r="O5" s="114">
        <f t="shared" si="2"/>
        <v>50818.56975</v>
      </c>
      <c r="P5" s="114">
        <f t="shared" si="2"/>
        <v>50818.56975</v>
      </c>
      <c r="Q5" s="114">
        <f t="shared" si="2"/>
        <v>50818.56975</v>
      </c>
      <c r="R5" s="114">
        <f t="shared" si="2"/>
        <v>50818.56975</v>
      </c>
      <c r="S5" s="114">
        <f t="shared" si="2"/>
        <v>50818.56975</v>
      </c>
      <c r="T5" s="114">
        <f t="shared" si="2"/>
        <v>50818.56975</v>
      </c>
      <c r="U5" s="114">
        <f t="shared" si="2"/>
        <v>50818.56975</v>
      </c>
      <c r="V5" s="114">
        <f t="shared" si="2"/>
        <v>50818.56975</v>
      </c>
      <c r="W5" s="114">
        <f t="shared" si="2"/>
        <v>50818.56975</v>
      </c>
      <c r="X5" s="114">
        <f t="shared" si="2"/>
        <v>50818.56975</v>
      </c>
      <c r="Y5" s="114">
        <f t="shared" si="2"/>
        <v>50818.56975</v>
      </c>
      <c r="Z5" s="114">
        <f t="shared" si="2"/>
        <v>50818.56975</v>
      </c>
      <c r="AA5" s="114">
        <f t="shared" si="2"/>
        <v>50818.56975</v>
      </c>
      <c r="AB5" s="114">
        <f t="shared" si="2"/>
        <v>50818.56975</v>
      </c>
      <c r="AC5" s="114">
        <f t="shared" si="2"/>
        <v>50818.56975</v>
      </c>
      <c r="AD5" s="114">
        <f t="shared" si="2"/>
        <v>50818.56975</v>
      </c>
      <c r="AE5" s="114">
        <f t="shared" si="2"/>
        <v>50818.56975</v>
      </c>
      <c r="AF5" s="114">
        <f t="shared" si="2"/>
        <v>50818.56975</v>
      </c>
      <c r="AG5" s="114"/>
      <c r="AH5" s="114"/>
      <c r="AI5" s="114"/>
      <c r="AJ5" s="114"/>
    </row>
    <row r="6" ht="14.25" customHeight="1">
      <c r="A6" s="3" t="s">
        <v>4076</v>
      </c>
      <c r="B6" s="114">
        <f>B4*'BNVP-LDVs-psgr'!B6/'BNVP-LDVs-psgr'!B4</f>
        <v>52161.35727</v>
      </c>
      <c r="C6" s="114">
        <f>$B6*'BNVP-LDVs-psgr'!C6/'BNVP-LDVs-psgr'!$B6</f>
        <v>52874.43322</v>
      </c>
      <c r="D6" s="114">
        <f>$B6*'BNVP-LDVs-psgr'!D6/'BNVP-LDVs-psgr'!$B6</f>
        <v>52798.14488</v>
      </c>
      <c r="E6" s="114">
        <f>$B6*'BNVP-LDVs-psgr'!E6/'BNVP-LDVs-psgr'!$B6</f>
        <v>53057.86193</v>
      </c>
      <c r="F6" s="114">
        <f>$B6*'BNVP-LDVs-psgr'!F6/'BNVP-LDVs-psgr'!$B6</f>
        <v>53115.9471</v>
      </c>
      <c r="G6" s="114">
        <f>$B6*'BNVP-LDVs-psgr'!G6/'BNVP-LDVs-psgr'!$B6</f>
        <v>53274.27979</v>
      </c>
      <c r="H6" s="114">
        <f>$B6*'BNVP-LDVs-psgr'!H6/'BNVP-LDVs-psgr'!$B6</f>
        <v>53338.97673</v>
      </c>
      <c r="I6" s="114">
        <f>$B6*'BNVP-LDVs-psgr'!I6/'BNVP-LDVs-psgr'!$B6</f>
        <v>53375.82928</v>
      </c>
      <c r="J6" s="114">
        <f>$B6*'BNVP-LDVs-psgr'!J6/'BNVP-LDVs-psgr'!$B6</f>
        <v>53452.85016</v>
      </c>
      <c r="K6" s="114">
        <f>$B6*'BNVP-LDVs-psgr'!K6/'BNVP-LDVs-psgr'!$B6</f>
        <v>53552.1295</v>
      </c>
      <c r="L6" s="114">
        <f>$B6*'BNVP-LDVs-psgr'!L6/'BNVP-LDVs-psgr'!$B6</f>
        <v>53663.12242</v>
      </c>
      <c r="M6" s="114">
        <f>$B6*'BNVP-LDVs-psgr'!M6/'BNVP-LDVs-psgr'!$B6</f>
        <v>53805.11871</v>
      </c>
      <c r="N6" s="114">
        <f>$B6*'BNVP-LDVs-psgr'!N6/'BNVP-LDVs-psgr'!$B6</f>
        <v>53927.33508</v>
      </c>
      <c r="O6" s="114">
        <f>$B6*'BNVP-LDVs-psgr'!O6/'BNVP-LDVs-psgr'!$B6</f>
        <v>54091.06435</v>
      </c>
      <c r="P6" s="114">
        <f>$B6*'BNVP-LDVs-psgr'!P6/'BNVP-LDVs-psgr'!$B6</f>
        <v>54174.81338</v>
      </c>
      <c r="Q6" s="114">
        <f>$B6*'BNVP-LDVs-psgr'!Q6/'BNVP-LDVs-psgr'!$B6</f>
        <v>54241.46592</v>
      </c>
      <c r="R6" s="114">
        <f>$B6*'BNVP-LDVs-psgr'!R6/'BNVP-LDVs-psgr'!$B6</f>
        <v>54301.25269</v>
      </c>
      <c r="S6" s="114">
        <f>$B6*'BNVP-LDVs-psgr'!S6/'BNVP-LDVs-psgr'!$B6</f>
        <v>54349.73767</v>
      </c>
      <c r="T6" s="114">
        <f>$B6*'BNVP-LDVs-psgr'!T6/'BNVP-LDVs-psgr'!$B6</f>
        <v>54381.02144</v>
      </c>
      <c r="U6" s="114">
        <f>$B6*'BNVP-LDVs-psgr'!U6/'BNVP-LDVs-psgr'!$B6</f>
        <v>54404.2633</v>
      </c>
      <c r="V6" s="114">
        <f>$B6*'BNVP-LDVs-psgr'!V6/'BNVP-LDVs-psgr'!$B6</f>
        <v>54402.46667</v>
      </c>
      <c r="W6" s="114">
        <f>$B6*'BNVP-LDVs-psgr'!W6/'BNVP-LDVs-psgr'!$B6</f>
        <v>54410.84481</v>
      </c>
      <c r="X6" s="114">
        <f>$B6*'BNVP-LDVs-psgr'!X6/'BNVP-LDVs-psgr'!$B6</f>
        <v>54406.71485</v>
      </c>
      <c r="Y6" s="114">
        <f>$B6*'BNVP-LDVs-psgr'!Y6/'BNVP-LDVs-psgr'!$B6</f>
        <v>54393.48893</v>
      </c>
      <c r="Z6" s="114">
        <f>$B6*'BNVP-LDVs-psgr'!Z6/'BNVP-LDVs-psgr'!$B6</f>
        <v>54380.3421</v>
      </c>
      <c r="AA6" s="114">
        <f>$B6*'BNVP-LDVs-psgr'!AA6/'BNVP-LDVs-psgr'!$B6</f>
        <v>54366.31013</v>
      </c>
      <c r="AB6" s="114">
        <f>$B6*'BNVP-LDVs-psgr'!AB6/'BNVP-LDVs-psgr'!$B6</f>
        <v>54349.84082</v>
      </c>
      <c r="AC6" s="114">
        <f>$B6*'BNVP-LDVs-psgr'!AC6/'BNVP-LDVs-psgr'!$B6</f>
        <v>54336.10834</v>
      </c>
      <c r="AD6" s="114">
        <f>$B6*'BNVP-LDVs-psgr'!AD6/'BNVP-LDVs-psgr'!$B6</f>
        <v>54322.80326</v>
      </c>
      <c r="AE6" s="114">
        <f>$B6*'BNVP-LDVs-psgr'!AE6/'BNVP-LDVs-psgr'!$B6</f>
        <v>54311.1888</v>
      </c>
      <c r="AF6" s="114">
        <f>$B6*'BNVP-LDVs-psgr'!AF6/'BNVP-LDVs-psgr'!$B6</f>
        <v>54296.40531</v>
      </c>
      <c r="AG6" s="114"/>
      <c r="AH6" s="114"/>
      <c r="AI6" s="114"/>
      <c r="AJ6" s="114"/>
    </row>
    <row r="7" ht="14.25" customHeight="1">
      <c r="A7" s="3" t="s">
        <v>4077</v>
      </c>
      <c r="B7" s="114">
        <f>B4*'BNVP-LDVs-psgr'!B7/'BNVP-LDVs-psgr'!B4</f>
        <v>50808.76975</v>
      </c>
      <c r="C7" s="114">
        <f>$B7*'BNVP-LDVs-psgr'!C7/'BNVP-LDVs-psgr'!$B7</f>
        <v>51640.91397</v>
      </c>
      <c r="D7" s="114">
        <f>$B7*'BNVP-LDVs-psgr'!D7/'BNVP-LDVs-psgr'!$B7</f>
        <v>51593.09985</v>
      </c>
      <c r="E7" s="114">
        <f>$B7*'BNVP-LDVs-psgr'!E7/'BNVP-LDVs-psgr'!$B7</f>
        <v>51682.98393</v>
      </c>
      <c r="F7" s="114">
        <f>$B7*'BNVP-LDVs-psgr'!F7/'BNVP-LDVs-psgr'!$B7</f>
        <v>51804.8671</v>
      </c>
      <c r="G7" s="114">
        <f>$B7*'BNVP-LDVs-psgr'!G7/'BNVP-LDVs-psgr'!$B7</f>
        <v>52031.94733</v>
      </c>
      <c r="H7" s="114">
        <f>$B7*'BNVP-LDVs-psgr'!H7/'BNVP-LDVs-psgr'!$B7</f>
        <v>52221.66652</v>
      </c>
      <c r="I7" s="114">
        <f>$B7*'BNVP-LDVs-psgr'!I7/'BNVP-LDVs-psgr'!$B7</f>
        <v>52319.03814</v>
      </c>
      <c r="J7" s="114">
        <f>$B7*'BNVP-LDVs-psgr'!J7/'BNVP-LDVs-psgr'!$B7</f>
        <v>52405.24254</v>
      </c>
      <c r="K7" s="114">
        <f>$B7*'BNVP-LDVs-psgr'!K7/'BNVP-LDVs-psgr'!$B7</f>
        <v>52498.57264</v>
      </c>
      <c r="L7" s="114">
        <f>$B7*'BNVP-LDVs-psgr'!L7/'BNVP-LDVs-psgr'!$B7</f>
        <v>52586.0711</v>
      </c>
      <c r="M7" s="114">
        <f>$B7*'BNVP-LDVs-psgr'!M7/'BNVP-LDVs-psgr'!$B7</f>
        <v>52673.07111</v>
      </c>
      <c r="N7" s="114">
        <f>$B7*'BNVP-LDVs-psgr'!N7/'BNVP-LDVs-psgr'!$B7</f>
        <v>52747.27676</v>
      </c>
      <c r="O7" s="114">
        <f>$B7*'BNVP-LDVs-psgr'!O7/'BNVP-LDVs-psgr'!$B7</f>
        <v>52836.32449</v>
      </c>
      <c r="P7" s="114">
        <f>$B7*'BNVP-LDVs-psgr'!P7/'BNVP-LDVs-psgr'!$B7</f>
        <v>52896.59029</v>
      </c>
      <c r="Q7" s="114">
        <f>$B7*'BNVP-LDVs-psgr'!Q7/'BNVP-LDVs-psgr'!$B7</f>
        <v>52951.00529</v>
      </c>
      <c r="R7" s="114">
        <f>$B7*'BNVP-LDVs-psgr'!R7/'BNVP-LDVs-psgr'!$B7</f>
        <v>53007.24874</v>
      </c>
      <c r="S7" s="114">
        <f>$B7*'BNVP-LDVs-psgr'!S7/'BNVP-LDVs-psgr'!$B7</f>
        <v>53063.93552</v>
      </c>
      <c r="T7" s="114">
        <f>$B7*'BNVP-LDVs-psgr'!T7/'BNVP-LDVs-psgr'!$B7</f>
        <v>53117.05646</v>
      </c>
      <c r="U7" s="114">
        <f>$B7*'BNVP-LDVs-psgr'!U7/'BNVP-LDVs-psgr'!$B7</f>
        <v>53173.35023</v>
      </c>
      <c r="V7" s="114">
        <f>$B7*'BNVP-LDVs-psgr'!V7/'BNVP-LDVs-psgr'!$B7</f>
        <v>53221.77304</v>
      </c>
      <c r="W7" s="114">
        <f>$B7*'BNVP-LDVs-psgr'!W7/'BNVP-LDVs-psgr'!$B7</f>
        <v>53270.30488</v>
      </c>
      <c r="X7" s="114">
        <f>$B7*'BNVP-LDVs-psgr'!X7/'BNVP-LDVs-psgr'!$B7</f>
        <v>53318.44012</v>
      </c>
      <c r="Y7" s="114">
        <f>$B7*'BNVP-LDVs-psgr'!Y7/'BNVP-LDVs-psgr'!$B7</f>
        <v>53364.07471</v>
      </c>
      <c r="Z7" s="114">
        <f>$B7*'BNVP-LDVs-psgr'!Z7/'BNVP-LDVs-psgr'!$B7</f>
        <v>53411.29453</v>
      </c>
      <c r="AA7" s="114">
        <f>$B7*'BNVP-LDVs-psgr'!AA7/'BNVP-LDVs-psgr'!$B7</f>
        <v>53459.94619</v>
      </c>
      <c r="AB7" s="114">
        <f>$B7*'BNVP-LDVs-psgr'!AB7/'BNVP-LDVs-psgr'!$B7</f>
        <v>53508.19046</v>
      </c>
      <c r="AC7" s="114">
        <f>$B7*'BNVP-LDVs-psgr'!AC7/'BNVP-LDVs-psgr'!$B7</f>
        <v>53558.08106</v>
      </c>
      <c r="AD7" s="114">
        <f>$B7*'BNVP-LDVs-psgr'!AD7/'BNVP-LDVs-psgr'!$B7</f>
        <v>53607.89737</v>
      </c>
      <c r="AE7" s="114">
        <f>$B7*'BNVP-LDVs-psgr'!AE7/'BNVP-LDVs-psgr'!$B7</f>
        <v>53658.32236</v>
      </c>
      <c r="AF7" s="114">
        <f>$B7*'BNVP-LDVs-psgr'!AF7/'BNVP-LDVs-psgr'!$B7</f>
        <v>53690.11657</v>
      </c>
      <c r="AG7" s="114"/>
      <c r="AH7" s="114"/>
      <c r="AI7" s="114"/>
      <c r="AJ7" s="114"/>
    </row>
    <row r="8" ht="14.25" customHeight="1">
      <c r="A8" s="3" t="s">
        <v>4078</v>
      </c>
      <c r="B8" s="114">
        <f>B5*'BNVP-LDVs-psgr'!B8/'BNVP-LDVs-psgr'!B5</f>
        <v>93314.03023</v>
      </c>
      <c r="C8" s="114">
        <f>$B8*'BNVP-LDVs-psgr'!C8/'BNVP-LDVs-psgr'!$B8</f>
        <v>93293.73476</v>
      </c>
      <c r="D8" s="114">
        <f>$B8*'BNVP-LDVs-psgr'!D8/'BNVP-LDVs-psgr'!$B8</f>
        <v>91275.80488</v>
      </c>
      <c r="E8" s="114">
        <f>$B8*'BNVP-LDVs-psgr'!E8/'BNVP-LDVs-psgr'!$B8</f>
        <v>89499.40238</v>
      </c>
      <c r="F8" s="114">
        <f>$B8*'BNVP-LDVs-psgr'!F8/'BNVP-LDVs-psgr'!$B8</f>
        <v>87705.04469</v>
      </c>
      <c r="G8" s="114">
        <f>$B8*'BNVP-LDVs-psgr'!G8/'BNVP-LDVs-psgr'!$B8</f>
        <v>85847.77367</v>
      </c>
      <c r="H8" s="114">
        <f>$B8*'BNVP-LDVs-psgr'!H8/'BNVP-LDVs-psgr'!$B8</f>
        <v>84216.14229</v>
      </c>
      <c r="I8" s="114">
        <f>$B8*'BNVP-LDVs-psgr'!I8/'BNVP-LDVs-psgr'!$B8</f>
        <v>82714.55076</v>
      </c>
      <c r="J8" s="114">
        <f>$B8*'BNVP-LDVs-psgr'!J8/'BNVP-LDVs-psgr'!$B8</f>
        <v>81282.28119</v>
      </c>
      <c r="K8" s="114">
        <f>$B8*'BNVP-LDVs-psgr'!K8/'BNVP-LDVs-psgr'!$B8</f>
        <v>79917.56678</v>
      </c>
      <c r="L8" s="114">
        <f>$B8*'BNVP-LDVs-psgr'!L8/'BNVP-LDVs-psgr'!$B8</f>
        <v>78616.54117</v>
      </c>
      <c r="M8" s="114">
        <f>$B8*'BNVP-LDVs-psgr'!M8/'BNVP-LDVs-psgr'!$B8</f>
        <v>77378.15725</v>
      </c>
      <c r="N8" s="114">
        <f>$B8*'BNVP-LDVs-psgr'!N8/'BNVP-LDVs-psgr'!$B8</f>
        <v>76192.25797</v>
      </c>
      <c r="O8" s="114">
        <f>$B8*'BNVP-LDVs-psgr'!O8/'BNVP-LDVs-psgr'!$B8</f>
        <v>75069.99618</v>
      </c>
      <c r="P8" s="114">
        <f>$B8*'BNVP-LDVs-psgr'!P8/'BNVP-LDVs-psgr'!$B8</f>
        <v>73968.53284</v>
      </c>
      <c r="Q8" s="114">
        <f>$B8*'BNVP-LDVs-psgr'!Q8/'BNVP-LDVs-psgr'!$B8</f>
        <v>72912.4298</v>
      </c>
      <c r="R8" s="114">
        <f>$B8*'BNVP-LDVs-psgr'!R8/'BNVP-LDVs-psgr'!$B8</f>
        <v>71906.51658</v>
      </c>
      <c r="S8" s="114">
        <f>$B8*'BNVP-LDVs-psgr'!S8/'BNVP-LDVs-psgr'!$B8</f>
        <v>70947.15326</v>
      </c>
      <c r="T8" s="114">
        <f>$B8*'BNVP-LDVs-psgr'!T8/'BNVP-LDVs-psgr'!$B8</f>
        <v>70032.37221</v>
      </c>
      <c r="U8" s="114">
        <f>$B8*'BNVP-LDVs-psgr'!U8/'BNVP-LDVs-psgr'!$B8</f>
        <v>69161.01508</v>
      </c>
      <c r="V8" s="114">
        <f>$B8*'BNVP-LDVs-psgr'!V8/'BNVP-LDVs-psgr'!$B8</f>
        <v>68328.08732</v>
      </c>
      <c r="W8" s="114">
        <f>$B8*'BNVP-LDVs-psgr'!W8/'BNVP-LDVs-psgr'!$B8</f>
        <v>67535.28783</v>
      </c>
      <c r="X8" s="114">
        <f>$B8*'BNVP-LDVs-psgr'!X8/'BNVP-LDVs-psgr'!$B8</f>
        <v>66779.12057</v>
      </c>
      <c r="Y8" s="114">
        <f>$B8*'BNVP-LDVs-psgr'!Y8/'BNVP-LDVs-psgr'!$B8</f>
        <v>66057.95733</v>
      </c>
      <c r="Z8" s="114">
        <f>$B8*'BNVP-LDVs-psgr'!Z8/'BNVP-LDVs-psgr'!$B8</f>
        <v>65370.85744</v>
      </c>
      <c r="AA8" s="114">
        <f>$B8*'BNVP-LDVs-psgr'!AA8/'BNVP-LDVs-psgr'!$B8</f>
        <v>64715.90862</v>
      </c>
      <c r="AB8" s="114">
        <f>$B8*'BNVP-LDVs-psgr'!AB8/'BNVP-LDVs-psgr'!$B8</f>
        <v>64091.23815</v>
      </c>
      <c r="AC8" s="114">
        <f>$B8*'BNVP-LDVs-psgr'!AC8/'BNVP-LDVs-psgr'!$B8</f>
        <v>63496.19207</v>
      </c>
      <c r="AD8" s="114">
        <f>$B8*'BNVP-LDVs-psgr'!AD8/'BNVP-LDVs-psgr'!$B8</f>
        <v>62928.63108</v>
      </c>
      <c r="AE8" s="114">
        <f>$B8*'BNVP-LDVs-psgr'!AE8/'BNVP-LDVs-psgr'!$B8</f>
        <v>62388.17528</v>
      </c>
      <c r="AF8" s="114">
        <f>$B8*'BNVP-LDVs-psgr'!AF8/'BNVP-LDVs-psgr'!$B8</f>
        <v>61848.24003</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7">
        <f>887308*cpi_2020to2012</f>
        <v>787140.3957</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c r="AJ2" s="114"/>
    </row>
    <row r="3" ht="14.25" customHeight="1">
      <c r="A3" s="3" t="s">
        <v>4073</v>
      </c>
      <c r="B3" s="114">
        <f>'Freight HDVs'!P31</f>
        <v>543571.4286</v>
      </c>
      <c r="C3" s="114">
        <f>$B$3*'BNVP-LDVs-psgr'!C3/'BNVP-LDVs-psgr'!$B$3</f>
        <v>539660.9897</v>
      </c>
      <c r="D3" s="114">
        <f>$B$3*'BNVP-LDVs-psgr'!D3/'BNVP-LDVs-psgr'!$B$3</f>
        <v>541991.4169</v>
      </c>
      <c r="E3" s="114">
        <f>$B$3*'BNVP-LDVs-psgr'!E3/'BNVP-LDVs-psgr'!$B$3</f>
        <v>545628.396</v>
      </c>
      <c r="F3" s="114">
        <f>$B$3*'BNVP-LDVs-psgr'!F3/'BNVP-LDVs-psgr'!$B$3</f>
        <v>548431.5196</v>
      </c>
      <c r="G3" s="114">
        <f>$B$3*'BNVP-LDVs-psgr'!G3/'BNVP-LDVs-psgr'!$B$3</f>
        <v>551178.8762</v>
      </c>
      <c r="H3" s="114">
        <f>$B$3*'BNVP-LDVs-psgr'!H3/'BNVP-LDVs-psgr'!$B$3</f>
        <v>553713.5336</v>
      </c>
      <c r="I3" s="114">
        <f>$B$3*'BNVP-LDVs-psgr'!I3/'BNVP-LDVs-psgr'!$B$3</f>
        <v>556009.2331</v>
      </c>
      <c r="J3" s="114">
        <f>$B$3*'BNVP-LDVs-psgr'!J3/'BNVP-LDVs-psgr'!$B$3</f>
        <v>558455.8676</v>
      </c>
      <c r="K3" s="114">
        <f>$B$3*'BNVP-LDVs-psgr'!K3/'BNVP-LDVs-psgr'!$B$3</f>
        <v>560785.5379</v>
      </c>
      <c r="L3" s="114">
        <f>$B$3*'BNVP-LDVs-psgr'!L3/'BNVP-LDVs-psgr'!$B$3</f>
        <v>562943.576</v>
      </c>
      <c r="M3" s="114">
        <f>$B$3*'BNVP-LDVs-psgr'!M3/'BNVP-LDVs-psgr'!$B$3</f>
        <v>565272.7329</v>
      </c>
      <c r="N3" s="114">
        <f>$B$3*'BNVP-LDVs-psgr'!N3/'BNVP-LDVs-psgr'!$B$3</f>
        <v>567069.8593</v>
      </c>
      <c r="O3" s="114">
        <f>$B$3*'BNVP-LDVs-psgr'!O3/'BNVP-LDVs-psgr'!$B$3</f>
        <v>569459.9768</v>
      </c>
      <c r="P3" s="114">
        <f>$B$3*'BNVP-LDVs-psgr'!P3/'BNVP-LDVs-psgr'!$B$3</f>
        <v>570852.9117</v>
      </c>
      <c r="Q3" s="114">
        <f>$B$3*'BNVP-LDVs-psgr'!Q3/'BNVP-LDVs-psgr'!$B$3</f>
        <v>571983.0007</v>
      </c>
      <c r="R3" s="114">
        <f>$B$3*'BNVP-LDVs-psgr'!R3/'BNVP-LDVs-psgr'!$B$3</f>
        <v>572979.1536</v>
      </c>
      <c r="S3" s="114">
        <f>$B$3*'BNVP-LDVs-psgr'!S3/'BNVP-LDVs-psgr'!$B$3</f>
        <v>573958.3297</v>
      </c>
      <c r="T3" s="114">
        <f>$B$3*'BNVP-LDVs-psgr'!T3/'BNVP-LDVs-psgr'!$B$3</f>
        <v>574868.6218</v>
      </c>
      <c r="U3" s="114">
        <f>$B$3*'BNVP-LDVs-psgr'!U3/'BNVP-LDVs-psgr'!$B$3</f>
        <v>575803.2707</v>
      </c>
      <c r="V3" s="114">
        <f>$B$3*'BNVP-LDVs-psgr'!V3/'BNVP-LDVs-psgr'!$B$3</f>
        <v>576460.1547</v>
      </c>
      <c r="W3" s="114">
        <f>$B$3*'BNVP-LDVs-psgr'!W3/'BNVP-LDVs-psgr'!$B$3</f>
        <v>577205.5249</v>
      </c>
      <c r="X3" s="114">
        <f>$B$3*'BNVP-LDVs-psgr'!X3/'BNVP-LDVs-psgr'!$B$3</f>
        <v>577829.4184</v>
      </c>
      <c r="Y3" s="114">
        <f>$B$3*'BNVP-LDVs-psgr'!Y3/'BNVP-LDVs-psgr'!$B$3</f>
        <v>578349.6514</v>
      </c>
      <c r="Z3" s="114">
        <f>$B$3*'BNVP-LDVs-psgr'!Z3/'BNVP-LDVs-psgr'!$B$3</f>
        <v>578881.9915</v>
      </c>
      <c r="AA3" s="114">
        <f>$B$3*'BNVP-LDVs-psgr'!AA3/'BNVP-LDVs-psgr'!$B$3</f>
        <v>579385.0979</v>
      </c>
      <c r="AB3" s="114">
        <f>$B$3*'BNVP-LDVs-psgr'!AB3/'BNVP-LDVs-psgr'!$B$3</f>
        <v>579847.848</v>
      </c>
      <c r="AC3" s="114">
        <f>$B$3*'BNVP-LDVs-psgr'!AC3/'BNVP-LDVs-psgr'!$B$3</f>
        <v>580333.5425</v>
      </c>
      <c r="AD3" s="114">
        <f>$B$3*'BNVP-LDVs-psgr'!AD3/'BNVP-LDVs-psgr'!$B$3</f>
        <v>580822.6421</v>
      </c>
      <c r="AE3" s="114">
        <f>$B$3*'BNVP-LDVs-psgr'!AE3/'BNVP-LDVs-psgr'!$B$3</f>
        <v>581253.5208</v>
      </c>
      <c r="AF3" s="114">
        <f>$B$3*'BNVP-LDVs-psgr'!AF3/'BNVP-LDVs-psgr'!$B$3</f>
        <v>581688.0728</v>
      </c>
      <c r="AG3" s="114"/>
      <c r="AH3" s="114"/>
      <c r="AI3" s="114"/>
      <c r="AJ3" s="114"/>
    </row>
    <row r="4" ht="14.25" customHeight="1">
      <c r="A4" s="3" t="s">
        <v>4074</v>
      </c>
      <c r="B4" s="114">
        <f t="shared" ref="B4:AF4" si="1">B5</f>
        <v>425813.1223</v>
      </c>
      <c r="C4" s="114">
        <f t="shared" si="1"/>
        <v>425813.1223</v>
      </c>
      <c r="D4" s="114">
        <f t="shared" si="1"/>
        <v>425813.1223</v>
      </c>
      <c r="E4" s="114">
        <f t="shared" si="1"/>
        <v>425813.1223</v>
      </c>
      <c r="F4" s="114">
        <f t="shared" si="1"/>
        <v>425813.1223</v>
      </c>
      <c r="G4" s="114">
        <f t="shared" si="1"/>
        <v>425813.1223</v>
      </c>
      <c r="H4" s="114">
        <f t="shared" si="1"/>
        <v>425813.1223</v>
      </c>
      <c r="I4" s="114">
        <f t="shared" si="1"/>
        <v>425813.1223</v>
      </c>
      <c r="J4" s="114">
        <f t="shared" si="1"/>
        <v>425813.1223</v>
      </c>
      <c r="K4" s="114">
        <f t="shared" si="1"/>
        <v>425813.1223</v>
      </c>
      <c r="L4" s="114">
        <f t="shared" si="1"/>
        <v>425813.1223</v>
      </c>
      <c r="M4" s="114">
        <f t="shared" si="1"/>
        <v>425813.1223</v>
      </c>
      <c r="N4" s="114">
        <f t="shared" si="1"/>
        <v>425813.1223</v>
      </c>
      <c r="O4" s="114">
        <f t="shared" si="1"/>
        <v>425813.1223</v>
      </c>
      <c r="P4" s="114">
        <f t="shared" si="1"/>
        <v>425813.1223</v>
      </c>
      <c r="Q4" s="114">
        <f t="shared" si="1"/>
        <v>425813.1223</v>
      </c>
      <c r="R4" s="114">
        <f t="shared" si="1"/>
        <v>425813.1223</v>
      </c>
      <c r="S4" s="114">
        <f t="shared" si="1"/>
        <v>425813.1223</v>
      </c>
      <c r="T4" s="114">
        <f t="shared" si="1"/>
        <v>425813.1223</v>
      </c>
      <c r="U4" s="114">
        <f t="shared" si="1"/>
        <v>425813.1223</v>
      </c>
      <c r="V4" s="114">
        <f t="shared" si="1"/>
        <v>425813.1223</v>
      </c>
      <c r="W4" s="114">
        <f t="shared" si="1"/>
        <v>425813.1223</v>
      </c>
      <c r="X4" s="114">
        <f t="shared" si="1"/>
        <v>425813.1223</v>
      </c>
      <c r="Y4" s="114">
        <f t="shared" si="1"/>
        <v>425813.1223</v>
      </c>
      <c r="Z4" s="114">
        <f t="shared" si="1"/>
        <v>425813.1223</v>
      </c>
      <c r="AA4" s="114">
        <f t="shared" si="1"/>
        <v>425813.1223</v>
      </c>
      <c r="AB4" s="114">
        <f t="shared" si="1"/>
        <v>425813.1223</v>
      </c>
      <c r="AC4" s="114">
        <f t="shared" si="1"/>
        <v>425813.1223</v>
      </c>
      <c r="AD4" s="114">
        <f t="shared" si="1"/>
        <v>425813.1223</v>
      </c>
      <c r="AE4" s="114">
        <f t="shared" si="1"/>
        <v>425813.1223</v>
      </c>
      <c r="AF4" s="114">
        <f t="shared" si="1"/>
        <v>425813.1223</v>
      </c>
      <c r="AG4" s="114"/>
      <c r="AH4" s="114"/>
      <c r="AI4" s="114"/>
      <c r="AJ4" s="114"/>
    </row>
    <row r="5" ht="14.25" customHeight="1">
      <c r="A5" s="3" t="s">
        <v>4075</v>
      </c>
      <c r="B5" s="117">
        <f>480000*cpi_2020to2012</f>
        <v>425813.1223</v>
      </c>
      <c r="C5" s="114">
        <f>$B5*('BNVP-LDVs-frgt'!C$5/'BNVP-LDVs-frgt'!$B$5)</f>
        <v>425813.1223</v>
      </c>
      <c r="D5" s="114">
        <f>$B5*('BNVP-LDVs-frgt'!C$5/'BNVP-LDVs-frgt'!$B$5)</f>
        <v>425813.1223</v>
      </c>
      <c r="E5" s="114">
        <f>$B5*('BNVP-LDVs-frgt'!E$5/'BNVP-LDVs-frgt'!$B$5)</f>
        <v>425813.1223</v>
      </c>
      <c r="F5" s="114">
        <f>$B5*('BNVP-LDVs-frgt'!F$5/'BNVP-LDVs-frgt'!$B$5)</f>
        <v>425813.1223</v>
      </c>
      <c r="G5" s="114">
        <f>$B5*('BNVP-LDVs-frgt'!G$5/'BNVP-LDVs-frgt'!$B$5)</f>
        <v>425813.1223</v>
      </c>
      <c r="H5" s="114">
        <f>$B5*('BNVP-LDVs-frgt'!H$5/'BNVP-LDVs-frgt'!$B$5)</f>
        <v>425813.1223</v>
      </c>
      <c r="I5" s="114">
        <f>$B5*('BNVP-LDVs-frgt'!I$5/'BNVP-LDVs-frgt'!$B$5)</f>
        <v>425813.1223</v>
      </c>
      <c r="J5" s="114">
        <f>$B5*('BNVP-LDVs-frgt'!J$5/'BNVP-LDVs-frgt'!$B$5)</f>
        <v>425813.1223</v>
      </c>
      <c r="K5" s="114">
        <f>$B5*('BNVP-LDVs-frgt'!K$5/'BNVP-LDVs-frgt'!$B$5)</f>
        <v>425813.1223</v>
      </c>
      <c r="L5" s="114">
        <f>$B5*('BNVP-LDVs-frgt'!L$5/'BNVP-LDVs-frgt'!$B$5)</f>
        <v>425813.1223</v>
      </c>
      <c r="M5" s="114">
        <f>$B5*('BNVP-LDVs-frgt'!M$5/'BNVP-LDVs-frgt'!$B$5)</f>
        <v>425813.1223</v>
      </c>
      <c r="N5" s="114">
        <f>$B5*('BNVP-LDVs-frgt'!N$5/'BNVP-LDVs-frgt'!$B$5)</f>
        <v>425813.1223</v>
      </c>
      <c r="O5" s="114">
        <f>$B5*('BNVP-LDVs-frgt'!O$5/'BNVP-LDVs-frgt'!$B$5)</f>
        <v>425813.1223</v>
      </c>
      <c r="P5" s="114">
        <f>$B5*('BNVP-LDVs-frgt'!P$5/'BNVP-LDVs-frgt'!$B$5)</f>
        <v>425813.1223</v>
      </c>
      <c r="Q5" s="114">
        <f>$B5*('BNVP-LDVs-frgt'!Q$5/'BNVP-LDVs-frgt'!$B$5)</f>
        <v>425813.1223</v>
      </c>
      <c r="R5" s="114">
        <f>$B5*('BNVP-LDVs-frgt'!R$5/'BNVP-LDVs-frgt'!$B$5)</f>
        <v>425813.1223</v>
      </c>
      <c r="S5" s="114">
        <f>$B5*('BNVP-LDVs-frgt'!S$5/'BNVP-LDVs-frgt'!$B$5)</f>
        <v>425813.1223</v>
      </c>
      <c r="T5" s="114">
        <f>$B5*('BNVP-LDVs-frgt'!T$5/'BNVP-LDVs-frgt'!$B$5)</f>
        <v>425813.1223</v>
      </c>
      <c r="U5" s="114">
        <f>$B5*('BNVP-LDVs-frgt'!U$5/'BNVP-LDVs-frgt'!$B$5)</f>
        <v>425813.1223</v>
      </c>
      <c r="V5" s="114">
        <f>$B5*('BNVP-LDVs-frgt'!V$5/'BNVP-LDVs-frgt'!$B$5)</f>
        <v>425813.1223</v>
      </c>
      <c r="W5" s="114">
        <f>$B5*('BNVP-LDVs-frgt'!W$5/'BNVP-LDVs-frgt'!$B$5)</f>
        <v>425813.1223</v>
      </c>
      <c r="X5" s="114">
        <f>$B5*('BNVP-LDVs-frgt'!X$5/'BNVP-LDVs-frgt'!$B$5)</f>
        <v>425813.1223</v>
      </c>
      <c r="Y5" s="114">
        <f>$B5*('BNVP-LDVs-frgt'!Y$5/'BNVP-LDVs-frgt'!$B$5)</f>
        <v>425813.1223</v>
      </c>
      <c r="Z5" s="114">
        <f>$B5*('BNVP-LDVs-frgt'!Z$5/'BNVP-LDVs-frgt'!$B$5)</f>
        <v>425813.1223</v>
      </c>
      <c r="AA5" s="114">
        <f>$B5*('BNVP-LDVs-frgt'!AA$5/'BNVP-LDVs-frgt'!$B$5)</f>
        <v>425813.1223</v>
      </c>
      <c r="AB5" s="114">
        <f>$B5*('BNVP-LDVs-frgt'!AB$5/'BNVP-LDVs-frgt'!$B$5)</f>
        <v>425813.1223</v>
      </c>
      <c r="AC5" s="114">
        <f>$B5*('BNVP-LDVs-frgt'!AC$5/'BNVP-LDVs-frgt'!$B$5)</f>
        <v>425813.1223</v>
      </c>
      <c r="AD5" s="114">
        <f>$B5*('BNVP-LDVs-frgt'!AD$5/'BNVP-LDVs-frgt'!$B$5)</f>
        <v>425813.1223</v>
      </c>
      <c r="AE5" s="114">
        <f>$B5*('BNVP-LDVs-frgt'!AE$5/'BNVP-LDVs-frgt'!$B$5)</f>
        <v>425813.1223</v>
      </c>
      <c r="AF5" s="114">
        <f>$B5*('BNVP-LDVs-frgt'!AF$5/'BNVP-LDVs-frgt'!$B$5)</f>
        <v>425813.1223</v>
      </c>
      <c r="AG5" s="114"/>
      <c r="AH5" s="114"/>
      <c r="AI5" s="114"/>
      <c r="AJ5" s="114"/>
    </row>
    <row r="6" ht="14.25" customHeight="1">
      <c r="A6" s="3" t="s">
        <v>4076</v>
      </c>
      <c r="B6" s="114">
        <f>'Freight HDVs'!P33</f>
        <v>616714.2857</v>
      </c>
      <c r="C6" s="114">
        <f>$B6*'BNVP-LDVs-psgr'!C6/'BNVP-LDVs-psgr'!$B6</f>
        <v>625145.1269</v>
      </c>
      <c r="D6" s="114">
        <f>$B6*'BNVP-LDVs-psgr'!D6/'BNVP-LDVs-psgr'!$B6</f>
        <v>624243.1545</v>
      </c>
      <c r="E6" s="114">
        <f>$B6*'BNVP-LDVs-psgr'!E6/'BNVP-LDVs-psgr'!$B6</f>
        <v>627313.8417</v>
      </c>
      <c r="F6" s="114">
        <f>$B6*'BNVP-LDVs-psgr'!F6/'BNVP-LDVs-psgr'!$B6</f>
        <v>628000.5945</v>
      </c>
      <c r="G6" s="114">
        <f>$B6*'BNVP-LDVs-psgr'!G6/'BNVP-LDVs-psgr'!$B6</f>
        <v>629872.5939</v>
      </c>
      <c r="H6" s="114">
        <f>$B6*'BNVP-LDVs-psgr'!H6/'BNVP-LDVs-psgr'!$B6</f>
        <v>630637.5189</v>
      </c>
      <c r="I6" s="114">
        <f>$B6*'BNVP-LDVs-psgr'!I6/'BNVP-LDVs-psgr'!$B6</f>
        <v>631073.2341</v>
      </c>
      <c r="J6" s="114">
        <f>$B6*'BNVP-LDVs-psgr'!J6/'BNVP-LDVs-psgr'!$B6</f>
        <v>631983.8675</v>
      </c>
      <c r="K6" s="114">
        <f>$B6*'BNVP-LDVs-psgr'!K6/'BNVP-LDVs-psgr'!$B6</f>
        <v>633157.6672</v>
      </c>
      <c r="L6" s="114">
        <f>$B6*'BNVP-LDVs-psgr'!L6/'BNVP-LDVs-psgr'!$B6</f>
        <v>634469.959</v>
      </c>
      <c r="M6" s="114">
        <f>$B6*'BNVP-LDVs-psgr'!M6/'BNVP-LDVs-psgr'!$B6</f>
        <v>636148.8099</v>
      </c>
      <c r="N6" s="114">
        <f>$B6*'BNVP-LDVs-psgr'!N6/'BNVP-LDVs-psgr'!$B6</f>
        <v>637593.7988</v>
      </c>
      <c r="O6" s="114">
        <f>$B6*'BNVP-LDVs-psgr'!O6/'BNVP-LDVs-psgr'!$B6</f>
        <v>639529.6031</v>
      </c>
      <c r="P6" s="114">
        <f>$B6*'BNVP-LDVs-psgr'!P6/'BNVP-LDVs-psgr'!$B6</f>
        <v>640519.7848</v>
      </c>
      <c r="Q6" s="114">
        <f>$B6*'BNVP-LDVs-psgr'!Q6/'BNVP-LDVs-psgr'!$B6</f>
        <v>641307.8313</v>
      </c>
      <c r="R6" s="114">
        <f>$B6*'BNVP-LDVs-psgr'!R6/'BNVP-LDVs-psgr'!$B6</f>
        <v>642014.7023</v>
      </c>
      <c r="S6" s="114">
        <f>$B6*'BNVP-LDVs-psgr'!S6/'BNVP-LDVs-psgr'!$B6</f>
        <v>642587.9501</v>
      </c>
      <c r="T6" s="114">
        <f>$B6*'BNVP-LDVs-psgr'!T6/'BNVP-LDVs-psgr'!$B6</f>
        <v>642957.8245</v>
      </c>
      <c r="U6" s="114">
        <f>$B6*'BNVP-LDVs-psgr'!U6/'BNVP-LDVs-psgr'!$B6</f>
        <v>643232.6177</v>
      </c>
      <c r="V6" s="114">
        <f>$B6*'BNVP-LDVs-psgr'!V6/'BNVP-LDVs-psgr'!$B6</f>
        <v>643211.3758</v>
      </c>
      <c r="W6" s="114">
        <f>$B6*'BNVP-LDVs-psgr'!W6/'BNVP-LDVs-psgr'!$B6</f>
        <v>643310.4322</v>
      </c>
      <c r="X6" s="114">
        <f>$B6*'BNVP-LDVs-psgr'!X6/'BNVP-LDVs-psgr'!$B6</f>
        <v>643261.6028</v>
      </c>
      <c r="Y6" s="114">
        <f>$B6*'BNVP-LDVs-psgr'!Y6/'BNVP-LDVs-psgr'!$B6</f>
        <v>643105.2301</v>
      </c>
      <c r="Z6" s="114">
        <f>$B6*'BNVP-LDVs-psgr'!Z6/'BNVP-LDVs-psgr'!$B6</f>
        <v>642949.7924</v>
      </c>
      <c r="AA6" s="114">
        <f>$B6*'BNVP-LDVs-psgr'!AA6/'BNVP-LDVs-psgr'!$B6</f>
        <v>642783.8897</v>
      </c>
      <c r="AB6" s="114">
        <f>$B6*'BNVP-LDVs-psgr'!AB6/'BNVP-LDVs-psgr'!$B6</f>
        <v>642589.1697</v>
      </c>
      <c r="AC6" s="114">
        <f>$B6*'BNVP-LDVs-psgr'!AC6/'BNVP-LDVs-psgr'!$B6</f>
        <v>642426.8078</v>
      </c>
      <c r="AD6" s="114">
        <f>$B6*'BNVP-LDVs-psgr'!AD6/'BNVP-LDVs-psgr'!$B6</f>
        <v>642269.4992</v>
      </c>
      <c r="AE6" s="114">
        <f>$B6*'BNVP-LDVs-psgr'!AE6/'BNVP-LDVs-psgr'!$B6</f>
        <v>642132.1791</v>
      </c>
      <c r="AF6" s="114">
        <f>$B6*'BNVP-LDVs-psgr'!AF6/'BNVP-LDVs-psgr'!$B6</f>
        <v>641957.3909</v>
      </c>
      <c r="AG6" s="114"/>
      <c r="AH6" s="114"/>
      <c r="AI6" s="114"/>
      <c r="AJ6" s="114"/>
    </row>
    <row r="7" ht="14.25" customHeight="1">
      <c r="A7" s="3" t="s">
        <v>4077</v>
      </c>
      <c r="B7" s="114">
        <f>$B$3*'BNVP-LDVs-psgr'!B3/'BNVP-LDVs-psgr'!B7</f>
        <v>556134.7298</v>
      </c>
      <c r="C7" s="114">
        <f>$B7*'BNVP-LDVs-psgr'!C7/'BNVP-LDVs-psgr'!$B7</f>
        <v>565243.0846</v>
      </c>
      <c r="D7" s="114">
        <f>$B7*'BNVP-LDVs-psgr'!D7/'BNVP-LDVs-psgr'!$B7</f>
        <v>564719.7282</v>
      </c>
      <c r="E7" s="114">
        <f>$B7*'BNVP-LDVs-psgr'!E7/'BNVP-LDVs-psgr'!$B7</f>
        <v>565703.5673</v>
      </c>
      <c r="F7" s="114">
        <f>$B7*'BNVP-LDVs-psgr'!F7/'BNVP-LDVs-psgr'!$B7</f>
        <v>567037.6572</v>
      </c>
      <c r="G7" s="114">
        <f>$B7*'BNVP-LDVs-psgr'!G7/'BNVP-LDVs-psgr'!$B7</f>
        <v>569523.1966</v>
      </c>
      <c r="H7" s="114">
        <f>$B7*'BNVP-LDVs-psgr'!H7/'BNVP-LDVs-psgr'!$B7</f>
        <v>571599.7954</v>
      </c>
      <c r="I7" s="114">
        <f>$B7*'BNVP-LDVs-psgr'!I7/'BNVP-LDVs-psgr'!$B7</f>
        <v>572665.5906</v>
      </c>
      <c r="J7" s="114">
        <f>$B7*'BNVP-LDVs-psgr'!J7/'BNVP-LDVs-psgr'!$B7</f>
        <v>573609.1533</v>
      </c>
      <c r="K7" s="114">
        <f>$B7*'BNVP-LDVs-psgr'!K7/'BNVP-LDVs-psgr'!$B7</f>
        <v>574630.7114</v>
      </c>
      <c r="L7" s="114">
        <f>$B7*'BNVP-LDVs-psgr'!L7/'BNVP-LDVs-psgr'!$B7</f>
        <v>575588.4384</v>
      </c>
      <c r="M7" s="114">
        <f>$B7*'BNVP-LDVs-psgr'!M7/'BNVP-LDVs-psgr'!$B7</f>
        <v>576540.7096</v>
      </c>
      <c r="N7" s="114">
        <f>$B7*'BNVP-LDVs-psgr'!N7/'BNVP-LDVs-psgr'!$B7</f>
        <v>577352.9382</v>
      </c>
      <c r="O7" s="114">
        <f>$B7*'BNVP-LDVs-psgr'!O7/'BNVP-LDVs-psgr'!$B7</f>
        <v>578327.6231</v>
      </c>
      <c r="P7" s="114">
        <f>$B7*'BNVP-LDVs-psgr'!P7/'BNVP-LDVs-psgr'!$B7</f>
        <v>578987.2711</v>
      </c>
      <c r="Q7" s="114">
        <f>$B7*'BNVP-LDVs-psgr'!Q7/'BNVP-LDVs-psgr'!$B7</f>
        <v>579582.8783</v>
      </c>
      <c r="R7" s="114">
        <f>$B7*'BNVP-LDVs-psgr'!R7/'BNVP-LDVs-psgr'!$B7</f>
        <v>580198.4991</v>
      </c>
      <c r="S7" s="114">
        <f>$B7*'BNVP-LDVs-psgr'!S7/'BNVP-LDVs-psgr'!$B7</f>
        <v>580818.9725</v>
      </c>
      <c r="T7" s="114">
        <f>$B7*'BNVP-LDVs-psgr'!T7/'BNVP-LDVs-psgr'!$B7</f>
        <v>581400.4154</v>
      </c>
      <c r="U7" s="114">
        <f>$B7*'BNVP-LDVs-psgr'!U7/'BNVP-LDVs-psgr'!$B7</f>
        <v>582016.587</v>
      </c>
      <c r="V7" s="114">
        <f>$B7*'BNVP-LDVs-psgr'!V7/'BNVP-LDVs-psgr'!$B7</f>
        <v>582546.6058</v>
      </c>
      <c r="W7" s="114">
        <f>$B7*'BNVP-LDVs-psgr'!W7/'BNVP-LDVs-psgr'!$B7</f>
        <v>583077.8181</v>
      </c>
      <c r="X7" s="114">
        <f>$B7*'BNVP-LDVs-psgr'!X7/'BNVP-LDVs-psgr'!$B7</f>
        <v>583604.6893</v>
      </c>
      <c r="Y7" s="114">
        <f>$B7*'BNVP-LDVs-psgr'!Y7/'BNVP-LDVs-psgr'!$B7</f>
        <v>584104.1894</v>
      </c>
      <c r="Z7" s="114">
        <f>$B7*'BNVP-LDVs-psgr'!Z7/'BNVP-LDVs-psgr'!$B7</f>
        <v>584621.0407</v>
      </c>
      <c r="AA7" s="114">
        <f>$B7*'BNVP-LDVs-psgr'!AA7/'BNVP-LDVs-psgr'!$B7</f>
        <v>585153.5644</v>
      </c>
      <c r="AB7" s="114">
        <f>$B7*'BNVP-LDVs-psgr'!AB7/'BNVP-LDVs-psgr'!$B7</f>
        <v>585681.6291</v>
      </c>
      <c r="AC7" s="114">
        <f>$B7*'BNVP-LDVs-psgr'!AC7/'BNVP-LDVs-psgr'!$B7</f>
        <v>586227.7139</v>
      </c>
      <c r="AD7" s="114">
        <f>$B7*'BNVP-LDVs-psgr'!AD7/'BNVP-LDVs-psgr'!$B7</f>
        <v>586772.9855</v>
      </c>
      <c r="AE7" s="114">
        <f>$B7*'BNVP-LDVs-psgr'!AE7/'BNVP-LDVs-psgr'!$B7</f>
        <v>587324.9195</v>
      </c>
      <c r="AF7" s="114">
        <f>$B7*'BNVP-LDVs-psgr'!AF7/'BNVP-LDVs-psgr'!$B7</f>
        <v>587672.9276</v>
      </c>
      <c r="AG7" s="114"/>
      <c r="AH7" s="114"/>
      <c r="AI7" s="114"/>
      <c r="AJ7" s="114"/>
    </row>
    <row r="8" ht="14.25" customHeight="1">
      <c r="A8" s="3" t="s">
        <v>4078</v>
      </c>
      <c r="B8" s="114">
        <f>B$5*('BNVP-LDVs-psgr'!B8/'BNVP-LDVs-psgr'!B$4)</f>
        <v>856850.9822</v>
      </c>
      <c r="C8" s="114">
        <f>$B8*'BNVP-LDVs-psgr'!C8/'BNVP-LDVs-psgr'!$B8</f>
        <v>856664.6201</v>
      </c>
      <c r="D8" s="114">
        <f>$B8*'BNVP-LDVs-psgr'!D8/'BNVP-LDVs-psgr'!$B8</f>
        <v>838135.0893</v>
      </c>
      <c r="E8" s="114">
        <f>$B8*'BNVP-LDVs-psgr'!E8/'BNVP-LDVs-psgr'!$B8</f>
        <v>821823.3704</v>
      </c>
      <c r="F8" s="114">
        <f>$B8*'BNVP-LDVs-psgr'!F8/'BNVP-LDVs-psgr'!$B8</f>
        <v>805346.779</v>
      </c>
      <c r="G8" s="114">
        <f>$B8*'BNVP-LDVs-psgr'!G8/'BNVP-LDVs-psgr'!$B8</f>
        <v>788292.4894</v>
      </c>
      <c r="H8" s="114">
        <f>$B8*'BNVP-LDVs-psgr'!H8/'BNVP-LDVs-psgr'!$B8</f>
        <v>773310.1235</v>
      </c>
      <c r="I8" s="114">
        <f>$B8*'BNVP-LDVs-psgr'!I8/'BNVP-LDVs-psgr'!$B8</f>
        <v>759521.8413</v>
      </c>
      <c r="J8" s="114">
        <f>$B8*'BNVP-LDVs-psgr'!J8/'BNVP-LDVs-psgr'!$B8</f>
        <v>746370.1043</v>
      </c>
      <c r="K8" s="114">
        <f>$B8*'BNVP-LDVs-psgr'!K8/'BNVP-LDVs-psgr'!$B8</f>
        <v>733838.6888</v>
      </c>
      <c r="L8" s="114">
        <f>$B8*'BNVP-LDVs-psgr'!L8/'BNVP-LDVs-psgr'!$B8</f>
        <v>721892.0922</v>
      </c>
      <c r="M8" s="114">
        <f>$B8*'BNVP-LDVs-psgr'!M8/'BNVP-LDVs-psgr'!$B8</f>
        <v>710520.6995</v>
      </c>
      <c r="N8" s="114">
        <f>$B8*'BNVP-LDVs-psgr'!N8/'BNVP-LDVs-psgr'!$B8</f>
        <v>699631.2442</v>
      </c>
      <c r="O8" s="114">
        <f>$B8*'BNVP-LDVs-psgr'!O8/'BNVP-LDVs-psgr'!$B8</f>
        <v>689326.1367</v>
      </c>
      <c r="P8" s="114">
        <f>$B8*'BNVP-LDVs-psgr'!P8/'BNVP-LDVs-psgr'!$B8</f>
        <v>679212.0098</v>
      </c>
      <c r="Q8" s="114">
        <f>$B8*'BNVP-LDVs-psgr'!Q8/'BNVP-LDVs-psgr'!$B8</f>
        <v>669514.4013</v>
      </c>
      <c r="R8" s="114">
        <f>$B8*'BNVP-LDVs-psgr'!R8/'BNVP-LDVs-psgr'!$B8</f>
        <v>660277.6582</v>
      </c>
      <c r="S8" s="114">
        <f>$B8*'BNVP-LDVs-psgr'!S8/'BNVP-LDVs-psgr'!$B8</f>
        <v>651468.3569</v>
      </c>
      <c r="T8" s="114">
        <f>$B8*'BNVP-LDVs-psgr'!T8/'BNVP-LDVs-psgr'!$B8</f>
        <v>643068.43</v>
      </c>
      <c r="U8" s="114">
        <f>$B8*'BNVP-LDVs-psgr'!U8/'BNVP-LDVs-psgr'!$B8</f>
        <v>635067.2408</v>
      </c>
      <c r="V8" s="114">
        <f>$B8*'BNVP-LDVs-psgr'!V8/'BNVP-LDVs-psgr'!$B8</f>
        <v>627418.9271</v>
      </c>
      <c r="W8" s="114">
        <f>$B8*'BNVP-LDVs-psgr'!W8/'BNVP-LDVs-psgr'!$B8</f>
        <v>620139.0891</v>
      </c>
      <c r="X8" s="114">
        <f>$B8*'BNVP-LDVs-psgr'!X8/'BNVP-LDVs-psgr'!$B8</f>
        <v>613195.6245</v>
      </c>
      <c r="Y8" s="114">
        <f>$B8*'BNVP-LDVs-psgr'!Y8/'BNVP-LDVs-psgr'!$B8</f>
        <v>606573.5825</v>
      </c>
      <c r="Z8" s="114">
        <f>$B8*'BNVP-LDVs-psgr'!Z8/'BNVP-LDVs-psgr'!$B8</f>
        <v>600264.3254</v>
      </c>
      <c r="AA8" s="114">
        <f>$B8*'BNVP-LDVs-psgr'!AA8/'BNVP-LDVs-psgr'!$B8</f>
        <v>594250.2937</v>
      </c>
      <c r="AB8" s="114">
        <f>$B8*'BNVP-LDVs-psgr'!AB8/'BNVP-LDVs-psgr'!$B8</f>
        <v>588514.2912</v>
      </c>
      <c r="AC8" s="114">
        <f>$B8*'BNVP-LDVs-psgr'!AC8/'BNVP-LDVs-psgr'!$B8</f>
        <v>583050.3131</v>
      </c>
      <c r="AD8" s="114">
        <f>$B8*'BNVP-LDVs-psgr'!AD8/'BNVP-LDVs-psgr'!$B8</f>
        <v>577838.7153</v>
      </c>
      <c r="AE8" s="114">
        <f>$B8*'BNVP-LDVs-psgr'!AE8/'BNVP-LDVs-psgr'!$B8</f>
        <v>572876.0094</v>
      </c>
      <c r="AF8" s="114">
        <f>$B8*'BNVP-LDVs-psgr'!AF8/'BNVP-LDVs-psgr'!$B8</f>
        <v>567918.0835</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2" width="11.71"/>
    <col customWidth="1" min="3"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'Freight HDVs'!N7*cpi_2020to2012</f>
        <v>212323.2637</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c r="AJ2" s="114"/>
    </row>
    <row r="3" ht="14.25" customHeight="1">
      <c r="A3" s="3" t="s">
        <v>4073</v>
      </c>
      <c r="B3" s="114">
        <f>'Freight HDVs'!P3*$B$4</f>
        <v>169081.0139</v>
      </c>
      <c r="C3" s="114">
        <f>$B$3*'BNVP-LDVs-psgr'!C3/'BNVP-LDVs-psgr'!$B$3</f>
        <v>167864.6494</v>
      </c>
      <c r="D3" s="114">
        <f>$B$3*'BNVP-LDVs-psgr'!D3/'BNVP-LDVs-psgr'!$B$3</f>
        <v>168589.5421</v>
      </c>
      <c r="E3" s="114">
        <f>$B$3*'BNVP-LDVs-psgr'!E3/'BNVP-LDVs-psgr'!$B$3</f>
        <v>169720.8454</v>
      </c>
      <c r="F3" s="114">
        <f>$B$3*'BNVP-LDVs-psgr'!F3/'BNVP-LDVs-psgr'!$B$3</f>
        <v>170592.7731</v>
      </c>
      <c r="G3" s="114">
        <f>$B$3*'BNVP-LDVs-psgr'!G3/'BNVP-LDVs-psgr'!$B$3</f>
        <v>171447.3541</v>
      </c>
      <c r="H3" s="114">
        <f>$B$3*'BNVP-LDVs-psgr'!H3/'BNVP-LDVs-psgr'!$B$3</f>
        <v>172235.7739</v>
      </c>
      <c r="I3" s="114">
        <f>$B$3*'BNVP-LDVs-psgr'!I3/'BNVP-LDVs-psgr'!$B$3</f>
        <v>172949.8644</v>
      </c>
      <c r="J3" s="114">
        <f>$B$3*'BNVP-LDVs-psgr'!J3/'BNVP-LDVs-psgr'!$B$3</f>
        <v>173710.9041</v>
      </c>
      <c r="K3" s="114">
        <f>$B$3*'BNVP-LDVs-psgr'!K3/'BNVP-LDVs-psgr'!$B$3</f>
        <v>174435.5614</v>
      </c>
      <c r="L3" s="114">
        <f>$B$3*'BNVP-LDVs-psgr'!L3/'BNVP-LDVs-psgr'!$B$3</f>
        <v>175106.8316</v>
      </c>
      <c r="M3" s="114">
        <f>$B$3*'BNVP-LDVs-psgr'!M3/'BNVP-LDVs-psgr'!$B$3</f>
        <v>175831.3292</v>
      </c>
      <c r="N3" s="114">
        <f>$B$3*'BNVP-LDVs-psgr'!N3/'BNVP-LDVs-psgr'!$B$3</f>
        <v>176390.3357</v>
      </c>
      <c r="O3" s="114">
        <f>$B$3*'BNVP-LDVs-psgr'!O3/'BNVP-LDVs-psgr'!$B$3</f>
        <v>177133.7954</v>
      </c>
      <c r="P3" s="114">
        <f>$B$3*'BNVP-LDVs-psgr'!P3/'BNVP-LDVs-psgr'!$B$3</f>
        <v>177567.0758</v>
      </c>
      <c r="Q3" s="114">
        <f>$B$3*'BNVP-LDVs-psgr'!Q3/'BNVP-LDVs-psgr'!$B$3</f>
        <v>177918.5965</v>
      </c>
      <c r="R3" s="114">
        <f>$B$3*'BNVP-LDVs-psgr'!R3/'BNVP-LDVs-psgr'!$B$3</f>
        <v>178228.4556</v>
      </c>
      <c r="S3" s="114">
        <f>$B$3*'BNVP-LDVs-psgr'!S3/'BNVP-LDVs-psgr'!$B$3</f>
        <v>178533.0339</v>
      </c>
      <c r="T3" s="114">
        <f>$B$3*'BNVP-LDVs-psgr'!T3/'BNVP-LDVs-psgr'!$B$3</f>
        <v>178816.1855</v>
      </c>
      <c r="U3" s="114">
        <f>$B$3*'BNVP-LDVs-psgr'!U3/'BNVP-LDVs-psgr'!$B$3</f>
        <v>179106.9134</v>
      </c>
      <c r="V3" s="114">
        <f>$B$3*'BNVP-LDVs-psgr'!V3/'BNVP-LDVs-psgr'!$B$3</f>
        <v>179311.241</v>
      </c>
      <c r="W3" s="114">
        <f>$B$3*'BNVP-LDVs-psgr'!W3/'BNVP-LDVs-psgr'!$B$3</f>
        <v>179543.0927</v>
      </c>
      <c r="X3" s="114">
        <f>$B$3*'BNVP-LDVs-psgr'!X3/'BNVP-LDVs-psgr'!$B$3</f>
        <v>179737.1583</v>
      </c>
      <c r="Y3" s="114">
        <f>$B$3*'BNVP-LDVs-psgr'!Y3/'BNVP-LDVs-psgr'!$B$3</f>
        <v>179898.9798</v>
      </c>
      <c r="Z3" s="114">
        <f>$B$3*'BNVP-LDVs-psgr'!Z3/'BNVP-LDVs-psgr'!$B$3</f>
        <v>180064.5672</v>
      </c>
      <c r="AA3" s="114">
        <f>$B$3*'BNVP-LDVs-psgr'!AA3/'BNVP-LDVs-psgr'!$B$3</f>
        <v>180221.0613</v>
      </c>
      <c r="AB3" s="114">
        <f>$B$3*'BNVP-LDVs-psgr'!AB3/'BNVP-LDVs-psgr'!$B$3</f>
        <v>180365.0024</v>
      </c>
      <c r="AC3" s="114">
        <f>$B$3*'BNVP-LDVs-psgr'!AC3/'BNVP-LDVs-psgr'!$B$3</f>
        <v>180516.0805</v>
      </c>
      <c r="AD3" s="114">
        <f>$B$3*'BNVP-LDVs-psgr'!AD3/'BNVP-LDVs-psgr'!$B$3</f>
        <v>180668.2177</v>
      </c>
      <c r="AE3" s="114">
        <f>$B$3*'BNVP-LDVs-psgr'!AE3/'BNVP-LDVs-psgr'!$B$3</f>
        <v>180802.245</v>
      </c>
      <c r="AF3" s="114">
        <f>$B$3*'BNVP-LDVs-psgr'!AF3/'BNVP-LDVs-psgr'!$B$3</f>
        <v>180937.4149</v>
      </c>
      <c r="AG3" s="114"/>
      <c r="AH3" s="114"/>
      <c r="AI3" s="114"/>
      <c r="AJ3" s="114"/>
    </row>
    <row r="4" ht="14.25" customHeight="1">
      <c r="A4" s="3" t="s">
        <v>4074</v>
      </c>
      <c r="B4" s="114">
        <f t="shared" ref="B4:AF4" si="1">B5</f>
        <v>116533.0756</v>
      </c>
      <c r="C4" s="114">
        <f t="shared" si="1"/>
        <v>116533.0756</v>
      </c>
      <c r="D4" s="114">
        <f t="shared" si="1"/>
        <v>116533.0756</v>
      </c>
      <c r="E4" s="114">
        <f t="shared" si="1"/>
        <v>116533.0756</v>
      </c>
      <c r="F4" s="114">
        <f t="shared" si="1"/>
        <v>116533.0756</v>
      </c>
      <c r="G4" s="114">
        <f t="shared" si="1"/>
        <v>116533.0756</v>
      </c>
      <c r="H4" s="114">
        <f t="shared" si="1"/>
        <v>116533.0756</v>
      </c>
      <c r="I4" s="114">
        <f t="shared" si="1"/>
        <v>116533.0756</v>
      </c>
      <c r="J4" s="114">
        <f t="shared" si="1"/>
        <v>116533.0756</v>
      </c>
      <c r="K4" s="114">
        <f t="shared" si="1"/>
        <v>116533.0756</v>
      </c>
      <c r="L4" s="114">
        <f t="shared" si="1"/>
        <v>116533.0756</v>
      </c>
      <c r="M4" s="114">
        <f t="shared" si="1"/>
        <v>116533.0756</v>
      </c>
      <c r="N4" s="114">
        <f t="shared" si="1"/>
        <v>116533.0756</v>
      </c>
      <c r="O4" s="114">
        <f t="shared" si="1"/>
        <v>116533.0756</v>
      </c>
      <c r="P4" s="114">
        <f t="shared" si="1"/>
        <v>116533.0756</v>
      </c>
      <c r="Q4" s="114">
        <f t="shared" si="1"/>
        <v>116533.0756</v>
      </c>
      <c r="R4" s="114">
        <f t="shared" si="1"/>
        <v>116533.0756</v>
      </c>
      <c r="S4" s="114">
        <f t="shared" si="1"/>
        <v>116533.0756</v>
      </c>
      <c r="T4" s="114">
        <f t="shared" si="1"/>
        <v>116533.0756</v>
      </c>
      <c r="U4" s="114">
        <f t="shared" si="1"/>
        <v>116533.0756</v>
      </c>
      <c r="V4" s="114">
        <f t="shared" si="1"/>
        <v>116533.0756</v>
      </c>
      <c r="W4" s="114">
        <f t="shared" si="1"/>
        <v>116533.0756</v>
      </c>
      <c r="X4" s="114">
        <f t="shared" si="1"/>
        <v>116533.0756</v>
      </c>
      <c r="Y4" s="114">
        <f t="shared" si="1"/>
        <v>116533.0756</v>
      </c>
      <c r="Z4" s="114">
        <f t="shared" si="1"/>
        <v>116533.0756</v>
      </c>
      <c r="AA4" s="114">
        <f t="shared" si="1"/>
        <v>116533.0756</v>
      </c>
      <c r="AB4" s="114">
        <f t="shared" si="1"/>
        <v>116533.0756</v>
      </c>
      <c r="AC4" s="114">
        <f t="shared" si="1"/>
        <v>116533.0756</v>
      </c>
      <c r="AD4" s="114">
        <f t="shared" si="1"/>
        <v>116533.0756</v>
      </c>
      <c r="AE4" s="114">
        <f t="shared" si="1"/>
        <v>116533.0756</v>
      </c>
      <c r="AF4" s="114">
        <f t="shared" si="1"/>
        <v>116533.0756</v>
      </c>
      <c r="AG4" s="114"/>
      <c r="AH4" s="114"/>
      <c r="AI4" s="114"/>
      <c r="AJ4" s="114"/>
    </row>
    <row r="5" ht="14.25" customHeight="1">
      <c r="A5" s="3" t="s">
        <v>4075</v>
      </c>
      <c r="B5" s="114">
        <f>'Freight HDVs'!N8*cpi_2020to2012</f>
        <v>116533.0756</v>
      </c>
      <c r="C5" s="114">
        <f>$B5*('BNVP-LDVs-frgt'!C$5/'BNVP-LDVs-frgt'!$B$5)</f>
        <v>116533.0756</v>
      </c>
      <c r="D5" s="114">
        <f>$B5*('BNVP-LDVs-frgt'!C$5/'BNVP-LDVs-frgt'!$B$5)</f>
        <v>116533.0756</v>
      </c>
      <c r="E5" s="114">
        <f>$B5*('BNVP-LDVs-frgt'!E$5/'BNVP-LDVs-frgt'!$B$5)</f>
        <v>116533.0756</v>
      </c>
      <c r="F5" s="114">
        <f>$B5*('BNVP-LDVs-frgt'!F$5/'BNVP-LDVs-frgt'!$B$5)</f>
        <v>116533.0756</v>
      </c>
      <c r="G5" s="114">
        <f>$B5*('BNVP-LDVs-frgt'!G$5/'BNVP-LDVs-frgt'!$B$5)</f>
        <v>116533.0756</v>
      </c>
      <c r="H5" s="114">
        <f>$B5*('BNVP-LDVs-frgt'!H$5/'BNVP-LDVs-frgt'!$B$5)</f>
        <v>116533.0756</v>
      </c>
      <c r="I5" s="114">
        <f>$B5*('BNVP-LDVs-frgt'!I$5/'BNVP-LDVs-frgt'!$B$5)</f>
        <v>116533.0756</v>
      </c>
      <c r="J5" s="114">
        <f>$B5*('BNVP-LDVs-frgt'!J$5/'BNVP-LDVs-frgt'!$B$5)</f>
        <v>116533.0756</v>
      </c>
      <c r="K5" s="114">
        <f>$B5*('BNVP-LDVs-frgt'!K$5/'BNVP-LDVs-frgt'!$B$5)</f>
        <v>116533.0756</v>
      </c>
      <c r="L5" s="114">
        <f>$B5*('BNVP-LDVs-frgt'!L$5/'BNVP-LDVs-frgt'!$B$5)</f>
        <v>116533.0756</v>
      </c>
      <c r="M5" s="114">
        <f>$B5*('BNVP-LDVs-frgt'!M$5/'BNVP-LDVs-frgt'!$B$5)</f>
        <v>116533.0756</v>
      </c>
      <c r="N5" s="114">
        <f>$B5*('BNVP-LDVs-frgt'!N$5/'BNVP-LDVs-frgt'!$B$5)</f>
        <v>116533.0756</v>
      </c>
      <c r="O5" s="114">
        <f>$B5*('BNVP-LDVs-frgt'!O$5/'BNVP-LDVs-frgt'!$B$5)</f>
        <v>116533.0756</v>
      </c>
      <c r="P5" s="114">
        <f>$B5*('BNVP-LDVs-frgt'!P$5/'BNVP-LDVs-frgt'!$B$5)</f>
        <v>116533.0756</v>
      </c>
      <c r="Q5" s="114">
        <f>$B5*('BNVP-LDVs-frgt'!Q$5/'BNVP-LDVs-frgt'!$B$5)</f>
        <v>116533.0756</v>
      </c>
      <c r="R5" s="114">
        <f>$B5*('BNVP-LDVs-frgt'!R$5/'BNVP-LDVs-frgt'!$B$5)</f>
        <v>116533.0756</v>
      </c>
      <c r="S5" s="114">
        <f>$B5*('BNVP-LDVs-frgt'!S$5/'BNVP-LDVs-frgt'!$B$5)</f>
        <v>116533.0756</v>
      </c>
      <c r="T5" s="114">
        <f>$B5*('BNVP-LDVs-frgt'!T$5/'BNVP-LDVs-frgt'!$B$5)</f>
        <v>116533.0756</v>
      </c>
      <c r="U5" s="114">
        <f>$B5*('BNVP-LDVs-frgt'!U$5/'BNVP-LDVs-frgt'!$B$5)</f>
        <v>116533.0756</v>
      </c>
      <c r="V5" s="114">
        <f>$B5*('BNVP-LDVs-frgt'!V$5/'BNVP-LDVs-frgt'!$B$5)</f>
        <v>116533.0756</v>
      </c>
      <c r="W5" s="114">
        <f>$B5*('BNVP-LDVs-frgt'!W$5/'BNVP-LDVs-frgt'!$B$5)</f>
        <v>116533.0756</v>
      </c>
      <c r="X5" s="114">
        <f>$B5*('BNVP-LDVs-frgt'!X$5/'BNVP-LDVs-frgt'!$B$5)</f>
        <v>116533.0756</v>
      </c>
      <c r="Y5" s="114">
        <f>$B5*('BNVP-LDVs-frgt'!Y$5/'BNVP-LDVs-frgt'!$B$5)</f>
        <v>116533.0756</v>
      </c>
      <c r="Z5" s="114">
        <f>$B5*('BNVP-LDVs-frgt'!Z$5/'BNVP-LDVs-frgt'!$B$5)</f>
        <v>116533.0756</v>
      </c>
      <c r="AA5" s="114">
        <f>$B5*('BNVP-LDVs-frgt'!AA$5/'BNVP-LDVs-frgt'!$B$5)</f>
        <v>116533.0756</v>
      </c>
      <c r="AB5" s="114">
        <f>$B5*('BNVP-LDVs-frgt'!AB$5/'BNVP-LDVs-frgt'!$B$5)</f>
        <v>116533.0756</v>
      </c>
      <c r="AC5" s="114">
        <f>$B5*('BNVP-LDVs-frgt'!AC$5/'BNVP-LDVs-frgt'!$B$5)</f>
        <v>116533.0756</v>
      </c>
      <c r="AD5" s="114">
        <f>$B5*('BNVP-LDVs-frgt'!AD$5/'BNVP-LDVs-frgt'!$B$5)</f>
        <v>116533.0756</v>
      </c>
      <c r="AE5" s="114">
        <f>$B5*('BNVP-LDVs-frgt'!AE$5/'BNVP-LDVs-frgt'!$B$5)</f>
        <v>116533.0756</v>
      </c>
      <c r="AF5" s="114">
        <f>$B5*('BNVP-LDVs-frgt'!AF$5/'BNVP-LDVs-frgt'!$B$5)</f>
        <v>116533.0756</v>
      </c>
    </row>
    <row r="6" ht="14.25" customHeight="1">
      <c r="A6" s="3" t="s">
        <v>4076</v>
      </c>
      <c r="B6" s="114">
        <f>'Freight HDVs'!P5*$B$5</f>
        <v>292717.2009</v>
      </c>
      <c r="C6" s="114">
        <f>$B$6*'BNVP-LDVs-psgr'!C6/'BNVP-LDVs-psgr'!$B$6</f>
        <v>296718.8145</v>
      </c>
      <c r="D6" s="114">
        <f>$B$6*'BNVP-LDVs-psgr'!D6/'BNVP-LDVs-psgr'!$B$6</f>
        <v>296290.7024</v>
      </c>
      <c r="E6" s="114">
        <f>$B$6*'BNVP-LDVs-psgr'!E6/'BNVP-LDVs-psgr'!$B$6</f>
        <v>297748.173</v>
      </c>
      <c r="F6" s="114">
        <f>$B$6*'BNVP-LDVs-psgr'!F6/'BNVP-LDVs-psgr'!$B$6</f>
        <v>298074.1333</v>
      </c>
      <c r="G6" s="114">
        <f>$B$6*'BNVP-LDVs-psgr'!G6/'BNVP-LDVs-psgr'!$B$6</f>
        <v>298962.6589</v>
      </c>
      <c r="H6" s="114">
        <f>$B$6*'BNVP-LDVs-psgr'!H6/'BNVP-LDVs-psgr'!$B$6</f>
        <v>299325.7228</v>
      </c>
      <c r="I6" s="114">
        <f>$B$6*'BNVP-LDVs-psgr'!I6/'BNVP-LDVs-psgr'!$B$6</f>
        <v>299532.5306</v>
      </c>
      <c r="J6" s="114">
        <f>$B$6*'BNVP-LDVs-psgr'!J6/'BNVP-LDVs-psgr'!$B$6</f>
        <v>299964.7536</v>
      </c>
      <c r="K6" s="114">
        <f>$B$6*'BNVP-LDVs-psgr'!K6/'BNVP-LDVs-psgr'!$B$6</f>
        <v>300521.8858</v>
      </c>
      <c r="L6" s="114">
        <f>$B$6*'BNVP-LDVs-psgr'!L6/'BNVP-LDVs-psgr'!$B$6</f>
        <v>301144.7518</v>
      </c>
      <c r="M6" s="114">
        <f>$B$6*'BNVP-LDVs-psgr'!M6/'BNVP-LDVs-psgr'!$B$6</f>
        <v>301941.6014</v>
      </c>
      <c r="N6" s="114">
        <f>$B$6*'BNVP-LDVs-psgr'!N6/'BNVP-LDVs-psgr'!$B$6</f>
        <v>302627.4508</v>
      </c>
      <c r="O6" s="114">
        <f>$B$6*'BNVP-LDVs-psgr'!O6/'BNVP-LDVs-psgr'!$B$6</f>
        <v>303546.2607</v>
      </c>
      <c r="P6" s="114">
        <f>$B$6*'BNVP-LDVs-psgr'!P6/'BNVP-LDVs-psgr'!$B$6</f>
        <v>304016.2404</v>
      </c>
      <c r="Q6" s="114">
        <f>$B$6*'BNVP-LDVs-psgr'!Q6/'BNVP-LDVs-psgr'!$B$6</f>
        <v>304390.2787</v>
      </c>
      <c r="R6" s="114">
        <f>$B$6*'BNVP-LDVs-psgr'!R6/'BNVP-LDVs-psgr'!$B$6</f>
        <v>304725.7879</v>
      </c>
      <c r="S6" s="114">
        <f>$B$6*'BNVP-LDVs-psgr'!S6/'BNVP-LDVs-psgr'!$B$6</f>
        <v>304997.8742</v>
      </c>
      <c r="T6" s="114">
        <f>$B$6*'BNVP-LDVs-psgr'!T6/'BNVP-LDVs-psgr'!$B$6</f>
        <v>305173.4313</v>
      </c>
      <c r="U6" s="114">
        <f>$B$6*'BNVP-LDVs-psgr'!U6/'BNVP-LDVs-psgr'!$B$6</f>
        <v>305303.8591</v>
      </c>
      <c r="V6" s="114">
        <f>$B$6*'BNVP-LDVs-psgr'!V6/'BNVP-LDVs-psgr'!$B$6</f>
        <v>305293.7769</v>
      </c>
      <c r="W6" s="114">
        <f>$B$6*'BNVP-LDVs-psgr'!W6/'BNVP-LDVs-psgr'!$B$6</f>
        <v>305340.793</v>
      </c>
      <c r="X6" s="114">
        <f>$B$6*'BNVP-LDVs-psgr'!X6/'BNVP-LDVs-psgr'!$B$6</f>
        <v>305317.6166</v>
      </c>
      <c r="Y6" s="114">
        <f>$B$6*'BNVP-LDVs-psgr'!Y6/'BNVP-LDVs-psgr'!$B$6</f>
        <v>305243.3959</v>
      </c>
      <c r="Z6" s="114">
        <f>$B$6*'BNVP-LDVs-psgr'!Z6/'BNVP-LDVs-psgr'!$B$6</f>
        <v>305169.619</v>
      </c>
      <c r="AA6" s="114">
        <f>$B$6*'BNVP-LDVs-psgr'!AA6/'BNVP-LDVs-psgr'!$B$6</f>
        <v>305090.8749</v>
      </c>
      <c r="AB6" s="114">
        <f>$B$6*'BNVP-LDVs-psgr'!AB6/'BNVP-LDVs-psgr'!$B$6</f>
        <v>304998.4531</v>
      </c>
      <c r="AC6" s="114">
        <f>$B$6*'BNVP-LDVs-psgr'!AC6/'BNVP-LDVs-psgr'!$B$6</f>
        <v>304921.3896</v>
      </c>
      <c r="AD6" s="114">
        <f>$B$6*'BNVP-LDVs-psgr'!AD6/'BNVP-LDVs-psgr'!$B$6</f>
        <v>304846.7247</v>
      </c>
      <c r="AE6" s="114">
        <f>$B$6*'BNVP-LDVs-psgr'!AE6/'BNVP-LDVs-psgr'!$B$6</f>
        <v>304781.5471</v>
      </c>
      <c r="AF6" s="114">
        <f>$B$6*'BNVP-LDVs-psgr'!AF6/'BNVP-LDVs-psgr'!$B$6</f>
        <v>304698.5856</v>
      </c>
      <c r="AG6" s="114"/>
      <c r="AH6" s="114"/>
      <c r="AI6" s="114"/>
      <c r="AJ6" s="114"/>
    </row>
    <row r="7" ht="14.25" customHeight="1">
      <c r="A7" s="3" t="s">
        <v>4077</v>
      </c>
      <c r="B7" s="114">
        <f>B3*'BNVP-LDVs-psgr'!B7/'BNVP-LDVs-psgr'!$B$3</f>
        <v>165261.4076</v>
      </c>
      <c r="C7" s="114">
        <f>$B$7*'BNVP-LDVs-psgr'!C7/'BNVP-LDVs-psgr'!$B$7</f>
        <v>167968.053</v>
      </c>
      <c r="D7" s="114">
        <f>$B$7*'BNVP-LDVs-psgr'!D7/'BNVP-LDVs-psgr'!$B$7</f>
        <v>167812.5321</v>
      </c>
      <c r="E7" s="114">
        <f>$B$7*'BNVP-LDVs-psgr'!E7/'BNVP-LDVs-psgr'!$B$7</f>
        <v>168104.8904</v>
      </c>
      <c r="F7" s="114">
        <f>$B$7*'BNVP-LDVs-psgr'!F7/'BNVP-LDVs-psgr'!$B$7</f>
        <v>168501.3296</v>
      </c>
      <c r="G7" s="114">
        <f>$B$7*'BNVP-LDVs-psgr'!G7/'BNVP-LDVs-psgr'!$B$7</f>
        <v>169239.9343</v>
      </c>
      <c r="H7" s="114">
        <f>$B$7*'BNVP-LDVs-psgr'!H7/'BNVP-LDVs-psgr'!$B$7</f>
        <v>169857.0179</v>
      </c>
      <c r="I7" s="114">
        <f>$B$7*'BNVP-LDVs-psgr'!I7/'BNVP-LDVs-psgr'!$B$7</f>
        <v>170173.7304</v>
      </c>
      <c r="J7" s="114">
        <f>$B$7*'BNVP-LDVs-psgr'!J7/'BNVP-LDVs-psgr'!$B$7</f>
        <v>170454.1202</v>
      </c>
      <c r="K7" s="114">
        <f>$B$7*'BNVP-LDVs-psgr'!K7/'BNVP-LDVs-psgr'!$B$7</f>
        <v>170757.6872</v>
      </c>
      <c r="L7" s="114">
        <f>$B$7*'BNVP-LDVs-psgr'!L7/'BNVP-LDVs-psgr'!$B$7</f>
        <v>171042.286</v>
      </c>
      <c r="M7" s="114">
        <f>$B$7*'BNVP-LDVs-psgr'!M7/'BNVP-LDVs-psgr'!$B$7</f>
        <v>171325.2637</v>
      </c>
      <c r="N7" s="114">
        <f>$B$7*'BNVP-LDVs-psgr'!N7/'BNVP-LDVs-psgr'!$B$7</f>
        <v>171566.6261</v>
      </c>
      <c r="O7" s="114">
        <f>$B$7*'BNVP-LDVs-psgr'!O7/'BNVP-LDVs-psgr'!$B$7</f>
        <v>171856.2642</v>
      </c>
      <c r="P7" s="114">
        <f>$B$7*'BNVP-LDVs-psgr'!P7/'BNVP-LDVs-psgr'!$B$7</f>
        <v>172052.2857</v>
      </c>
      <c r="Q7" s="114">
        <f>$B$7*'BNVP-LDVs-psgr'!Q7/'BNVP-LDVs-psgr'!$B$7</f>
        <v>172229.2767</v>
      </c>
      <c r="R7" s="114">
        <f>$B$7*'BNVP-LDVs-psgr'!R7/'BNVP-LDVs-psgr'!$B$7</f>
        <v>172412.2151</v>
      </c>
      <c r="S7" s="114">
        <f>$B$7*'BNVP-LDVs-psgr'!S7/'BNVP-LDVs-psgr'!$B$7</f>
        <v>172596.5954</v>
      </c>
      <c r="T7" s="114">
        <f>$B$7*'BNVP-LDVs-psgr'!T7/'BNVP-LDVs-psgr'!$B$7</f>
        <v>172769.3774</v>
      </c>
      <c r="U7" s="114">
        <f>$B$7*'BNVP-LDVs-psgr'!U7/'BNVP-LDVs-psgr'!$B$7</f>
        <v>172952.4794</v>
      </c>
      <c r="V7" s="114">
        <f>$B$7*'BNVP-LDVs-psgr'!V7/'BNVP-LDVs-psgr'!$B$7</f>
        <v>173109.9802</v>
      </c>
      <c r="W7" s="114">
        <f>$B$7*'BNVP-LDVs-psgr'!W7/'BNVP-LDVs-psgr'!$B$7</f>
        <v>173267.8356</v>
      </c>
      <c r="X7" s="114">
        <f>$B$7*'BNVP-LDVs-psgr'!X7/'BNVP-LDVs-psgr'!$B$7</f>
        <v>173424.4011</v>
      </c>
      <c r="Y7" s="114">
        <f>$B$7*'BNVP-LDVs-psgr'!Y7/'BNVP-LDVs-psgr'!$B$7</f>
        <v>173572.8329</v>
      </c>
      <c r="Z7" s="114">
        <f>$B$7*'BNVP-LDVs-psgr'!Z7/'BNVP-LDVs-psgr'!$B$7</f>
        <v>173726.4208</v>
      </c>
      <c r="AA7" s="114">
        <f>$B$7*'BNVP-LDVs-psgr'!AA7/'BNVP-LDVs-psgr'!$B$7</f>
        <v>173884.666</v>
      </c>
      <c r="AB7" s="114">
        <f>$B$7*'BNVP-LDVs-psgr'!AB7/'BNVP-LDVs-psgr'!$B$7</f>
        <v>174041.586</v>
      </c>
      <c r="AC7" s="114">
        <f>$B$7*'BNVP-LDVs-psgr'!AC7/'BNVP-LDVs-psgr'!$B$7</f>
        <v>174203.861</v>
      </c>
      <c r="AD7" s="114">
        <f>$B$7*'BNVP-LDVs-psgr'!AD7/'BNVP-LDVs-psgr'!$B$7</f>
        <v>174365.8943</v>
      </c>
      <c r="AE7" s="114">
        <f>$B$7*'BNVP-LDVs-psgr'!AE7/'BNVP-LDVs-psgr'!$B$7</f>
        <v>174529.9074</v>
      </c>
      <c r="AF7" s="114">
        <f>$B$7*'BNVP-LDVs-psgr'!AF7/'BNVP-LDVs-psgr'!$B$7</f>
        <v>174633.3218</v>
      </c>
      <c r="AG7" s="114"/>
      <c r="AH7" s="114"/>
      <c r="AI7" s="114"/>
      <c r="AJ7" s="114"/>
    </row>
    <row r="8" ht="14.25" customHeight="1">
      <c r="A8" s="3" t="s">
        <v>4078</v>
      </c>
      <c r="B8" s="114">
        <f>'Freight HDVs'!P4*$B$5</f>
        <v>356070.4335</v>
      </c>
      <c r="C8" s="114">
        <f>$B$8*'BNVP-LDVs-psgr'!C8/'BNVP-LDVs-psgr'!$B$8</f>
        <v>355992.9895</v>
      </c>
      <c r="D8" s="114">
        <f>$B$8*'BNVP-LDVs-psgr'!D8/'BNVP-LDVs-psgr'!$B$8</f>
        <v>348292.913</v>
      </c>
      <c r="E8" s="114">
        <f>$B$8*'BNVP-LDVs-psgr'!E8/'BNVP-LDVs-psgr'!$B$8</f>
        <v>341514.4639</v>
      </c>
      <c r="F8" s="114">
        <f>$B$8*'BNVP-LDVs-psgr'!F8/'BNVP-LDVs-psgr'!$B$8</f>
        <v>334667.5008</v>
      </c>
      <c r="G8" s="114">
        <f>$B$8*'BNVP-LDVs-psgr'!G8/'BNVP-LDVs-psgr'!$B$8</f>
        <v>327580.4711</v>
      </c>
      <c r="H8" s="114">
        <f>$B$8*'BNVP-LDVs-psgr'!H8/'BNVP-LDVs-psgr'!$B$8</f>
        <v>321354.4439</v>
      </c>
      <c r="I8" s="114">
        <f>$B$8*'BNVP-LDVs-psgr'!I8/'BNVP-LDVs-psgr'!$B$8</f>
        <v>315624.6266</v>
      </c>
      <c r="J8" s="114">
        <f>$B$8*'BNVP-LDVs-psgr'!J8/'BNVP-LDVs-psgr'!$B$8</f>
        <v>310159.3301</v>
      </c>
      <c r="K8" s="114">
        <f>$B$8*'BNVP-LDVs-psgr'!K8/'BNVP-LDVs-psgr'!$B$8</f>
        <v>304951.8125</v>
      </c>
      <c r="L8" s="114">
        <f>$B$8*'BNVP-LDVs-psgr'!L8/'BNVP-LDVs-psgr'!$B$8</f>
        <v>299987.3205</v>
      </c>
      <c r="M8" s="114">
        <f>$B$8*'BNVP-LDVs-psgr'!M8/'BNVP-LDVs-psgr'!$B$8</f>
        <v>295261.8586</v>
      </c>
      <c r="N8" s="114">
        <f>$B$8*'BNVP-LDVs-psgr'!N8/'BNVP-LDVs-psgr'!$B$8</f>
        <v>290736.669</v>
      </c>
      <c r="O8" s="114">
        <f>$B$8*'BNVP-LDVs-psgr'!O8/'BNVP-LDVs-psgr'!$B$8</f>
        <v>286454.3094</v>
      </c>
      <c r="P8" s="114">
        <f>$B$8*'BNVP-LDVs-psgr'!P8/'BNVP-LDVs-psgr'!$B$8</f>
        <v>282251.313</v>
      </c>
      <c r="Q8" s="114">
        <f>$B$8*'BNVP-LDVs-psgr'!Q8/'BNVP-LDVs-psgr'!$B$8</f>
        <v>278221.4038</v>
      </c>
      <c r="R8" s="114">
        <f>$B$8*'BNVP-LDVs-psgr'!R8/'BNVP-LDVs-psgr'!$B$8</f>
        <v>274383.0104</v>
      </c>
      <c r="S8" s="114">
        <f>$B$8*'BNVP-LDVs-psgr'!S8/'BNVP-LDVs-psgr'!$B$8</f>
        <v>270722.2435</v>
      </c>
      <c r="T8" s="114">
        <f>$B$8*'BNVP-LDVs-psgr'!T8/'BNVP-LDVs-psgr'!$B$8</f>
        <v>267231.595</v>
      </c>
      <c r="U8" s="114">
        <f>$B$8*'BNVP-LDVs-psgr'!U8/'BNVP-LDVs-psgr'!$B$8</f>
        <v>263906.6447</v>
      </c>
      <c r="V8" s="114">
        <f>$B$8*'BNVP-LDVs-psgr'!V8/'BNVP-LDVs-psgr'!$B$8</f>
        <v>260728.3344</v>
      </c>
      <c r="W8" s="114">
        <f>$B$8*'BNVP-LDVs-psgr'!W8/'BNVP-LDVs-psgr'!$B$8</f>
        <v>257703.1466</v>
      </c>
      <c r="X8" s="114">
        <f>$B$8*'BNVP-LDVs-psgr'!X8/'BNVP-LDVs-psgr'!$B$8</f>
        <v>254817.7412</v>
      </c>
      <c r="Y8" s="114">
        <f>$B$8*'BNVP-LDVs-psgr'!Y8/'BNVP-LDVs-psgr'!$B$8</f>
        <v>252065.9052</v>
      </c>
      <c r="Z8" s="114">
        <f>$B$8*'BNVP-LDVs-psgr'!Z8/'BNVP-LDVs-psgr'!$B$8</f>
        <v>249444.0492</v>
      </c>
      <c r="AA8" s="114">
        <f>$B$8*'BNVP-LDVs-psgr'!AA8/'BNVP-LDVs-psgr'!$B$8</f>
        <v>246944.8762</v>
      </c>
      <c r="AB8" s="114">
        <f>$B$8*'BNVP-LDVs-psgr'!AB8/'BNVP-LDVs-psgr'!$B$8</f>
        <v>244561.2401</v>
      </c>
      <c r="AC8" s="114">
        <f>$B$8*'BNVP-LDVs-psgr'!AC8/'BNVP-LDVs-psgr'!$B$8</f>
        <v>242290.6457</v>
      </c>
      <c r="AD8" s="114">
        <f>$B$8*'BNVP-LDVs-psgr'!AD8/'BNVP-LDVs-psgr'!$B$8</f>
        <v>240124.9297</v>
      </c>
      <c r="AE8" s="114">
        <f>$B$8*'BNVP-LDVs-psgr'!AE8/'BNVP-LDVs-psgr'!$B$8</f>
        <v>238062.6425</v>
      </c>
      <c r="AF8" s="114">
        <f>$B$8*'BNVP-LDVs-psgr'!AF8/'BNVP-LDVs-psgr'!$B$8</f>
        <v>236002.3416</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5" width="10.0"/>
    <col customWidth="1" min="36"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B$5*('BNVP-HDVs-psgr'!B$2/'BNVP-HDVs-psgr'!B$5)</f>
        <v>119848198.6</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17">
        <f>AVERAGE('Passenger Aircraft'!C5:C10)</f>
        <v>64833333.33</v>
      </c>
      <c r="C5" s="118">
        <f t="shared" ref="C5:AF5" si="1">$B5</f>
        <v>64833333.33</v>
      </c>
      <c r="D5" s="118">
        <f t="shared" si="1"/>
        <v>64833333.33</v>
      </c>
      <c r="E5" s="118">
        <f t="shared" si="1"/>
        <v>64833333.33</v>
      </c>
      <c r="F5" s="118">
        <f t="shared" si="1"/>
        <v>64833333.33</v>
      </c>
      <c r="G5" s="118">
        <f t="shared" si="1"/>
        <v>64833333.33</v>
      </c>
      <c r="H5" s="118">
        <f t="shared" si="1"/>
        <v>64833333.33</v>
      </c>
      <c r="I5" s="118">
        <f t="shared" si="1"/>
        <v>64833333.33</v>
      </c>
      <c r="J5" s="118">
        <f t="shared" si="1"/>
        <v>64833333.33</v>
      </c>
      <c r="K5" s="118">
        <f t="shared" si="1"/>
        <v>64833333.33</v>
      </c>
      <c r="L5" s="118">
        <f t="shared" si="1"/>
        <v>64833333.33</v>
      </c>
      <c r="M5" s="118">
        <f t="shared" si="1"/>
        <v>64833333.33</v>
      </c>
      <c r="N5" s="118">
        <f t="shared" si="1"/>
        <v>64833333.33</v>
      </c>
      <c r="O5" s="118">
        <f t="shared" si="1"/>
        <v>64833333.33</v>
      </c>
      <c r="P5" s="118">
        <f t="shared" si="1"/>
        <v>64833333.33</v>
      </c>
      <c r="Q5" s="118">
        <f t="shared" si="1"/>
        <v>64833333.33</v>
      </c>
      <c r="R5" s="118">
        <f t="shared" si="1"/>
        <v>64833333.33</v>
      </c>
      <c r="S5" s="118">
        <f t="shared" si="1"/>
        <v>64833333.33</v>
      </c>
      <c r="T5" s="118">
        <f t="shared" si="1"/>
        <v>64833333.33</v>
      </c>
      <c r="U5" s="118">
        <f t="shared" si="1"/>
        <v>64833333.33</v>
      </c>
      <c r="V5" s="118">
        <f t="shared" si="1"/>
        <v>64833333.33</v>
      </c>
      <c r="W5" s="118">
        <f t="shared" si="1"/>
        <v>64833333.33</v>
      </c>
      <c r="X5" s="118">
        <f t="shared" si="1"/>
        <v>64833333.33</v>
      </c>
      <c r="Y5" s="118">
        <f t="shared" si="1"/>
        <v>64833333.33</v>
      </c>
      <c r="Z5" s="118">
        <f t="shared" si="1"/>
        <v>64833333.33</v>
      </c>
      <c r="AA5" s="118">
        <f t="shared" si="1"/>
        <v>64833333.33</v>
      </c>
      <c r="AB5" s="118">
        <f t="shared" si="1"/>
        <v>64833333.33</v>
      </c>
      <c r="AC5" s="118">
        <f t="shared" si="1"/>
        <v>64833333.33</v>
      </c>
      <c r="AD5" s="118">
        <f t="shared" si="1"/>
        <v>64833333.33</v>
      </c>
      <c r="AE5" s="118">
        <f t="shared" si="1"/>
        <v>64833333.33</v>
      </c>
      <c r="AF5" s="118">
        <f t="shared" si="1"/>
        <v>64833333.33</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114">
        <f>B$5*('BNVP-HDVs-psgr'!B$8/'BNVP-HDVs-psgr'!B$5)</f>
        <v>130462173.3</v>
      </c>
      <c r="C8" s="114">
        <f>C$5*('BNVP-HDVs-psgr'!C$8/'BNVP-HDVs-psgr'!C$5)</f>
        <v>130433798.2</v>
      </c>
      <c r="D8" s="114">
        <f>D$5*('BNVP-HDVs-psgr'!D$8/'BNVP-HDVs-psgr'!D$5)</f>
        <v>127612534.2</v>
      </c>
      <c r="E8" s="114">
        <f>E$5*('BNVP-HDVs-psgr'!E$8/'BNVP-HDVs-psgr'!E$5)</f>
        <v>125128949.1</v>
      </c>
      <c r="F8" s="114">
        <f>F$5*('BNVP-HDVs-psgr'!F$8/'BNVP-HDVs-psgr'!F$5)</f>
        <v>122620260.9</v>
      </c>
      <c r="G8" s="114">
        <f>G$5*('BNVP-HDVs-psgr'!G$8/'BNVP-HDVs-psgr'!G$5)</f>
        <v>120023613.8</v>
      </c>
      <c r="H8" s="114">
        <f>H$5*('BNVP-HDVs-psgr'!H$8/'BNVP-HDVs-psgr'!H$5)</f>
        <v>117742433</v>
      </c>
      <c r="I8" s="114">
        <f>I$5*('BNVP-HDVs-psgr'!I$8/'BNVP-HDVs-psgr'!I$5)</f>
        <v>115643060.6</v>
      </c>
      <c r="J8" s="114">
        <f>J$5*('BNVP-HDVs-psgr'!J$8/'BNVP-HDVs-psgr'!J$5)</f>
        <v>113640607.2</v>
      </c>
      <c r="K8" s="114">
        <f>K$5*('BNVP-HDVs-psgr'!K$8/'BNVP-HDVs-psgr'!K$5)</f>
        <v>111732602.5</v>
      </c>
      <c r="L8" s="114">
        <f>L$5*('BNVP-HDVs-psgr'!L$8/'BNVP-HDVs-psgr'!L$5)</f>
        <v>109913641</v>
      </c>
      <c r="M8" s="114">
        <f>M$5*('BNVP-HDVs-psgr'!M$8/'BNVP-HDVs-psgr'!M$5)</f>
        <v>108182258.7</v>
      </c>
      <c r="N8" s="114">
        <f>N$5*('BNVP-HDVs-psgr'!N$8/'BNVP-HDVs-psgr'!N$5)</f>
        <v>106524255.1</v>
      </c>
      <c r="O8" s="114">
        <f>O$5*('BNVP-HDVs-psgr'!O$8/'BNVP-HDVs-psgr'!O$5)</f>
        <v>104955223</v>
      </c>
      <c r="P8" s="114">
        <f>P$5*('BNVP-HDVs-psgr'!P$8/'BNVP-HDVs-psgr'!P$5)</f>
        <v>103415269.1</v>
      </c>
      <c r="Q8" s="114">
        <f>Q$5*('BNVP-HDVs-psgr'!Q$8/'BNVP-HDVs-psgr'!Q$5)</f>
        <v>101938733.4</v>
      </c>
      <c r="R8" s="114">
        <f>R$5*('BNVP-HDVs-psgr'!R$8/'BNVP-HDVs-psgr'!R$5)</f>
        <v>100532368</v>
      </c>
      <c r="S8" s="114">
        <f>S$5*('BNVP-HDVs-psgr'!S$8/'BNVP-HDVs-psgr'!S$5)</f>
        <v>99191083.89</v>
      </c>
      <c r="T8" s="114">
        <f>T$5*('BNVP-HDVs-psgr'!T$8/'BNVP-HDVs-psgr'!T$5)</f>
        <v>97912130.21</v>
      </c>
      <c r="U8" s="114">
        <f>U$5*('BNVP-HDVs-psgr'!U$8/'BNVP-HDVs-psgr'!U$5)</f>
        <v>96693887.42</v>
      </c>
      <c r="V8" s="114">
        <f>V$5*('BNVP-HDVs-psgr'!V$8/'BNVP-HDVs-psgr'!V$5)</f>
        <v>95529372.65</v>
      </c>
      <c r="W8" s="114">
        <f>W$5*('BNVP-HDVs-psgr'!W$8/'BNVP-HDVs-psgr'!W$5)</f>
        <v>94420961.14</v>
      </c>
      <c r="X8" s="114">
        <f>X$5*('BNVP-HDVs-psgr'!X$8/'BNVP-HDVs-psgr'!X$5)</f>
        <v>93363765.09</v>
      </c>
      <c r="Y8" s="114">
        <f>Y$5*('BNVP-HDVs-psgr'!Y$8/'BNVP-HDVs-psgr'!Y$5)</f>
        <v>92355508.1</v>
      </c>
      <c r="Z8" s="114">
        <f>Z$5*('BNVP-HDVs-psgr'!Z$8/'BNVP-HDVs-psgr'!Z$5)</f>
        <v>91394875.02</v>
      </c>
      <c r="AA8" s="114">
        <f>AA$5*('BNVP-HDVs-psgr'!AA$8/'BNVP-HDVs-psgr'!AA$5)</f>
        <v>90479192.29</v>
      </c>
      <c r="AB8" s="114">
        <f>AB$5*('BNVP-HDVs-psgr'!AB$8/'BNVP-HDVs-psgr'!AB$5)</f>
        <v>89605841.65</v>
      </c>
      <c r="AC8" s="114">
        <f>AC$5*('BNVP-HDVs-psgr'!AC$8/'BNVP-HDVs-psgr'!AC$5)</f>
        <v>88773908.83</v>
      </c>
      <c r="AD8" s="114">
        <f>AD$5*('BNVP-HDVs-psgr'!AD$8/'BNVP-HDVs-psgr'!AD$5)</f>
        <v>87980402.86</v>
      </c>
      <c r="AE8" s="114">
        <f>AE$5*('BNVP-HDVs-psgr'!AE$8/'BNVP-HDVs-psgr'!AE$5)</f>
        <v>87224792.59</v>
      </c>
      <c r="AF8" s="114">
        <f>AF$5*('BNVP-HDVs-psgr'!AF$8/'BNVP-HDVs-psgr'!AF$5)</f>
        <v>86469910.12</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5" width="10.14"/>
    <col customWidth="1" min="36"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B$5*('BNVP-HDVs-psgr'!B$2/'BNVP-HDVs-psgr'!B$5)</f>
        <v>119848198.6</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114" t="s">
        <v>4075</v>
      </c>
      <c r="B5" s="114">
        <f>AVERAGE('Passenger Aircraft'!C5:C10)</f>
        <v>64833333.33</v>
      </c>
      <c r="C5" s="114">
        <f t="shared" ref="C5:AF5" si="1">$B5</f>
        <v>64833333.33</v>
      </c>
      <c r="D5" s="114">
        <f t="shared" si="1"/>
        <v>64833333.33</v>
      </c>
      <c r="E5" s="114">
        <f t="shared" si="1"/>
        <v>64833333.33</v>
      </c>
      <c r="F5" s="114">
        <f t="shared" si="1"/>
        <v>64833333.33</v>
      </c>
      <c r="G5" s="114">
        <f t="shared" si="1"/>
        <v>64833333.33</v>
      </c>
      <c r="H5" s="114">
        <f t="shared" si="1"/>
        <v>64833333.33</v>
      </c>
      <c r="I5" s="114">
        <f t="shared" si="1"/>
        <v>64833333.33</v>
      </c>
      <c r="J5" s="114">
        <f t="shared" si="1"/>
        <v>64833333.33</v>
      </c>
      <c r="K5" s="114">
        <f t="shared" si="1"/>
        <v>64833333.33</v>
      </c>
      <c r="L5" s="114">
        <f t="shared" si="1"/>
        <v>64833333.33</v>
      </c>
      <c r="M5" s="114">
        <f t="shared" si="1"/>
        <v>64833333.33</v>
      </c>
      <c r="N5" s="114">
        <f t="shared" si="1"/>
        <v>64833333.33</v>
      </c>
      <c r="O5" s="114">
        <f t="shared" si="1"/>
        <v>64833333.33</v>
      </c>
      <c r="P5" s="114">
        <f t="shared" si="1"/>
        <v>64833333.33</v>
      </c>
      <c r="Q5" s="114">
        <f t="shared" si="1"/>
        <v>64833333.33</v>
      </c>
      <c r="R5" s="114">
        <f t="shared" si="1"/>
        <v>64833333.33</v>
      </c>
      <c r="S5" s="114">
        <f t="shared" si="1"/>
        <v>64833333.33</v>
      </c>
      <c r="T5" s="114">
        <f t="shared" si="1"/>
        <v>64833333.33</v>
      </c>
      <c r="U5" s="114">
        <f t="shared" si="1"/>
        <v>64833333.33</v>
      </c>
      <c r="V5" s="114">
        <f t="shared" si="1"/>
        <v>64833333.33</v>
      </c>
      <c r="W5" s="114">
        <f t="shared" si="1"/>
        <v>64833333.33</v>
      </c>
      <c r="X5" s="114">
        <f t="shared" si="1"/>
        <v>64833333.33</v>
      </c>
      <c r="Y5" s="114">
        <f t="shared" si="1"/>
        <v>64833333.33</v>
      </c>
      <c r="Z5" s="114">
        <f t="shared" si="1"/>
        <v>64833333.33</v>
      </c>
      <c r="AA5" s="114">
        <f t="shared" si="1"/>
        <v>64833333.33</v>
      </c>
      <c r="AB5" s="114">
        <f t="shared" si="1"/>
        <v>64833333.33</v>
      </c>
      <c r="AC5" s="114">
        <f t="shared" si="1"/>
        <v>64833333.33</v>
      </c>
      <c r="AD5" s="114">
        <f t="shared" si="1"/>
        <v>64833333.33</v>
      </c>
      <c r="AE5" s="114">
        <f t="shared" si="1"/>
        <v>64833333.33</v>
      </c>
      <c r="AF5" s="114">
        <f t="shared" si="1"/>
        <v>64833333.33</v>
      </c>
      <c r="AG5" s="114"/>
      <c r="AH5" s="114"/>
      <c r="AI5" s="114"/>
      <c r="AJ5" s="114"/>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114">
        <f>B$5*('BNVP-HDVs-psgr'!B$8/'BNVP-HDVs-psgr'!B$5)</f>
        <v>130462173.3</v>
      </c>
      <c r="C8" s="114">
        <f>C$5*('BNVP-HDVs-psgr'!C$8/'BNVP-HDVs-psgr'!C$5)</f>
        <v>130433798.2</v>
      </c>
      <c r="D8" s="114">
        <f>D$5*('BNVP-HDVs-psgr'!D$8/'BNVP-HDVs-psgr'!D$5)</f>
        <v>127612534.2</v>
      </c>
      <c r="E8" s="114">
        <f>E$5*('BNVP-HDVs-psgr'!E$8/'BNVP-HDVs-psgr'!E$5)</f>
        <v>125128949.1</v>
      </c>
      <c r="F8" s="114">
        <f>F$5*('BNVP-HDVs-psgr'!F$8/'BNVP-HDVs-psgr'!F$5)</f>
        <v>122620260.9</v>
      </c>
      <c r="G8" s="114">
        <f>G$5*('BNVP-HDVs-psgr'!G$8/'BNVP-HDVs-psgr'!G$5)</f>
        <v>120023613.8</v>
      </c>
      <c r="H8" s="114">
        <f>H$5*('BNVP-HDVs-psgr'!H$8/'BNVP-HDVs-psgr'!H$5)</f>
        <v>117742433</v>
      </c>
      <c r="I8" s="114">
        <f>I$5*('BNVP-HDVs-psgr'!I$8/'BNVP-HDVs-psgr'!I$5)</f>
        <v>115643060.6</v>
      </c>
      <c r="J8" s="114">
        <f>J$5*('BNVP-HDVs-psgr'!J$8/'BNVP-HDVs-psgr'!J$5)</f>
        <v>113640607.2</v>
      </c>
      <c r="K8" s="114">
        <f>K$5*('BNVP-HDVs-psgr'!K$8/'BNVP-HDVs-psgr'!K$5)</f>
        <v>111732602.5</v>
      </c>
      <c r="L8" s="114">
        <f>L$5*('BNVP-HDVs-psgr'!L$8/'BNVP-HDVs-psgr'!L$5)</f>
        <v>109913641</v>
      </c>
      <c r="M8" s="114">
        <f>M$5*('BNVP-HDVs-psgr'!M$8/'BNVP-HDVs-psgr'!M$5)</f>
        <v>108182258.7</v>
      </c>
      <c r="N8" s="114">
        <f>N$5*('BNVP-HDVs-psgr'!N$8/'BNVP-HDVs-psgr'!N$5)</f>
        <v>106524255.1</v>
      </c>
      <c r="O8" s="114">
        <f>O$5*('BNVP-HDVs-psgr'!O$8/'BNVP-HDVs-psgr'!O$5)</f>
        <v>104955223</v>
      </c>
      <c r="P8" s="114">
        <f>P$5*('BNVP-HDVs-psgr'!P$8/'BNVP-HDVs-psgr'!P$5)</f>
        <v>103415269.1</v>
      </c>
      <c r="Q8" s="114">
        <f>Q$5*('BNVP-HDVs-psgr'!Q$8/'BNVP-HDVs-psgr'!Q$5)</f>
        <v>101938733.4</v>
      </c>
      <c r="R8" s="114">
        <f>R$5*('BNVP-HDVs-psgr'!R$8/'BNVP-HDVs-psgr'!R$5)</f>
        <v>100532368</v>
      </c>
      <c r="S8" s="114">
        <f>S$5*('BNVP-HDVs-psgr'!S$8/'BNVP-HDVs-psgr'!S$5)</f>
        <v>99191083.89</v>
      </c>
      <c r="T8" s="114">
        <f>T$5*('BNVP-HDVs-psgr'!T$8/'BNVP-HDVs-psgr'!T$5)</f>
        <v>97912130.21</v>
      </c>
      <c r="U8" s="114">
        <f>U$5*('BNVP-HDVs-psgr'!U$8/'BNVP-HDVs-psgr'!U$5)</f>
        <v>96693887.42</v>
      </c>
      <c r="V8" s="114">
        <f>V$5*('BNVP-HDVs-psgr'!V$8/'BNVP-HDVs-psgr'!V$5)</f>
        <v>95529372.65</v>
      </c>
      <c r="W8" s="114">
        <f>W$5*('BNVP-HDVs-psgr'!W$8/'BNVP-HDVs-psgr'!W$5)</f>
        <v>94420961.14</v>
      </c>
      <c r="X8" s="114">
        <f>X$5*('BNVP-HDVs-psgr'!X$8/'BNVP-HDVs-psgr'!X$5)</f>
        <v>93363765.09</v>
      </c>
      <c r="Y8" s="114">
        <f>Y$5*('BNVP-HDVs-psgr'!Y$8/'BNVP-HDVs-psgr'!Y$5)</f>
        <v>92355508.1</v>
      </c>
      <c r="Z8" s="114">
        <f>Z$5*('BNVP-HDVs-psgr'!Z$8/'BNVP-HDVs-psgr'!Z$5)</f>
        <v>91394875.02</v>
      </c>
      <c r="AA8" s="114">
        <f>AA$5*('BNVP-HDVs-psgr'!AA$8/'BNVP-HDVs-psgr'!AA$5)</f>
        <v>90479192.29</v>
      </c>
      <c r="AB8" s="114">
        <f>AB$5*('BNVP-HDVs-psgr'!AB$8/'BNVP-HDVs-psgr'!AB$5)</f>
        <v>89605841.65</v>
      </c>
      <c r="AC8" s="114">
        <f>AC$5*('BNVP-HDVs-psgr'!AC$8/'BNVP-HDVs-psgr'!AC$5)</f>
        <v>88773908.83</v>
      </c>
      <c r="AD8" s="114">
        <f>AD$5*('BNVP-HDVs-psgr'!AD$8/'BNVP-HDVs-psgr'!AD$5)</f>
        <v>87980402.86</v>
      </c>
      <c r="AE8" s="114">
        <f>AE$5*('BNVP-HDVs-psgr'!AE$8/'BNVP-HDVs-psgr'!AE$5)</f>
        <v>87224792.59</v>
      </c>
      <c r="AF8" s="114">
        <f>AF$5*('BNVP-HDVs-psgr'!AF$8/'BNVP-HDVs-psgr'!AF$5)</f>
        <v>86469910.12</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'BNVP-rail-frgt'!B2/'BNVP-rail-frgt'!B5*'BNVP-rail-psgr'!B5</f>
        <v>4166666.667</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08">
        <f>2500000*cpi_2019to2012</f>
        <v>2245137.039</v>
      </c>
      <c r="C5" s="3">
        <f t="shared" ref="C5:AF5" si="1">$B5</f>
        <v>2245137.039</v>
      </c>
      <c r="D5" s="3">
        <f t="shared" si="1"/>
        <v>2245137.039</v>
      </c>
      <c r="E5" s="3">
        <f t="shared" si="1"/>
        <v>2245137.039</v>
      </c>
      <c r="F5" s="3">
        <f t="shared" si="1"/>
        <v>2245137.039</v>
      </c>
      <c r="G5" s="3">
        <f t="shared" si="1"/>
        <v>2245137.039</v>
      </c>
      <c r="H5" s="3">
        <f t="shared" si="1"/>
        <v>2245137.039</v>
      </c>
      <c r="I5" s="3">
        <f t="shared" si="1"/>
        <v>2245137.039</v>
      </c>
      <c r="J5" s="3">
        <f t="shared" si="1"/>
        <v>2245137.039</v>
      </c>
      <c r="K5" s="3">
        <f t="shared" si="1"/>
        <v>2245137.039</v>
      </c>
      <c r="L5" s="3">
        <f t="shared" si="1"/>
        <v>2245137.039</v>
      </c>
      <c r="M5" s="3">
        <f t="shared" si="1"/>
        <v>2245137.039</v>
      </c>
      <c r="N5" s="3">
        <f t="shared" si="1"/>
        <v>2245137.039</v>
      </c>
      <c r="O5" s="3">
        <f t="shared" si="1"/>
        <v>2245137.039</v>
      </c>
      <c r="P5" s="3">
        <f t="shared" si="1"/>
        <v>2245137.039</v>
      </c>
      <c r="Q5" s="3">
        <f t="shared" si="1"/>
        <v>2245137.039</v>
      </c>
      <c r="R5" s="3">
        <f t="shared" si="1"/>
        <v>2245137.039</v>
      </c>
      <c r="S5" s="3">
        <f t="shared" si="1"/>
        <v>2245137.039</v>
      </c>
      <c r="T5" s="3">
        <f t="shared" si="1"/>
        <v>2245137.039</v>
      </c>
      <c r="U5" s="3">
        <f t="shared" si="1"/>
        <v>2245137.039</v>
      </c>
      <c r="V5" s="3">
        <f t="shared" si="1"/>
        <v>2245137.039</v>
      </c>
      <c r="W5" s="3">
        <f t="shared" si="1"/>
        <v>2245137.039</v>
      </c>
      <c r="X5" s="3">
        <f t="shared" si="1"/>
        <v>2245137.039</v>
      </c>
      <c r="Y5" s="3">
        <f t="shared" si="1"/>
        <v>2245137.039</v>
      </c>
      <c r="Z5" s="3">
        <f t="shared" si="1"/>
        <v>2245137.039</v>
      </c>
      <c r="AA5" s="3">
        <f t="shared" si="1"/>
        <v>2245137.039</v>
      </c>
      <c r="AB5" s="3">
        <f t="shared" si="1"/>
        <v>2245137.039</v>
      </c>
      <c r="AC5" s="3">
        <f t="shared" si="1"/>
        <v>2245137.039</v>
      </c>
      <c r="AD5" s="3">
        <f t="shared" si="1"/>
        <v>2245137.039</v>
      </c>
      <c r="AE5" s="3">
        <f t="shared" si="1"/>
        <v>2245137.039</v>
      </c>
      <c r="AF5" s="3">
        <f t="shared" si="1"/>
        <v>2245137.039</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114">
        <f>3300000*cpi_2019to2012</f>
        <v>2963580.892</v>
      </c>
      <c r="C8" s="114">
        <f>$B$8*'BNVP-HDVs-frgt'!C8/'BNVP-HDVs-frgt'!$B$8</f>
        <v>2962936.323</v>
      </c>
      <c r="D8" s="114">
        <f>$B$8*'BNVP-HDVs-frgt'!D8/'BNVP-HDVs-frgt'!$B$8</f>
        <v>2898848.442</v>
      </c>
      <c r="E8" s="114">
        <f>$B$8*'BNVP-HDVs-frgt'!E8/'BNVP-HDVs-frgt'!$B$8</f>
        <v>2842431.283</v>
      </c>
      <c r="F8" s="114">
        <f>$B$8*'BNVP-HDVs-frgt'!F8/'BNVP-HDVs-frgt'!$B$8</f>
        <v>2785443.881</v>
      </c>
      <c r="G8" s="114">
        <f>$B$8*'BNVP-HDVs-frgt'!G8/'BNVP-HDVs-frgt'!$B$8</f>
        <v>2726458.401</v>
      </c>
      <c r="H8" s="114">
        <f>$B$8*'BNVP-HDVs-frgt'!H8/'BNVP-HDVs-frgt'!$B$8</f>
        <v>2674639.059</v>
      </c>
      <c r="I8" s="114">
        <f>$B$8*'BNVP-HDVs-frgt'!I8/'BNVP-HDVs-frgt'!$B$8</f>
        <v>2626949.682</v>
      </c>
      <c r="J8" s="114">
        <f>$B$8*'BNVP-HDVs-frgt'!J8/'BNVP-HDVs-frgt'!$B$8</f>
        <v>2581461.917</v>
      </c>
      <c r="K8" s="114">
        <f>$B$8*'BNVP-HDVs-frgt'!K8/'BNVP-HDVs-frgt'!$B$8</f>
        <v>2538119.651</v>
      </c>
      <c r="L8" s="114">
        <f>$B$8*'BNVP-HDVs-frgt'!L8/'BNVP-HDVs-frgt'!$B$8</f>
        <v>2496800.091</v>
      </c>
      <c r="M8" s="114">
        <f>$B$8*'BNVP-HDVs-frgt'!M8/'BNVP-HDVs-frgt'!$B$8</f>
        <v>2457469.982</v>
      </c>
      <c r="N8" s="114">
        <f>$B$8*'BNVP-HDVs-frgt'!N8/'BNVP-HDVs-frgt'!$B$8</f>
        <v>2419806.745</v>
      </c>
      <c r="O8" s="114">
        <f>$B$8*'BNVP-HDVs-frgt'!O8/'BNVP-HDVs-frgt'!$B$8</f>
        <v>2384164.585</v>
      </c>
      <c r="P8" s="114">
        <f>$B$8*'BNVP-HDVs-frgt'!P8/'BNVP-HDVs-frgt'!$B$8</f>
        <v>2349182.968</v>
      </c>
      <c r="Q8" s="114">
        <f>$B$8*'BNVP-HDVs-frgt'!Q8/'BNVP-HDVs-frgt'!$B$8</f>
        <v>2315641.958</v>
      </c>
      <c r="R8" s="114">
        <f>$B$8*'BNVP-HDVs-frgt'!R8/'BNVP-HDVs-frgt'!$B$8</f>
        <v>2283694.938</v>
      </c>
      <c r="S8" s="114">
        <f>$B$8*'BNVP-HDVs-frgt'!S8/'BNVP-HDVs-frgt'!$B$8</f>
        <v>2253226.307</v>
      </c>
      <c r="T8" s="114">
        <f>$B$8*'BNVP-HDVs-frgt'!T8/'BNVP-HDVs-frgt'!$B$8</f>
        <v>2224173.574</v>
      </c>
      <c r="U8" s="114">
        <f>$B$8*'BNVP-HDVs-frgt'!U8/'BNVP-HDVs-frgt'!$B$8</f>
        <v>2196499.95</v>
      </c>
      <c r="V8" s="114">
        <f>$B$8*'BNVP-HDVs-frgt'!V8/'BNVP-HDVs-frgt'!$B$8</f>
        <v>2170046.813</v>
      </c>
      <c r="W8" s="114">
        <f>$B$8*'BNVP-HDVs-frgt'!W8/'BNVP-HDVs-frgt'!$B$8</f>
        <v>2144868.119</v>
      </c>
      <c r="X8" s="114">
        <f>$B$8*'BNVP-HDVs-frgt'!X8/'BNVP-HDVs-frgt'!$B$8</f>
        <v>2120852.836</v>
      </c>
      <c r="Y8" s="114">
        <f>$B$8*'BNVP-HDVs-frgt'!Y8/'BNVP-HDVs-frgt'!$B$8</f>
        <v>2097949.253</v>
      </c>
      <c r="Z8" s="114">
        <f>$B$8*'BNVP-HDVs-frgt'!Z8/'BNVP-HDVs-frgt'!$B$8</f>
        <v>2076127.496</v>
      </c>
      <c r="AA8" s="114">
        <f>$B$8*'BNVP-HDVs-frgt'!AA8/'BNVP-HDVs-frgt'!$B$8</f>
        <v>2055326.832</v>
      </c>
      <c r="AB8" s="114">
        <f>$B$8*'BNVP-HDVs-frgt'!AB8/'BNVP-HDVs-frgt'!$B$8</f>
        <v>2035487.785</v>
      </c>
      <c r="AC8" s="114">
        <f>$B$8*'BNVP-HDVs-frgt'!AC8/'BNVP-HDVs-frgt'!$B$8</f>
        <v>2016589.585</v>
      </c>
      <c r="AD8" s="114">
        <f>$B$8*'BNVP-HDVs-frgt'!AD8/'BNVP-HDVs-frgt'!$B$8</f>
        <v>1998564.29</v>
      </c>
      <c r="AE8" s="114">
        <f>$B$8*'BNVP-HDVs-frgt'!AE8/'BNVP-HDVs-frgt'!$B$8</f>
        <v>1981399.835</v>
      </c>
      <c r="AF8" s="114">
        <f>$B$8*'BNVP-HDVs-frgt'!AF8/'BNVP-HDVs-frgt'!$B$8</f>
        <v>1964251.912</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5000000</f>
        <v>5000000</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08">
        <f>3000000*cpi_2019to2012</f>
        <v>2694164.447</v>
      </c>
      <c r="C5" s="3">
        <f t="shared" ref="C5:AF5" si="1">$B5</f>
        <v>2694164.447</v>
      </c>
      <c r="D5" s="3">
        <f t="shared" si="1"/>
        <v>2694164.447</v>
      </c>
      <c r="E5" s="3">
        <f t="shared" si="1"/>
        <v>2694164.447</v>
      </c>
      <c r="F5" s="3">
        <f t="shared" si="1"/>
        <v>2694164.447</v>
      </c>
      <c r="G5" s="3">
        <f t="shared" si="1"/>
        <v>2694164.447</v>
      </c>
      <c r="H5" s="3">
        <f t="shared" si="1"/>
        <v>2694164.447</v>
      </c>
      <c r="I5" s="3">
        <f t="shared" si="1"/>
        <v>2694164.447</v>
      </c>
      <c r="J5" s="3">
        <f t="shared" si="1"/>
        <v>2694164.447</v>
      </c>
      <c r="K5" s="3">
        <f t="shared" si="1"/>
        <v>2694164.447</v>
      </c>
      <c r="L5" s="3">
        <f t="shared" si="1"/>
        <v>2694164.447</v>
      </c>
      <c r="M5" s="3">
        <f t="shared" si="1"/>
        <v>2694164.447</v>
      </c>
      <c r="N5" s="3">
        <f t="shared" si="1"/>
        <v>2694164.447</v>
      </c>
      <c r="O5" s="3">
        <f t="shared" si="1"/>
        <v>2694164.447</v>
      </c>
      <c r="P5" s="3">
        <f t="shared" si="1"/>
        <v>2694164.447</v>
      </c>
      <c r="Q5" s="3">
        <f t="shared" si="1"/>
        <v>2694164.447</v>
      </c>
      <c r="R5" s="3">
        <f t="shared" si="1"/>
        <v>2694164.447</v>
      </c>
      <c r="S5" s="3">
        <f t="shared" si="1"/>
        <v>2694164.447</v>
      </c>
      <c r="T5" s="3">
        <f t="shared" si="1"/>
        <v>2694164.447</v>
      </c>
      <c r="U5" s="3">
        <f t="shared" si="1"/>
        <v>2694164.447</v>
      </c>
      <c r="V5" s="3">
        <f t="shared" si="1"/>
        <v>2694164.447</v>
      </c>
      <c r="W5" s="3">
        <f t="shared" si="1"/>
        <v>2694164.447</v>
      </c>
      <c r="X5" s="3">
        <f t="shared" si="1"/>
        <v>2694164.447</v>
      </c>
      <c r="Y5" s="3">
        <f t="shared" si="1"/>
        <v>2694164.447</v>
      </c>
      <c r="Z5" s="3">
        <f t="shared" si="1"/>
        <v>2694164.447</v>
      </c>
      <c r="AA5" s="3">
        <f t="shared" si="1"/>
        <v>2694164.447</v>
      </c>
      <c r="AB5" s="3">
        <f t="shared" si="1"/>
        <v>2694164.447</v>
      </c>
      <c r="AC5" s="3">
        <f t="shared" si="1"/>
        <v>2694164.447</v>
      </c>
      <c r="AD5" s="3">
        <f t="shared" si="1"/>
        <v>2694164.447</v>
      </c>
      <c r="AE5" s="3">
        <f t="shared" si="1"/>
        <v>2694164.447</v>
      </c>
      <c r="AF5" s="3">
        <f t="shared" si="1"/>
        <v>2694164.447</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114">
        <f>9300000*cpi_2019to2012</f>
        <v>8351909.785</v>
      </c>
      <c r="C8" s="114">
        <f>$B$8*('BNVP-HDVs-frgt'!C8/'BNVP-HDVs-frgt'!$B$8)</f>
        <v>8350093.274</v>
      </c>
      <c r="D8" s="114">
        <f>$B$8*('BNVP-HDVs-frgt'!D8/'BNVP-HDVs-frgt'!$B$8)</f>
        <v>8169481.974</v>
      </c>
      <c r="E8" s="114">
        <f>$B$8*('BNVP-HDVs-frgt'!E8/'BNVP-HDVs-frgt'!$B$8)</f>
        <v>8010488.162</v>
      </c>
      <c r="F8" s="114">
        <f>$B$8*('BNVP-HDVs-frgt'!F8/'BNVP-HDVs-frgt'!$B$8)</f>
        <v>7849887.301</v>
      </c>
      <c r="G8" s="114">
        <f>$B$8*('BNVP-HDVs-frgt'!G8/'BNVP-HDVs-frgt'!$B$8)</f>
        <v>7683655.493</v>
      </c>
      <c r="H8" s="114">
        <f>$B$8*('BNVP-HDVs-frgt'!H8/'BNVP-HDVs-frgt'!$B$8)</f>
        <v>7537619.168</v>
      </c>
      <c r="I8" s="114">
        <f>$B$8*('BNVP-HDVs-frgt'!I8/'BNVP-HDVs-frgt'!$B$8)</f>
        <v>7403221.832</v>
      </c>
      <c r="J8" s="114">
        <f>$B$8*('BNVP-HDVs-frgt'!J8/'BNVP-HDVs-frgt'!$B$8)</f>
        <v>7275029.039</v>
      </c>
      <c r="K8" s="114">
        <f>$B$8*('BNVP-HDVs-frgt'!K8/'BNVP-HDVs-frgt'!$B$8)</f>
        <v>7152882.652</v>
      </c>
      <c r="L8" s="114">
        <f>$B$8*('BNVP-HDVs-frgt'!L8/'BNVP-HDVs-frgt'!$B$8)</f>
        <v>7036436.62</v>
      </c>
      <c r="M8" s="114">
        <f>$B$8*('BNVP-HDVs-frgt'!M8/'BNVP-HDVs-frgt'!$B$8)</f>
        <v>6925597.223</v>
      </c>
      <c r="N8" s="114">
        <f>$B$8*('BNVP-HDVs-frgt'!N8/'BNVP-HDVs-frgt'!$B$8)</f>
        <v>6819455.373</v>
      </c>
      <c r="O8" s="114">
        <f>$B$8*('BNVP-HDVs-frgt'!O8/'BNVP-HDVs-frgt'!$B$8)</f>
        <v>6719009.286</v>
      </c>
      <c r="P8" s="114">
        <f>$B$8*('BNVP-HDVs-frgt'!P8/'BNVP-HDVs-frgt'!$B$8)</f>
        <v>6620424.728</v>
      </c>
      <c r="Q8" s="114">
        <f>$B$8*('BNVP-HDVs-frgt'!Q8/'BNVP-HDVs-frgt'!$B$8)</f>
        <v>6525900.064</v>
      </c>
      <c r="R8" s="114">
        <f>$B$8*('BNVP-HDVs-frgt'!R8/'BNVP-HDVs-frgt'!$B$8)</f>
        <v>6435867.553</v>
      </c>
      <c r="S8" s="114">
        <f>$B$8*('BNVP-HDVs-frgt'!S8/'BNVP-HDVs-frgt'!$B$8)</f>
        <v>6350001.41</v>
      </c>
      <c r="T8" s="114">
        <f>$B$8*('BNVP-HDVs-frgt'!T8/'BNVP-HDVs-frgt'!$B$8)</f>
        <v>6268125.525</v>
      </c>
      <c r="U8" s="114">
        <f>$B$8*('BNVP-HDVs-frgt'!U8/'BNVP-HDVs-frgt'!$B$8)</f>
        <v>6190136.223</v>
      </c>
      <c r="V8" s="114">
        <f>$B$8*('BNVP-HDVs-frgt'!V8/'BNVP-HDVs-frgt'!$B$8)</f>
        <v>6115586.474</v>
      </c>
      <c r="W8" s="114">
        <f>$B$8*('BNVP-HDVs-frgt'!W8/'BNVP-HDVs-frgt'!$B$8)</f>
        <v>6044628.335</v>
      </c>
      <c r="X8" s="114">
        <f>$B$8*('BNVP-HDVs-frgt'!X8/'BNVP-HDVs-frgt'!$B$8)</f>
        <v>5976948.902</v>
      </c>
      <c r="Y8" s="114">
        <f>$B$8*('BNVP-HDVs-frgt'!Y8/'BNVP-HDVs-frgt'!$B$8)</f>
        <v>5912402.442</v>
      </c>
      <c r="Z8" s="114">
        <f>$B$8*('BNVP-HDVs-frgt'!Z8/'BNVP-HDVs-frgt'!$B$8)</f>
        <v>5850904.763</v>
      </c>
      <c r="AA8" s="114">
        <f>$B$8*('BNVP-HDVs-frgt'!AA8/'BNVP-HDVs-frgt'!$B$8)</f>
        <v>5792284.709</v>
      </c>
      <c r="AB8" s="114">
        <f>$B$8*('BNVP-HDVs-frgt'!AB8/'BNVP-HDVs-frgt'!$B$8)</f>
        <v>5736374.667</v>
      </c>
      <c r="AC8" s="114">
        <f>$B$8*('BNVP-HDVs-frgt'!AC8/'BNVP-HDVs-frgt'!$B$8)</f>
        <v>5683116.103</v>
      </c>
      <c r="AD8" s="114">
        <f>$B$8*('BNVP-HDVs-frgt'!AD8/'BNVP-HDVs-frgt'!$B$8)</f>
        <v>5632317.545</v>
      </c>
      <c r="AE8" s="114">
        <f>$B$8*('BNVP-HDVs-frgt'!AE8/'BNVP-HDVs-frgt'!$B$8)</f>
        <v>5583944.99</v>
      </c>
      <c r="AF8" s="114">
        <f>$B$8*('BNVP-HDVs-frgt'!AF8/'BNVP-HDVs-frgt'!$B$8)</f>
        <v>5535619.026</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B$5*('BNVP-HDVs-psgr'!B$2/'BNVP-HDVs-psgr'!B$5)</f>
        <v>55456.75</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f t="shared" ref="B4:AF4" si="1">B$5</f>
        <v>30000</v>
      </c>
      <c r="C4" s="3">
        <f t="shared" si="1"/>
        <v>30000</v>
      </c>
      <c r="D4" s="3">
        <f t="shared" si="1"/>
        <v>30000</v>
      </c>
      <c r="E4" s="3">
        <f t="shared" si="1"/>
        <v>30000</v>
      </c>
      <c r="F4" s="3">
        <f t="shared" si="1"/>
        <v>30000</v>
      </c>
      <c r="G4" s="3">
        <f t="shared" si="1"/>
        <v>30000</v>
      </c>
      <c r="H4" s="3">
        <f t="shared" si="1"/>
        <v>30000</v>
      </c>
      <c r="I4" s="3">
        <f t="shared" si="1"/>
        <v>30000</v>
      </c>
      <c r="J4" s="3">
        <f t="shared" si="1"/>
        <v>30000</v>
      </c>
      <c r="K4" s="3">
        <f t="shared" si="1"/>
        <v>30000</v>
      </c>
      <c r="L4" s="3">
        <f t="shared" si="1"/>
        <v>30000</v>
      </c>
      <c r="M4" s="3">
        <f t="shared" si="1"/>
        <v>30000</v>
      </c>
      <c r="N4" s="3">
        <f t="shared" si="1"/>
        <v>30000</v>
      </c>
      <c r="O4" s="3">
        <f t="shared" si="1"/>
        <v>30000</v>
      </c>
      <c r="P4" s="3">
        <f t="shared" si="1"/>
        <v>30000</v>
      </c>
      <c r="Q4" s="3">
        <f t="shared" si="1"/>
        <v>30000</v>
      </c>
      <c r="R4" s="3">
        <f t="shared" si="1"/>
        <v>30000</v>
      </c>
      <c r="S4" s="3">
        <f t="shared" si="1"/>
        <v>30000</v>
      </c>
      <c r="T4" s="3">
        <f t="shared" si="1"/>
        <v>30000</v>
      </c>
      <c r="U4" s="3">
        <f t="shared" si="1"/>
        <v>30000</v>
      </c>
      <c r="V4" s="3">
        <f t="shared" si="1"/>
        <v>30000</v>
      </c>
      <c r="W4" s="3">
        <f t="shared" si="1"/>
        <v>30000</v>
      </c>
      <c r="X4" s="3">
        <f t="shared" si="1"/>
        <v>30000</v>
      </c>
      <c r="Y4" s="3">
        <f t="shared" si="1"/>
        <v>30000</v>
      </c>
      <c r="Z4" s="3">
        <f t="shared" si="1"/>
        <v>30000</v>
      </c>
      <c r="AA4" s="3">
        <f t="shared" si="1"/>
        <v>30000</v>
      </c>
      <c r="AB4" s="3">
        <f t="shared" si="1"/>
        <v>30000</v>
      </c>
      <c r="AC4" s="3">
        <f t="shared" si="1"/>
        <v>30000</v>
      </c>
      <c r="AD4" s="3">
        <f t="shared" si="1"/>
        <v>30000</v>
      </c>
      <c r="AE4" s="3">
        <f t="shared" si="1"/>
        <v>30000</v>
      </c>
      <c r="AF4" s="3">
        <f t="shared" si="1"/>
        <v>30000</v>
      </c>
    </row>
    <row r="5" ht="14.25" customHeight="1">
      <c r="A5" s="3" t="s">
        <v>4075</v>
      </c>
      <c r="B5" s="108">
        <f>Ships!A49</f>
        <v>30000</v>
      </c>
      <c r="C5" s="3">
        <f t="shared" ref="C5:AF5" si="2">$B5</f>
        <v>30000</v>
      </c>
      <c r="D5" s="3">
        <f t="shared" si="2"/>
        <v>30000</v>
      </c>
      <c r="E5" s="3">
        <f t="shared" si="2"/>
        <v>30000</v>
      </c>
      <c r="F5" s="3">
        <f t="shared" si="2"/>
        <v>30000</v>
      </c>
      <c r="G5" s="3">
        <f t="shared" si="2"/>
        <v>30000</v>
      </c>
      <c r="H5" s="3">
        <f t="shared" si="2"/>
        <v>30000</v>
      </c>
      <c r="I5" s="3">
        <f t="shared" si="2"/>
        <v>30000</v>
      </c>
      <c r="J5" s="3">
        <f t="shared" si="2"/>
        <v>30000</v>
      </c>
      <c r="K5" s="3">
        <f t="shared" si="2"/>
        <v>30000</v>
      </c>
      <c r="L5" s="3">
        <f t="shared" si="2"/>
        <v>30000</v>
      </c>
      <c r="M5" s="3">
        <f t="shared" si="2"/>
        <v>30000</v>
      </c>
      <c r="N5" s="3">
        <f t="shared" si="2"/>
        <v>30000</v>
      </c>
      <c r="O5" s="3">
        <f t="shared" si="2"/>
        <v>30000</v>
      </c>
      <c r="P5" s="3">
        <f t="shared" si="2"/>
        <v>30000</v>
      </c>
      <c r="Q5" s="3">
        <f t="shared" si="2"/>
        <v>30000</v>
      </c>
      <c r="R5" s="3">
        <f t="shared" si="2"/>
        <v>30000</v>
      </c>
      <c r="S5" s="3">
        <f t="shared" si="2"/>
        <v>30000</v>
      </c>
      <c r="T5" s="3">
        <f t="shared" si="2"/>
        <v>30000</v>
      </c>
      <c r="U5" s="3">
        <f t="shared" si="2"/>
        <v>30000</v>
      </c>
      <c r="V5" s="3">
        <f t="shared" si="2"/>
        <v>30000</v>
      </c>
      <c r="W5" s="3">
        <f t="shared" si="2"/>
        <v>30000</v>
      </c>
      <c r="X5" s="3">
        <f t="shared" si="2"/>
        <v>30000</v>
      </c>
      <c r="Y5" s="3">
        <f t="shared" si="2"/>
        <v>30000</v>
      </c>
      <c r="Z5" s="3">
        <f t="shared" si="2"/>
        <v>30000</v>
      </c>
      <c r="AA5" s="3">
        <f t="shared" si="2"/>
        <v>30000</v>
      </c>
      <c r="AB5" s="3">
        <f t="shared" si="2"/>
        <v>30000</v>
      </c>
      <c r="AC5" s="3">
        <f t="shared" si="2"/>
        <v>30000</v>
      </c>
      <c r="AD5" s="3">
        <f t="shared" si="2"/>
        <v>30000</v>
      </c>
      <c r="AE5" s="3">
        <f t="shared" si="2"/>
        <v>30000</v>
      </c>
      <c r="AF5" s="3">
        <f t="shared" si="2"/>
        <v>30000</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114">
        <f>B$5*('BNVP-HDVs-psgr'!B$8/'BNVP-HDVs-psgr'!B$5)</f>
        <v>60368.10074</v>
      </c>
      <c r="C8" s="114">
        <f>C$5*('BNVP-HDVs-psgr'!C$8/'BNVP-HDVs-psgr'!C$5)</f>
        <v>60354.9709</v>
      </c>
      <c r="D8" s="114">
        <f>D$5*('BNVP-HDVs-psgr'!D$8/'BNVP-HDVs-psgr'!D$5)</f>
        <v>59049.50167</v>
      </c>
      <c r="E8" s="114">
        <f>E$5*('BNVP-HDVs-psgr'!E$8/'BNVP-HDVs-psgr'!E$5)</f>
        <v>57900.28494</v>
      </c>
      <c r="F8" s="114">
        <f>F$5*('BNVP-HDVs-psgr'!F$8/'BNVP-HDVs-psgr'!F$5)</f>
        <v>56739.45237</v>
      </c>
      <c r="G8" s="114">
        <f>G$5*('BNVP-HDVs-psgr'!G$8/'BNVP-HDVs-psgr'!G$5)</f>
        <v>55537.91897</v>
      </c>
      <c r="H8" s="114">
        <f>H$5*('BNVP-HDVs-psgr'!H$8/'BNVP-HDVs-psgr'!H$5)</f>
        <v>54482.35972</v>
      </c>
      <c r="I8" s="114">
        <f>I$5*('BNVP-HDVs-psgr'!I$8/'BNVP-HDVs-psgr'!I$5)</f>
        <v>53510.92778</v>
      </c>
      <c r="J8" s="114">
        <f>J$5*('BNVP-HDVs-psgr'!J$8/'BNVP-HDVs-psgr'!J$5)</f>
        <v>52584.34265</v>
      </c>
      <c r="K8" s="114">
        <f>K$5*('BNVP-HDVs-psgr'!K$8/'BNVP-HDVs-psgr'!K$5)</f>
        <v>51701.4613</v>
      </c>
      <c r="L8" s="114">
        <f>L$5*('BNVP-HDVs-psgr'!L$8/'BNVP-HDVs-psgr'!L$5)</f>
        <v>50859.78245</v>
      </c>
      <c r="M8" s="114">
        <f>M$5*('BNVP-HDVs-psgr'!M$8/'BNVP-HDVs-psgr'!M$5)</f>
        <v>50058.6287</v>
      </c>
      <c r="N8" s="114">
        <f>N$5*('BNVP-HDVs-psgr'!N$8/'BNVP-HDVs-psgr'!N$5)</f>
        <v>49291.4291</v>
      </c>
      <c r="O8" s="114">
        <f>O$5*('BNVP-HDVs-psgr'!O$8/'BNVP-HDVs-psgr'!O$5)</f>
        <v>48565.3988</v>
      </c>
      <c r="P8" s="114">
        <f>P$5*('BNVP-HDVs-psgr'!P$8/'BNVP-HDVs-psgr'!P$5)</f>
        <v>47852.82375</v>
      </c>
      <c r="Q8" s="114">
        <f>Q$5*('BNVP-HDVs-psgr'!Q$8/'BNVP-HDVs-psgr'!Q$5)</f>
        <v>47169.59386</v>
      </c>
      <c r="R8" s="114">
        <f>R$5*('BNVP-HDVs-psgr'!R$8/'BNVP-HDVs-psgr'!R$5)</f>
        <v>46518.83351</v>
      </c>
      <c r="S8" s="114">
        <f>S$5*('BNVP-HDVs-psgr'!S$8/'BNVP-HDVs-psgr'!S$5)</f>
        <v>45898.18792</v>
      </c>
      <c r="T8" s="114">
        <f>T$5*('BNVP-HDVs-psgr'!T$8/'BNVP-HDVs-psgr'!T$5)</f>
        <v>45306.38416</v>
      </c>
      <c r="U8" s="114">
        <f>U$5*('BNVP-HDVs-psgr'!U$8/'BNVP-HDVs-psgr'!U$5)</f>
        <v>44742.67284</v>
      </c>
      <c r="V8" s="114">
        <f>V$5*('BNVP-HDVs-psgr'!V$8/'BNVP-HDVs-psgr'!V$5)</f>
        <v>44203.82282</v>
      </c>
      <c r="W8" s="114">
        <f>W$5*('BNVP-HDVs-psgr'!W$8/'BNVP-HDVs-psgr'!W$5)</f>
        <v>43690.93317</v>
      </c>
      <c r="X8" s="114">
        <f>X$5*('BNVP-HDVs-psgr'!X$8/'BNVP-HDVs-psgr'!X$5)</f>
        <v>43201.7422</v>
      </c>
      <c r="Y8" s="114">
        <f>Y$5*('BNVP-HDVs-psgr'!Y$8/'BNVP-HDVs-psgr'!Y$5)</f>
        <v>42735.19655</v>
      </c>
      <c r="Z8" s="114">
        <f>Z$5*('BNVP-HDVs-psgr'!Z$8/'BNVP-HDVs-psgr'!Z$5)</f>
        <v>42290.68767</v>
      </c>
      <c r="AA8" s="114">
        <f>AA$5*('BNVP-HDVs-psgr'!AA$8/'BNVP-HDVs-psgr'!AA$5)</f>
        <v>41866.97844</v>
      </c>
      <c r="AB8" s="114">
        <f>AB$5*('BNVP-HDVs-psgr'!AB$8/'BNVP-HDVs-psgr'!AB$5)</f>
        <v>41462.85732</v>
      </c>
      <c r="AC8" s="114">
        <f>AC$5*('BNVP-HDVs-psgr'!AC$8/'BNVP-HDVs-psgr'!AC$5)</f>
        <v>41077.90126</v>
      </c>
      <c r="AD8" s="114">
        <f>AD$5*('BNVP-HDVs-psgr'!AD$8/'BNVP-HDVs-psgr'!AD$5)</f>
        <v>40710.72626</v>
      </c>
      <c r="AE8" s="114">
        <f>AE$5*('BNVP-HDVs-psgr'!AE$8/'BNVP-HDVs-psgr'!AE$5)</f>
        <v>40361.08655</v>
      </c>
      <c r="AF8" s="114">
        <f>AF$5*('BNVP-HDVs-psgr'!AF$8/'BNVP-HDVs-psgr'!AF$5)</f>
        <v>40011.7836</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B$5*('BNVP-HDVs-psgr'!B$2/'BNVP-HDVs-psgr'!B$5)</f>
        <v>18485583.33</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08">
        <f>Ships!A35</f>
        <v>10000000</v>
      </c>
      <c r="C5" s="3">
        <f t="shared" ref="C5:AF5" si="1">$B5</f>
        <v>10000000</v>
      </c>
      <c r="D5" s="3">
        <f t="shared" si="1"/>
        <v>10000000</v>
      </c>
      <c r="E5" s="3">
        <f t="shared" si="1"/>
        <v>10000000</v>
      </c>
      <c r="F5" s="3">
        <f t="shared" si="1"/>
        <v>10000000</v>
      </c>
      <c r="G5" s="3">
        <f t="shared" si="1"/>
        <v>10000000</v>
      </c>
      <c r="H5" s="3">
        <f t="shared" si="1"/>
        <v>10000000</v>
      </c>
      <c r="I5" s="3">
        <f t="shared" si="1"/>
        <v>10000000</v>
      </c>
      <c r="J5" s="3">
        <f t="shared" si="1"/>
        <v>10000000</v>
      </c>
      <c r="K5" s="3">
        <f t="shared" si="1"/>
        <v>10000000</v>
      </c>
      <c r="L5" s="3">
        <f t="shared" si="1"/>
        <v>10000000</v>
      </c>
      <c r="M5" s="3">
        <f t="shared" si="1"/>
        <v>10000000</v>
      </c>
      <c r="N5" s="3">
        <f t="shared" si="1"/>
        <v>10000000</v>
      </c>
      <c r="O5" s="3">
        <f t="shared" si="1"/>
        <v>10000000</v>
      </c>
      <c r="P5" s="3">
        <f t="shared" si="1"/>
        <v>10000000</v>
      </c>
      <c r="Q5" s="3">
        <f t="shared" si="1"/>
        <v>10000000</v>
      </c>
      <c r="R5" s="3">
        <f t="shared" si="1"/>
        <v>10000000</v>
      </c>
      <c r="S5" s="3">
        <f t="shared" si="1"/>
        <v>10000000</v>
      </c>
      <c r="T5" s="3">
        <f t="shared" si="1"/>
        <v>10000000</v>
      </c>
      <c r="U5" s="3">
        <f t="shared" si="1"/>
        <v>10000000</v>
      </c>
      <c r="V5" s="3">
        <f t="shared" si="1"/>
        <v>10000000</v>
      </c>
      <c r="W5" s="3">
        <f t="shared" si="1"/>
        <v>10000000</v>
      </c>
      <c r="X5" s="3">
        <f t="shared" si="1"/>
        <v>10000000</v>
      </c>
      <c r="Y5" s="3">
        <f t="shared" si="1"/>
        <v>10000000</v>
      </c>
      <c r="Z5" s="3">
        <f t="shared" si="1"/>
        <v>10000000</v>
      </c>
      <c r="AA5" s="3">
        <f t="shared" si="1"/>
        <v>10000000</v>
      </c>
      <c r="AB5" s="3">
        <f t="shared" si="1"/>
        <v>10000000</v>
      </c>
      <c r="AC5" s="3">
        <f t="shared" si="1"/>
        <v>10000000</v>
      </c>
      <c r="AD5" s="3">
        <f t="shared" si="1"/>
        <v>10000000</v>
      </c>
      <c r="AE5" s="3">
        <f t="shared" si="1"/>
        <v>10000000</v>
      </c>
      <c r="AF5" s="3">
        <f t="shared" si="1"/>
        <v>10000000</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114">
        <f>B$5*('BNVP-HDVs-psgr'!B$8/'BNVP-HDVs-psgr'!B$5)</f>
        <v>20122700.25</v>
      </c>
      <c r="C8" s="114">
        <f>C$5*('BNVP-HDVs-psgr'!C$8/'BNVP-HDVs-psgr'!C$5)</f>
        <v>20118323.63</v>
      </c>
      <c r="D8" s="114">
        <f>D$5*('BNVP-HDVs-psgr'!D$8/'BNVP-HDVs-psgr'!D$5)</f>
        <v>19683167.22</v>
      </c>
      <c r="E8" s="114">
        <f>E$5*('BNVP-HDVs-psgr'!E$8/'BNVP-HDVs-psgr'!E$5)</f>
        <v>19300094.98</v>
      </c>
      <c r="F8" s="114">
        <f>F$5*('BNVP-HDVs-psgr'!F$8/'BNVP-HDVs-psgr'!F$5)</f>
        <v>18913150.79</v>
      </c>
      <c r="G8" s="114">
        <f>G$5*('BNVP-HDVs-psgr'!G$8/'BNVP-HDVs-psgr'!G$5)</f>
        <v>18512639.66</v>
      </c>
      <c r="H8" s="114">
        <f>H$5*('BNVP-HDVs-psgr'!H$8/'BNVP-HDVs-psgr'!H$5)</f>
        <v>18160786.57</v>
      </c>
      <c r="I8" s="114">
        <f>I$5*('BNVP-HDVs-psgr'!I$8/'BNVP-HDVs-psgr'!I$5)</f>
        <v>17836975.93</v>
      </c>
      <c r="J8" s="114">
        <f>J$5*('BNVP-HDVs-psgr'!J$8/'BNVP-HDVs-psgr'!J$5)</f>
        <v>17528114.22</v>
      </c>
      <c r="K8" s="114">
        <f>K$5*('BNVP-HDVs-psgr'!K$8/'BNVP-HDVs-psgr'!K$5)</f>
        <v>17233820.43</v>
      </c>
      <c r="L8" s="114">
        <f>L$5*('BNVP-HDVs-psgr'!L$8/'BNVP-HDVs-psgr'!L$5)</f>
        <v>16953260.82</v>
      </c>
      <c r="M8" s="114">
        <f>M$5*('BNVP-HDVs-psgr'!M$8/'BNVP-HDVs-psgr'!M$5)</f>
        <v>16686209.57</v>
      </c>
      <c r="N8" s="114">
        <f>N$5*('BNVP-HDVs-psgr'!N$8/'BNVP-HDVs-psgr'!N$5)</f>
        <v>16430476.37</v>
      </c>
      <c r="O8" s="114">
        <f>O$5*('BNVP-HDVs-psgr'!O$8/'BNVP-HDVs-psgr'!O$5)</f>
        <v>16188466.27</v>
      </c>
      <c r="P8" s="114">
        <f>P$5*('BNVP-HDVs-psgr'!P$8/'BNVP-HDVs-psgr'!P$5)</f>
        <v>15950941.25</v>
      </c>
      <c r="Q8" s="114">
        <f>Q$5*('BNVP-HDVs-psgr'!Q$8/'BNVP-HDVs-psgr'!Q$5)</f>
        <v>15723197.95</v>
      </c>
      <c r="R8" s="114">
        <f>R$5*('BNVP-HDVs-psgr'!R$8/'BNVP-HDVs-psgr'!R$5)</f>
        <v>15506277.84</v>
      </c>
      <c r="S8" s="114">
        <f>S$5*('BNVP-HDVs-psgr'!S$8/'BNVP-HDVs-psgr'!S$5)</f>
        <v>15299395.97</v>
      </c>
      <c r="T8" s="114">
        <f>T$5*('BNVP-HDVs-psgr'!T$8/'BNVP-HDVs-psgr'!T$5)</f>
        <v>15102128.05</v>
      </c>
      <c r="U8" s="114">
        <f>U$5*('BNVP-HDVs-psgr'!U$8/'BNVP-HDVs-psgr'!U$5)</f>
        <v>14914224.28</v>
      </c>
      <c r="V8" s="114">
        <f>V$5*('BNVP-HDVs-psgr'!V$8/'BNVP-HDVs-psgr'!V$5)</f>
        <v>14734607.61</v>
      </c>
      <c r="W8" s="114">
        <f>W$5*('BNVP-HDVs-psgr'!W$8/'BNVP-HDVs-psgr'!W$5)</f>
        <v>14563644.39</v>
      </c>
      <c r="X8" s="114">
        <f>X$5*('BNVP-HDVs-psgr'!X$8/'BNVP-HDVs-psgr'!X$5)</f>
        <v>14400580.73</v>
      </c>
      <c r="Y8" s="114">
        <f>Y$5*('BNVP-HDVs-psgr'!Y$8/'BNVP-HDVs-psgr'!Y$5)</f>
        <v>14245065.52</v>
      </c>
      <c r="Z8" s="114">
        <f>Z$5*('BNVP-HDVs-psgr'!Z$8/'BNVP-HDVs-psgr'!Z$5)</f>
        <v>14096895.89</v>
      </c>
      <c r="AA8" s="114">
        <f>AA$5*('BNVP-HDVs-psgr'!AA$8/'BNVP-HDVs-psgr'!AA$5)</f>
        <v>13955659.48</v>
      </c>
      <c r="AB8" s="114">
        <f>AB$5*('BNVP-HDVs-psgr'!AB$8/'BNVP-HDVs-psgr'!AB$5)</f>
        <v>13820952.44</v>
      </c>
      <c r="AC8" s="114">
        <f>AC$5*('BNVP-HDVs-psgr'!AC$8/'BNVP-HDVs-psgr'!AC$5)</f>
        <v>13692633.75</v>
      </c>
      <c r="AD8" s="114">
        <f>AD$5*('BNVP-HDVs-psgr'!AD$8/'BNVP-HDVs-psgr'!AD$5)</f>
        <v>13570242.09</v>
      </c>
      <c r="AE8" s="114">
        <f>AE$5*('BNVP-HDVs-psgr'!AE$8/'BNVP-HDVs-psgr'!AE$5)</f>
        <v>13453695.52</v>
      </c>
      <c r="AF8" s="114">
        <f>AF$5*('BNVP-HDVs-psgr'!AF$8/'BNVP-HDVs-psgr'!AF$5)</f>
        <v>13337261.2</v>
      </c>
      <c r="AG8" s="114"/>
      <c r="AH8" s="114"/>
      <c r="AI8" s="114"/>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4">
        <f>B4*(Motorbikes!$B$19/Motorbikes!$B$20)</f>
        <v>13157.39109</v>
      </c>
      <c r="C2" s="114">
        <v>0.0</v>
      </c>
      <c r="D2" s="114">
        <v>0.0</v>
      </c>
      <c r="E2" s="114">
        <v>0.0</v>
      </c>
      <c r="F2" s="114">
        <v>0.0</v>
      </c>
      <c r="G2" s="114">
        <v>0.0</v>
      </c>
      <c r="H2" s="114">
        <v>0.0</v>
      </c>
      <c r="I2" s="114">
        <v>0.0</v>
      </c>
      <c r="J2" s="114">
        <v>0.0</v>
      </c>
      <c r="K2" s="114">
        <v>0.0</v>
      </c>
      <c r="L2" s="114">
        <v>0.0</v>
      </c>
      <c r="M2" s="114">
        <v>0.0</v>
      </c>
      <c r="N2" s="114">
        <v>0.0</v>
      </c>
      <c r="O2" s="114">
        <v>0.0</v>
      </c>
      <c r="P2" s="114">
        <v>0.0</v>
      </c>
      <c r="Q2" s="114">
        <v>0.0</v>
      </c>
      <c r="R2" s="114">
        <v>0.0</v>
      </c>
      <c r="S2" s="114">
        <v>0.0</v>
      </c>
      <c r="T2" s="114">
        <v>0.0</v>
      </c>
      <c r="U2" s="114">
        <v>0.0</v>
      </c>
      <c r="V2" s="114">
        <v>0.0</v>
      </c>
      <c r="W2" s="114">
        <v>0.0</v>
      </c>
      <c r="X2" s="114">
        <v>0.0</v>
      </c>
      <c r="Y2" s="114">
        <v>0.0</v>
      </c>
      <c r="Z2" s="114">
        <v>0.0</v>
      </c>
      <c r="AA2" s="114">
        <v>0.0</v>
      </c>
      <c r="AB2" s="114">
        <v>0.0</v>
      </c>
      <c r="AC2" s="114">
        <v>0.0</v>
      </c>
      <c r="AD2" s="114">
        <v>0.0</v>
      </c>
      <c r="AE2" s="114">
        <v>0.0</v>
      </c>
      <c r="AF2" s="114">
        <v>0.0</v>
      </c>
      <c r="AG2" s="114"/>
      <c r="AH2" s="114"/>
      <c r="AI2" s="114"/>
      <c r="AJ2" s="114"/>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108">
        <f>AVERAGE(Motorbikes!C3:C12)</f>
        <v>8980</v>
      </c>
      <c r="C4" s="3">
        <f t="shared" ref="C4:AF4" si="1">$B4</f>
        <v>8980</v>
      </c>
      <c r="D4" s="3">
        <f t="shared" si="1"/>
        <v>8980</v>
      </c>
      <c r="E4" s="3">
        <f t="shared" si="1"/>
        <v>8980</v>
      </c>
      <c r="F4" s="3">
        <f t="shared" si="1"/>
        <v>8980</v>
      </c>
      <c r="G4" s="3">
        <f t="shared" si="1"/>
        <v>8980</v>
      </c>
      <c r="H4" s="3">
        <f t="shared" si="1"/>
        <v>8980</v>
      </c>
      <c r="I4" s="3">
        <f t="shared" si="1"/>
        <v>8980</v>
      </c>
      <c r="J4" s="3">
        <f t="shared" si="1"/>
        <v>8980</v>
      </c>
      <c r="K4" s="3">
        <f t="shared" si="1"/>
        <v>8980</v>
      </c>
      <c r="L4" s="3">
        <f t="shared" si="1"/>
        <v>8980</v>
      </c>
      <c r="M4" s="3">
        <f t="shared" si="1"/>
        <v>8980</v>
      </c>
      <c r="N4" s="3">
        <f t="shared" si="1"/>
        <v>8980</v>
      </c>
      <c r="O4" s="3">
        <f t="shared" si="1"/>
        <v>8980</v>
      </c>
      <c r="P4" s="3">
        <f t="shared" si="1"/>
        <v>8980</v>
      </c>
      <c r="Q4" s="3">
        <f t="shared" si="1"/>
        <v>8980</v>
      </c>
      <c r="R4" s="3">
        <f t="shared" si="1"/>
        <v>8980</v>
      </c>
      <c r="S4" s="3">
        <f t="shared" si="1"/>
        <v>8980</v>
      </c>
      <c r="T4" s="3">
        <f t="shared" si="1"/>
        <v>8980</v>
      </c>
      <c r="U4" s="3">
        <f t="shared" si="1"/>
        <v>8980</v>
      </c>
      <c r="V4" s="3">
        <f t="shared" si="1"/>
        <v>8980</v>
      </c>
      <c r="W4" s="3">
        <f t="shared" si="1"/>
        <v>8980</v>
      </c>
      <c r="X4" s="3">
        <f t="shared" si="1"/>
        <v>8980</v>
      </c>
      <c r="Y4" s="3">
        <f t="shared" si="1"/>
        <v>8980</v>
      </c>
      <c r="Z4" s="3">
        <f t="shared" si="1"/>
        <v>8980</v>
      </c>
      <c r="AA4" s="3">
        <f t="shared" si="1"/>
        <v>8980</v>
      </c>
      <c r="AB4" s="3">
        <f t="shared" si="1"/>
        <v>8980</v>
      </c>
      <c r="AC4" s="3">
        <f t="shared" si="1"/>
        <v>8980</v>
      </c>
      <c r="AD4" s="3">
        <f t="shared" si="1"/>
        <v>8980</v>
      </c>
      <c r="AE4" s="3">
        <f t="shared" si="1"/>
        <v>8980</v>
      </c>
      <c r="AF4" s="3">
        <f t="shared" si="1"/>
        <v>8980</v>
      </c>
    </row>
    <row r="5" ht="14.25" customHeight="1">
      <c r="A5" s="3" t="s">
        <v>4075</v>
      </c>
      <c r="B5" s="3">
        <v>0.0</v>
      </c>
      <c r="C5" s="3">
        <v>0.0</v>
      </c>
      <c r="D5" s="3">
        <v>0.0</v>
      </c>
      <c r="E5" s="3">
        <v>0.0</v>
      </c>
      <c r="F5" s="3">
        <v>0.0</v>
      </c>
      <c r="G5" s="3">
        <v>0.0</v>
      </c>
      <c r="H5" s="3">
        <v>0.0</v>
      </c>
      <c r="I5" s="3">
        <v>0.0</v>
      </c>
      <c r="J5" s="3">
        <v>0.0</v>
      </c>
      <c r="K5" s="3">
        <v>0.0</v>
      </c>
      <c r="L5" s="3">
        <v>0.0</v>
      </c>
      <c r="M5" s="3">
        <v>0.0</v>
      </c>
      <c r="N5" s="3">
        <v>0.0</v>
      </c>
      <c r="O5" s="3">
        <v>0.0</v>
      </c>
      <c r="P5" s="3">
        <v>0.0</v>
      </c>
      <c r="Q5" s="3">
        <v>0.0</v>
      </c>
      <c r="R5" s="3">
        <v>0.0</v>
      </c>
      <c r="S5" s="3">
        <v>0.0</v>
      </c>
      <c r="T5" s="3">
        <v>0.0</v>
      </c>
      <c r="U5" s="3">
        <v>0.0</v>
      </c>
      <c r="V5" s="3">
        <v>0.0</v>
      </c>
      <c r="W5" s="3">
        <v>0.0</v>
      </c>
      <c r="X5" s="3">
        <v>0.0</v>
      </c>
      <c r="Y5" s="3">
        <v>0.0</v>
      </c>
      <c r="Z5" s="3">
        <v>0.0</v>
      </c>
      <c r="AA5" s="3">
        <v>0.0</v>
      </c>
      <c r="AB5" s="3">
        <v>0.0</v>
      </c>
      <c r="AC5" s="3">
        <v>0.0</v>
      </c>
      <c r="AD5" s="3">
        <v>0.0</v>
      </c>
      <c r="AE5" s="3">
        <v>0.0</v>
      </c>
      <c r="AF5" s="3">
        <v>0.0</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3">
        <v>0.0</v>
      </c>
      <c r="C8" s="3">
        <v>0.0</v>
      </c>
      <c r="D8" s="3">
        <v>0.0</v>
      </c>
      <c r="E8" s="3">
        <v>0.0</v>
      </c>
      <c r="F8" s="3">
        <v>0.0</v>
      </c>
      <c r="G8" s="3">
        <v>0.0</v>
      </c>
      <c r="H8" s="3">
        <v>0.0</v>
      </c>
      <c r="I8" s="3">
        <v>0.0</v>
      </c>
      <c r="J8" s="3">
        <v>0.0</v>
      </c>
      <c r="K8" s="3">
        <v>0.0</v>
      </c>
      <c r="L8" s="3">
        <v>0.0</v>
      </c>
      <c r="M8" s="3">
        <v>0.0</v>
      </c>
      <c r="N8" s="3">
        <v>0.0</v>
      </c>
      <c r="O8" s="3">
        <v>0.0</v>
      </c>
      <c r="P8" s="3">
        <v>0.0</v>
      </c>
      <c r="Q8" s="3">
        <v>0.0</v>
      </c>
      <c r="R8" s="3">
        <v>0.0</v>
      </c>
      <c r="S8" s="3">
        <v>0.0</v>
      </c>
      <c r="T8" s="3">
        <v>0.0</v>
      </c>
      <c r="U8" s="3">
        <v>0.0</v>
      </c>
      <c r="V8" s="3">
        <v>0.0</v>
      </c>
      <c r="W8" s="3">
        <v>0.0</v>
      </c>
      <c r="X8" s="3">
        <v>0.0</v>
      </c>
      <c r="Y8" s="3">
        <v>0.0</v>
      </c>
      <c r="Z8" s="3">
        <v>0.0</v>
      </c>
      <c r="AA8" s="3">
        <v>0.0</v>
      </c>
      <c r="AB8" s="3">
        <v>0.0</v>
      </c>
      <c r="AC8" s="3">
        <v>0.0</v>
      </c>
      <c r="AD8" s="3">
        <v>0.0</v>
      </c>
      <c r="AE8" s="3">
        <v>0.0</v>
      </c>
      <c r="AF8" s="3">
        <v>0.0</v>
      </c>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3">
        <v>0.0</v>
      </c>
      <c r="C2" s="3">
        <v>0.0</v>
      </c>
      <c r="D2" s="3">
        <v>0.0</v>
      </c>
      <c r="E2" s="3">
        <v>0.0</v>
      </c>
      <c r="F2" s="3">
        <v>0.0</v>
      </c>
      <c r="G2" s="3">
        <v>0.0</v>
      </c>
      <c r="H2" s="3">
        <v>0.0</v>
      </c>
      <c r="I2" s="3">
        <v>0.0</v>
      </c>
      <c r="J2" s="3">
        <v>0.0</v>
      </c>
      <c r="K2" s="3">
        <v>0.0</v>
      </c>
      <c r="L2" s="3">
        <v>0.0</v>
      </c>
      <c r="M2" s="3">
        <v>0.0</v>
      </c>
      <c r="N2" s="3">
        <v>0.0</v>
      </c>
      <c r="O2" s="3">
        <v>0.0</v>
      </c>
      <c r="P2" s="3">
        <v>0.0</v>
      </c>
      <c r="Q2" s="3">
        <v>0.0</v>
      </c>
      <c r="R2" s="3">
        <v>0.0</v>
      </c>
      <c r="S2" s="3">
        <v>0.0</v>
      </c>
      <c r="T2" s="3">
        <v>0.0</v>
      </c>
      <c r="U2" s="3">
        <v>0.0</v>
      </c>
      <c r="V2" s="3">
        <v>0.0</v>
      </c>
      <c r="W2" s="3">
        <v>0.0</v>
      </c>
      <c r="X2" s="3">
        <v>0.0</v>
      </c>
      <c r="Y2" s="3">
        <v>0.0</v>
      </c>
      <c r="Z2" s="3">
        <v>0.0</v>
      </c>
      <c r="AA2" s="3">
        <v>0.0</v>
      </c>
      <c r="AB2" s="3">
        <v>0.0</v>
      </c>
      <c r="AC2" s="3">
        <v>0.0</v>
      </c>
      <c r="AD2" s="3">
        <v>0.0</v>
      </c>
      <c r="AE2" s="3">
        <v>0.0</v>
      </c>
      <c r="AF2" s="3">
        <v>0.0</v>
      </c>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3">
        <v>0.0</v>
      </c>
      <c r="C5" s="3">
        <v>0.0</v>
      </c>
      <c r="D5" s="3">
        <v>0.0</v>
      </c>
      <c r="E5" s="3">
        <v>0.0</v>
      </c>
      <c r="F5" s="3">
        <v>0.0</v>
      </c>
      <c r="G5" s="3">
        <v>0.0</v>
      </c>
      <c r="H5" s="3">
        <v>0.0</v>
      </c>
      <c r="I5" s="3">
        <v>0.0</v>
      </c>
      <c r="J5" s="3">
        <v>0.0</v>
      </c>
      <c r="K5" s="3">
        <v>0.0</v>
      </c>
      <c r="L5" s="3">
        <v>0.0</v>
      </c>
      <c r="M5" s="3">
        <v>0.0</v>
      </c>
      <c r="N5" s="3">
        <v>0.0</v>
      </c>
      <c r="O5" s="3">
        <v>0.0</v>
      </c>
      <c r="P5" s="3">
        <v>0.0</v>
      </c>
      <c r="Q5" s="3">
        <v>0.0</v>
      </c>
      <c r="R5" s="3">
        <v>0.0</v>
      </c>
      <c r="S5" s="3">
        <v>0.0</v>
      </c>
      <c r="T5" s="3">
        <v>0.0</v>
      </c>
      <c r="U5" s="3">
        <v>0.0</v>
      </c>
      <c r="V5" s="3">
        <v>0.0</v>
      </c>
      <c r="W5" s="3">
        <v>0.0</v>
      </c>
      <c r="X5" s="3">
        <v>0.0</v>
      </c>
      <c r="Y5" s="3">
        <v>0.0</v>
      </c>
      <c r="Z5" s="3">
        <v>0.0</v>
      </c>
      <c r="AA5" s="3">
        <v>0.0</v>
      </c>
      <c r="AB5" s="3">
        <v>0.0</v>
      </c>
      <c r="AC5" s="3">
        <v>0.0</v>
      </c>
      <c r="AD5" s="3">
        <v>0.0</v>
      </c>
      <c r="AE5" s="3">
        <v>0.0</v>
      </c>
      <c r="AF5" s="3">
        <v>0.0</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4"/>
    </row>
    <row r="8" ht="14.25" customHeight="1">
      <c r="A8" s="3" t="s">
        <v>4078</v>
      </c>
      <c r="B8" s="3">
        <v>0.0</v>
      </c>
      <c r="C8" s="3">
        <v>0.0</v>
      </c>
      <c r="D8" s="3">
        <v>0.0</v>
      </c>
      <c r="E8" s="3">
        <v>0.0</v>
      </c>
      <c r="F8" s="3">
        <v>0.0</v>
      </c>
      <c r="G8" s="3">
        <v>0.0</v>
      </c>
      <c r="H8" s="3">
        <v>0.0</v>
      </c>
      <c r="I8" s="3">
        <v>0.0</v>
      </c>
      <c r="J8" s="3">
        <v>0.0</v>
      </c>
      <c r="K8" s="3">
        <v>0.0</v>
      </c>
      <c r="L8" s="3">
        <v>0.0</v>
      </c>
      <c r="M8" s="3">
        <v>0.0</v>
      </c>
      <c r="N8" s="3">
        <v>0.0</v>
      </c>
      <c r="O8" s="3">
        <v>0.0</v>
      </c>
      <c r="P8" s="3">
        <v>0.0</v>
      </c>
      <c r="Q8" s="3">
        <v>0.0</v>
      </c>
      <c r="R8" s="3">
        <v>0.0</v>
      </c>
      <c r="S8" s="3">
        <v>0.0</v>
      </c>
      <c r="T8" s="3">
        <v>0.0</v>
      </c>
      <c r="U8" s="3">
        <v>0.0</v>
      </c>
      <c r="V8" s="3">
        <v>0.0</v>
      </c>
      <c r="W8" s="3">
        <v>0.0</v>
      </c>
      <c r="X8" s="3">
        <v>0.0</v>
      </c>
      <c r="Y8" s="3">
        <v>0.0</v>
      </c>
      <c r="Z8" s="3">
        <v>0.0</v>
      </c>
      <c r="AA8" s="3">
        <v>0.0</v>
      </c>
      <c r="AB8" s="3">
        <v>0.0</v>
      </c>
      <c r="AC8" s="3">
        <v>0.0</v>
      </c>
      <c r="AD8" s="3">
        <v>0.0</v>
      </c>
      <c r="AE8" s="3">
        <v>0.0</v>
      </c>
      <c r="AF8" s="3">
        <v>0.0</v>
      </c>
      <c r="AJ8" s="114"/>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2017-07-01T03:43:09Z</dcterms:created>
  <dc:creator>Jeffrey Rissman</dc:creator>
</cp:coreProperties>
</file>