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Olivia Ashmoore\Documents\EPS_Models by Region\Indonesia\eps-indonesia\InputData\bldgs\BCEU\"/>
    </mc:Choice>
  </mc:AlternateContent>
  <xr:revisionPtr revIDLastSave="0" documentId="13_ncr:1_{321EEB03-4E1E-4FCC-A591-A062E7D8A1CB}" xr6:coauthVersionLast="47" xr6:coauthVersionMax="47" xr10:uidLastSave="{00000000-0000-0000-0000-000000000000}"/>
  <bookViews>
    <workbookView xWindow="360" yWindow="300" windowWidth="17490" windowHeight="14430" firstSheet="3" activeTab="4" xr2:uid="{00000000-000D-0000-FFFF-FFFF00000000}"/>
  </bookViews>
  <sheets>
    <sheet name="About" sheetId="1" r:id="rId1"/>
    <sheet name="urban rural split" sheetId="2" r:id="rId2"/>
    <sheet name="Energy Consumption Total" sheetId="25" r:id="rId3"/>
    <sheet name="forecast" sheetId="27" r:id="rId4"/>
    <sheet name="Residential end uses" sheetId="3" r:id="rId5"/>
    <sheet name="urbanization (BPS)" sheetId="5" r:id="rId6"/>
    <sheet name="Residential Energy" sheetId="26" r:id="rId7"/>
    <sheet name="Commercial Energy" sheetId="28" r:id="rId8"/>
    <sheet name="Energy in Commercial" sheetId="4" r:id="rId9"/>
    <sheet name="LEAP projection" sheetId="7" r:id="rId10"/>
    <sheet name="BCEU-urban-residential-heating" sheetId="10" r:id="rId11"/>
    <sheet name="BCEU-urban-residential-cooling" sheetId="11" r:id="rId12"/>
    <sheet name="BCEU-urban-residential-lighting" sheetId="12" r:id="rId13"/>
    <sheet name="BCEU-urban-residential-appl" sheetId="9" r:id="rId14"/>
    <sheet name="BCEU-urban-residential-other" sheetId="13" r:id="rId15"/>
    <sheet name="BCEU-rural-residential-heating" sheetId="14" r:id="rId16"/>
    <sheet name="BCEU-rural-residential-cooling" sheetId="15" r:id="rId17"/>
    <sheet name="BCEU-rural-residential-lighting" sheetId="16" r:id="rId18"/>
    <sheet name="BCEU-rural-residential-appl" sheetId="17" r:id="rId19"/>
    <sheet name="BCEU-rural-residential-other" sheetId="18" r:id="rId20"/>
    <sheet name="BCEU-commercial-heating" sheetId="19" r:id="rId21"/>
    <sheet name="BCEU-commercial-cooling" sheetId="20" r:id="rId22"/>
    <sheet name="BCEU-commercial-lighting" sheetId="21" r:id="rId23"/>
    <sheet name="BCEU-commercial-appl" sheetId="22" r:id="rId24"/>
    <sheet name="BCEU-commercial-other" sheetId="23" r:id="rId25"/>
    <sheet name="BCEU-all-envelope" sheetId="24" r:id="rId26"/>
  </sheets>
  <definedNames>
    <definedName name="Table4">#REF!</definedName>
    <definedName name="Table5">#REF!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8" roundtripDataSignature="AMtx7mgptx+gikSoADD3zO+RdPCnsVb9LQ=="/>
    </ext>
  </extLst>
</workbook>
</file>

<file path=xl/calcChain.xml><?xml version="1.0" encoding="utf-8"?>
<calcChain xmlns="http://schemas.openxmlformats.org/spreadsheetml/2006/main">
  <c r="M37" i="26" l="1"/>
  <c r="C13" i="27"/>
  <c r="C18" i="28" s="1"/>
  <c r="C5" i="27"/>
  <c r="C25" i="26"/>
  <c r="E37" i="26" s="1"/>
  <c r="E150" i="26" s="1"/>
  <c r="B59" i="26"/>
  <c r="C14" i="27"/>
  <c r="C6" i="27"/>
  <c r="C23" i="26"/>
  <c r="D37" i="26"/>
  <c r="C20" i="28"/>
  <c r="C21" i="28"/>
  <c r="C19" i="28"/>
  <c r="C14" i="28"/>
  <c r="C13" i="28"/>
  <c r="C12" i="28"/>
  <c r="C11" i="28"/>
  <c r="H7" i="28"/>
  <c r="G7" i="28"/>
  <c r="F7" i="28"/>
  <c r="E7" i="28"/>
  <c r="D7" i="28"/>
  <c r="C7" i="28"/>
  <c r="H6" i="28"/>
  <c r="G6" i="28"/>
  <c r="F6" i="28"/>
  <c r="E6" i="28"/>
  <c r="D6" i="28"/>
  <c r="C6" i="28"/>
  <c r="H5" i="28"/>
  <c r="F29" i="28" s="1"/>
  <c r="G5" i="28"/>
  <c r="F5" i="28"/>
  <c r="C28" i="28" s="1"/>
  <c r="E5" i="28"/>
  <c r="C27" i="28" s="1"/>
  <c r="D5" i="28"/>
  <c r="C5" i="28"/>
  <c r="C25" i="28" s="1"/>
  <c r="H4" i="28"/>
  <c r="G4" i="28"/>
  <c r="F4" i="28"/>
  <c r="E4" i="28"/>
  <c r="D4" i="28"/>
  <c r="C4" i="28"/>
  <c r="C43" i="26"/>
  <c r="D43" i="26"/>
  <c r="B43" i="26"/>
  <c r="C158" i="26"/>
  <c r="D158" i="26"/>
  <c r="B158" i="26"/>
  <c r="C156" i="26"/>
  <c r="D156" i="26"/>
  <c r="B156" i="26"/>
  <c r="C155" i="26"/>
  <c r="D155" i="26"/>
  <c r="B155" i="26"/>
  <c r="C152" i="26"/>
  <c r="D152" i="26"/>
  <c r="B152" i="26"/>
  <c r="C163" i="26"/>
  <c r="D163" i="26"/>
  <c r="B163" i="26"/>
  <c r="C150" i="26"/>
  <c r="D150" i="26"/>
  <c r="B150" i="26"/>
  <c r="B137" i="26"/>
  <c r="C137" i="26"/>
  <c r="D137" i="26"/>
  <c r="C124" i="26"/>
  <c r="D124" i="26"/>
  <c r="B124" i="26"/>
  <c r="B98" i="26"/>
  <c r="C93" i="26"/>
  <c r="D93" i="26"/>
  <c r="B93" i="26"/>
  <c r="C91" i="26"/>
  <c r="D91" i="26"/>
  <c r="B91" i="26"/>
  <c r="C90" i="26"/>
  <c r="D90" i="26"/>
  <c r="B90" i="26"/>
  <c r="C87" i="26"/>
  <c r="D87" i="26"/>
  <c r="B87" i="26"/>
  <c r="C98" i="26"/>
  <c r="D98" i="26"/>
  <c r="C85" i="26"/>
  <c r="D85" i="26"/>
  <c r="B85" i="26"/>
  <c r="C72" i="26"/>
  <c r="D72" i="26"/>
  <c r="B72" i="26"/>
  <c r="C59" i="26"/>
  <c r="D59" i="26"/>
  <c r="B38" i="26"/>
  <c r="C38" i="26"/>
  <c r="B39" i="26"/>
  <c r="D10" i="26"/>
  <c r="E10" i="26"/>
  <c r="D38" i="26" s="1"/>
  <c r="F10" i="26"/>
  <c r="E38" i="26" s="1"/>
  <c r="G10" i="26"/>
  <c r="F38" i="26" s="1"/>
  <c r="H10" i="26"/>
  <c r="G38" i="26" s="1"/>
  <c r="I10" i="26"/>
  <c r="H38" i="26" s="1"/>
  <c r="J10" i="26"/>
  <c r="I38" i="26" s="1"/>
  <c r="K10" i="26"/>
  <c r="J38" i="26" s="1"/>
  <c r="L10" i="26"/>
  <c r="K38" i="26" s="1"/>
  <c r="M10" i="26"/>
  <c r="L38" i="26" s="1"/>
  <c r="N10" i="26"/>
  <c r="M38" i="26" s="1"/>
  <c r="O10" i="26"/>
  <c r="N38" i="26" s="1"/>
  <c r="P10" i="26"/>
  <c r="O38" i="26" s="1"/>
  <c r="Q10" i="26"/>
  <c r="P38" i="26" s="1"/>
  <c r="R10" i="26"/>
  <c r="Q38" i="26" s="1"/>
  <c r="S10" i="26"/>
  <c r="R38" i="26" s="1"/>
  <c r="T10" i="26"/>
  <c r="S38" i="26" s="1"/>
  <c r="U10" i="26"/>
  <c r="T38" i="26" s="1"/>
  <c r="V10" i="26"/>
  <c r="U38" i="26" s="1"/>
  <c r="W10" i="26"/>
  <c r="X10" i="26"/>
  <c r="W38" i="26" s="1"/>
  <c r="Y10" i="26"/>
  <c r="X38" i="26" s="1"/>
  <c r="Z10" i="26"/>
  <c r="Y38" i="26" s="1"/>
  <c r="AA10" i="26"/>
  <c r="Z38" i="26" s="1"/>
  <c r="AB10" i="26"/>
  <c r="AA38" i="26" s="1"/>
  <c r="AC10" i="26"/>
  <c r="AB38" i="26" s="1"/>
  <c r="AD10" i="26"/>
  <c r="AC38" i="26" s="1"/>
  <c r="AE10" i="26"/>
  <c r="AD38" i="26" s="1"/>
  <c r="AF10" i="26"/>
  <c r="AE38" i="26" s="1"/>
  <c r="AG10" i="26"/>
  <c r="AF38" i="26" s="1"/>
  <c r="AH10" i="26"/>
  <c r="AG38" i="26" s="1"/>
  <c r="D11" i="26"/>
  <c r="C39" i="26" s="1"/>
  <c r="E11" i="26"/>
  <c r="D39" i="26" s="1"/>
  <c r="F11" i="26"/>
  <c r="E39" i="26" s="1"/>
  <c r="G11" i="26"/>
  <c r="H11" i="26"/>
  <c r="I11" i="26"/>
  <c r="H39" i="26" s="1"/>
  <c r="J11" i="26"/>
  <c r="I39" i="26" s="1"/>
  <c r="K11" i="26"/>
  <c r="J39" i="26" s="1"/>
  <c r="L11" i="26"/>
  <c r="K39" i="26" s="1"/>
  <c r="M11" i="26"/>
  <c r="L39" i="26" s="1"/>
  <c r="N11" i="26"/>
  <c r="M39" i="26" s="1"/>
  <c r="O11" i="26"/>
  <c r="N39" i="26" s="1"/>
  <c r="P11" i="26"/>
  <c r="O39" i="26" s="1"/>
  <c r="Q11" i="26"/>
  <c r="P39" i="26" s="1"/>
  <c r="R11" i="26"/>
  <c r="Q39" i="26" s="1"/>
  <c r="S11" i="26"/>
  <c r="R39" i="26" s="1"/>
  <c r="T11" i="26"/>
  <c r="S39" i="26" s="1"/>
  <c r="U11" i="26"/>
  <c r="T39" i="26" s="1"/>
  <c r="V11" i="26"/>
  <c r="U39" i="26" s="1"/>
  <c r="W11" i="26"/>
  <c r="V39" i="26" s="1"/>
  <c r="X11" i="26"/>
  <c r="W39" i="26" s="1"/>
  <c r="Y11" i="26"/>
  <c r="X39" i="26" s="1"/>
  <c r="Z11" i="26"/>
  <c r="Y39" i="26" s="1"/>
  <c r="AA11" i="26"/>
  <c r="Z39" i="26" s="1"/>
  <c r="AB11" i="26"/>
  <c r="AA39" i="26" s="1"/>
  <c r="AC11" i="26"/>
  <c r="AB39" i="26" s="1"/>
  <c r="AD11" i="26"/>
  <c r="AC39" i="26" s="1"/>
  <c r="AE11" i="26"/>
  <c r="AD39" i="26" s="1"/>
  <c r="AF11" i="26"/>
  <c r="AG11" i="26"/>
  <c r="AF39" i="26" s="1"/>
  <c r="AH11" i="26"/>
  <c r="AG39" i="26" s="1"/>
  <c r="C11" i="26"/>
  <c r="C10" i="26"/>
  <c r="V38" i="26"/>
  <c r="F39" i="26"/>
  <c r="G39" i="26"/>
  <c r="AE39" i="26"/>
  <c r="AP6" i="5"/>
  <c r="AM6" i="5"/>
  <c r="AN6" i="5"/>
  <c r="AO6" i="5"/>
  <c r="AM7" i="5"/>
  <c r="AN7" i="5"/>
  <c r="AO7" i="5"/>
  <c r="AP7" i="5"/>
  <c r="AL7" i="5"/>
  <c r="AL6" i="5"/>
  <c r="AH6" i="5"/>
  <c r="AI6" i="5"/>
  <c r="AJ6" i="5"/>
  <c r="AK6" i="5"/>
  <c r="AH7" i="5"/>
  <c r="AI7" i="5"/>
  <c r="AJ7" i="5"/>
  <c r="AK7" i="5"/>
  <c r="AG7" i="5"/>
  <c r="AG6" i="5"/>
  <c r="AF7" i="5"/>
  <c r="AE7" i="5"/>
  <c r="AD7" i="5"/>
  <c r="AC7" i="5"/>
  <c r="AB7" i="5"/>
  <c r="AA7" i="5"/>
  <c r="AF6" i="5"/>
  <c r="AE6" i="5"/>
  <c r="AD6" i="5"/>
  <c r="AC6" i="5"/>
  <c r="AB6" i="5"/>
  <c r="AA6" i="5"/>
  <c r="G2" i="5"/>
  <c r="E33" i="28" l="1"/>
  <c r="E152" i="26"/>
  <c r="E156" i="26"/>
  <c r="E85" i="26"/>
  <c r="E87" i="26"/>
  <c r="E91" i="26"/>
  <c r="E59" i="26"/>
  <c r="E163" i="26"/>
  <c r="E155" i="26"/>
  <c r="E158" i="26"/>
  <c r="E137" i="26"/>
  <c r="E72" i="26"/>
  <c r="E98" i="26"/>
  <c r="E90" i="26"/>
  <c r="E93" i="26"/>
  <c r="E124" i="26"/>
  <c r="AG33" i="28"/>
  <c r="D15" i="28"/>
  <c r="J7" i="28"/>
  <c r="D33" i="28" s="1"/>
  <c r="D86" i="28" s="1"/>
  <c r="C29" i="28"/>
  <c r="B78" i="28" s="1"/>
  <c r="E29" i="28"/>
  <c r="F91" i="28" s="1"/>
  <c r="F33" i="28"/>
  <c r="F84" i="28" s="1"/>
  <c r="C26" i="28"/>
  <c r="H28" i="28" s="1"/>
  <c r="X33" i="28"/>
  <c r="AF33" i="28"/>
  <c r="AF86" i="28" s="1"/>
  <c r="V33" i="28"/>
  <c r="V86" i="28" s="1"/>
  <c r="AD33" i="28"/>
  <c r="AD84" i="28" s="1"/>
  <c r="N33" i="28"/>
  <c r="N84" i="28" s="1"/>
  <c r="H33" i="28"/>
  <c r="H86" i="28" s="1"/>
  <c r="P33" i="28"/>
  <c r="P84" i="28" s="1"/>
  <c r="J6" i="28"/>
  <c r="C33" i="28" s="1"/>
  <c r="C83" i="28" s="1"/>
  <c r="B84" i="28"/>
  <c r="J5" i="28"/>
  <c r="B86" i="28"/>
  <c r="J33" i="28"/>
  <c r="J84" i="28" s="1"/>
  <c r="R33" i="28"/>
  <c r="Z33" i="28"/>
  <c r="K33" i="28"/>
  <c r="S33" i="28"/>
  <c r="AA33" i="28"/>
  <c r="L33" i="28"/>
  <c r="T33" i="28"/>
  <c r="AB33" i="28"/>
  <c r="B29" i="28"/>
  <c r="E84" i="28"/>
  <c r="M33" i="28"/>
  <c r="U33" i="28"/>
  <c r="AC33" i="28"/>
  <c r="AC84" i="28" s="1"/>
  <c r="B83" i="28"/>
  <c r="D29" i="28"/>
  <c r="G33" i="28"/>
  <c r="G83" i="28" s="1"/>
  <c r="O33" i="28"/>
  <c r="O84" i="28" s="1"/>
  <c r="W33" i="28"/>
  <c r="AE33" i="28"/>
  <c r="I33" i="28"/>
  <c r="Q33" i="28"/>
  <c r="Y33" i="28"/>
  <c r="C4" i="26"/>
  <c r="D4" i="26"/>
  <c r="E4" i="26"/>
  <c r="F4" i="26"/>
  <c r="G4" i="26"/>
  <c r="H4" i="26"/>
  <c r="C15" i="27"/>
  <c r="C16" i="27"/>
  <c r="C17" i="27"/>
  <c r="C8" i="27"/>
  <c r="C7" i="27"/>
  <c r="C24" i="26" s="1"/>
  <c r="O37" i="26"/>
  <c r="K13" i="25"/>
  <c r="K14" i="25"/>
  <c r="K12" i="25"/>
  <c r="I5" i="25"/>
  <c r="I6" i="25"/>
  <c r="I4" i="25"/>
  <c r="C30" i="25"/>
  <c r="D30" i="25"/>
  <c r="E30" i="25"/>
  <c r="F30" i="25"/>
  <c r="G30" i="25"/>
  <c r="H30" i="25"/>
  <c r="I30" i="25"/>
  <c r="B30" i="25"/>
  <c r="G22" i="25"/>
  <c r="C22" i="25"/>
  <c r="D22" i="25"/>
  <c r="E22" i="25"/>
  <c r="F22" i="25"/>
  <c r="B22" i="25"/>
  <c r="B23" i="25"/>
  <c r="M4" i="3"/>
  <c r="M5" i="3"/>
  <c r="N5" i="3" s="1"/>
  <c r="C17" i="26" s="1"/>
  <c r="M6" i="3"/>
  <c r="M3" i="3"/>
  <c r="D84" i="28" l="1"/>
  <c r="D83" i="28"/>
  <c r="V83" i="28"/>
  <c r="K78" i="28"/>
  <c r="AB78" i="28"/>
  <c r="AB91" i="28"/>
  <c r="V91" i="28"/>
  <c r="B91" i="28"/>
  <c r="D91" i="28"/>
  <c r="P83" i="28"/>
  <c r="P91" i="28"/>
  <c r="T78" i="28"/>
  <c r="F83" i="28"/>
  <c r="D78" i="28"/>
  <c r="P86" i="28"/>
  <c r="H78" i="28"/>
  <c r="AF83" i="28"/>
  <c r="AF84" i="28"/>
  <c r="AG83" i="28"/>
  <c r="AI83" i="28" s="1"/>
  <c r="AG84" i="28"/>
  <c r="AI84" i="28" s="1"/>
  <c r="H91" i="28"/>
  <c r="AG86" i="28"/>
  <c r="K83" i="28"/>
  <c r="AF91" i="28"/>
  <c r="AG91" i="28"/>
  <c r="AI91" i="28" s="1"/>
  <c r="H83" i="28"/>
  <c r="F86" i="28"/>
  <c r="F78" i="28"/>
  <c r="E43" i="26"/>
  <c r="O155" i="26"/>
  <c r="O90" i="26"/>
  <c r="O158" i="26"/>
  <c r="O124" i="26"/>
  <c r="O93" i="26"/>
  <c r="O72" i="26"/>
  <c r="O150" i="26"/>
  <c r="O137" i="26"/>
  <c r="O163" i="26"/>
  <c r="O85" i="26"/>
  <c r="O98" i="26"/>
  <c r="O152" i="26"/>
  <c r="O87" i="26"/>
  <c r="O156" i="26"/>
  <c r="O59" i="26"/>
  <c r="O91" i="26"/>
  <c r="AC83" i="28"/>
  <c r="AA83" i="28"/>
  <c r="Z83" i="28"/>
  <c r="Z91" i="28"/>
  <c r="V84" i="28"/>
  <c r="S83" i="28"/>
  <c r="U91" i="28"/>
  <c r="K91" i="28"/>
  <c r="X86" i="28"/>
  <c r="S86" i="28"/>
  <c r="O83" i="28"/>
  <c r="P78" i="28"/>
  <c r="AE84" i="28"/>
  <c r="W78" i="28"/>
  <c r="H84" i="28"/>
  <c r="W86" i="28"/>
  <c r="AC91" i="28"/>
  <c r="W83" i="28"/>
  <c r="R78" i="28"/>
  <c r="Z84" i="28"/>
  <c r="Y91" i="28"/>
  <c r="I91" i="28"/>
  <c r="I78" i="28"/>
  <c r="R83" i="28"/>
  <c r="J83" i="28"/>
  <c r="Y78" i="28"/>
  <c r="I84" i="28"/>
  <c r="C84" i="28"/>
  <c r="H29" i="28"/>
  <c r="AB83" i="28"/>
  <c r="L83" i="28"/>
  <c r="I83" i="28"/>
  <c r="R86" i="28"/>
  <c r="X78" i="28"/>
  <c r="AG78" i="28"/>
  <c r="AI78" i="28" s="1"/>
  <c r="S78" i="28"/>
  <c r="V78" i="28"/>
  <c r="AA84" i="28"/>
  <c r="R91" i="28"/>
  <c r="M91" i="28"/>
  <c r="M83" i="28"/>
  <c r="X83" i="28"/>
  <c r="I86" i="28"/>
  <c r="AF78" i="28"/>
  <c r="X84" i="28"/>
  <c r="Q83" i="28"/>
  <c r="C91" i="28"/>
  <c r="E83" i="28"/>
  <c r="X91" i="28"/>
  <c r="W91" i="28"/>
  <c r="Y86" i="28"/>
  <c r="AB84" i="28"/>
  <c r="T83" i="28"/>
  <c r="AE91" i="28"/>
  <c r="AD91" i="28"/>
  <c r="E91" i="28"/>
  <c r="AD83" i="28"/>
  <c r="E86" i="28"/>
  <c r="G86" i="28"/>
  <c r="C86" i="28"/>
  <c r="C78" i="28"/>
  <c r="E78" i="28"/>
  <c r="G78" i="28"/>
  <c r="J91" i="28"/>
  <c r="O91" i="28"/>
  <c r="N91" i="28"/>
  <c r="T91" i="28"/>
  <c r="N83" i="28"/>
  <c r="L86" i="28"/>
  <c r="M86" i="28"/>
  <c r="N86" i="28"/>
  <c r="O86" i="28"/>
  <c r="Q86" i="28"/>
  <c r="J86" i="28"/>
  <c r="K86" i="28"/>
  <c r="Q78" i="28"/>
  <c r="J78" i="28"/>
  <c r="L78" i="28"/>
  <c r="M78" i="28"/>
  <c r="N78" i="28"/>
  <c r="O78" i="28"/>
  <c r="AF65" i="28"/>
  <c r="X65" i="28"/>
  <c r="P65" i="28"/>
  <c r="H65" i="28"/>
  <c r="AE65" i="28"/>
  <c r="W65" i="28"/>
  <c r="O65" i="28"/>
  <c r="G65" i="28"/>
  <c r="AD65" i="28"/>
  <c r="V65" i="28"/>
  <c r="N65" i="28"/>
  <c r="F65" i="28"/>
  <c r="AC65" i="28"/>
  <c r="U65" i="28"/>
  <c r="M65" i="28"/>
  <c r="E65" i="28"/>
  <c r="AB65" i="28"/>
  <c r="T65" i="28"/>
  <c r="L65" i="28"/>
  <c r="D65" i="28"/>
  <c r="AA65" i="28"/>
  <c r="S65" i="28"/>
  <c r="K65" i="28"/>
  <c r="C65" i="28"/>
  <c r="Z65" i="28"/>
  <c r="R65" i="28"/>
  <c r="J65" i="28"/>
  <c r="B65" i="28"/>
  <c r="AG65" i="28"/>
  <c r="Y65" i="28"/>
  <c r="Q65" i="28"/>
  <c r="I65" i="28"/>
  <c r="G91" i="28"/>
  <c r="T86" i="28"/>
  <c r="U78" i="28"/>
  <c r="G84" i="28"/>
  <c r="AD80" i="28"/>
  <c r="V80" i="28"/>
  <c r="N80" i="28"/>
  <c r="F80" i="28"/>
  <c r="AC80" i="28"/>
  <c r="U80" i="28"/>
  <c r="M80" i="28"/>
  <c r="E80" i="28"/>
  <c r="AB80" i="28"/>
  <c r="T80" i="28"/>
  <c r="L80" i="28"/>
  <c r="D80" i="28"/>
  <c r="AA80" i="28"/>
  <c r="S80" i="28"/>
  <c r="K80" i="28"/>
  <c r="C80" i="28"/>
  <c r="Z80" i="28"/>
  <c r="R80" i="28"/>
  <c r="J80" i="28"/>
  <c r="B80" i="28"/>
  <c r="AG80" i="28"/>
  <c r="Y80" i="28"/>
  <c r="Q80" i="28"/>
  <c r="I80" i="28"/>
  <c r="AF80" i="28"/>
  <c r="X80" i="28"/>
  <c r="P80" i="28"/>
  <c r="H80" i="28"/>
  <c r="AE80" i="28"/>
  <c r="W80" i="28"/>
  <c r="O80" i="28"/>
  <c r="G80" i="28"/>
  <c r="AG52" i="28"/>
  <c r="Y52" i="28"/>
  <c r="Q52" i="28"/>
  <c r="I52" i="28"/>
  <c r="AF52" i="28"/>
  <c r="X52" i="28"/>
  <c r="P52" i="28"/>
  <c r="H52" i="28"/>
  <c r="AE52" i="28"/>
  <c r="W52" i="28"/>
  <c r="O52" i="28"/>
  <c r="G52" i="28"/>
  <c r="AD52" i="28"/>
  <c r="V52" i="28"/>
  <c r="N52" i="28"/>
  <c r="F52" i="28"/>
  <c r="AC52" i="28"/>
  <c r="U52" i="28"/>
  <c r="M52" i="28"/>
  <c r="E52" i="28"/>
  <c r="AB52" i="28"/>
  <c r="T52" i="28"/>
  <c r="L52" i="28"/>
  <c r="D52" i="28"/>
  <c r="AA52" i="28"/>
  <c r="S52" i="28"/>
  <c r="K52" i="28"/>
  <c r="C52" i="28"/>
  <c r="Z52" i="28"/>
  <c r="R52" i="28"/>
  <c r="J52" i="28"/>
  <c r="B52" i="28"/>
  <c r="AA91" i="28"/>
  <c r="AB86" i="28"/>
  <c r="AC86" i="28"/>
  <c r="AD86" i="28"/>
  <c r="AE86" i="28"/>
  <c r="AI86" i="28"/>
  <c r="Z86" i="28"/>
  <c r="AA86" i="28"/>
  <c r="Z78" i="28"/>
  <c r="AA78" i="28"/>
  <c r="AC78" i="28"/>
  <c r="AD78" i="28"/>
  <c r="AE78" i="28"/>
  <c r="M84" i="28"/>
  <c r="Q84" i="28"/>
  <c r="K84" i="28"/>
  <c r="L84" i="28"/>
  <c r="L91" i="28"/>
  <c r="U86" i="28"/>
  <c r="U83" i="28"/>
  <c r="Q91" i="28"/>
  <c r="Y83" i="28"/>
  <c r="AE83" i="28"/>
  <c r="S91" i="28"/>
  <c r="U84" i="28"/>
  <c r="W84" i="28"/>
  <c r="Y84" i="28"/>
  <c r="R84" i="28"/>
  <c r="S84" i="28"/>
  <c r="T84" i="28"/>
  <c r="Z37" i="26"/>
  <c r="AG37" i="26"/>
  <c r="Y37" i="26"/>
  <c r="Q37" i="26"/>
  <c r="I37" i="26"/>
  <c r="R37" i="26"/>
  <c r="J37" i="26"/>
  <c r="AF37" i="26"/>
  <c r="X37" i="26"/>
  <c r="P37" i="26"/>
  <c r="H37" i="26"/>
  <c r="W37" i="26"/>
  <c r="G37" i="26"/>
  <c r="AD37" i="26"/>
  <c r="V37" i="26"/>
  <c r="N37" i="26"/>
  <c r="F37" i="26"/>
  <c r="AC37" i="26"/>
  <c r="U37" i="26"/>
  <c r="AB37" i="26"/>
  <c r="T37" i="26"/>
  <c r="L37" i="26"/>
  <c r="AE37" i="26"/>
  <c r="AA37" i="26"/>
  <c r="S37" i="26"/>
  <c r="K37" i="26"/>
  <c r="N3" i="3"/>
  <c r="N6" i="3"/>
  <c r="C18" i="26" s="1"/>
  <c r="N4" i="3"/>
  <c r="C16" i="26" s="1"/>
  <c r="M8" i="3"/>
  <c r="H16" i="3"/>
  <c r="O43" i="26" l="1"/>
  <c r="T72" i="26"/>
  <c r="T163" i="26"/>
  <c r="T85" i="26"/>
  <c r="T98" i="26"/>
  <c r="T152" i="26"/>
  <c r="T87" i="26"/>
  <c r="T91" i="26"/>
  <c r="T59" i="26"/>
  <c r="T155" i="26"/>
  <c r="T90" i="26"/>
  <c r="T156" i="26"/>
  <c r="T158" i="26"/>
  <c r="T124" i="26"/>
  <c r="T93" i="26"/>
  <c r="T150" i="26"/>
  <c r="T137" i="26"/>
  <c r="Y98" i="26"/>
  <c r="Y155" i="26"/>
  <c r="Y90" i="26"/>
  <c r="Y137" i="26"/>
  <c r="Y156" i="26"/>
  <c r="Y91" i="26"/>
  <c r="Y59" i="26"/>
  <c r="Y158" i="26"/>
  <c r="Y124" i="26"/>
  <c r="Y93" i="26"/>
  <c r="Y150" i="26"/>
  <c r="Y72" i="26"/>
  <c r="Y163" i="26"/>
  <c r="Y85" i="26"/>
  <c r="Y152" i="26"/>
  <c r="Y87" i="26"/>
  <c r="S150" i="26"/>
  <c r="S137" i="26"/>
  <c r="S98" i="26"/>
  <c r="S93" i="26"/>
  <c r="S152" i="26"/>
  <c r="S87" i="26"/>
  <c r="S155" i="26"/>
  <c r="S90" i="26"/>
  <c r="S156" i="26"/>
  <c r="S91" i="26"/>
  <c r="S59" i="26"/>
  <c r="S124" i="26"/>
  <c r="S158" i="26"/>
  <c r="S72" i="26"/>
  <c r="S163" i="26"/>
  <c r="S85" i="26"/>
  <c r="AC158" i="26"/>
  <c r="AC124" i="26"/>
  <c r="AC93" i="26"/>
  <c r="AC150" i="26"/>
  <c r="AC137" i="26"/>
  <c r="AC163" i="26"/>
  <c r="AC85" i="26"/>
  <c r="AC98" i="26"/>
  <c r="AC90" i="26"/>
  <c r="AC152" i="26"/>
  <c r="AC87" i="26"/>
  <c r="AC155" i="26"/>
  <c r="AC156" i="26"/>
  <c r="AC91" i="26"/>
  <c r="AC59" i="26"/>
  <c r="AC72" i="26"/>
  <c r="P152" i="26"/>
  <c r="P87" i="26"/>
  <c r="P156" i="26"/>
  <c r="P91" i="26"/>
  <c r="P59" i="26"/>
  <c r="P85" i="26"/>
  <c r="P158" i="26"/>
  <c r="P124" i="26"/>
  <c r="P93" i="26"/>
  <c r="P72" i="26"/>
  <c r="P150" i="26"/>
  <c r="P137" i="26"/>
  <c r="P163" i="26"/>
  <c r="P98" i="26"/>
  <c r="P155" i="26"/>
  <c r="P90" i="26"/>
  <c r="AG59" i="26"/>
  <c r="AI59" i="26" s="1"/>
  <c r="AG98" i="26"/>
  <c r="AI98" i="26" s="1"/>
  <c r="AG152" i="26"/>
  <c r="AG155" i="26"/>
  <c r="AG90" i="26"/>
  <c r="AI90" i="26" s="1"/>
  <c r="AG156" i="26"/>
  <c r="AG91" i="26"/>
  <c r="AI91" i="26" s="1"/>
  <c r="AG158" i="26"/>
  <c r="AG124" i="26"/>
  <c r="AG93" i="26"/>
  <c r="AI93" i="26" s="1"/>
  <c r="AG72" i="26"/>
  <c r="AI72" i="26" s="1"/>
  <c r="AG150" i="26"/>
  <c r="AG137" i="26"/>
  <c r="AG163" i="26"/>
  <c r="AG85" i="26"/>
  <c r="AI85" i="26" s="1"/>
  <c r="AG87" i="26"/>
  <c r="AI87" i="26" s="1"/>
  <c r="R163" i="26"/>
  <c r="R85" i="26"/>
  <c r="R152" i="26"/>
  <c r="R87" i="26"/>
  <c r="R72" i="26"/>
  <c r="R155" i="26"/>
  <c r="R90" i="26"/>
  <c r="R156" i="26"/>
  <c r="R91" i="26"/>
  <c r="R59" i="26"/>
  <c r="R158" i="26"/>
  <c r="R124" i="26"/>
  <c r="R93" i="26"/>
  <c r="R150" i="26"/>
  <c r="R137" i="26"/>
  <c r="R98" i="26"/>
  <c r="K150" i="26"/>
  <c r="K137" i="26"/>
  <c r="K98" i="26"/>
  <c r="K152" i="26"/>
  <c r="K87" i="26"/>
  <c r="K155" i="26"/>
  <c r="K90" i="26"/>
  <c r="K156" i="26"/>
  <c r="K91" i="26"/>
  <c r="K59" i="26"/>
  <c r="K158" i="26"/>
  <c r="K93" i="26"/>
  <c r="K124" i="26"/>
  <c r="K72" i="26"/>
  <c r="K163" i="26"/>
  <c r="K85" i="26"/>
  <c r="AA150" i="26"/>
  <c r="AA137" i="26"/>
  <c r="AA163" i="26"/>
  <c r="AA98" i="26"/>
  <c r="AA152" i="26"/>
  <c r="AA87" i="26"/>
  <c r="AA93" i="26"/>
  <c r="AA155" i="26"/>
  <c r="AA90" i="26"/>
  <c r="AA124" i="26"/>
  <c r="AA156" i="26"/>
  <c r="AA91" i="26"/>
  <c r="AA59" i="26"/>
  <c r="AA158" i="26"/>
  <c r="AA72" i="26"/>
  <c r="AA85" i="26"/>
  <c r="Z163" i="26"/>
  <c r="Z85" i="26"/>
  <c r="Z152" i="26"/>
  <c r="Z87" i="26"/>
  <c r="Z155" i="26"/>
  <c r="Z90" i="26"/>
  <c r="Z156" i="26"/>
  <c r="Z91" i="26"/>
  <c r="Z59" i="26"/>
  <c r="Z72" i="26"/>
  <c r="Z158" i="26"/>
  <c r="Z124" i="26"/>
  <c r="Z93" i="26"/>
  <c r="Z150" i="26"/>
  <c r="Z137" i="26"/>
  <c r="Z98" i="26"/>
  <c r="AD156" i="26"/>
  <c r="AD91" i="26"/>
  <c r="AD59" i="26"/>
  <c r="AD124" i="26"/>
  <c r="AD72" i="26"/>
  <c r="AD87" i="26"/>
  <c r="AD150" i="26"/>
  <c r="AD137" i="26"/>
  <c r="AD163" i="26"/>
  <c r="AD85" i="26"/>
  <c r="AD98" i="26"/>
  <c r="AD152" i="26"/>
  <c r="AD155" i="26"/>
  <c r="AD90" i="26"/>
  <c r="AD158" i="26"/>
  <c r="AD93" i="26"/>
  <c r="U158" i="26"/>
  <c r="U124" i="26"/>
  <c r="U93" i="26"/>
  <c r="U150" i="26"/>
  <c r="U137" i="26"/>
  <c r="U90" i="26"/>
  <c r="U163" i="26"/>
  <c r="U85" i="26"/>
  <c r="U98" i="26"/>
  <c r="U152" i="26"/>
  <c r="U87" i="26"/>
  <c r="U155" i="26"/>
  <c r="U156" i="26"/>
  <c r="U91" i="26"/>
  <c r="U59" i="26"/>
  <c r="U72" i="26"/>
  <c r="F156" i="26"/>
  <c r="F91" i="26"/>
  <c r="F150" i="26"/>
  <c r="F137" i="26"/>
  <c r="F72" i="26"/>
  <c r="F85" i="26"/>
  <c r="F163" i="26"/>
  <c r="F98" i="26"/>
  <c r="F152" i="26"/>
  <c r="F87" i="26"/>
  <c r="F155" i="26"/>
  <c r="F90" i="26"/>
  <c r="F158" i="26"/>
  <c r="F124" i="26"/>
  <c r="F93" i="26"/>
  <c r="F59" i="26"/>
  <c r="X152" i="26"/>
  <c r="X87" i="26"/>
  <c r="X155" i="26"/>
  <c r="X156" i="26"/>
  <c r="X91" i="26"/>
  <c r="X59" i="26"/>
  <c r="X158" i="26"/>
  <c r="X124" i="26"/>
  <c r="X93" i="26"/>
  <c r="X72" i="26"/>
  <c r="X85" i="26"/>
  <c r="X150" i="26"/>
  <c r="X137" i="26"/>
  <c r="X163" i="26"/>
  <c r="X98" i="26"/>
  <c r="X90" i="26"/>
  <c r="AE155" i="26"/>
  <c r="AE90" i="26"/>
  <c r="AE158" i="26"/>
  <c r="AE124" i="26"/>
  <c r="AE93" i="26"/>
  <c r="AE98" i="26"/>
  <c r="AE72" i="26"/>
  <c r="AE150" i="26"/>
  <c r="AE137" i="26"/>
  <c r="AE163" i="26"/>
  <c r="AE85" i="26"/>
  <c r="AE152" i="26"/>
  <c r="AE87" i="26"/>
  <c r="AE156" i="26"/>
  <c r="AE91" i="26"/>
  <c r="AE59" i="26"/>
  <c r="N156" i="26"/>
  <c r="N91" i="26"/>
  <c r="N59" i="26"/>
  <c r="N124" i="26"/>
  <c r="N93" i="26"/>
  <c r="N72" i="26"/>
  <c r="N150" i="26"/>
  <c r="N137" i="26"/>
  <c r="N163" i="26"/>
  <c r="N85" i="26"/>
  <c r="N98" i="26"/>
  <c r="N152" i="26"/>
  <c r="N87" i="26"/>
  <c r="N155" i="26"/>
  <c r="N90" i="26"/>
  <c r="N158" i="26"/>
  <c r="AF152" i="26"/>
  <c r="AF87" i="26"/>
  <c r="AF156" i="26"/>
  <c r="AF91" i="26"/>
  <c r="AF59" i="26"/>
  <c r="AF158" i="26"/>
  <c r="AF124" i="26"/>
  <c r="AF93" i="26"/>
  <c r="AF72" i="26"/>
  <c r="AF150" i="26"/>
  <c r="AF137" i="26"/>
  <c r="AF163" i="26"/>
  <c r="AF85" i="26"/>
  <c r="AF98" i="26"/>
  <c r="AF155" i="26"/>
  <c r="AF90" i="26"/>
  <c r="H152" i="26"/>
  <c r="H87" i="26"/>
  <c r="H90" i="26"/>
  <c r="H156" i="26"/>
  <c r="H91" i="26"/>
  <c r="H158" i="26"/>
  <c r="H124" i="26"/>
  <c r="H93" i="26"/>
  <c r="H59" i="26"/>
  <c r="H85" i="26"/>
  <c r="H150" i="26"/>
  <c r="H137" i="26"/>
  <c r="H72" i="26"/>
  <c r="H163" i="26"/>
  <c r="H98" i="26"/>
  <c r="H155" i="26"/>
  <c r="L72" i="26"/>
  <c r="L150" i="26"/>
  <c r="L137" i="26"/>
  <c r="L163" i="26"/>
  <c r="L85" i="26"/>
  <c r="L59" i="26"/>
  <c r="L98" i="26"/>
  <c r="L152" i="26"/>
  <c r="L87" i="26"/>
  <c r="L155" i="26"/>
  <c r="L90" i="26"/>
  <c r="L156" i="26"/>
  <c r="L91" i="26"/>
  <c r="L158" i="26"/>
  <c r="L124" i="26"/>
  <c r="L93" i="26"/>
  <c r="V156" i="26"/>
  <c r="V91" i="26"/>
  <c r="V59" i="26"/>
  <c r="V43" i="26" s="1"/>
  <c r="V93" i="26"/>
  <c r="V72" i="26"/>
  <c r="V150" i="26"/>
  <c r="V137" i="26"/>
  <c r="V163" i="26"/>
  <c r="V85" i="26"/>
  <c r="V87" i="26"/>
  <c r="V98" i="26"/>
  <c r="V152" i="26"/>
  <c r="V155" i="26"/>
  <c r="V90" i="26"/>
  <c r="V158" i="26"/>
  <c r="V124" i="26"/>
  <c r="J163" i="26"/>
  <c r="J85" i="26"/>
  <c r="J152" i="26"/>
  <c r="J87" i="26"/>
  <c r="J155" i="26"/>
  <c r="J90" i="26"/>
  <c r="J156" i="26"/>
  <c r="J91" i="26"/>
  <c r="J59" i="26"/>
  <c r="J158" i="26"/>
  <c r="J124" i="26"/>
  <c r="J93" i="26"/>
  <c r="J72" i="26"/>
  <c r="J150" i="26"/>
  <c r="J137" i="26"/>
  <c r="J98" i="26"/>
  <c r="AB72" i="26"/>
  <c r="AB137" i="26"/>
  <c r="AB163" i="26"/>
  <c r="AB85" i="26"/>
  <c r="AB98" i="26"/>
  <c r="AB152" i="26"/>
  <c r="AB87" i="26"/>
  <c r="AB155" i="26"/>
  <c r="AB90" i="26"/>
  <c r="AB59" i="26"/>
  <c r="AB156" i="26"/>
  <c r="AB91" i="26"/>
  <c r="AB158" i="26"/>
  <c r="AB124" i="26"/>
  <c r="AB93" i="26"/>
  <c r="AB150" i="26"/>
  <c r="G155" i="26"/>
  <c r="G90" i="26"/>
  <c r="G91" i="26"/>
  <c r="G158" i="26"/>
  <c r="G124" i="26"/>
  <c r="G93" i="26"/>
  <c r="G59" i="26"/>
  <c r="G163" i="26"/>
  <c r="G98" i="26"/>
  <c r="G150" i="26"/>
  <c r="G137" i="26"/>
  <c r="G72" i="26"/>
  <c r="G85" i="26"/>
  <c r="G152" i="26"/>
  <c r="G87" i="26"/>
  <c r="G156" i="26"/>
  <c r="I98" i="26"/>
  <c r="I152" i="26"/>
  <c r="I155" i="26"/>
  <c r="I90" i="26"/>
  <c r="I156" i="26"/>
  <c r="I91" i="26"/>
  <c r="I150" i="26"/>
  <c r="I158" i="26"/>
  <c r="I124" i="26"/>
  <c r="I93" i="26"/>
  <c r="I163" i="26"/>
  <c r="I72" i="26"/>
  <c r="I137" i="26"/>
  <c r="I59" i="26"/>
  <c r="I85" i="26"/>
  <c r="I87" i="26"/>
  <c r="M158" i="26"/>
  <c r="M124" i="26"/>
  <c r="M93" i="26"/>
  <c r="M150" i="26"/>
  <c r="M137" i="26"/>
  <c r="M163" i="26"/>
  <c r="M85" i="26"/>
  <c r="M98" i="26"/>
  <c r="M152" i="26"/>
  <c r="M87" i="26"/>
  <c r="M155" i="26"/>
  <c r="M90" i="26"/>
  <c r="M156" i="26"/>
  <c r="M91" i="26"/>
  <c r="M59" i="26"/>
  <c r="M72" i="26"/>
  <c r="W155" i="26"/>
  <c r="W90" i="26"/>
  <c r="W156" i="26"/>
  <c r="W158" i="26"/>
  <c r="W124" i="26"/>
  <c r="W93" i="26"/>
  <c r="W72" i="26"/>
  <c r="W150" i="26"/>
  <c r="W137" i="26"/>
  <c r="W163" i="26"/>
  <c r="W85" i="26"/>
  <c r="W98" i="26"/>
  <c r="W152" i="26"/>
  <c r="W87" i="26"/>
  <c r="W59" i="26"/>
  <c r="W91" i="26"/>
  <c r="Q98" i="26"/>
  <c r="Q155" i="26"/>
  <c r="Q90" i="26"/>
  <c r="Q156" i="26"/>
  <c r="Q91" i="26"/>
  <c r="Q59" i="26"/>
  <c r="Q158" i="26"/>
  <c r="Q124" i="26"/>
  <c r="Q93" i="26"/>
  <c r="Q72" i="26"/>
  <c r="Q150" i="26"/>
  <c r="Q137" i="26"/>
  <c r="Q163" i="26"/>
  <c r="Q85" i="26"/>
  <c r="Q152" i="26"/>
  <c r="Q87" i="26"/>
  <c r="AI52" i="28"/>
  <c r="AI80" i="28"/>
  <c r="AI65" i="28"/>
  <c r="N8" i="3"/>
  <c r="C15" i="26"/>
  <c r="D19" i="26" s="1"/>
  <c r="C31" i="25"/>
  <c r="D31" i="25"/>
  <c r="E31" i="25"/>
  <c r="F31" i="25"/>
  <c r="G31" i="25"/>
  <c r="H31" i="25"/>
  <c r="I31" i="25"/>
  <c r="C32" i="25"/>
  <c r="D32" i="25"/>
  <c r="E32" i="25"/>
  <c r="F32" i="25"/>
  <c r="G32" i="25"/>
  <c r="H32" i="25"/>
  <c r="I32" i="25"/>
  <c r="C33" i="25"/>
  <c r="D33" i="25"/>
  <c r="E33" i="25"/>
  <c r="F33" i="25"/>
  <c r="G33" i="25"/>
  <c r="H33" i="25"/>
  <c r="I33" i="25"/>
  <c r="B32" i="25"/>
  <c r="B33" i="25"/>
  <c r="B31" i="25"/>
  <c r="B24" i="25"/>
  <c r="C6" i="26" s="1"/>
  <c r="C24" i="25"/>
  <c r="D6" i="26" s="1"/>
  <c r="D24" i="25"/>
  <c r="E6" i="26" s="1"/>
  <c r="E24" i="25"/>
  <c r="F6" i="26" s="1"/>
  <c r="F24" i="25"/>
  <c r="G6" i="26" s="1"/>
  <c r="G24" i="25"/>
  <c r="H6" i="26" s="1"/>
  <c r="B25" i="25"/>
  <c r="C7" i="26" s="1"/>
  <c r="C25" i="25"/>
  <c r="D7" i="26" s="1"/>
  <c r="D25" i="25"/>
  <c r="E7" i="26" s="1"/>
  <c r="E25" i="25"/>
  <c r="F7" i="26" s="1"/>
  <c r="F25" i="25"/>
  <c r="G7" i="26" s="1"/>
  <c r="G25" i="25"/>
  <c r="H7" i="26" s="1"/>
  <c r="C23" i="25"/>
  <c r="D5" i="26" s="1"/>
  <c r="D23" i="25"/>
  <c r="E5" i="26" s="1"/>
  <c r="E23" i="25"/>
  <c r="F5" i="26" s="1"/>
  <c r="F23" i="25"/>
  <c r="G5" i="26" s="1"/>
  <c r="G23" i="25"/>
  <c r="H5" i="26" s="1"/>
  <c r="C5" i="26"/>
  <c r="C29" i="26" s="1"/>
  <c r="L6" i="5"/>
  <c r="K6" i="5"/>
  <c r="J6" i="5"/>
  <c r="F6" i="5"/>
  <c r="F7" i="5" s="1"/>
  <c r="E6" i="5"/>
  <c r="E7" i="5" s="1"/>
  <c r="D6" i="5"/>
  <c r="D7" i="5" s="1"/>
  <c r="C6" i="5"/>
  <c r="C7" i="5" s="1"/>
  <c r="G3" i="5"/>
  <c r="C3" i="5"/>
  <c r="B3" i="5"/>
  <c r="F2" i="5"/>
  <c r="X6" i="5" s="1"/>
  <c r="E2" i="5"/>
  <c r="E3" i="5" s="1"/>
  <c r="D2" i="5"/>
  <c r="P6" i="5" s="1"/>
  <c r="C2" i="5"/>
  <c r="H6" i="5" s="1"/>
  <c r="B2" i="5"/>
  <c r="C29" i="4"/>
  <c r="D28" i="4"/>
  <c r="D27" i="4"/>
  <c r="H21" i="4"/>
  <c r="F22" i="4" s="1"/>
  <c r="F30" i="4" s="1"/>
  <c r="N3" i="4"/>
  <c r="A36" i="3"/>
  <c r="D35" i="3"/>
  <c r="D34" i="3"/>
  <c r="D28" i="3"/>
  <c r="D26" i="3"/>
  <c r="D24" i="3"/>
  <c r="K43" i="26" l="1"/>
  <c r="L43" i="26"/>
  <c r="H43" i="26"/>
  <c r="AF43" i="26"/>
  <c r="U43" i="26"/>
  <c r="S43" i="26"/>
  <c r="Z43" i="26"/>
  <c r="W43" i="26"/>
  <c r="M43" i="26"/>
  <c r="Y43" i="26"/>
  <c r="G43" i="26"/>
  <c r="AB43" i="26"/>
  <c r="N43" i="26"/>
  <c r="AC43" i="26"/>
  <c r="J43" i="26"/>
  <c r="X43" i="26"/>
  <c r="P43" i="26"/>
  <c r="Q43" i="26"/>
  <c r="R43" i="26"/>
  <c r="AG43" i="26"/>
  <c r="I43" i="26"/>
  <c r="AE43" i="26"/>
  <c r="F43" i="26"/>
  <c r="AA43" i="26"/>
  <c r="AD43" i="26"/>
  <c r="T43" i="26"/>
  <c r="E22" i="4"/>
  <c r="E30" i="4" s="1"/>
  <c r="D22" i="4"/>
  <c r="D30" i="4" s="1"/>
  <c r="B22" i="4"/>
  <c r="B30" i="4" s="1"/>
  <c r="C22" i="4"/>
  <c r="C30" i="4" s="1"/>
  <c r="G22" i="4"/>
  <c r="C31" i="26"/>
  <c r="C30" i="26"/>
  <c r="H32" i="26" s="1"/>
  <c r="C32" i="26"/>
  <c r="C33" i="26"/>
  <c r="B33" i="26"/>
  <c r="D33" i="26"/>
  <c r="E33" i="26"/>
  <c r="F33" i="26"/>
  <c r="AI156" i="26"/>
  <c r="J7" i="26"/>
  <c r="J5" i="26"/>
  <c r="J6" i="26"/>
  <c r="C37" i="26" s="1"/>
  <c r="L7" i="5"/>
  <c r="T6" i="5"/>
  <c r="M6" i="5"/>
  <c r="F3" i="5"/>
  <c r="I6" i="5"/>
  <c r="Q6" i="5"/>
  <c r="Y6" i="5"/>
  <c r="R6" i="5"/>
  <c r="Z6" i="5"/>
  <c r="S6" i="5"/>
  <c r="V6" i="5"/>
  <c r="D3" i="5"/>
  <c r="G6" i="5"/>
  <c r="O6" i="5"/>
  <c r="W6" i="5"/>
  <c r="U6" i="5"/>
  <c r="N6" i="5"/>
  <c r="H33" i="26" l="1"/>
  <c r="AI152" i="26"/>
  <c r="AI150" i="26"/>
  <c r="AI158" i="26"/>
  <c r="Z7" i="5"/>
  <c r="Y7" i="5"/>
  <c r="X7" i="5"/>
  <c r="W7" i="5"/>
  <c r="R7" i="5"/>
  <c r="S7" i="5"/>
  <c r="T7" i="5"/>
  <c r="N7" i="5"/>
  <c r="K7" i="5"/>
  <c r="M7" i="5"/>
  <c r="I7" i="5"/>
  <c r="J7" i="5"/>
  <c r="Q7" i="5"/>
  <c r="P7" i="5"/>
  <c r="H7" i="5"/>
  <c r="O7" i="5"/>
  <c r="G7" i="5"/>
  <c r="U7" i="5"/>
  <c r="V7" i="5"/>
  <c r="AI155" i="26" l="1"/>
  <c r="AI137" i="26"/>
  <c r="AI163" i="26"/>
  <c r="AI124" i="26" l="1"/>
</calcChain>
</file>

<file path=xl/sharedStrings.xml><?xml version="1.0" encoding="utf-8"?>
<sst xmlns="http://schemas.openxmlformats.org/spreadsheetml/2006/main" count="695" uniqueCount="207">
  <si>
    <t>BCEU BAU Components Energy Use</t>
  </si>
  <si>
    <t>Sources:</t>
  </si>
  <si>
    <t>Energy Consumption in Residential (Household) Sector</t>
  </si>
  <si>
    <t>ESDM</t>
  </si>
  <si>
    <t>Handbook of Energy and Economic Statistics of Indonesia</t>
  </si>
  <si>
    <t xml:space="preserve">https://www.esdm.go.id/id/publikasi/handbook-of-energy-economic-statistics-of-indonesia </t>
  </si>
  <si>
    <t>Table 5.2.2</t>
  </si>
  <si>
    <t>Energy End-Use Assumptions</t>
  </si>
  <si>
    <t>Indonesia Energy Outlook</t>
  </si>
  <si>
    <t xml:space="preserve">https://www.esdm.go.id/assets/media/content/content-indonesia-energy-outlook-2019-english-version.pdf </t>
  </si>
  <si>
    <t>Urbanization Rate</t>
  </si>
  <si>
    <t>Badan Pusat Statistik</t>
  </si>
  <si>
    <t xml:space="preserve">https://www.bps.go.id/statictable/2014/02/18/1276/persentase-penduduk-daerah-perkotaan-hasil-proyeksi-penduduk-menurut-provinsi-2015---2035.html </t>
  </si>
  <si>
    <t>Residential End Use Data</t>
  </si>
  <si>
    <t>CLASP and Ipsos</t>
  </si>
  <si>
    <t>Indonesia Residential End Use Survey</t>
  </si>
  <si>
    <t>https://www.clasp.ngo/wp-content/uploads/2021/01/Indonesia-Residential-End-Use-Survey.pdf</t>
  </si>
  <si>
    <t>Commercial End Use Percentage</t>
  </si>
  <si>
    <t>Kalkulator 2050</t>
  </si>
  <si>
    <t>discontinued, but data is taken from previous version of Indonesia EPS</t>
  </si>
  <si>
    <t>Notes:</t>
  </si>
  <si>
    <t>How data is processed and projected</t>
  </si>
  <si>
    <t>Energy consumption in residential and commercial sector data is available in HEESI 2019 with corresponding energy source, but end-use is not specified. To find the end-use fraction in residential area, some assumption are taken (see 'MAPPING' sheet for details) based on notes in Indonesia Energy Outlook. To verify the assumptions, Welfare Statistics 2019 (BPS) that shows fraction of end-use (not final energy demand) was also checked. Whereas for commercial sector, there is no report found, therefore the  end-use fraction are taken from processing the old data (previous EPS used Kalkulator 2050 that was discontinued). The projection to 2050 is based on urbanization rate, taking interpolation to year 2035 and 2050 using LEAP software. The energy source and end-use fraction is assumed to be the same until 2050. The end-use 'cooking' is categorized as 'appliances'.</t>
  </si>
  <si>
    <t>year</t>
  </si>
  <si>
    <t>biomass (thousand ton)</t>
  </si>
  <si>
    <t>gas (mmscf)</t>
  </si>
  <si>
    <t>kerosene (kilo liter)</t>
  </si>
  <si>
    <t>LPG (thousand ton)</t>
  </si>
  <si>
    <t>biogas (thousand m3)</t>
  </si>
  <si>
    <t>electricity (GWh)</t>
  </si>
  <si>
    <t>n.a</t>
  </si>
  <si>
    <t>Urban Households (%)</t>
  </si>
  <si>
    <t>Rural Households (%)</t>
  </si>
  <si>
    <t>conversion factor from original to btu (HEESI, 2019)</t>
  </si>
  <si>
    <t>cooling</t>
  </si>
  <si>
    <t>cooking</t>
  </si>
  <si>
    <t>appliances</t>
  </si>
  <si>
    <t>lighting</t>
  </si>
  <si>
    <t>other</t>
  </si>
  <si>
    <t>heating</t>
  </si>
  <si>
    <t>biomass</t>
  </si>
  <si>
    <t>gas</t>
  </si>
  <si>
    <t>kerosene</t>
  </si>
  <si>
    <t>lpg</t>
  </si>
  <si>
    <t>biogas</t>
  </si>
  <si>
    <t>electricity</t>
  </si>
  <si>
    <t>year: 2019</t>
  </si>
  <si>
    <t>electricity, by end use</t>
  </si>
  <si>
    <t>GWh</t>
  </si>
  <si>
    <t>Category in CLASP</t>
  </si>
  <si>
    <t>Category in EPS</t>
  </si>
  <si>
    <t>Total in EPS</t>
  </si>
  <si>
    <t>This data is then divided for urban and rural use based on urbanization rate (electricity end-use % consumption rate is assumed to be the same)</t>
  </si>
  <si>
    <t>air conditioner</t>
  </si>
  <si>
    <t>electric fan</t>
  </si>
  <si>
    <t>refrigerator</t>
  </si>
  <si>
    <t>rice cooker/warmer</t>
  </si>
  <si>
    <t>television</t>
  </si>
  <si>
    <t>other 32 appliances</t>
  </si>
  <si>
    <t>iron</t>
  </si>
  <si>
    <t>washing machine</t>
  </si>
  <si>
    <t>dispenser</t>
  </si>
  <si>
    <t>Total electricity consumption in household (2019)</t>
  </si>
  <si>
    <t>water pump</t>
  </si>
  <si>
    <t xml:space="preserve">PLN 2019: </t>
  </si>
  <si>
    <t>HEESI 2019:</t>
  </si>
  <si>
    <t>uncategorized</t>
  </si>
  <si>
    <t>conclusion: data is valid since the difference between 2 sources is low</t>
  </si>
  <si>
    <t>modulus (unmatch between PLN and HSEE)</t>
  </si>
  <si>
    <t>Energy consumption in commercial sector (HEESI, 2019)</t>
  </si>
  <si>
    <t>gasoil CN 48 (kilo liter)</t>
  </si>
  <si>
    <t>biogasoil (kilo liter)</t>
  </si>
  <si>
    <t>ISO (kilo liter)</t>
  </si>
  <si>
    <t>total fuel (kilo liter)</t>
  </si>
  <si>
    <t>lpg (thousand ton)</t>
  </si>
  <si>
    <t>Fraction for end-use is unknown, Energy Outlook 2019: all LPG for cooking. The rest categories follow Kalkulator 2050:</t>
  </si>
  <si>
    <t>total</t>
  </si>
  <si>
    <t>fuel oil</t>
  </si>
  <si>
    <t>all LPG</t>
  </si>
  <si>
    <t>fraction for electricity</t>
  </si>
  <si>
    <t>Updated calculation using HEESI data and Kalkulator 2050 fraction (in BTU)</t>
  </si>
  <si>
    <t>*2040-2050 is old data from ESDM, 2010-2035 is updated data from BPS</t>
  </si>
  <si>
    <t>Raw Data from BPS (updated 17 Sept 2020)</t>
  </si>
  <si>
    <t>Persentase Penduduk Daerah Perkotaan menurut Provinsi, 2010-2035</t>
  </si>
  <si>
    <t>Provinsi</t>
  </si>
  <si>
    <t>Tahun</t>
  </si>
  <si>
    <t>Aceh</t>
  </si>
  <si>
    <t>Sumatera Utara</t>
  </si>
  <si>
    <t>Sumatera Barat</t>
  </si>
  <si>
    <t>Riau</t>
  </si>
  <si>
    <t>Jambi</t>
  </si>
  <si>
    <t>Sumatera Selatan</t>
  </si>
  <si>
    <t>Bengkulu</t>
  </si>
  <si>
    <t>Lampung</t>
  </si>
  <si>
    <t>Kepulauan Bangka Belitung</t>
  </si>
  <si>
    <t>Kepulauan Riau</t>
  </si>
  <si>
    <t>DKI Jakarta</t>
  </si>
  <si>
    <t>Jawa Barat</t>
  </si>
  <si>
    <t>Jawa Tengah</t>
  </si>
  <si>
    <t>DI Yogyakarta</t>
  </si>
  <si>
    <t>Jawa Timur</t>
  </si>
  <si>
    <t>Banten</t>
  </si>
  <si>
    <t>Bali</t>
  </si>
  <si>
    <t>Nusa Tenggara Barat</t>
  </si>
  <si>
    <t>Nusa Tenggara Timur</t>
  </si>
  <si>
    <t>Kalimantan Barat</t>
  </si>
  <si>
    <t>Kalimantan Tengah</t>
  </si>
  <si>
    <t>Kalimantan Selatan</t>
  </si>
  <si>
    <t>Kalimantan Timur</t>
  </si>
  <si>
    <t>Sulawesi Utara</t>
  </si>
  <si>
    <t>Sulawesi Tengah</t>
  </si>
  <si>
    <t>Sulawesi Selatan</t>
  </si>
  <si>
    <t>Sulawesi Tenggara</t>
  </si>
  <si>
    <t>Gorontalo</t>
  </si>
  <si>
    <t>Sulawesi Barat</t>
  </si>
  <si>
    <t>Maluku</t>
  </si>
  <si>
    <t>Maluku Utara</t>
  </si>
  <si>
    <t>Papua Barat</t>
  </si>
  <si>
    <t>Papua</t>
  </si>
  <si>
    <t>INDONESIA</t>
  </si>
  <si>
    <t>Energy Demand Final Units</t>
  </si>
  <si>
    <t>Scenario: BAU, All Fuels</t>
  </si>
  <si>
    <t>Branch: Demand</t>
  </si>
  <si>
    <t>Units: British Thermal Units</t>
  </si>
  <si>
    <t>Branch</t>
  </si>
  <si>
    <t>Residential</t>
  </si>
  <si>
    <t xml:space="preserve">   Rural</t>
  </si>
  <si>
    <t xml:space="preserve">      cooking</t>
  </si>
  <si>
    <t xml:space="preserve">         Biomass</t>
  </si>
  <si>
    <t xml:space="preserve">         LPG</t>
  </si>
  <si>
    <t xml:space="preserve">         gas</t>
  </si>
  <si>
    <t xml:space="preserve">         Electricity</t>
  </si>
  <si>
    <t xml:space="preserve">      lighting</t>
  </si>
  <si>
    <t xml:space="preserve">         Kerosene</t>
  </si>
  <si>
    <t xml:space="preserve">      appliances</t>
  </si>
  <si>
    <t xml:space="preserve">         electricity</t>
  </si>
  <si>
    <t xml:space="preserve">      cooling</t>
  </si>
  <si>
    <t xml:space="preserve">      other</t>
  </si>
  <si>
    <t xml:space="preserve">   Urban</t>
  </si>
  <si>
    <t>Commercial</t>
  </si>
  <si>
    <t xml:space="preserve">   Cooking</t>
  </si>
  <si>
    <t xml:space="preserve">      LPG</t>
  </si>
  <si>
    <t xml:space="preserve">   lighting</t>
  </si>
  <si>
    <t xml:space="preserve">      electricity</t>
  </si>
  <si>
    <t xml:space="preserve">   appliances</t>
  </si>
  <si>
    <t xml:space="preserve">      gas</t>
  </si>
  <si>
    <t xml:space="preserve">      fuel oil</t>
  </si>
  <si>
    <t xml:space="preserve">      Electricity</t>
  </si>
  <si>
    <t xml:space="preserve">   cooling</t>
  </si>
  <si>
    <t xml:space="preserve">   other</t>
  </si>
  <si>
    <t>Total</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</si>
  <si>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</si>
  <si>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</si>
  <si>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</si>
  <si>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</si>
  <si>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</si>
  <si>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</si>
  <si>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</si>
  <si>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</si>
  <si>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</si>
  <si>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</si>
  <si>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</si>
  <si>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</si>
  <si>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</si>
  <si>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</si>
  <si>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</si>
  <si>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</si>
  <si>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</si>
  <si>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</si>
  <si>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</si>
  <si>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</si>
  <si>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</si>
  <si>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gasoil cn48</t>
  </si>
  <si>
    <t>biogasoil</t>
  </si>
  <si>
    <t>mdf</t>
  </si>
  <si>
    <t>btus per boe</t>
  </si>
  <si>
    <t>thousand</t>
  </si>
  <si>
    <t>household sector (thousand boe)</t>
  </si>
  <si>
    <t>commercial sector (thousand boe)</t>
  </si>
  <si>
    <t>household sector btus</t>
  </si>
  <si>
    <t>commercial sector btus</t>
  </si>
  <si>
    <t>https://www.esdm.go.id/assets/media/content/content-indonesia-energy-outlook-2019-english-version.pdf</t>
  </si>
  <si>
    <t>household estimated demand by household using visual estimate from graph</t>
  </si>
  <si>
    <t>height</t>
  </si>
  <si>
    <t>commercial energy use estimate from graph</t>
  </si>
  <si>
    <t>rice cooker</t>
  </si>
  <si>
    <t>tv</t>
  </si>
  <si>
    <t>fans</t>
  </si>
  <si>
    <t>ac</t>
  </si>
  <si>
    <t>water dispenser</t>
  </si>
  <si>
    <t>other appliances</t>
  </si>
  <si>
    <t>eps cateogry</t>
  </si>
  <si>
    <t>Forecast</t>
  </si>
  <si>
    <t>percent change from 2018</t>
  </si>
  <si>
    <t>Electricity Consumption by End Use</t>
  </si>
  <si>
    <t>Starting Data</t>
  </si>
  <si>
    <t>Calculations</t>
  </si>
  <si>
    <t>difference from 2018</t>
  </si>
  <si>
    <t>Final Estimates</t>
  </si>
  <si>
    <t xml:space="preserve">URBAN </t>
  </si>
  <si>
    <t>RURAL</t>
  </si>
  <si>
    <t>GROWTH</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</si>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</sst>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
    <numFmt numFmtId="165" formatCode="0.00000.E+00"/>
    <numFmt numFmtId="166" formatCode="_-* #,##0_-;\-* #,##0_-;_-* &quot;-&quot;_-;_-@"/>
    <numFmt numFmtId="167" formatCode="#,##0_);\-#,##0"/>
    <numFmt numFmtId="168" formatCode="0.0"/>
    <numFmt numFmtId="169" formatCode="0.000.E+00"/>
    <numFmt numFmtId="170" formatCode="0.000E+00"/>
    <numFmt numFmtId="171" formatCode="_(* #,##0.0_);_(* \(#,##0.0\);_(* &quot;-&quot;??_);_(@_)"/>
    <numFmt numFmtId="172" formatCode="_(* #,##0_);_(* \(#,##0\);_(* &quot;-&quot;??_);_(@_)"/>
    <numFmt numFmtId="173" formatCode="0.0%"/>
    <numFmt numFmtId="174" formatCode="0.0000%"/>
    <numFmt numFmtId="175" formatCode="0.00000000000000%"/>
  </numFmts>
  <fonts count="21" x14ac:knownFonts="1">
    <font>
      <sz val="11"/>
      <color theme="1"/>
      <name val="Calibri"/>
      <scheme val="minor"/>
    </font>
    <font>
      <sz val="11"/>
      <color theme="1"/>
      <name val="Calibri"/>
      <family val="2"/>
      <scheme val="minor"/>
    </font>
    <font>
      <b/>
      <sz val="11"/>
      <color theme="1"/>
      <name val="Calibri"/>
      <family val="2"/>
    </font>
    <font>
      <sz val="11"/>
      <name val="Calibri"/>
      <family val="2"/>
    </font>
    <font>
      <sz val="11"/>
      <color theme="1"/>
      <name val="Calibri"/>
      <family val="2"/>
    </font>
    <font>
      <u/>
      <sz val="11"/>
      <color theme="10"/>
      <name val="Calibri"/>
      <family val="2"/>
    </font>
    <font>
      <b/>
      <sz val="11"/>
      <color theme="1"/>
      <name val="Calibri"/>
      <family val="2"/>
      <scheme val="minor"/>
    </font>
    <font>
      <sz val="11"/>
      <color theme="1"/>
      <name val="Calibri"/>
      <family val="2"/>
      <scheme val="minor"/>
    </font>
    <font>
      <u/>
      <sz val="11"/>
      <color theme="10"/>
      <name val="Calibri"/>
      <family val="2"/>
    </font>
    <font>
      <b/>
      <u/>
      <sz val="11"/>
      <color theme="1"/>
      <name val="Calibri"/>
      <family val="2"/>
      <scheme val="minor"/>
    </font>
    <font>
      <sz val="10"/>
      <color rgb="FF000000"/>
      <name val="Arial"/>
      <family val="2"/>
    </font>
    <font>
      <b/>
      <sz val="11"/>
      <color rgb="FF1E4E79"/>
      <name val="Calibri"/>
      <family val="2"/>
      <scheme val="minor"/>
    </font>
    <font>
      <sz val="11"/>
      <color rgb="FF1E4E79"/>
      <name val="Calibri"/>
      <family val="2"/>
      <scheme val="minor"/>
    </font>
    <font>
      <b/>
      <sz val="10"/>
      <color rgb="FF000000"/>
      <name val="Calibri"/>
      <family val="2"/>
      <scheme val="minor"/>
    </font>
    <font>
      <sz val="11"/>
      <color rgb="FF000000"/>
      <name val="Calibri"/>
      <family val="2"/>
      <scheme val="minor"/>
    </font>
    <font>
      <sz val="9"/>
      <color rgb="FFFFFFFF"/>
      <name val="Calibri"/>
      <family val="2"/>
      <scheme val="minor"/>
    </font>
    <font>
      <sz val="8"/>
      <color theme="1"/>
      <name val="Calibri"/>
      <family val="2"/>
      <scheme val="minor"/>
    </font>
    <font>
      <b/>
      <sz val="8"/>
      <color theme="1"/>
      <name val="Calibri"/>
      <family val="2"/>
      <scheme val="minor"/>
    </font>
    <font>
      <b/>
      <sz val="11"/>
      <color rgb="FF000000"/>
      <name val="Calibri"/>
      <family val="2"/>
    </font>
    <font>
      <sz val="11"/>
      <color theme="1"/>
      <name val="Arial"/>
      <family val="2"/>
    </font>
    <font>
      <sz val="11"/>
      <color theme="1"/>
      <name val="Calibri"/>
      <scheme val="minor"/>
    </font>
  </fonts>
  <fills count="17">
    <fill>
      <patternFill patternType="none"/>
    </fill>
    <fill>
      <patternFill patternType="gray125"/>
    </fill>
    <fill>
      <patternFill patternType="solid">
        <fgColor rgb="FFBFBFBF"/>
        <bgColor rgb="FFBFBFBF"/>
      </patternFill>
    </fill>
    <fill>
      <patternFill patternType="solid">
        <fgColor rgb="FF92D050"/>
        <bgColor rgb="FF92D050"/>
      </patternFill>
    </fill>
    <fill>
      <patternFill patternType="solid">
        <fgColor rgb="FFDADADA"/>
        <bgColor rgb="FFDADADA"/>
      </patternFill>
    </fill>
    <fill>
      <patternFill patternType="solid">
        <fgColor rgb="FFE2EFD9"/>
        <bgColor rgb="FFE2EFD9"/>
      </patternFill>
    </fill>
    <fill>
      <patternFill patternType="solid">
        <fgColor rgb="FF002142"/>
        <bgColor rgb="FF002142"/>
      </patternFill>
    </fill>
    <fill>
      <patternFill patternType="solid">
        <fgColor rgb="FFEEEEEE"/>
        <bgColor rgb="FFEEEEEE"/>
      </patternFill>
    </fill>
    <fill>
      <patternFill patternType="solid">
        <fgColor rgb="FFCCCCCE"/>
        <bgColor rgb="FFCCCCCE"/>
      </patternFill>
    </fill>
    <fill>
      <patternFill patternType="solid">
        <fgColor rgb="FFD6E9D6"/>
        <bgColor rgb="FFD6E9D6"/>
      </patternFill>
    </fill>
    <fill>
      <patternFill patternType="solid">
        <fgColor rgb="FFE2EDFA"/>
        <bgColor rgb="FFE2EDFA"/>
      </patternFill>
    </fill>
    <fill>
      <patternFill patternType="solid">
        <fgColor rgb="FFFFFFD5"/>
        <bgColor rgb="FFFFFFD5"/>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s>
  <borders count="32">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FFFFFF"/>
      </left>
      <right style="thin">
        <color rgb="FFFFFFFF"/>
      </right>
      <top style="thin">
        <color rgb="FFFFFFFF"/>
      </top>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style="thin">
        <color rgb="FFFFFFFF"/>
      </bottom>
      <diagonal/>
    </border>
    <border>
      <left/>
      <right/>
      <top/>
      <bottom style="thin">
        <color rgb="FFFFFFFF"/>
      </bottom>
      <diagonal/>
    </border>
    <border>
      <left/>
      <right style="thin">
        <color rgb="FFFFFFFF"/>
      </right>
      <top/>
      <bottom/>
      <diagonal/>
    </border>
    <border>
      <left style="thin">
        <color rgb="FFFFFFFF"/>
      </left>
      <right style="thin">
        <color rgb="FFFFFFFF"/>
      </right>
      <top style="thin">
        <color rgb="FFFFFFFF"/>
      </top>
      <bottom style="thin">
        <color rgb="FFFFFF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43" fontId="20" fillId="0" borderId="0" applyFont="0" applyFill="0" applyBorder="0" applyAlignment="0" applyProtection="0"/>
    <xf numFmtId="9" fontId="20" fillId="0" borderId="0" applyFont="0" applyFill="0" applyBorder="0" applyAlignment="0" applyProtection="0"/>
  </cellStyleXfs>
  <cellXfs count="133">
    <xf numFmtId="0" fontId="0" fillId="0" borderId="0" xfId="0"/>
    <xf numFmtId="0" fontId="2" fillId="0" borderId="0" xfId="0" applyFont="1"/>
    <xf numFmtId="0" fontId="4" fillId="0" borderId="0" xfId="0" applyFont="1" applyAlignment="1">
      <alignment horizontal="left" vertical="center"/>
    </xf>
    <xf numFmtId="0" fontId="5" fillId="0" borderId="0" xfId="0" applyFont="1" applyAlignment="1">
      <alignment horizontal="left" vertical="center"/>
    </xf>
    <xf numFmtId="0" fontId="0" fillId="0" borderId="0" xfId="0" applyAlignment="1">
      <alignment horizontal="left" vertical="center"/>
    </xf>
    <xf numFmtId="0" fontId="7" fillId="0" borderId="0" xfId="0" applyFont="1"/>
    <xf numFmtId="0" fontId="8" fillId="0" borderId="0" xfId="0" applyFont="1"/>
    <xf numFmtId="0" fontId="6" fillId="0" borderId="0" xfId="0" applyFont="1"/>
    <xf numFmtId="0" fontId="6" fillId="0" borderId="4" xfId="0" applyFont="1" applyBorder="1" applyAlignment="1">
      <alignment wrapText="1"/>
    </xf>
    <xf numFmtId="164" fontId="0" fillId="0" borderId="0" xfId="0" applyNumberFormat="1"/>
    <xf numFmtId="0" fontId="0" fillId="0" borderId="4" xfId="0" applyBorder="1"/>
    <xf numFmtId="0" fontId="6" fillId="0" borderId="4" xfId="0" applyFont="1" applyBorder="1"/>
    <xf numFmtId="0" fontId="6" fillId="3" borderId="5" xfId="0" applyFont="1" applyFill="1" applyBorder="1"/>
    <xf numFmtId="0" fontId="0" fillId="3" borderId="5" xfId="0" applyFill="1" applyBorder="1"/>
    <xf numFmtId="0" fontId="6" fillId="0" borderId="4" xfId="0" applyFont="1" applyBorder="1" applyAlignment="1">
      <alignment vertical="center"/>
    </xf>
    <xf numFmtId="0" fontId="6" fillId="0" borderId="4" xfId="0" applyFont="1" applyBorder="1" applyAlignment="1">
      <alignment horizontal="center" vertical="center"/>
    </xf>
    <xf numFmtId="165" fontId="0" fillId="0" borderId="4" xfId="0" applyNumberFormat="1" applyBorder="1"/>
    <xf numFmtId="0" fontId="9" fillId="0" borderId="0" xfId="0" applyFont="1"/>
    <xf numFmtId="166" fontId="0" fillId="0" borderId="4" xfId="0" applyNumberFormat="1" applyBorder="1"/>
    <xf numFmtId="166" fontId="0" fillId="0" borderId="0" xfId="0" applyNumberFormat="1"/>
    <xf numFmtId="0" fontId="0" fillId="0" borderId="4" xfId="0" applyBorder="1" applyAlignment="1">
      <alignment horizontal="center" vertical="center"/>
    </xf>
    <xf numFmtId="166" fontId="10" fillId="0" borderId="0" xfId="0" applyNumberFormat="1" applyFont="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4" fillId="0" borderId="0" xfId="0" applyFont="1" applyAlignment="1">
      <alignment wrapText="1"/>
    </xf>
    <xf numFmtId="0" fontId="11" fillId="0" borderId="4" xfId="0" applyFont="1" applyBorder="1" applyAlignment="1">
      <alignment wrapText="1"/>
    </xf>
    <xf numFmtId="1" fontId="6" fillId="0" borderId="4" xfId="0" applyNumberFormat="1" applyFont="1" applyBorder="1" applyAlignment="1">
      <alignment wrapText="1"/>
    </xf>
    <xf numFmtId="1" fontId="0" fillId="0" borderId="4" xfId="0" applyNumberFormat="1" applyBorder="1" applyAlignment="1">
      <alignment wrapText="1"/>
    </xf>
    <xf numFmtId="3" fontId="0" fillId="0" borderId="4" xfId="0" applyNumberFormat="1" applyBorder="1" applyAlignment="1">
      <alignment wrapText="1"/>
    </xf>
    <xf numFmtId="3" fontId="12" fillId="0" borderId="4" xfId="0" applyNumberFormat="1" applyFont="1" applyBorder="1" applyAlignment="1">
      <alignment wrapText="1"/>
    </xf>
    <xf numFmtId="0" fontId="12" fillId="0" borderId="4" xfId="0" applyFont="1" applyBorder="1" applyAlignment="1">
      <alignment wrapText="1"/>
    </xf>
    <xf numFmtId="1" fontId="12" fillId="0" borderId="4" xfId="0" applyNumberFormat="1" applyFont="1" applyBorder="1" applyAlignment="1">
      <alignment wrapText="1"/>
    </xf>
    <xf numFmtId="3" fontId="0" fillId="0" borderId="0" xfId="0" applyNumberFormat="1"/>
    <xf numFmtId="0" fontId="6" fillId="0" borderId="9" xfId="0" applyFont="1" applyBorder="1" applyAlignment="1">
      <alignment vertical="center"/>
    </xf>
    <xf numFmtId="0" fontId="6" fillId="0" borderId="6" xfId="0" applyFont="1" applyBorder="1"/>
    <xf numFmtId="165" fontId="0" fillId="0" borderId="6" xfId="0" applyNumberFormat="1" applyBorder="1"/>
    <xf numFmtId="0" fontId="0" fillId="0" borderId="6" xfId="0" applyBorder="1"/>
    <xf numFmtId="0" fontId="6" fillId="4" borderId="5" xfId="0" applyFont="1" applyFill="1" applyBorder="1"/>
    <xf numFmtId="0" fontId="6" fillId="5" borderId="5" xfId="0" applyFont="1" applyFill="1" applyBorder="1" applyAlignment="1">
      <alignment horizontal="right" wrapText="1"/>
    </xf>
    <xf numFmtId="164" fontId="0" fillId="4" borderId="5" xfId="0" applyNumberFormat="1" applyFill="1" applyBorder="1"/>
    <xf numFmtId="0" fontId="0" fillId="5" borderId="5" xfId="0" applyFill="1" applyBorder="1" applyAlignment="1">
      <alignment horizontal="right" wrapText="1"/>
    </xf>
    <xf numFmtId="0" fontId="14" fillId="0" borderId="0" xfId="0" applyFont="1"/>
    <xf numFmtId="0" fontId="15" fillId="6" borderId="15" xfId="0" applyFont="1" applyFill="1" applyBorder="1" applyAlignment="1">
      <alignment horizontal="center" vertical="center"/>
    </xf>
    <xf numFmtId="167" fontId="16" fillId="7" borderId="16" xfId="0" applyNumberFormat="1" applyFont="1" applyFill="1" applyBorder="1" applyAlignment="1">
      <alignment horizontal="left" vertical="center"/>
    </xf>
    <xf numFmtId="168" fontId="16" fillId="0" borderId="14" xfId="0" applyNumberFormat="1" applyFont="1" applyBorder="1" applyAlignment="1">
      <alignment horizontal="right"/>
    </xf>
    <xf numFmtId="168" fontId="16" fillId="0" borderId="17" xfId="0" applyNumberFormat="1" applyFont="1" applyBorder="1" applyAlignment="1">
      <alignment horizontal="right"/>
    </xf>
    <xf numFmtId="167" fontId="17" fillId="7" borderId="16" xfId="0" applyNumberFormat="1" applyFont="1" applyFill="1" applyBorder="1" applyAlignment="1">
      <alignment horizontal="left" vertical="center"/>
    </xf>
    <xf numFmtId="168" fontId="0" fillId="0" borderId="17" xfId="0" applyNumberFormat="1" applyBorder="1" applyAlignment="1">
      <alignment horizontal="right"/>
    </xf>
    <xf numFmtId="168" fontId="0" fillId="0" borderId="18" xfId="0" applyNumberFormat="1" applyBorder="1" applyAlignment="1">
      <alignment horizontal="right"/>
    </xf>
    <xf numFmtId="168" fontId="0" fillId="0" borderId="19" xfId="0" applyNumberFormat="1" applyBorder="1" applyAlignment="1">
      <alignment horizontal="right"/>
    </xf>
    <xf numFmtId="168" fontId="0" fillId="0" borderId="0" xfId="0" applyNumberFormat="1" applyAlignment="1">
      <alignment horizontal="right"/>
    </xf>
    <xf numFmtId="168" fontId="16" fillId="0" borderId="20" xfId="0" applyNumberFormat="1" applyFont="1" applyBorder="1" applyAlignment="1">
      <alignment horizontal="right"/>
    </xf>
    <xf numFmtId="168" fontId="16" fillId="0" borderId="13" xfId="0" applyNumberFormat="1" applyFont="1" applyBorder="1" applyAlignment="1">
      <alignment horizontal="right"/>
    </xf>
    <xf numFmtId="168" fontId="17" fillId="0" borderId="20" xfId="0" applyNumberFormat="1" applyFont="1" applyBorder="1" applyAlignment="1">
      <alignment horizontal="right"/>
    </xf>
    <xf numFmtId="168" fontId="17" fillId="0" borderId="13" xfId="0" applyNumberFormat="1" applyFont="1" applyBorder="1" applyAlignment="1">
      <alignment horizontal="right"/>
    </xf>
    <xf numFmtId="0" fontId="0" fillId="8" borderId="5" xfId="0" applyFill="1" applyBorder="1"/>
    <xf numFmtId="0" fontId="0" fillId="9" borderId="5" xfId="0" applyFill="1" applyBorder="1"/>
    <xf numFmtId="169" fontId="0" fillId="9" borderId="5" xfId="0" applyNumberFormat="1" applyFill="1" applyBorder="1"/>
    <xf numFmtId="0" fontId="0" fillId="10" borderId="5" xfId="0" applyFill="1" applyBorder="1"/>
    <xf numFmtId="169" fontId="0" fillId="10" borderId="5" xfId="0" applyNumberFormat="1" applyFill="1" applyBorder="1"/>
    <xf numFmtId="0" fontId="0" fillId="11" borderId="5" xfId="0" applyFill="1" applyBorder="1"/>
    <xf numFmtId="169" fontId="0" fillId="11" borderId="5" xfId="0" applyNumberFormat="1" applyFill="1" applyBorder="1"/>
    <xf numFmtId="169" fontId="0" fillId="0" borderId="0" xfId="0" applyNumberFormat="1"/>
    <xf numFmtId="169" fontId="0" fillId="8" borderId="5" xfId="0" applyNumberFormat="1" applyFill="1" applyBorder="1"/>
    <xf numFmtId="0" fontId="18" fillId="0" borderId="0" xfId="0" applyFont="1"/>
    <xf numFmtId="0" fontId="18" fillId="0" borderId="0" xfId="0" applyFont="1" applyAlignment="1">
      <alignment horizontal="right"/>
    </xf>
    <xf numFmtId="169" fontId="7" fillId="0" borderId="0" xfId="0" applyNumberFormat="1" applyFont="1"/>
    <xf numFmtId="0" fontId="4" fillId="0" borderId="0" xfId="0" applyFont="1"/>
    <xf numFmtId="0" fontId="19" fillId="0" borderId="0" xfId="0" applyFont="1"/>
    <xf numFmtId="170" fontId="4" fillId="0" borderId="0" xfId="0" applyNumberFormat="1" applyFont="1"/>
    <xf numFmtId="4" fontId="4" fillId="0" borderId="0" xfId="0" applyNumberFormat="1" applyFont="1"/>
    <xf numFmtId="1" fontId="4" fillId="0" borderId="0" xfId="0" applyNumberFormat="1" applyFont="1"/>
    <xf numFmtId="11" fontId="7" fillId="0" borderId="0" xfId="0" applyNumberFormat="1" applyFont="1"/>
    <xf numFmtId="11" fontId="0" fillId="0" borderId="0" xfId="0" applyNumberFormat="1"/>
    <xf numFmtId="0" fontId="1" fillId="0" borderId="0" xfId="0" applyFont="1"/>
    <xf numFmtId="171" fontId="0" fillId="0" borderId="0" xfId="1" applyNumberFormat="1" applyFont="1"/>
    <xf numFmtId="172" fontId="0" fillId="0" borderId="0" xfId="0" applyNumberFormat="1"/>
    <xf numFmtId="9" fontId="0" fillId="0" borderId="0" xfId="2" applyFont="1"/>
    <xf numFmtId="172" fontId="1" fillId="0" borderId="0" xfId="1" applyNumberFormat="1" applyFont="1"/>
    <xf numFmtId="172" fontId="1" fillId="0" borderId="0" xfId="0" applyNumberFormat="1" applyFont="1"/>
    <xf numFmtId="0" fontId="6" fillId="12" borderId="21" xfId="0" applyFont="1" applyFill="1" applyBorder="1"/>
    <xf numFmtId="0" fontId="0" fillId="12" borderId="22" xfId="0" applyFill="1" applyBorder="1"/>
    <xf numFmtId="0" fontId="0" fillId="12" borderId="23" xfId="0" applyFill="1" applyBorder="1"/>
    <xf numFmtId="0" fontId="1" fillId="12" borderId="24" xfId="0" applyFont="1" applyFill="1" applyBorder="1"/>
    <xf numFmtId="0" fontId="0" fillId="12" borderId="5" xfId="0" applyFill="1" applyBorder="1"/>
    <xf numFmtId="9" fontId="0" fillId="12" borderId="25" xfId="2" applyFont="1" applyFill="1" applyBorder="1"/>
    <xf numFmtId="0" fontId="1" fillId="12" borderId="26" xfId="0" applyFont="1" applyFill="1" applyBorder="1"/>
    <xf numFmtId="0" fontId="0" fillId="12" borderId="27" xfId="0" applyFill="1" applyBorder="1"/>
    <xf numFmtId="9" fontId="0" fillId="12" borderId="28" xfId="2" applyFont="1" applyFill="1" applyBorder="1"/>
    <xf numFmtId="0" fontId="6" fillId="0" borderId="5" xfId="0" applyFont="1" applyBorder="1"/>
    <xf numFmtId="0" fontId="0" fillId="0" borderId="5" xfId="0" applyBorder="1"/>
    <xf numFmtId="11" fontId="0" fillId="0" borderId="5" xfId="0" applyNumberFormat="1" applyBorder="1"/>
    <xf numFmtId="0" fontId="7" fillId="0" borderId="5" xfId="0" applyFont="1" applyBorder="1"/>
    <xf numFmtId="9" fontId="0" fillId="0" borderId="5" xfId="0" applyNumberFormat="1" applyBorder="1"/>
    <xf numFmtId="9" fontId="0" fillId="0" borderId="5" xfId="2" applyFont="1" applyBorder="1"/>
    <xf numFmtId="0" fontId="6" fillId="13" borderId="0" xfId="0" applyFont="1" applyFill="1"/>
    <xf numFmtId="0" fontId="0" fillId="13" borderId="0" xfId="0" applyFill="1"/>
    <xf numFmtId="173" fontId="0" fillId="0" borderId="0" xfId="2" applyNumberFormat="1" applyFont="1"/>
    <xf numFmtId="173" fontId="0" fillId="0" borderId="5" xfId="2" applyNumberFormat="1" applyFont="1" applyBorder="1"/>
    <xf numFmtId="0" fontId="0" fillId="0" borderId="29" xfId="0" applyBorder="1"/>
    <xf numFmtId="0" fontId="0" fillId="0" borderId="30" xfId="0" applyBorder="1"/>
    <xf numFmtId="0" fontId="0" fillId="0" borderId="31" xfId="0" applyBorder="1"/>
    <xf numFmtId="173" fontId="0" fillId="15" borderId="5" xfId="0" applyNumberFormat="1" applyFill="1" applyBorder="1"/>
    <xf numFmtId="0" fontId="6" fillId="13" borderId="5" xfId="0" applyFont="1" applyFill="1" applyBorder="1"/>
    <xf numFmtId="0" fontId="0" fillId="13" borderId="5" xfId="0" applyFill="1" applyBorder="1"/>
    <xf numFmtId="0" fontId="6" fillId="12" borderId="5" xfId="0" applyFont="1" applyFill="1" applyBorder="1"/>
    <xf numFmtId="0" fontId="1" fillId="12" borderId="5" xfId="0" applyFont="1" applyFill="1" applyBorder="1"/>
    <xf numFmtId="9" fontId="0" fillId="12" borderId="5" xfId="0" applyNumberFormat="1" applyFill="1" applyBorder="1"/>
    <xf numFmtId="173" fontId="0" fillId="0" borderId="5" xfId="0" applyNumberFormat="1" applyBorder="1"/>
    <xf numFmtId="0" fontId="6" fillId="0" borderId="5" xfId="0" applyFont="1" applyBorder="1" applyAlignment="1">
      <alignment vertical="center"/>
    </xf>
    <xf numFmtId="0" fontId="6" fillId="0" borderId="5" xfId="0" applyFont="1" applyBorder="1" applyAlignment="1">
      <alignment horizontal="center" vertical="center"/>
    </xf>
    <xf numFmtId="11" fontId="0" fillId="16" borderId="5" xfId="0" applyNumberFormat="1" applyFill="1" applyBorder="1"/>
    <xf numFmtId="174" fontId="0" fillId="0" borderId="0" xfId="2" applyNumberFormat="1" applyFont="1"/>
    <xf numFmtId="175" fontId="0" fillId="0" borderId="0" xfId="0" applyNumberFormat="1"/>
    <xf numFmtId="9" fontId="0" fillId="0" borderId="0" xfId="0" applyNumberFormat="1"/>
    <xf numFmtId="11" fontId="0" fillId="14" borderId="0" xfId="0" applyNumberFormat="1" applyFill="1"/>
    <xf numFmtId="0" fontId="0" fillId="0" borderId="0" xfId="0" applyAlignment="1">
      <alignment horizontal="left" vertical="top" wrapText="1"/>
    </xf>
    <xf numFmtId="0" fontId="0" fillId="0" borderId="0" xfId="0"/>
    <xf numFmtId="0" fontId="2" fillId="2" borderId="1" xfId="0" applyFont="1" applyFill="1" applyBorder="1" applyAlignment="1">
      <alignment horizontal="left" vertical="center"/>
    </xf>
    <xf numFmtId="0" fontId="3" fillId="0" borderId="2" xfId="0" applyFont="1" applyBorder="1"/>
    <xf numFmtId="0" fontId="3" fillId="0" borderId="3" xfId="0" applyFont="1" applyBorder="1"/>
    <xf numFmtId="0" fontId="6" fillId="2" borderId="1" xfId="0" applyFont="1" applyFill="1" applyBorder="1" applyAlignment="1">
      <alignment horizontal="left"/>
    </xf>
    <xf numFmtId="0" fontId="0" fillId="0" borderId="6" xfId="0" applyBorder="1" applyAlignment="1">
      <alignment horizontal="center" vertical="center"/>
    </xf>
    <xf numFmtId="0" fontId="3" fillId="0" borderId="7" xfId="0" applyFont="1" applyBorder="1"/>
    <xf numFmtId="166" fontId="0" fillId="0" borderId="6" xfId="0" applyNumberFormat="1" applyBorder="1" applyAlignment="1">
      <alignment horizontal="center"/>
    </xf>
    <xf numFmtId="0" fontId="6" fillId="0" borderId="0" xfId="0" applyFont="1" applyAlignment="1">
      <alignment horizontal="center" vertical="center" wrapText="1"/>
    </xf>
    <xf numFmtId="0" fontId="3" fillId="0" borderId="8" xfId="0" applyFont="1" applyBorder="1"/>
    <xf numFmtId="0" fontId="13" fillId="0" borderId="0" xfId="0" applyFont="1" applyAlignment="1">
      <alignment horizontal="left"/>
    </xf>
    <xf numFmtId="0" fontId="15" fillId="6" borderId="10" xfId="0" applyFont="1" applyFill="1" applyBorder="1" applyAlignment="1">
      <alignment horizontal="center" vertical="center"/>
    </xf>
    <xf numFmtId="0" fontId="3" fillId="0" borderId="14" xfId="0" applyFont="1" applyBorder="1"/>
    <xf numFmtId="0" fontId="15" fillId="6" borderId="11" xfId="0" applyFont="1" applyFill="1" applyBorder="1" applyAlignment="1">
      <alignment horizontal="center"/>
    </xf>
    <xf numFmtId="0" fontId="3" fillId="0" borderId="12" xfId="0" applyFont="1" applyBorder="1"/>
    <xf numFmtId="0" fontId="3" fillId="0" borderId="13" xfId="0" applyFont="1" applyBorder="1"/>
  </cellXfs>
  <cellStyles count="3">
    <cellStyle name="Comma" xfId="1" builtinId="3"/>
    <cellStyle name="Normal" xfId="0" builtinId="0"/>
    <cellStyle name="Percent" xfId="2" builtinId="5"/>
  </cellStyles>
  <dxfs count="2">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12</xdr:col>
      <xdr:colOff>371475</xdr:colOff>
      <xdr:row>0</xdr:row>
      <xdr:rowOff>95249</xdr:rowOff>
    </xdr:from>
    <xdr:to>
      <xdr:col>20</xdr:col>
      <xdr:colOff>343577</xdr:colOff>
      <xdr:row>28</xdr:row>
      <xdr:rowOff>730</xdr:rowOff>
    </xdr:to>
    <xdr:pic>
      <xdr:nvPicPr>
        <xdr:cNvPr id="2" name="Picture 1">
          <a:extLst>
            <a:ext uri="{FF2B5EF4-FFF2-40B4-BE49-F238E27FC236}">
              <a16:creationId xmlns:a16="http://schemas.microsoft.com/office/drawing/2014/main" id="{EB8C8C60-6D50-4540-1A70-94A93CE29779}"/>
            </a:ext>
          </a:extLst>
        </xdr:cNvPr>
        <xdr:cNvPicPr>
          <a:picLocks noChangeAspect="1"/>
        </xdr:cNvPicPr>
      </xdr:nvPicPr>
      <xdr:blipFill>
        <a:blip xmlns:r="http://schemas.openxmlformats.org/officeDocument/2006/relationships" r:embed="rId1"/>
        <a:stretch>
          <a:fillRect/>
        </a:stretch>
      </xdr:blipFill>
      <xdr:spPr>
        <a:xfrm>
          <a:off x="9269413" y="95249"/>
          <a:ext cx="4861602" cy="5239481"/>
        </a:xfrm>
        <a:prstGeom prst="rect">
          <a:avLst/>
        </a:prstGeom>
      </xdr:spPr>
    </xdr:pic>
    <xdr:clientData/>
  </xdr:twoCellAnchor>
  <xdr:twoCellAnchor editAs="oneCell">
    <xdr:from>
      <xdr:col>12</xdr:col>
      <xdr:colOff>434976</xdr:colOff>
      <xdr:row>28</xdr:row>
      <xdr:rowOff>23813</xdr:rowOff>
    </xdr:from>
    <xdr:to>
      <xdr:col>20</xdr:col>
      <xdr:colOff>607131</xdr:colOff>
      <xdr:row>54</xdr:row>
      <xdr:rowOff>62610</xdr:rowOff>
    </xdr:to>
    <xdr:pic>
      <xdr:nvPicPr>
        <xdr:cNvPr id="3" name="Picture 2">
          <a:extLst>
            <a:ext uri="{FF2B5EF4-FFF2-40B4-BE49-F238E27FC236}">
              <a16:creationId xmlns:a16="http://schemas.microsoft.com/office/drawing/2014/main" id="{C0201EAC-E541-BECF-4E48-9AD6A47DE3AB}"/>
            </a:ext>
          </a:extLst>
        </xdr:cNvPr>
        <xdr:cNvPicPr>
          <a:picLocks noChangeAspect="1"/>
        </xdr:cNvPicPr>
      </xdr:nvPicPr>
      <xdr:blipFill>
        <a:blip xmlns:r="http://schemas.openxmlformats.org/officeDocument/2006/relationships" r:embed="rId2"/>
        <a:stretch>
          <a:fillRect/>
        </a:stretch>
      </xdr:blipFill>
      <xdr:spPr>
        <a:xfrm>
          <a:off x="9332914" y="5357813"/>
          <a:ext cx="5061655" cy="49917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2</xdr:row>
      <xdr:rowOff>0</xdr:rowOff>
    </xdr:from>
    <xdr:to>
      <xdr:col>22</xdr:col>
      <xdr:colOff>144001</xdr:colOff>
      <xdr:row>23</xdr:row>
      <xdr:rowOff>143453</xdr:rowOff>
    </xdr:to>
    <xdr:pic>
      <xdr:nvPicPr>
        <xdr:cNvPr id="3" name="Picture 2">
          <a:extLst>
            <a:ext uri="{FF2B5EF4-FFF2-40B4-BE49-F238E27FC236}">
              <a16:creationId xmlns:a16="http://schemas.microsoft.com/office/drawing/2014/main" id="{76628014-C59C-F234-3414-834BD36453A5}"/>
            </a:ext>
          </a:extLst>
        </xdr:cNvPr>
        <xdr:cNvPicPr>
          <a:picLocks noChangeAspect="1"/>
        </xdr:cNvPicPr>
      </xdr:nvPicPr>
      <xdr:blipFill>
        <a:blip xmlns:r="http://schemas.openxmlformats.org/officeDocument/2006/relationships" r:embed="rId1"/>
        <a:stretch>
          <a:fillRect/>
        </a:stretch>
      </xdr:blipFill>
      <xdr:spPr>
        <a:xfrm>
          <a:off x="5486400" y="381000"/>
          <a:ext cx="8068801" cy="4143953"/>
        </a:xfrm>
        <a:prstGeom prst="rect">
          <a:avLst/>
        </a:prstGeom>
      </xdr:spPr>
    </xdr:pic>
    <xdr:clientData/>
  </xdr:twoCellAnchor>
  <xdr:twoCellAnchor editAs="oneCell">
    <xdr:from>
      <xdr:col>9</xdr:col>
      <xdr:colOff>0</xdr:colOff>
      <xdr:row>25</xdr:row>
      <xdr:rowOff>0</xdr:rowOff>
    </xdr:from>
    <xdr:to>
      <xdr:col>22</xdr:col>
      <xdr:colOff>182106</xdr:colOff>
      <xdr:row>48</xdr:row>
      <xdr:rowOff>153033</xdr:rowOff>
    </xdr:to>
    <xdr:pic>
      <xdr:nvPicPr>
        <xdr:cNvPr id="4" name="Picture 3">
          <a:extLst>
            <a:ext uri="{FF2B5EF4-FFF2-40B4-BE49-F238E27FC236}">
              <a16:creationId xmlns:a16="http://schemas.microsoft.com/office/drawing/2014/main" id="{9668D19C-CA3B-0669-D13D-1A3162C8493E}"/>
            </a:ext>
          </a:extLst>
        </xdr:cNvPr>
        <xdr:cNvPicPr>
          <a:picLocks noChangeAspect="1"/>
        </xdr:cNvPicPr>
      </xdr:nvPicPr>
      <xdr:blipFill>
        <a:blip xmlns:r="http://schemas.openxmlformats.org/officeDocument/2006/relationships" r:embed="rId2"/>
        <a:stretch>
          <a:fillRect/>
        </a:stretch>
      </xdr:blipFill>
      <xdr:spPr>
        <a:xfrm>
          <a:off x="5486400" y="4762500"/>
          <a:ext cx="8106906" cy="4534533"/>
        </a:xfrm>
        <a:prstGeom prst="rect">
          <a:avLst/>
        </a:prstGeom>
      </xdr:spPr>
    </xdr:pic>
    <xdr:clientData/>
  </xdr:twoCellAnchor>
  <xdr:twoCellAnchor>
    <xdr:from>
      <xdr:col>10</xdr:col>
      <xdr:colOff>607312</xdr:colOff>
      <xdr:row>12</xdr:row>
      <xdr:rowOff>148734</xdr:rowOff>
    </xdr:from>
    <xdr:to>
      <xdr:col>10</xdr:col>
      <xdr:colOff>607312</xdr:colOff>
      <xdr:row>14</xdr:row>
      <xdr:rowOff>14622</xdr:rowOff>
    </xdr:to>
    <xdr:cxnSp macro="">
      <xdr:nvCxnSpPr>
        <xdr:cNvPr id="6" name="Straight Connector 5">
          <a:extLst>
            <a:ext uri="{FF2B5EF4-FFF2-40B4-BE49-F238E27FC236}">
              <a16:creationId xmlns:a16="http://schemas.microsoft.com/office/drawing/2014/main" id="{879A492C-4A45-F37A-AFDD-F62396B676EA}"/>
            </a:ext>
          </a:extLst>
        </xdr:cNvPr>
        <xdr:cNvCxnSpPr/>
      </xdr:nvCxnSpPr>
      <xdr:spPr>
        <a:xfrm flipV="1">
          <a:off x="6685169" y="2434734"/>
          <a:ext cx="0" cy="24688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419100</xdr:colOff>
      <xdr:row>10</xdr:row>
      <xdr:rowOff>19050</xdr:rowOff>
    </xdr:from>
    <xdr:to>
      <xdr:col>12</xdr:col>
      <xdr:colOff>421163</xdr:colOff>
      <xdr:row>14</xdr:row>
      <xdr:rowOff>14240</xdr:rowOff>
    </xdr:to>
    <xdr:cxnSp macro="">
      <xdr:nvCxnSpPr>
        <xdr:cNvPr id="8" name="Straight Connector 7">
          <a:extLst>
            <a:ext uri="{FF2B5EF4-FFF2-40B4-BE49-F238E27FC236}">
              <a16:creationId xmlns:a16="http://schemas.microsoft.com/office/drawing/2014/main" id="{15C19D51-FCC5-41DB-AABD-DFFCDF5546FF}"/>
            </a:ext>
          </a:extLst>
        </xdr:cNvPr>
        <xdr:cNvCxnSpPr/>
      </xdr:nvCxnSpPr>
      <xdr:spPr>
        <a:xfrm flipH="1" flipV="1">
          <a:off x="7734300" y="1924050"/>
          <a:ext cx="2063" cy="757190"/>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335892</xdr:colOff>
      <xdr:row>7</xdr:row>
      <xdr:rowOff>145143</xdr:rowOff>
    </xdr:from>
    <xdr:to>
      <xdr:col>13</xdr:col>
      <xdr:colOff>340179</xdr:colOff>
      <xdr:row>14</xdr:row>
      <xdr:rowOff>18506</xdr:rowOff>
    </xdr:to>
    <xdr:cxnSp macro="">
      <xdr:nvCxnSpPr>
        <xdr:cNvPr id="11" name="Straight Connector 10">
          <a:extLst>
            <a:ext uri="{FF2B5EF4-FFF2-40B4-BE49-F238E27FC236}">
              <a16:creationId xmlns:a16="http://schemas.microsoft.com/office/drawing/2014/main" id="{AB9E1482-A380-465F-AF83-6A366F615E78}"/>
            </a:ext>
          </a:extLst>
        </xdr:cNvPr>
        <xdr:cNvCxnSpPr/>
      </xdr:nvCxnSpPr>
      <xdr:spPr>
        <a:xfrm flipV="1">
          <a:off x="8237106" y="1478643"/>
          <a:ext cx="4287" cy="1206863"/>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258536</xdr:colOff>
      <xdr:row>5</xdr:row>
      <xdr:rowOff>113393</xdr:rowOff>
    </xdr:from>
    <xdr:to>
      <xdr:col>14</xdr:col>
      <xdr:colOff>261506</xdr:colOff>
      <xdr:row>14</xdr:row>
      <xdr:rowOff>16691</xdr:rowOff>
    </xdr:to>
    <xdr:cxnSp macro="">
      <xdr:nvCxnSpPr>
        <xdr:cNvPr id="16" name="Straight Connector 15">
          <a:extLst>
            <a:ext uri="{FF2B5EF4-FFF2-40B4-BE49-F238E27FC236}">
              <a16:creationId xmlns:a16="http://schemas.microsoft.com/office/drawing/2014/main" id="{8BCDFA8E-A991-4CFB-A2C2-10E7D199FE54}"/>
            </a:ext>
          </a:extLst>
        </xdr:cNvPr>
        <xdr:cNvCxnSpPr/>
      </xdr:nvCxnSpPr>
      <xdr:spPr>
        <a:xfrm flipH="1" flipV="1">
          <a:off x="8767536" y="1065893"/>
          <a:ext cx="2970" cy="161779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315057</xdr:colOff>
      <xdr:row>27</xdr:row>
      <xdr:rowOff>161192</xdr:rowOff>
    </xdr:from>
    <xdr:to>
      <xdr:col>14</xdr:col>
      <xdr:colOff>316562</xdr:colOff>
      <xdr:row>39</xdr:row>
      <xdr:rowOff>152413</xdr:rowOff>
    </xdr:to>
    <xdr:cxnSp macro="">
      <xdr:nvCxnSpPr>
        <xdr:cNvPr id="19" name="Straight Connector 18">
          <a:extLst>
            <a:ext uri="{FF2B5EF4-FFF2-40B4-BE49-F238E27FC236}">
              <a16:creationId xmlns:a16="http://schemas.microsoft.com/office/drawing/2014/main" id="{28CD8667-A67C-4377-BB71-B73259EED9C1}"/>
            </a:ext>
          </a:extLst>
        </xdr:cNvPr>
        <xdr:cNvCxnSpPr/>
      </xdr:nvCxnSpPr>
      <xdr:spPr>
        <a:xfrm flipH="1" flipV="1">
          <a:off x="8828942" y="5304692"/>
          <a:ext cx="1505" cy="2277221"/>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402981</xdr:colOff>
      <xdr:row>33</xdr:row>
      <xdr:rowOff>29308</xdr:rowOff>
    </xdr:from>
    <xdr:to>
      <xdr:col>13</xdr:col>
      <xdr:colOff>402981</xdr:colOff>
      <xdr:row>39</xdr:row>
      <xdr:rowOff>152414</xdr:rowOff>
    </xdr:to>
    <xdr:cxnSp macro="">
      <xdr:nvCxnSpPr>
        <xdr:cNvPr id="21" name="Straight Connector 20">
          <a:extLst>
            <a:ext uri="{FF2B5EF4-FFF2-40B4-BE49-F238E27FC236}">
              <a16:creationId xmlns:a16="http://schemas.microsoft.com/office/drawing/2014/main" id="{4EC4DC17-AE45-490F-AA65-67EC12378092}"/>
            </a:ext>
          </a:extLst>
        </xdr:cNvPr>
        <xdr:cNvCxnSpPr/>
      </xdr:nvCxnSpPr>
      <xdr:spPr>
        <a:xfrm flipH="1" flipV="1">
          <a:off x="8308731" y="6315808"/>
          <a:ext cx="0" cy="1266106"/>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514350</xdr:colOff>
      <xdr:row>36</xdr:row>
      <xdr:rowOff>12700</xdr:rowOff>
    </xdr:from>
    <xdr:to>
      <xdr:col>12</xdr:col>
      <xdr:colOff>514350</xdr:colOff>
      <xdr:row>39</xdr:row>
      <xdr:rowOff>145288</xdr:rowOff>
    </xdr:to>
    <xdr:cxnSp macro="">
      <xdr:nvCxnSpPr>
        <xdr:cNvPr id="23" name="Straight Connector 22">
          <a:extLst>
            <a:ext uri="{FF2B5EF4-FFF2-40B4-BE49-F238E27FC236}">
              <a16:creationId xmlns:a16="http://schemas.microsoft.com/office/drawing/2014/main" id="{280A23BD-CC29-4E98-9657-2114476E6C18}"/>
            </a:ext>
          </a:extLst>
        </xdr:cNvPr>
        <xdr:cNvCxnSpPr/>
      </xdr:nvCxnSpPr>
      <xdr:spPr>
        <a:xfrm flipH="1" flipV="1">
          <a:off x="7829550" y="6870700"/>
          <a:ext cx="0" cy="70408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599870</xdr:colOff>
      <xdr:row>37</xdr:row>
      <xdr:rowOff>139700</xdr:rowOff>
    </xdr:from>
    <xdr:to>
      <xdr:col>11</xdr:col>
      <xdr:colOff>603250</xdr:colOff>
      <xdr:row>39</xdr:row>
      <xdr:rowOff>150948</xdr:rowOff>
    </xdr:to>
    <xdr:cxnSp macro="">
      <xdr:nvCxnSpPr>
        <xdr:cNvPr id="28" name="Straight Connector 27">
          <a:extLst>
            <a:ext uri="{FF2B5EF4-FFF2-40B4-BE49-F238E27FC236}">
              <a16:creationId xmlns:a16="http://schemas.microsoft.com/office/drawing/2014/main" id="{D7AC019E-3C94-4A63-BE38-595F0D24A508}"/>
            </a:ext>
          </a:extLst>
        </xdr:cNvPr>
        <xdr:cNvCxnSpPr/>
      </xdr:nvCxnSpPr>
      <xdr:spPr>
        <a:xfrm flipV="1">
          <a:off x="7305470" y="7188200"/>
          <a:ext cx="3380" cy="39224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37</xdr:row>
      <xdr:rowOff>184150</xdr:rowOff>
    </xdr:from>
    <xdr:to>
      <xdr:col>11</xdr:col>
      <xdr:colOff>82550</xdr:colOff>
      <xdr:row>39</xdr:row>
      <xdr:rowOff>150948</xdr:rowOff>
    </xdr:to>
    <xdr:cxnSp macro="">
      <xdr:nvCxnSpPr>
        <xdr:cNvPr id="31" name="Straight Connector 30">
          <a:extLst>
            <a:ext uri="{FF2B5EF4-FFF2-40B4-BE49-F238E27FC236}">
              <a16:creationId xmlns:a16="http://schemas.microsoft.com/office/drawing/2014/main" id="{CD5D46A4-7FEC-4FE4-8702-9355860D72FE}"/>
            </a:ext>
          </a:extLst>
        </xdr:cNvPr>
        <xdr:cNvCxnSpPr/>
      </xdr:nvCxnSpPr>
      <xdr:spPr>
        <a:xfrm flipV="1">
          <a:off x="6788150" y="7232650"/>
          <a:ext cx="0" cy="347798"/>
        </a:xfrm>
        <a:prstGeom prst="line">
          <a:avLst/>
        </a:prstGeom>
        <a:ln w="28575">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152400</xdr:colOff>
      <xdr:row>1</xdr:row>
      <xdr:rowOff>47625</xdr:rowOff>
    </xdr:from>
    <xdr:ext cx="6191250" cy="32289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ps.go.id/statictable/2014/02/18/1276/persentase-penduduk-daerah-perkotaan-hasil-proyeksi-penduduk-menurut-provinsi-2015---2035.html" TargetMode="External"/><Relationship Id="rId2" Type="http://schemas.openxmlformats.org/officeDocument/2006/relationships/hyperlink" Target="https://www.esdm.go.id/assets/media/content/content-indonesia-energy-outlook-2019-english-version.pdf" TargetMode="External"/><Relationship Id="rId1" Type="http://schemas.openxmlformats.org/officeDocument/2006/relationships/hyperlink" Target="https://www.esdm.go.id/id/publikasi/handbook-of-energy-economic-statistics-of-indonesia" TargetMode="External"/><Relationship Id="rId4" Type="http://schemas.openxmlformats.org/officeDocument/2006/relationships/hyperlink" Target="https://www.clasp.ngo/wp-content/uploads/2021/01/Indonesia-Residential-End-Use-Survey.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election activeCell="R20" sqref="R20"/>
    </sheetView>
  </sheetViews>
  <sheetFormatPr defaultColWidth="14.42578125" defaultRowHeight="15" customHeight="1" x14ac:dyDescent="0.25"/>
  <cols>
    <col min="1" max="26" width="8.7109375" customWidth="1"/>
  </cols>
  <sheetData>
    <row r="1" spans="1:7" ht="14.25" customHeight="1" x14ac:dyDescent="0.25">
      <c r="A1" s="1" t="s">
        <v>0</v>
      </c>
    </row>
    <row r="2" spans="1:7" ht="14.25" customHeight="1" x14ac:dyDescent="0.25"/>
    <row r="3" spans="1:7" ht="14.25" customHeight="1" x14ac:dyDescent="0.25">
      <c r="A3" s="1" t="s">
        <v>1</v>
      </c>
      <c r="B3" s="118" t="s">
        <v>2</v>
      </c>
      <c r="C3" s="119"/>
      <c r="D3" s="119"/>
      <c r="E3" s="119"/>
      <c r="F3" s="119"/>
      <c r="G3" s="120"/>
    </row>
    <row r="4" spans="1:7" ht="14.25" customHeight="1" x14ac:dyDescent="0.25">
      <c r="B4" s="2" t="s">
        <v>3</v>
      </c>
    </row>
    <row r="5" spans="1:7" ht="14.25" customHeight="1" x14ac:dyDescent="0.25">
      <c r="B5" s="2">
        <v>2019</v>
      </c>
    </row>
    <row r="6" spans="1:7" ht="14.25" customHeight="1" x14ac:dyDescent="0.25">
      <c r="B6" s="2" t="s">
        <v>4</v>
      </c>
    </row>
    <row r="7" spans="1:7" ht="14.25" customHeight="1" x14ac:dyDescent="0.25">
      <c r="B7" s="3" t="s">
        <v>5</v>
      </c>
    </row>
    <row r="8" spans="1:7" ht="14.25" customHeight="1" x14ac:dyDescent="0.25">
      <c r="B8" s="4" t="s">
        <v>6</v>
      </c>
    </row>
    <row r="9" spans="1:7" ht="14.25" customHeight="1" x14ac:dyDescent="0.25">
      <c r="B9" s="2"/>
    </row>
    <row r="10" spans="1:7" ht="14.25" customHeight="1" x14ac:dyDescent="0.25">
      <c r="B10" s="121" t="s">
        <v>7</v>
      </c>
      <c r="C10" s="119"/>
      <c r="D10" s="119"/>
      <c r="E10" s="119"/>
      <c r="F10" s="119"/>
      <c r="G10" s="120"/>
    </row>
    <row r="11" spans="1:7" ht="14.25" customHeight="1" x14ac:dyDescent="0.25">
      <c r="B11" s="5" t="s">
        <v>3</v>
      </c>
    </row>
    <row r="12" spans="1:7" ht="14.25" customHeight="1" x14ac:dyDescent="0.25">
      <c r="B12" s="5">
        <v>2019</v>
      </c>
    </row>
    <row r="13" spans="1:7" ht="14.25" customHeight="1" x14ac:dyDescent="0.25">
      <c r="B13" s="5" t="s">
        <v>8</v>
      </c>
    </row>
    <row r="14" spans="1:7" ht="14.25" customHeight="1" x14ac:dyDescent="0.25">
      <c r="B14" s="6" t="s">
        <v>9</v>
      </c>
    </row>
    <row r="15" spans="1:7" ht="14.25" customHeight="1" x14ac:dyDescent="0.25"/>
    <row r="16" spans="1:7" ht="14.25" customHeight="1" x14ac:dyDescent="0.25">
      <c r="B16" s="121" t="s">
        <v>10</v>
      </c>
      <c r="C16" s="119"/>
      <c r="D16" s="119"/>
      <c r="E16" s="119"/>
      <c r="F16" s="119"/>
      <c r="G16" s="120"/>
    </row>
    <row r="17" spans="2:7" ht="14.25" customHeight="1" x14ac:dyDescent="0.25">
      <c r="B17" s="5" t="s">
        <v>11</v>
      </c>
    </row>
    <row r="18" spans="2:7" ht="14.25" customHeight="1" x14ac:dyDescent="0.25">
      <c r="B18" s="5">
        <v>2020</v>
      </c>
    </row>
    <row r="19" spans="2:7" ht="14.25" customHeight="1" x14ac:dyDescent="0.25">
      <c r="B19" s="6" t="s">
        <v>12</v>
      </c>
    </row>
    <row r="20" spans="2:7" ht="14.25" customHeight="1" x14ac:dyDescent="0.25"/>
    <row r="21" spans="2:7" ht="14.25" customHeight="1" x14ac:dyDescent="0.25">
      <c r="B21" s="121" t="s">
        <v>13</v>
      </c>
      <c r="C21" s="119"/>
      <c r="D21" s="119"/>
      <c r="E21" s="119"/>
      <c r="F21" s="119"/>
      <c r="G21" s="120"/>
    </row>
    <row r="22" spans="2:7" ht="14.25" customHeight="1" x14ac:dyDescent="0.25">
      <c r="B22" s="5" t="s">
        <v>14</v>
      </c>
    </row>
    <row r="23" spans="2:7" ht="14.25" customHeight="1" x14ac:dyDescent="0.25">
      <c r="B23" s="5">
        <v>2020</v>
      </c>
    </row>
    <row r="24" spans="2:7" ht="14.25" customHeight="1" x14ac:dyDescent="0.25">
      <c r="B24" t="s">
        <v>15</v>
      </c>
    </row>
    <row r="25" spans="2:7" ht="14.25" customHeight="1" x14ac:dyDescent="0.25">
      <c r="B25" s="6" t="s">
        <v>16</v>
      </c>
    </row>
    <row r="26" spans="2:7" ht="14.25" customHeight="1" x14ac:dyDescent="0.25"/>
    <row r="27" spans="2:7" ht="14.25" customHeight="1" x14ac:dyDescent="0.25">
      <c r="B27" s="121" t="s">
        <v>17</v>
      </c>
      <c r="C27" s="119"/>
      <c r="D27" s="119"/>
      <c r="E27" s="119"/>
      <c r="F27" s="119"/>
      <c r="G27" s="120"/>
    </row>
    <row r="28" spans="2:7" ht="14.25" customHeight="1" x14ac:dyDescent="0.25">
      <c r="B28" s="5" t="s">
        <v>3</v>
      </c>
    </row>
    <row r="29" spans="2:7" ht="14.25" customHeight="1" x14ac:dyDescent="0.25">
      <c r="B29" s="5">
        <v>2016</v>
      </c>
    </row>
    <row r="30" spans="2:7" ht="14.25" customHeight="1" x14ac:dyDescent="0.25">
      <c r="B30" s="5" t="s">
        <v>18</v>
      </c>
    </row>
    <row r="31" spans="2:7" ht="14.25" customHeight="1" x14ac:dyDescent="0.25">
      <c r="B31" s="5" t="s">
        <v>19</v>
      </c>
    </row>
    <row r="32" spans="2:7" ht="14.25" customHeight="1" x14ac:dyDescent="0.25"/>
    <row r="33" spans="1:14" ht="14.25" customHeight="1" x14ac:dyDescent="0.25">
      <c r="A33" s="7" t="s">
        <v>20</v>
      </c>
    </row>
    <row r="34" spans="1:14" ht="14.25" customHeight="1" x14ac:dyDescent="0.25">
      <c r="B34" s="7" t="s">
        <v>21</v>
      </c>
    </row>
    <row r="35" spans="1:14" ht="14.25" customHeight="1" x14ac:dyDescent="0.25">
      <c r="B35" s="116" t="s">
        <v>22</v>
      </c>
      <c r="C35" s="117"/>
      <c r="D35" s="117"/>
      <c r="E35" s="117"/>
      <c r="F35" s="117"/>
      <c r="G35" s="117"/>
      <c r="H35" s="117"/>
      <c r="I35" s="117"/>
      <c r="J35" s="117"/>
      <c r="K35" s="117"/>
      <c r="L35" s="117"/>
      <c r="M35" s="117"/>
      <c r="N35" s="117"/>
    </row>
    <row r="36" spans="1:14" ht="14.25" customHeight="1" x14ac:dyDescent="0.25">
      <c r="B36" s="117"/>
      <c r="C36" s="117"/>
      <c r="D36" s="117"/>
      <c r="E36" s="117"/>
      <c r="F36" s="117"/>
      <c r="G36" s="117"/>
      <c r="H36" s="117"/>
      <c r="I36" s="117"/>
      <c r="J36" s="117"/>
      <c r="K36" s="117"/>
      <c r="L36" s="117"/>
      <c r="M36" s="117"/>
      <c r="N36" s="117"/>
    </row>
    <row r="37" spans="1:14" ht="14.25" customHeight="1" x14ac:dyDescent="0.25">
      <c r="B37" s="117"/>
      <c r="C37" s="117"/>
      <c r="D37" s="117"/>
      <c r="E37" s="117"/>
      <c r="F37" s="117"/>
      <c r="G37" s="117"/>
      <c r="H37" s="117"/>
      <c r="I37" s="117"/>
      <c r="J37" s="117"/>
      <c r="K37" s="117"/>
      <c r="L37" s="117"/>
      <c r="M37" s="117"/>
      <c r="N37" s="117"/>
    </row>
    <row r="38" spans="1:14" ht="14.25" customHeight="1" x14ac:dyDescent="0.25">
      <c r="B38" s="117"/>
      <c r="C38" s="117"/>
      <c r="D38" s="117"/>
      <c r="E38" s="117"/>
      <c r="F38" s="117"/>
      <c r="G38" s="117"/>
      <c r="H38" s="117"/>
      <c r="I38" s="117"/>
      <c r="J38" s="117"/>
      <c r="K38" s="117"/>
      <c r="L38" s="117"/>
      <c r="M38" s="117"/>
      <c r="N38" s="117"/>
    </row>
    <row r="39" spans="1:14" ht="14.25" customHeight="1" x14ac:dyDescent="0.25">
      <c r="B39" s="117"/>
      <c r="C39" s="117"/>
      <c r="D39" s="117"/>
      <c r="E39" s="117"/>
      <c r="F39" s="117"/>
      <c r="G39" s="117"/>
      <c r="H39" s="117"/>
      <c r="I39" s="117"/>
      <c r="J39" s="117"/>
      <c r="K39" s="117"/>
      <c r="L39" s="117"/>
      <c r="M39" s="117"/>
      <c r="N39" s="117"/>
    </row>
    <row r="40" spans="1:14" ht="14.25" customHeight="1" x14ac:dyDescent="0.25">
      <c r="B40" s="117"/>
      <c r="C40" s="117"/>
      <c r="D40" s="117"/>
      <c r="E40" s="117"/>
      <c r="F40" s="117"/>
      <c r="G40" s="117"/>
      <c r="H40" s="117"/>
      <c r="I40" s="117"/>
      <c r="J40" s="117"/>
      <c r="K40" s="117"/>
      <c r="L40" s="117"/>
      <c r="M40" s="117"/>
      <c r="N40" s="117"/>
    </row>
    <row r="41" spans="1:14" ht="14.25" customHeight="1" x14ac:dyDescent="0.25">
      <c r="B41" s="117"/>
      <c r="C41" s="117"/>
      <c r="D41" s="117"/>
      <c r="E41" s="117"/>
      <c r="F41" s="117"/>
      <c r="G41" s="117"/>
      <c r="H41" s="117"/>
      <c r="I41" s="117"/>
      <c r="J41" s="117"/>
      <c r="K41" s="117"/>
      <c r="L41" s="117"/>
      <c r="M41" s="117"/>
      <c r="N41" s="117"/>
    </row>
    <row r="42" spans="1:14" ht="25.5" customHeight="1" x14ac:dyDescent="0.25">
      <c r="B42" s="117"/>
      <c r="C42" s="117"/>
      <c r="D42" s="117"/>
      <c r="E42" s="117"/>
      <c r="F42" s="117"/>
      <c r="G42" s="117"/>
      <c r="H42" s="117"/>
      <c r="I42" s="117"/>
      <c r="J42" s="117"/>
      <c r="K42" s="117"/>
      <c r="L42" s="117"/>
      <c r="M42" s="117"/>
      <c r="N42" s="117"/>
    </row>
    <row r="43" spans="1:14" ht="14.25" customHeight="1" x14ac:dyDescent="0.25"/>
    <row r="44" spans="1:14" ht="14.25" customHeight="1" x14ac:dyDescent="0.25"/>
    <row r="45" spans="1:14" ht="14.25" customHeight="1" x14ac:dyDescent="0.25"/>
    <row r="46" spans="1:14" ht="14.25" customHeight="1" x14ac:dyDescent="0.25"/>
    <row r="47" spans="1:14" ht="14.25" customHeight="1" x14ac:dyDescent="0.25"/>
    <row r="48" spans="1:14"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6">
    <mergeCell ref="B35:N42"/>
    <mergeCell ref="B3:G3"/>
    <mergeCell ref="B10:G10"/>
    <mergeCell ref="B16:G16"/>
    <mergeCell ref="B21:G21"/>
    <mergeCell ref="B27:G27"/>
  </mergeCells>
  <hyperlinks>
    <hyperlink ref="B7" r:id="rId1" xr:uid="{00000000-0004-0000-0000-000000000000}"/>
    <hyperlink ref="B14" r:id="rId2" xr:uid="{00000000-0004-0000-0000-000001000000}"/>
    <hyperlink ref="B19" r:id="rId3" xr:uid="{00000000-0004-0000-0000-000002000000}"/>
    <hyperlink ref="B25" r:id="rId4" xr:uid="{00000000-0004-0000-0000-000003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M970"/>
  <sheetViews>
    <sheetView workbookViewId="0">
      <selection activeCell="C9" sqref="C9"/>
    </sheetView>
  </sheetViews>
  <sheetFormatPr defaultColWidth="14.42578125" defaultRowHeight="15" customHeight="1" x14ac:dyDescent="0.25"/>
  <cols>
    <col min="1" max="1" width="8.7109375" customWidth="1"/>
    <col min="2" max="2" width="8.85546875" customWidth="1"/>
    <col min="3" max="3" width="24.7109375" customWidth="1"/>
    <col min="4" max="6" width="12" customWidth="1"/>
    <col min="7" max="7" width="12.28515625" customWidth="1"/>
    <col min="8" max="19" width="8.7109375" customWidth="1"/>
  </cols>
  <sheetData>
    <row r="1" spans="3:13" ht="14.25" customHeight="1" x14ac:dyDescent="0.25"/>
    <row r="2" spans="3:13" ht="14.25" customHeight="1" x14ac:dyDescent="0.25">
      <c r="D2" s="7">
        <v>2010</v>
      </c>
      <c r="E2" s="7">
        <v>2011</v>
      </c>
      <c r="F2" s="7">
        <v>2012</v>
      </c>
      <c r="G2" s="7">
        <v>2013</v>
      </c>
      <c r="H2" s="7">
        <v>2014</v>
      </c>
      <c r="I2" s="7">
        <v>2015</v>
      </c>
      <c r="J2" s="7">
        <v>2016</v>
      </c>
      <c r="K2" s="7">
        <v>2017</v>
      </c>
      <c r="L2" s="7">
        <v>2018</v>
      </c>
      <c r="M2" s="7">
        <v>2019</v>
      </c>
    </row>
    <row r="3" spans="3:13" ht="14.25" customHeight="1" x14ac:dyDescent="0.25">
      <c r="C3" s="7" t="s">
        <v>31</v>
      </c>
      <c r="D3">
        <v>0.498</v>
      </c>
      <c r="E3" s="5">
        <v>0.50500000000000078</v>
      </c>
      <c r="F3" s="5">
        <v>0.51200000000000045</v>
      </c>
      <c r="G3" s="5">
        <v>0.51900000000000013</v>
      </c>
      <c r="H3" s="5">
        <v>0.5259999999999998</v>
      </c>
      <c r="I3" s="5">
        <v>0.53300000000000125</v>
      </c>
      <c r="J3" s="5">
        <v>0.53980000000000139</v>
      </c>
      <c r="K3" s="5">
        <v>0.54660000000000153</v>
      </c>
      <c r="L3" s="5">
        <v>0.55340000000000167</v>
      </c>
      <c r="M3" s="5">
        <v>0.56020000000000181</v>
      </c>
    </row>
    <row r="4" spans="3:13" ht="14.25" customHeight="1" x14ac:dyDescent="0.25">
      <c r="C4" s="7" t="s">
        <v>32</v>
      </c>
      <c r="D4" s="9">
        <v>0.502</v>
      </c>
      <c r="E4" s="5">
        <v>0.49499999999999922</v>
      </c>
      <c r="F4" s="5">
        <v>0.48799999999999955</v>
      </c>
      <c r="G4" s="5">
        <v>0.48099999999999987</v>
      </c>
      <c r="H4" s="5">
        <v>0.4740000000000002</v>
      </c>
      <c r="I4" s="5">
        <v>0.46699999999999875</v>
      </c>
      <c r="J4" s="5">
        <v>0.46019999999999861</v>
      </c>
      <c r="K4" s="5">
        <v>0.45339999999999847</v>
      </c>
      <c r="L4" s="5">
        <v>0.44659999999999833</v>
      </c>
      <c r="M4" s="5">
        <v>0.43979999999999819</v>
      </c>
    </row>
    <row r="5" spans="3:13" ht="14.25" customHeight="1" x14ac:dyDescent="0.25">
      <c r="D5" s="9"/>
    </row>
    <row r="6" spans="3:13" ht="14.25" customHeight="1" x14ac:dyDescent="0.25"/>
    <row r="7" spans="3:13" ht="14.25" customHeight="1" x14ac:dyDescent="0.25"/>
    <row r="8" spans="3:13" ht="14.25" customHeight="1" x14ac:dyDescent="0.25"/>
    <row r="9" spans="3:13" ht="14.25" customHeight="1" x14ac:dyDescent="0.25"/>
    <row r="10" spans="3:13" ht="14.25" customHeight="1" x14ac:dyDescent="0.25"/>
    <row r="11" spans="3:13" ht="14.25" customHeight="1" x14ac:dyDescent="0.25"/>
    <row r="12" spans="3:13" ht="14.25" customHeight="1" x14ac:dyDescent="0.25"/>
    <row r="13" spans="3:13" ht="14.25" customHeight="1" x14ac:dyDescent="0.25"/>
    <row r="14" spans="3:13" ht="14.25" customHeight="1" x14ac:dyDescent="0.25"/>
    <row r="15" spans="3:13" ht="14.25" customHeight="1" x14ac:dyDescent="0.25"/>
    <row r="16" spans="3: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D9371-1CEC-4A2D-85A8-BE76AA9319F8}">
  <dimension ref="A1:K33"/>
  <sheetViews>
    <sheetView zoomScaleNormal="100" workbookViewId="0">
      <selection activeCell="K19" sqref="K19"/>
    </sheetView>
  </sheetViews>
  <sheetFormatPr defaultRowHeight="15" x14ac:dyDescent="0.25"/>
  <cols>
    <col min="1" max="1" width="32.5703125" style="7" bestFit="1" customWidth="1"/>
  </cols>
  <sheetData>
    <row r="1" spans="1:11" x14ac:dyDescent="0.25">
      <c r="A1" s="7" t="s">
        <v>177</v>
      </c>
    </row>
    <row r="2" spans="1:11" x14ac:dyDescent="0.25">
      <c r="B2" t="s">
        <v>40</v>
      </c>
      <c r="C2" t="s">
        <v>41</v>
      </c>
      <c r="D2" t="s">
        <v>42</v>
      </c>
      <c r="E2" t="s">
        <v>43</v>
      </c>
      <c r="F2" t="s">
        <v>44</v>
      </c>
      <c r="G2" t="s">
        <v>45</v>
      </c>
      <c r="H2" s="74"/>
      <c r="I2" s="74" t="s">
        <v>197</v>
      </c>
    </row>
    <row r="3" spans="1:11" x14ac:dyDescent="0.25">
      <c r="A3" s="7">
        <v>2018</v>
      </c>
      <c r="B3">
        <v>23020</v>
      </c>
      <c r="C3">
        <v>203</v>
      </c>
      <c r="D3">
        <v>3043</v>
      </c>
      <c r="E3">
        <v>61824</v>
      </c>
      <c r="F3">
        <v>163</v>
      </c>
      <c r="G3">
        <v>60029</v>
      </c>
    </row>
    <row r="4" spans="1:11" x14ac:dyDescent="0.25">
      <c r="A4" s="7">
        <v>2019</v>
      </c>
      <c r="B4">
        <v>17602</v>
      </c>
      <c r="C4">
        <v>232</v>
      </c>
      <c r="D4">
        <v>2871</v>
      </c>
      <c r="E4">
        <v>63481</v>
      </c>
      <c r="F4">
        <v>167</v>
      </c>
      <c r="G4">
        <v>63649</v>
      </c>
      <c r="H4" s="77"/>
      <c r="I4" s="97">
        <f>(SUM(B4:G4)-SUM($B$3:$G$3))/SUM($B$3:$G$3)</f>
        <v>-1.8882939264374637E-3</v>
      </c>
    </row>
    <row r="5" spans="1:11" x14ac:dyDescent="0.25">
      <c r="A5" s="7">
        <v>2020</v>
      </c>
      <c r="B5">
        <v>11732</v>
      </c>
      <c r="C5">
        <v>269</v>
      </c>
      <c r="D5">
        <v>2667</v>
      </c>
      <c r="E5">
        <v>65565</v>
      </c>
      <c r="F5">
        <v>177</v>
      </c>
      <c r="G5">
        <v>69118</v>
      </c>
      <c r="H5" s="77"/>
      <c r="I5" s="97">
        <f>(SUM(B5:G5)-SUM($B$3:$G$3))/SUM($B$3:$G$3)</f>
        <v>8.4029079726467143E-3</v>
      </c>
    </row>
    <row r="6" spans="1:11" x14ac:dyDescent="0.25">
      <c r="A6" s="7">
        <v>2021</v>
      </c>
      <c r="B6">
        <v>5625</v>
      </c>
      <c r="C6">
        <v>308</v>
      </c>
      <c r="D6">
        <v>2657</v>
      </c>
      <c r="E6">
        <v>69928</v>
      </c>
      <c r="F6">
        <v>180</v>
      </c>
      <c r="G6">
        <v>70289</v>
      </c>
      <c r="H6" s="77"/>
      <c r="I6" s="97">
        <f>(SUM(B6:G6)-SUM($B$3:$G$3))/SUM($B$3:$G$3)</f>
        <v>4.754454350494328E-3</v>
      </c>
    </row>
    <row r="9" spans="1:11" x14ac:dyDescent="0.25">
      <c r="A9" s="7" t="s">
        <v>178</v>
      </c>
    </row>
    <row r="10" spans="1:11" x14ac:dyDescent="0.25">
      <c r="B10" t="s">
        <v>40</v>
      </c>
      <c r="C10" t="s">
        <v>41</v>
      </c>
      <c r="D10" t="s">
        <v>42</v>
      </c>
      <c r="E10" t="s">
        <v>172</v>
      </c>
      <c r="F10" t="s">
        <v>173</v>
      </c>
      <c r="G10" t="s">
        <v>174</v>
      </c>
      <c r="H10" t="s">
        <v>43</v>
      </c>
      <c r="I10" t="s">
        <v>45</v>
      </c>
      <c r="K10" s="74" t="s">
        <v>197</v>
      </c>
    </row>
    <row r="11" spans="1:11" x14ac:dyDescent="0.25">
      <c r="A11" s="7">
        <v>2018</v>
      </c>
      <c r="B11">
        <v>1326</v>
      </c>
      <c r="C11">
        <v>1211</v>
      </c>
      <c r="D11">
        <v>168</v>
      </c>
      <c r="E11">
        <v>2666</v>
      </c>
      <c r="F11">
        <v>0</v>
      </c>
      <c r="G11">
        <v>2</v>
      </c>
      <c r="H11">
        <v>1712</v>
      </c>
      <c r="I11">
        <v>36516</v>
      </c>
    </row>
    <row r="12" spans="1:11" x14ac:dyDescent="0.25">
      <c r="A12" s="7">
        <v>2019</v>
      </c>
      <c r="B12">
        <v>1320</v>
      </c>
      <c r="C12">
        <v>1234</v>
      </c>
      <c r="D12">
        <v>159</v>
      </c>
      <c r="E12">
        <v>158</v>
      </c>
      <c r="F12">
        <v>1918</v>
      </c>
      <c r="G12">
        <v>2</v>
      </c>
      <c r="H12">
        <v>1758</v>
      </c>
      <c r="I12">
        <v>38993</v>
      </c>
      <c r="K12" s="97">
        <f>(SUM(B12:I12)-SUM($B$11:$I$11))/SUM($B$11:$I$11)</f>
        <v>4.4517327584229723E-2</v>
      </c>
    </row>
    <row r="13" spans="1:11" x14ac:dyDescent="0.25">
      <c r="A13" s="7">
        <v>2020</v>
      </c>
      <c r="B13">
        <v>1313</v>
      </c>
      <c r="C13">
        <v>732</v>
      </c>
      <c r="D13">
        <v>147</v>
      </c>
      <c r="E13">
        <v>295</v>
      </c>
      <c r="F13">
        <v>1793</v>
      </c>
      <c r="G13">
        <v>1</v>
      </c>
      <c r="H13">
        <v>1816</v>
      </c>
      <c r="I13">
        <v>35652</v>
      </c>
      <c r="K13" s="97">
        <f t="shared" ref="K13:K14" si="0">(SUM(B13:I13)-SUM($B$11:$I$11))/SUM($B$11:$I$11)</f>
        <v>-4.2476089997935826E-2</v>
      </c>
    </row>
    <row r="14" spans="1:11" x14ac:dyDescent="0.25">
      <c r="A14" s="7">
        <v>2021</v>
      </c>
      <c r="B14">
        <v>1307</v>
      </c>
      <c r="C14">
        <v>701</v>
      </c>
      <c r="D14">
        <v>147</v>
      </c>
      <c r="E14">
        <v>534</v>
      </c>
      <c r="F14">
        <v>1940</v>
      </c>
      <c r="G14">
        <v>2</v>
      </c>
      <c r="H14">
        <v>1936</v>
      </c>
      <c r="I14">
        <v>36918</v>
      </c>
      <c r="K14" s="97">
        <f t="shared" si="0"/>
        <v>-2.6604894383156349E-3</v>
      </c>
    </row>
    <row r="17" spans="1:9" x14ac:dyDescent="0.25">
      <c r="A17" s="7" t="s">
        <v>175</v>
      </c>
      <c r="B17" s="73">
        <v>5799000</v>
      </c>
    </row>
    <row r="18" spans="1:9" x14ac:dyDescent="0.25">
      <c r="A18" s="7" t="s">
        <v>176</v>
      </c>
      <c r="B18">
        <v>1000</v>
      </c>
    </row>
    <row r="20" spans="1:9" x14ac:dyDescent="0.25">
      <c r="A20" s="7" t="s">
        <v>179</v>
      </c>
    </row>
    <row r="21" spans="1:9" x14ac:dyDescent="0.25">
      <c r="B21" s="7" t="s">
        <v>40</v>
      </c>
      <c r="C21" s="7" t="s">
        <v>41</v>
      </c>
      <c r="D21" s="7" t="s">
        <v>42</v>
      </c>
      <c r="E21" s="7" t="s">
        <v>43</v>
      </c>
      <c r="F21" s="7" t="s">
        <v>44</v>
      </c>
      <c r="G21" s="7" t="s">
        <v>45</v>
      </c>
    </row>
    <row r="22" spans="1:9" x14ac:dyDescent="0.25">
      <c r="A22" s="7">
        <v>2018</v>
      </c>
      <c r="B22" s="73">
        <f>B3*$B$17*$B$18</f>
        <v>133492980000000</v>
      </c>
      <c r="C22" s="73">
        <f t="shared" ref="C22:F22" si="1">C3*$B$17*$B$18</f>
        <v>1177197000000</v>
      </c>
      <c r="D22" s="73">
        <f t="shared" si="1"/>
        <v>17646357000000</v>
      </c>
      <c r="E22" s="73">
        <f t="shared" si="1"/>
        <v>358517376000000</v>
      </c>
      <c r="F22" s="73">
        <f t="shared" si="1"/>
        <v>945237000000</v>
      </c>
      <c r="G22" s="73">
        <f>G3*$B$17*$B$18</f>
        <v>348108171000000</v>
      </c>
    </row>
    <row r="23" spans="1:9" x14ac:dyDescent="0.25">
      <c r="A23" s="7">
        <v>2019</v>
      </c>
      <c r="B23" s="73">
        <f>B4*$B$17*$B$18</f>
        <v>102073998000000</v>
      </c>
      <c r="C23" s="73">
        <f t="shared" ref="C23:G23" si="2">C4*$B$17*$B$18</f>
        <v>1345368000000</v>
      </c>
      <c r="D23" s="73">
        <f t="shared" si="2"/>
        <v>16648929000000</v>
      </c>
      <c r="E23" s="73">
        <f t="shared" si="2"/>
        <v>368126319000000</v>
      </c>
      <c r="F23" s="73">
        <f t="shared" si="2"/>
        <v>968433000000</v>
      </c>
      <c r="G23" s="73">
        <f t="shared" si="2"/>
        <v>369100551000000</v>
      </c>
    </row>
    <row r="24" spans="1:9" x14ac:dyDescent="0.25">
      <c r="A24" s="7">
        <v>2020</v>
      </c>
      <c r="B24" s="73">
        <f t="shared" ref="B24:G24" si="3">B5*$B$17*$B$18</f>
        <v>68033868000000</v>
      </c>
      <c r="C24" s="73">
        <f t="shared" si="3"/>
        <v>1559931000000</v>
      </c>
      <c r="D24" s="73">
        <f t="shared" si="3"/>
        <v>15465933000000</v>
      </c>
      <c r="E24" s="73">
        <f t="shared" si="3"/>
        <v>380211435000000</v>
      </c>
      <c r="F24" s="73">
        <f t="shared" si="3"/>
        <v>1026423000000</v>
      </c>
      <c r="G24" s="73">
        <f t="shared" si="3"/>
        <v>400815282000000</v>
      </c>
    </row>
    <row r="25" spans="1:9" x14ac:dyDescent="0.25">
      <c r="A25" s="7">
        <v>2021</v>
      </c>
      <c r="B25" s="73">
        <f t="shared" ref="B25:G25" si="4">B6*$B$17*$B$18</f>
        <v>32619375000000</v>
      </c>
      <c r="C25" s="73">
        <f t="shared" si="4"/>
        <v>1786092000000</v>
      </c>
      <c r="D25" s="73">
        <f t="shared" si="4"/>
        <v>15407943000000</v>
      </c>
      <c r="E25" s="73">
        <f t="shared" si="4"/>
        <v>405512472000000</v>
      </c>
      <c r="F25" s="73">
        <f t="shared" si="4"/>
        <v>1043820000000</v>
      </c>
      <c r="G25" s="73">
        <f t="shared" si="4"/>
        <v>407605911000000</v>
      </c>
    </row>
    <row r="28" spans="1:9" x14ac:dyDescent="0.25">
      <c r="A28" s="7" t="s">
        <v>180</v>
      </c>
    </row>
    <row r="29" spans="1:9" x14ac:dyDescent="0.25">
      <c r="B29" s="7" t="s">
        <v>40</v>
      </c>
      <c r="C29" s="7" t="s">
        <v>41</v>
      </c>
      <c r="D29" s="7" t="s">
        <v>42</v>
      </c>
      <c r="E29" s="7" t="s">
        <v>172</v>
      </c>
      <c r="F29" s="7" t="s">
        <v>173</v>
      </c>
      <c r="G29" s="7" t="s">
        <v>174</v>
      </c>
      <c r="H29" s="7" t="s">
        <v>43</v>
      </c>
      <c r="I29" s="7" t="s">
        <v>45</v>
      </c>
    </row>
    <row r="30" spans="1:9" x14ac:dyDescent="0.25">
      <c r="A30" s="7">
        <v>2018</v>
      </c>
      <c r="B30" s="73">
        <f>B11*$B$17*$B$18</f>
        <v>7689474000000</v>
      </c>
      <c r="C30" s="73">
        <f t="shared" ref="C30:I30" si="5">C11*$B$17*$B$18</f>
        <v>7022589000000</v>
      </c>
      <c r="D30" s="73">
        <f t="shared" si="5"/>
        <v>974232000000</v>
      </c>
      <c r="E30" s="73">
        <f t="shared" si="5"/>
        <v>15460134000000</v>
      </c>
      <c r="F30" s="73">
        <f t="shared" si="5"/>
        <v>0</v>
      </c>
      <c r="G30" s="73">
        <f t="shared" si="5"/>
        <v>11598000000</v>
      </c>
      <c r="H30" s="73">
        <f t="shared" si="5"/>
        <v>9927888000000</v>
      </c>
      <c r="I30" s="73">
        <f t="shared" si="5"/>
        <v>211756284000000</v>
      </c>
    </row>
    <row r="31" spans="1:9" x14ac:dyDescent="0.25">
      <c r="A31" s="7">
        <v>2019</v>
      </c>
      <c r="B31" s="73">
        <f>B12*$B$17*$B$18</f>
        <v>7654680000000</v>
      </c>
      <c r="C31" s="73">
        <f t="shared" ref="C31:I31" si="6">C12*$B$17*$B$18</f>
        <v>7155966000000</v>
      </c>
      <c r="D31" s="73">
        <f t="shared" si="6"/>
        <v>922041000000</v>
      </c>
      <c r="E31" s="73">
        <f t="shared" si="6"/>
        <v>916242000000</v>
      </c>
      <c r="F31" s="73">
        <f t="shared" si="6"/>
        <v>11122482000000</v>
      </c>
      <c r="G31" s="73">
        <f t="shared" si="6"/>
        <v>11598000000</v>
      </c>
      <c r="H31" s="73">
        <f t="shared" si="6"/>
        <v>10194642000000</v>
      </c>
      <c r="I31" s="73">
        <f t="shared" si="6"/>
        <v>226120407000000</v>
      </c>
    </row>
    <row r="32" spans="1:9" x14ac:dyDescent="0.25">
      <c r="A32" s="7">
        <v>2020</v>
      </c>
      <c r="B32" s="73">
        <f t="shared" ref="B32:I33" si="7">B13*$B$17*$B$18</f>
        <v>7614087000000</v>
      </c>
      <c r="C32" s="73">
        <f t="shared" si="7"/>
        <v>4244868000000</v>
      </c>
      <c r="D32" s="73">
        <f t="shared" si="7"/>
        <v>852453000000</v>
      </c>
      <c r="E32" s="73">
        <f t="shared" si="7"/>
        <v>1710705000000</v>
      </c>
      <c r="F32" s="73">
        <f t="shared" si="7"/>
        <v>10397607000000</v>
      </c>
      <c r="G32" s="73">
        <f t="shared" si="7"/>
        <v>5799000000</v>
      </c>
      <c r="H32" s="73">
        <f t="shared" si="7"/>
        <v>10530984000000</v>
      </c>
      <c r="I32" s="73">
        <f t="shared" si="7"/>
        <v>206745948000000</v>
      </c>
    </row>
    <row r="33" spans="1:9" x14ac:dyDescent="0.25">
      <c r="A33" s="7">
        <v>2021</v>
      </c>
      <c r="B33" s="73">
        <f t="shared" si="7"/>
        <v>7579293000000</v>
      </c>
      <c r="C33" s="73">
        <f t="shared" si="7"/>
        <v>4065099000000</v>
      </c>
      <c r="D33" s="73">
        <f t="shared" si="7"/>
        <v>852453000000</v>
      </c>
      <c r="E33" s="73">
        <f t="shared" si="7"/>
        <v>3096666000000</v>
      </c>
      <c r="F33" s="73">
        <f t="shared" si="7"/>
        <v>11250060000000</v>
      </c>
      <c r="G33" s="73">
        <f t="shared" si="7"/>
        <v>11598000000</v>
      </c>
      <c r="H33" s="73">
        <f t="shared" si="7"/>
        <v>11226864000000</v>
      </c>
      <c r="I33" s="73">
        <f t="shared" si="7"/>
        <v>214087482000000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881E8-CBF5-492B-B9BF-0B5BD0B1FDF0}">
  <dimension ref="A1:C17"/>
  <sheetViews>
    <sheetView zoomScaleNormal="100" workbookViewId="0">
      <selection activeCell="D14" sqref="D14"/>
    </sheetView>
  </sheetViews>
  <sheetFormatPr defaultRowHeight="15" x14ac:dyDescent="0.25"/>
  <sheetData>
    <row r="1" spans="1:3" x14ac:dyDescent="0.25">
      <c r="A1" t="s">
        <v>181</v>
      </c>
    </row>
    <row r="3" spans="1:3" x14ac:dyDescent="0.25">
      <c r="A3" s="74" t="s">
        <v>182</v>
      </c>
    </row>
    <row r="4" spans="1:3" x14ac:dyDescent="0.25">
      <c r="B4" s="74" t="s">
        <v>183</v>
      </c>
      <c r="C4" s="74" t="s">
        <v>193</v>
      </c>
    </row>
    <row r="5" spans="1:3" x14ac:dyDescent="0.25">
      <c r="A5">
        <v>2018</v>
      </c>
      <c r="B5">
        <v>0.27</v>
      </c>
      <c r="C5" s="75">
        <f>B5/$B$5</f>
        <v>1</v>
      </c>
    </row>
    <row r="6" spans="1:3" x14ac:dyDescent="0.25">
      <c r="A6">
        <v>2030</v>
      </c>
      <c r="B6" s="74">
        <v>0.83</v>
      </c>
      <c r="C6" s="75">
        <f>B6/$B$5</f>
        <v>3.0740740740740735</v>
      </c>
    </row>
    <row r="7" spans="1:3" x14ac:dyDescent="0.25">
      <c r="A7">
        <v>2040</v>
      </c>
      <c r="B7">
        <v>1.32</v>
      </c>
      <c r="C7" s="75">
        <f t="shared" ref="C7" si="0">B7/$B$5</f>
        <v>4.8888888888888884</v>
      </c>
    </row>
    <row r="8" spans="1:3" x14ac:dyDescent="0.25">
      <c r="A8">
        <v>2050</v>
      </c>
      <c r="B8">
        <v>1.77</v>
      </c>
      <c r="C8" s="75">
        <f>B8/$B$5</f>
        <v>6.5555555555555554</v>
      </c>
    </row>
    <row r="11" spans="1:3" x14ac:dyDescent="0.25">
      <c r="A11" s="74" t="s">
        <v>184</v>
      </c>
    </row>
    <row r="12" spans="1:3" x14ac:dyDescent="0.25">
      <c r="B12" s="74" t="s">
        <v>183</v>
      </c>
    </row>
    <row r="13" spans="1:3" x14ac:dyDescent="0.25">
      <c r="A13">
        <v>2018</v>
      </c>
      <c r="B13">
        <v>0.38</v>
      </c>
      <c r="C13" s="75">
        <f>B13/$B$13</f>
        <v>1</v>
      </c>
    </row>
    <row r="14" spans="1:3" x14ac:dyDescent="0.25">
      <c r="A14">
        <v>2020</v>
      </c>
      <c r="B14">
        <v>0.43</v>
      </c>
      <c r="C14" s="75">
        <f>B14/$B$13</f>
        <v>1.131578947368421</v>
      </c>
    </row>
    <row r="15" spans="1:3" x14ac:dyDescent="0.25">
      <c r="A15">
        <v>2030</v>
      </c>
      <c r="B15">
        <v>0.77</v>
      </c>
      <c r="C15" s="75">
        <f t="shared" ref="C15:C17" si="1">B15/$B$13</f>
        <v>2.0263157894736841</v>
      </c>
    </row>
    <row r="16" spans="1:3" x14ac:dyDescent="0.25">
      <c r="A16">
        <v>2040</v>
      </c>
      <c r="B16">
        <v>1.39</v>
      </c>
      <c r="C16" s="75">
        <f t="shared" si="1"/>
        <v>3.6578947368421049</v>
      </c>
    </row>
    <row r="17" spans="1:3" x14ac:dyDescent="0.25">
      <c r="A17">
        <v>2050</v>
      </c>
      <c r="B17">
        <v>2.4900000000000002</v>
      </c>
      <c r="C17" s="75">
        <f t="shared" si="1"/>
        <v>6.552631578947369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000"/>
  <sheetViews>
    <sheetView tabSelected="1" workbookViewId="0">
      <selection activeCell="N22" sqref="N22"/>
    </sheetView>
  </sheetViews>
  <sheetFormatPr defaultColWidth="14.42578125" defaultRowHeight="15" customHeight="1" x14ac:dyDescent="0.25"/>
  <cols>
    <col min="1" max="1" width="8.7109375" customWidth="1"/>
    <col min="2" max="2" width="31.7109375" customWidth="1"/>
    <col min="3" max="3" width="21.140625" customWidth="1"/>
    <col min="4" max="4" width="17.42578125" customWidth="1"/>
    <col min="5" max="5" width="17.28515625" customWidth="1"/>
    <col min="6" max="6" width="20.7109375" customWidth="1"/>
    <col min="7" max="7" width="21.7109375" customWidth="1"/>
    <col min="8" max="8" width="22.140625" customWidth="1"/>
    <col min="9" max="9" width="12.140625" bestFit="1" customWidth="1"/>
    <col min="10" max="11" width="8.7109375" customWidth="1"/>
    <col min="12" max="12" width="12.140625" bestFit="1" customWidth="1"/>
    <col min="13" max="26" width="8.7109375" customWidth="1"/>
  </cols>
  <sheetData>
    <row r="1" spans="7:14" ht="14.25" customHeight="1" thickBot="1" x14ac:dyDescent="0.3">
      <c r="G1" s="74"/>
      <c r="H1" s="74"/>
      <c r="I1" s="74"/>
    </row>
    <row r="2" spans="7:14" ht="14.25" customHeight="1" x14ac:dyDescent="0.25">
      <c r="G2" s="74"/>
      <c r="H2" s="74"/>
      <c r="I2" s="74" t="s">
        <v>191</v>
      </c>
      <c r="L2" s="80" t="s">
        <v>191</v>
      </c>
      <c r="M2" s="81"/>
      <c r="N2" s="82"/>
    </row>
    <row r="3" spans="7:14" ht="14.25" customHeight="1" x14ac:dyDescent="0.25">
      <c r="G3" s="74" t="s">
        <v>66</v>
      </c>
      <c r="H3" s="78">
        <v>37064</v>
      </c>
      <c r="I3" s="74" t="s">
        <v>38</v>
      </c>
      <c r="L3" s="83" t="s">
        <v>38</v>
      </c>
      <c r="M3" s="84">
        <f>SUMIFS($H$3:$H$14,$I$3:$I$14,L3)</f>
        <v>43442</v>
      </c>
      <c r="N3" s="85">
        <f>M3/SUM($M$3:$M$6)</f>
        <v>0.42210713487567653</v>
      </c>
    </row>
    <row r="4" spans="7:14" ht="14.25" customHeight="1" x14ac:dyDescent="0.25">
      <c r="G4" s="74" t="s">
        <v>185</v>
      </c>
      <c r="H4" s="78">
        <v>15057</v>
      </c>
      <c r="I4" s="74" t="s">
        <v>36</v>
      </c>
      <c r="L4" s="83" t="s">
        <v>36</v>
      </c>
      <c r="M4" s="84">
        <f t="shared" ref="M4:M6" si="0">SUMIFS($H$3:$H$14,$I$3:$I$14,L4)</f>
        <v>36153</v>
      </c>
      <c r="N4" s="85">
        <f>M4/SUM($M$3:$M$6)</f>
        <v>0.35128307276737564</v>
      </c>
    </row>
    <row r="5" spans="7:14" ht="14.25" customHeight="1" x14ac:dyDescent="0.25">
      <c r="G5" s="74" t="s">
        <v>55</v>
      </c>
      <c r="H5" s="78">
        <v>14354</v>
      </c>
      <c r="I5" s="74" t="s">
        <v>36</v>
      </c>
      <c r="L5" s="83" t="s">
        <v>37</v>
      </c>
      <c r="M5" s="84">
        <f t="shared" si="0"/>
        <v>13112</v>
      </c>
      <c r="N5" s="85">
        <f>M5/SUM($M$3:$M$6)</f>
        <v>0.12740363593964069</v>
      </c>
    </row>
    <row r="6" spans="7:14" ht="14.25" customHeight="1" thickBot="1" x14ac:dyDescent="0.3">
      <c r="G6" s="74" t="s">
        <v>37</v>
      </c>
      <c r="H6" s="78">
        <v>13112</v>
      </c>
      <c r="I6" s="74" t="s">
        <v>37</v>
      </c>
      <c r="L6" s="86" t="s">
        <v>34</v>
      </c>
      <c r="M6" s="87">
        <f t="shared" si="0"/>
        <v>10210</v>
      </c>
      <c r="N6" s="88">
        <f>M6/SUM($M$3:$M$6)</f>
        <v>9.9206156417307151E-2</v>
      </c>
    </row>
    <row r="7" spans="7:14" ht="14.25" customHeight="1" x14ac:dyDescent="0.25">
      <c r="G7" s="74" t="s">
        <v>186</v>
      </c>
      <c r="H7" s="78">
        <v>6378</v>
      </c>
      <c r="I7" s="74" t="s">
        <v>38</v>
      </c>
    </row>
    <row r="8" spans="7:14" ht="14.25" customHeight="1" x14ac:dyDescent="0.25">
      <c r="G8" s="74" t="s">
        <v>187</v>
      </c>
      <c r="H8" s="78">
        <v>5153</v>
      </c>
      <c r="I8" s="74" t="s">
        <v>34</v>
      </c>
      <c r="M8" s="76">
        <f>SUM(M3:M6)/SUM(H3:H14)</f>
        <v>1</v>
      </c>
      <c r="N8" s="77">
        <f>SUM(N3:N6)</f>
        <v>0.99999999999999989</v>
      </c>
    </row>
    <row r="9" spans="7:14" ht="14.25" customHeight="1" x14ac:dyDescent="0.25">
      <c r="G9" s="74" t="s">
        <v>188</v>
      </c>
      <c r="H9" s="78">
        <v>5057</v>
      </c>
      <c r="I9" s="74" t="s">
        <v>34</v>
      </c>
    </row>
    <row r="10" spans="7:14" ht="14.25" customHeight="1" x14ac:dyDescent="0.25">
      <c r="G10" s="74" t="s">
        <v>189</v>
      </c>
      <c r="H10" s="78">
        <v>2420</v>
      </c>
      <c r="I10" s="74" t="s">
        <v>36</v>
      </c>
    </row>
    <row r="11" spans="7:14" ht="14.25" customHeight="1" x14ac:dyDescent="0.25">
      <c r="G11" s="74" t="s">
        <v>60</v>
      </c>
      <c r="H11" s="78">
        <v>1066</v>
      </c>
      <c r="I11" s="74" t="s">
        <v>36</v>
      </c>
    </row>
    <row r="12" spans="7:14" ht="14.25" customHeight="1" x14ac:dyDescent="0.25">
      <c r="G12" s="74" t="s">
        <v>59</v>
      </c>
      <c r="H12" s="78">
        <v>1063</v>
      </c>
      <c r="I12" s="74" t="s">
        <v>36</v>
      </c>
    </row>
    <row r="13" spans="7:14" ht="14.25" customHeight="1" x14ac:dyDescent="0.25">
      <c r="G13" s="74" t="s">
        <v>63</v>
      </c>
      <c r="H13" s="78">
        <v>961</v>
      </c>
      <c r="I13" s="74" t="s">
        <v>36</v>
      </c>
    </row>
    <row r="14" spans="7:14" ht="14.25" customHeight="1" x14ac:dyDescent="0.25">
      <c r="G14" s="74" t="s">
        <v>190</v>
      </c>
      <c r="H14" s="78">
        <v>1232</v>
      </c>
      <c r="I14" s="74" t="s">
        <v>36</v>
      </c>
    </row>
    <row r="15" spans="7:14" ht="14.25" customHeight="1" x14ac:dyDescent="0.25">
      <c r="G15" s="74"/>
      <c r="H15" s="74"/>
      <c r="I15" s="74"/>
    </row>
    <row r="16" spans="7:14" ht="14.25" customHeight="1" x14ac:dyDescent="0.25">
      <c r="G16" s="74" t="s">
        <v>76</v>
      </c>
      <c r="H16" s="79">
        <f>SUM(H3:H14)</f>
        <v>102917</v>
      </c>
      <c r="I16" s="74"/>
    </row>
    <row r="17" spans="1:8" ht="14.25" customHeight="1" x14ac:dyDescent="0.25"/>
    <row r="18" spans="1:8" ht="14.25" customHeight="1" x14ac:dyDescent="0.25"/>
    <row r="19" spans="1:8" ht="14.25" customHeight="1" x14ac:dyDescent="0.25"/>
    <row r="20" spans="1:8" ht="14.25" customHeight="1" x14ac:dyDescent="0.25"/>
    <row r="21" spans="1:8" ht="14.25" customHeight="1" x14ac:dyDescent="0.25">
      <c r="B21" s="5" t="s">
        <v>46</v>
      </c>
    </row>
    <row r="22" spans="1:8" ht="14.25" customHeight="1" x14ac:dyDescent="0.25">
      <c r="B22" s="17" t="s">
        <v>47</v>
      </c>
    </row>
    <row r="23" spans="1:8" ht="14.25" customHeight="1" x14ac:dyDescent="0.25">
      <c r="A23" s="11" t="s">
        <v>48</v>
      </c>
      <c r="B23" s="11" t="s">
        <v>49</v>
      </c>
      <c r="C23" s="11" t="s">
        <v>50</v>
      </c>
      <c r="D23" s="11" t="s">
        <v>51</v>
      </c>
      <c r="F23" s="125" t="s">
        <v>52</v>
      </c>
      <c r="G23" s="117"/>
      <c r="H23" s="117"/>
    </row>
    <row r="24" spans="1:8" ht="14.25" customHeight="1" x14ac:dyDescent="0.25">
      <c r="A24" s="18">
        <v>5057</v>
      </c>
      <c r="B24" s="10" t="s">
        <v>53</v>
      </c>
      <c r="C24" s="122" t="s">
        <v>34</v>
      </c>
      <c r="D24" s="124">
        <f>A24+A25</f>
        <v>11739</v>
      </c>
      <c r="F24" s="117"/>
      <c r="G24" s="117"/>
      <c r="H24" s="117"/>
    </row>
    <row r="25" spans="1:8" ht="14.25" customHeight="1" x14ac:dyDescent="0.25">
      <c r="A25" s="18">
        <v>6682</v>
      </c>
      <c r="B25" s="10" t="s">
        <v>54</v>
      </c>
      <c r="C25" s="123"/>
      <c r="D25" s="123"/>
      <c r="F25" s="117"/>
      <c r="G25" s="117"/>
      <c r="H25" s="117"/>
    </row>
    <row r="26" spans="1:8" ht="14.25" customHeight="1" x14ac:dyDescent="0.25">
      <c r="A26" s="18">
        <v>15296</v>
      </c>
      <c r="B26" s="10" t="s">
        <v>55</v>
      </c>
      <c r="C26" s="122" t="s">
        <v>35</v>
      </c>
      <c r="D26" s="124">
        <f>A26+A27</f>
        <v>30353</v>
      </c>
    </row>
    <row r="27" spans="1:8" ht="14.25" customHeight="1" x14ac:dyDescent="0.25">
      <c r="A27" s="18">
        <v>15057</v>
      </c>
      <c r="B27" s="10" t="s">
        <v>56</v>
      </c>
      <c r="C27" s="123"/>
      <c r="D27" s="123"/>
    </row>
    <row r="28" spans="1:8" ht="14.25" customHeight="1" x14ac:dyDescent="0.25">
      <c r="A28" s="18">
        <v>6378</v>
      </c>
      <c r="B28" s="10" t="s">
        <v>57</v>
      </c>
      <c r="C28" s="122" t="s">
        <v>36</v>
      </c>
      <c r="D28" s="124">
        <f>SUM(A28:A33)</f>
        <v>13120</v>
      </c>
    </row>
    <row r="29" spans="1:8" ht="14.25" customHeight="1" x14ac:dyDescent="0.25">
      <c r="A29" s="18">
        <v>1232</v>
      </c>
      <c r="B29" s="10" t="s">
        <v>58</v>
      </c>
      <c r="C29" s="126"/>
      <c r="D29" s="126"/>
    </row>
    <row r="30" spans="1:8" ht="14.25" customHeight="1" x14ac:dyDescent="0.25">
      <c r="A30" s="18">
        <v>1063</v>
      </c>
      <c r="B30" s="10" t="s">
        <v>59</v>
      </c>
      <c r="C30" s="126"/>
      <c r="D30" s="126"/>
    </row>
    <row r="31" spans="1:8" ht="14.25" customHeight="1" x14ac:dyDescent="0.25">
      <c r="A31" s="18">
        <v>1066</v>
      </c>
      <c r="B31" s="10" t="s">
        <v>60</v>
      </c>
      <c r="C31" s="126"/>
      <c r="D31" s="126"/>
    </row>
    <row r="32" spans="1:8" ht="14.25" customHeight="1" x14ac:dyDescent="0.25">
      <c r="A32" s="18">
        <v>2420</v>
      </c>
      <c r="B32" s="10" t="s">
        <v>61</v>
      </c>
      <c r="C32" s="126"/>
      <c r="D32" s="126"/>
      <c r="F32" s="7" t="s">
        <v>62</v>
      </c>
    </row>
    <row r="33" spans="1:8" ht="14.25" customHeight="1" x14ac:dyDescent="0.25">
      <c r="A33" s="18">
        <v>961</v>
      </c>
      <c r="B33" s="10" t="s">
        <v>63</v>
      </c>
      <c r="C33" s="123"/>
      <c r="D33" s="123"/>
      <c r="F33" s="5" t="s">
        <v>64</v>
      </c>
      <c r="G33" s="19">
        <v>102917</v>
      </c>
      <c r="H33" s="5" t="s">
        <v>48</v>
      </c>
    </row>
    <row r="34" spans="1:8" ht="14.25" customHeight="1" x14ac:dyDescent="0.25">
      <c r="A34" s="18">
        <v>13112</v>
      </c>
      <c r="B34" s="10" t="s">
        <v>37</v>
      </c>
      <c r="C34" s="20" t="s">
        <v>37</v>
      </c>
      <c r="D34" s="18">
        <f>A34</f>
        <v>13112</v>
      </c>
      <c r="F34" s="5" t="s">
        <v>65</v>
      </c>
      <c r="G34" s="21">
        <v>103016</v>
      </c>
      <c r="H34" s="5" t="s">
        <v>48</v>
      </c>
    </row>
    <row r="35" spans="1:8" ht="14.25" customHeight="1" x14ac:dyDescent="0.25">
      <c r="A35" s="18">
        <v>37064</v>
      </c>
      <c r="B35" s="10" t="s">
        <v>66</v>
      </c>
      <c r="C35" s="122" t="s">
        <v>38</v>
      </c>
      <c r="D35" s="124">
        <f>A35+A36</f>
        <v>37163</v>
      </c>
      <c r="F35" s="7" t="s">
        <v>67</v>
      </c>
      <c r="G35" s="21"/>
    </row>
    <row r="36" spans="1:8" ht="14.25" customHeight="1" x14ac:dyDescent="0.25">
      <c r="A36" s="18">
        <f>G34-G33</f>
        <v>99</v>
      </c>
      <c r="B36" s="10" t="s">
        <v>68</v>
      </c>
      <c r="C36" s="123"/>
      <c r="D36" s="123"/>
    </row>
    <row r="37" spans="1:8" ht="14.25" customHeight="1" x14ac:dyDescent="0.25">
      <c r="A37" s="19"/>
      <c r="C37" s="22"/>
      <c r="D37" s="23"/>
    </row>
    <row r="38" spans="1:8" ht="14.25" customHeight="1" x14ac:dyDescent="0.25"/>
    <row r="39" spans="1:8" ht="14.25" customHeight="1" x14ac:dyDescent="0.25"/>
    <row r="40" spans="1:8" ht="14.25" customHeight="1" x14ac:dyDescent="0.25"/>
    <row r="41" spans="1:8" ht="14.25" customHeight="1" x14ac:dyDescent="0.25"/>
    <row r="42" spans="1:8" ht="14.25" customHeight="1" x14ac:dyDescent="0.25"/>
    <row r="43" spans="1:8" ht="14.25" customHeight="1" x14ac:dyDescent="0.25"/>
    <row r="44" spans="1:8" ht="24.75" customHeight="1" x14ac:dyDescent="0.25"/>
    <row r="45" spans="1:8" ht="24.75" customHeight="1" x14ac:dyDescent="0.25"/>
    <row r="46" spans="1:8" ht="15" customHeight="1" x14ac:dyDescent="0.25">
      <c r="C46" s="24"/>
    </row>
    <row r="47" spans="1:8" ht="15" customHeight="1" x14ac:dyDescent="0.25">
      <c r="C47" s="24"/>
    </row>
    <row r="48" spans="1:8" ht="15" customHeight="1" x14ac:dyDescent="0.25">
      <c r="C48" s="24"/>
    </row>
    <row r="49" spans="8:8" ht="15" customHeight="1" x14ac:dyDescent="0.25">
      <c r="H49" s="24"/>
    </row>
    <row r="50" spans="8:8" ht="42.75" customHeight="1" x14ac:dyDescent="0.25">
      <c r="H50" s="24"/>
    </row>
    <row r="51" spans="8:8" ht="24.75" customHeight="1" x14ac:dyDescent="0.25">
      <c r="H51" s="24"/>
    </row>
    <row r="52" spans="8:8" ht="14.25" customHeight="1" x14ac:dyDescent="0.25">
      <c r="H52" s="24"/>
    </row>
    <row r="53" spans="8:8" ht="14.25" customHeight="1" x14ac:dyDescent="0.25">
      <c r="H53" s="24"/>
    </row>
    <row r="54" spans="8:8" ht="14.25" customHeight="1" x14ac:dyDescent="0.25">
      <c r="H54" s="24"/>
    </row>
    <row r="55" spans="8:8" ht="14.25" customHeight="1" x14ac:dyDescent="0.25">
      <c r="H55" s="24"/>
    </row>
    <row r="56" spans="8:8" ht="14.25" customHeight="1" x14ac:dyDescent="0.25"/>
    <row r="57" spans="8:8" ht="14.25" customHeight="1" x14ac:dyDescent="0.25"/>
    <row r="58" spans="8:8" ht="14.25" customHeight="1" x14ac:dyDescent="0.25"/>
    <row r="59" spans="8:8" ht="14.25" customHeight="1" x14ac:dyDescent="0.25"/>
    <row r="60" spans="8:8" ht="14.25" customHeight="1" x14ac:dyDescent="0.25"/>
    <row r="61" spans="8:8" ht="14.25" customHeight="1" x14ac:dyDescent="0.25"/>
    <row r="62" spans="8:8" ht="14.25" customHeight="1" x14ac:dyDescent="0.25"/>
    <row r="63" spans="8:8" ht="14.25" customHeight="1" x14ac:dyDescent="0.25"/>
    <row r="64" spans="8:8"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9">
    <mergeCell ref="C35:C36"/>
    <mergeCell ref="D35:D36"/>
    <mergeCell ref="F23:H25"/>
    <mergeCell ref="C24:C25"/>
    <mergeCell ref="D24:D25"/>
    <mergeCell ref="C26:C27"/>
    <mergeCell ref="D26:D27"/>
    <mergeCell ref="C28:C33"/>
    <mergeCell ref="D28:D33"/>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V1000"/>
  <sheetViews>
    <sheetView workbookViewId="0">
      <selection activeCell="A7" sqref="A7"/>
    </sheetView>
  </sheetViews>
  <sheetFormatPr defaultColWidth="14.42578125" defaultRowHeight="15" customHeight="1" x14ac:dyDescent="0.25"/>
  <cols>
    <col min="1" max="19" width="8.7109375" customWidth="1"/>
    <col min="20" max="42" width="7.140625" customWidth="1"/>
  </cols>
  <sheetData>
    <row r="1" spans="1:48" ht="14.25" customHeight="1" x14ac:dyDescent="0.25">
      <c r="B1" s="37">
        <v>2010</v>
      </c>
      <c r="C1" s="37">
        <v>2015</v>
      </c>
      <c r="D1" s="37">
        <v>2020</v>
      </c>
      <c r="E1" s="37">
        <v>2025</v>
      </c>
      <c r="F1" s="37">
        <v>2030</v>
      </c>
      <c r="G1" s="37">
        <v>2035</v>
      </c>
      <c r="H1" s="38">
        <v>2040</v>
      </c>
      <c r="I1" s="38">
        <v>2045</v>
      </c>
      <c r="J1" s="38">
        <v>2050</v>
      </c>
      <c r="L1" t="s">
        <v>81</v>
      </c>
    </row>
    <row r="2" spans="1:48" ht="14.25" customHeight="1" x14ac:dyDescent="0.25">
      <c r="A2" s="7" t="s">
        <v>31</v>
      </c>
      <c r="B2" s="39">
        <f t="shared" ref="B2:F2" si="0">B55/100</f>
        <v>0.498</v>
      </c>
      <c r="C2" s="39">
        <f t="shared" si="0"/>
        <v>0.53299999999999992</v>
      </c>
      <c r="D2" s="39">
        <f t="shared" si="0"/>
        <v>0.56700000000000006</v>
      </c>
      <c r="E2" s="39">
        <f t="shared" si="0"/>
        <v>0.6</v>
      </c>
      <c r="F2" s="39">
        <f t="shared" si="0"/>
        <v>0.63400000000000001</v>
      </c>
      <c r="G2" s="39">
        <f>G55/100</f>
        <v>0.66599999999999993</v>
      </c>
      <c r="H2" s="40">
        <v>0.64700000000000002</v>
      </c>
      <c r="I2" s="40">
        <v>0.67400000000000004</v>
      </c>
      <c r="J2" s="40">
        <v>0.7</v>
      </c>
    </row>
    <row r="3" spans="1:48" ht="14.25" customHeight="1" x14ac:dyDescent="0.25">
      <c r="A3" s="7" t="s">
        <v>32</v>
      </c>
      <c r="B3" s="39">
        <f t="shared" ref="B3:G3" si="1">1-B2</f>
        <v>0.502</v>
      </c>
      <c r="C3" s="39">
        <f t="shared" si="1"/>
        <v>0.46700000000000008</v>
      </c>
      <c r="D3" s="39">
        <f t="shared" si="1"/>
        <v>0.43299999999999994</v>
      </c>
      <c r="E3" s="39">
        <f t="shared" si="1"/>
        <v>0.4</v>
      </c>
      <c r="F3" s="39">
        <f t="shared" si="1"/>
        <v>0.36599999999999999</v>
      </c>
      <c r="G3" s="39">
        <f t="shared" si="1"/>
        <v>0.33400000000000007</v>
      </c>
      <c r="H3" s="40">
        <v>0.35299999999999998</v>
      </c>
      <c r="I3" s="40">
        <v>0.32600000000000001</v>
      </c>
      <c r="J3" s="40">
        <v>0.3</v>
      </c>
    </row>
    <row r="4" spans="1:48" ht="14.25" customHeight="1" x14ac:dyDescent="0.25"/>
    <row r="5" spans="1:48" ht="14.25" customHeight="1" x14ac:dyDescent="0.25">
      <c r="B5" s="7">
        <v>2010</v>
      </c>
      <c r="C5" s="7">
        <v>2011</v>
      </c>
      <c r="D5" s="7">
        <v>2012</v>
      </c>
      <c r="E5" s="7">
        <v>2013</v>
      </c>
      <c r="F5" s="7">
        <v>2014</v>
      </c>
      <c r="G5" s="7">
        <v>2015</v>
      </c>
      <c r="H5" s="7">
        <v>2016</v>
      </c>
      <c r="I5" s="7">
        <v>2017</v>
      </c>
      <c r="J5" s="7">
        <v>2018</v>
      </c>
      <c r="K5" s="7">
        <v>2019</v>
      </c>
      <c r="L5" s="7">
        <v>2020</v>
      </c>
      <c r="M5" s="7">
        <v>2021</v>
      </c>
      <c r="N5" s="7">
        <v>2022</v>
      </c>
      <c r="O5" s="7">
        <v>2023</v>
      </c>
      <c r="P5" s="7">
        <v>2024</v>
      </c>
      <c r="Q5" s="7">
        <v>2025</v>
      </c>
      <c r="R5" s="7">
        <v>2026</v>
      </c>
      <c r="S5" s="7">
        <v>2027</v>
      </c>
      <c r="T5" s="7">
        <v>2028</v>
      </c>
      <c r="U5" s="7">
        <v>2029</v>
      </c>
      <c r="V5" s="7">
        <v>2030</v>
      </c>
      <c r="W5" s="7">
        <v>2031</v>
      </c>
      <c r="X5" s="7">
        <v>2032</v>
      </c>
      <c r="Y5" s="7">
        <v>2033</v>
      </c>
      <c r="Z5" s="7">
        <v>2034</v>
      </c>
      <c r="AA5" s="7">
        <v>2035</v>
      </c>
      <c r="AB5" s="7">
        <v>2036</v>
      </c>
      <c r="AC5" s="7">
        <v>2037</v>
      </c>
      <c r="AD5" s="7">
        <v>2038</v>
      </c>
      <c r="AE5" s="7">
        <v>2039</v>
      </c>
      <c r="AF5" s="7">
        <v>2040</v>
      </c>
      <c r="AG5" s="7">
        <v>2041</v>
      </c>
      <c r="AH5" s="7">
        <v>2042</v>
      </c>
      <c r="AI5" s="7">
        <v>2043</v>
      </c>
      <c r="AJ5" s="7">
        <v>2044</v>
      </c>
      <c r="AK5" s="7">
        <v>2045</v>
      </c>
      <c r="AL5" s="7">
        <v>2046</v>
      </c>
      <c r="AM5" s="7">
        <v>2047</v>
      </c>
      <c r="AN5" s="7">
        <v>2048</v>
      </c>
      <c r="AO5" s="7">
        <v>2049</v>
      </c>
      <c r="AP5" s="7">
        <v>2050</v>
      </c>
      <c r="AQ5" s="7"/>
      <c r="AR5" s="7"/>
      <c r="AS5" s="7"/>
      <c r="AT5" s="7"/>
      <c r="AU5" s="7"/>
      <c r="AV5" s="7"/>
    </row>
    <row r="6" spans="1:48" ht="14.25" customHeight="1" x14ac:dyDescent="0.25">
      <c r="A6" s="7" t="s">
        <v>31</v>
      </c>
      <c r="B6" s="9">
        <v>0.498</v>
      </c>
      <c r="C6" s="9">
        <f t="shared" ref="C6:F6" si="2">TREND($B2:$C2,$B$1:$C$1,C$5)</f>
        <v>0.50500000000000078</v>
      </c>
      <c r="D6" s="9">
        <f t="shared" si="2"/>
        <v>0.51200000000000045</v>
      </c>
      <c r="E6" s="9">
        <f t="shared" si="2"/>
        <v>0.51900000000000013</v>
      </c>
      <c r="F6" s="9">
        <f t="shared" si="2"/>
        <v>0.5259999999999998</v>
      </c>
      <c r="G6" s="9">
        <f t="shared" ref="G6:L6" si="3">TREND($C2:$D2,$C$1:$D$1,G$5)</f>
        <v>0.53300000000000125</v>
      </c>
      <c r="H6" s="9">
        <f t="shared" si="3"/>
        <v>0.53980000000000139</v>
      </c>
      <c r="I6" s="9">
        <f t="shared" si="3"/>
        <v>0.54660000000000153</v>
      </c>
      <c r="J6" s="9">
        <f t="shared" si="3"/>
        <v>0.55340000000000167</v>
      </c>
      <c r="K6" s="9">
        <f t="shared" si="3"/>
        <v>0.56020000000000181</v>
      </c>
      <c r="L6" s="9">
        <f t="shared" si="3"/>
        <v>0.56700000000000195</v>
      </c>
      <c r="M6" s="9">
        <f t="shared" ref="M6:Q6" si="4">TREND($D2:$E2,$D$1:$E$1,M$5)</f>
        <v>0.57360000000000078</v>
      </c>
      <c r="N6" s="9">
        <f t="shared" si="4"/>
        <v>0.58020000000000138</v>
      </c>
      <c r="O6" s="9">
        <f t="shared" si="4"/>
        <v>0.58680000000000199</v>
      </c>
      <c r="P6" s="9">
        <f t="shared" si="4"/>
        <v>0.59340000000000082</v>
      </c>
      <c r="Q6" s="9">
        <f t="shared" si="4"/>
        <v>0.60000000000000142</v>
      </c>
      <c r="R6" s="9">
        <f t="shared" ref="R6:V6" si="5">TREND($E2:$F2,$E$1:$F$1,R$5)</f>
        <v>0.60680000000000156</v>
      </c>
      <c r="S6" s="9">
        <f t="shared" si="5"/>
        <v>0.6136000000000017</v>
      </c>
      <c r="T6" s="9">
        <f t="shared" si="5"/>
        <v>0.62040000000000184</v>
      </c>
      <c r="U6" s="9">
        <f t="shared" si="5"/>
        <v>0.6272000000000002</v>
      </c>
      <c r="V6" s="9">
        <f t="shared" si="5"/>
        <v>0.63400000000000034</v>
      </c>
      <c r="W6" s="9">
        <f t="shared" ref="W6:Z6" si="6">TREND($F2:$G2,$F$1:$G$1,W$5)</f>
        <v>0.64039999999999964</v>
      </c>
      <c r="X6" s="9">
        <f t="shared" si="6"/>
        <v>0.64680000000000071</v>
      </c>
      <c r="Y6" s="9">
        <f t="shared" si="6"/>
        <v>0.6532</v>
      </c>
      <c r="Z6" s="9">
        <f t="shared" si="6"/>
        <v>0.65960000000000107</v>
      </c>
      <c r="AA6" s="9">
        <f>TREND($F2:$G2,$F$1:$G$1,AA$5)</f>
        <v>0.66600000000000037</v>
      </c>
      <c r="AB6" s="9">
        <f t="shared" ref="AB6:AF7" si="7">TREND($G2:$H2,$G$1:$H$1,AB$5)</f>
        <v>0.66220000000000034</v>
      </c>
      <c r="AC6" s="9">
        <f t="shared" si="7"/>
        <v>0.65840000000000032</v>
      </c>
      <c r="AD6" s="9">
        <f t="shared" si="7"/>
        <v>0.65460000000000029</v>
      </c>
      <c r="AE6" s="9">
        <f t="shared" si="7"/>
        <v>0.65080000000000116</v>
      </c>
      <c r="AF6" s="9">
        <f t="shared" si="7"/>
        <v>0.64700000000000113</v>
      </c>
      <c r="AG6" s="9">
        <f>TREND($H2:$I2,$H$1:$I$1,AG$5)</f>
        <v>0.65240000000000009</v>
      </c>
      <c r="AH6" s="9">
        <f t="shared" ref="AH6:AK6" si="8">TREND($H2:$I2,$H$1:$I$1,AH$5)</f>
        <v>0.65779999999999994</v>
      </c>
      <c r="AI6" s="9">
        <f t="shared" si="8"/>
        <v>0.66320000000000157</v>
      </c>
      <c r="AJ6" s="9">
        <f t="shared" si="8"/>
        <v>0.66860000000000142</v>
      </c>
      <c r="AK6" s="9">
        <f t="shared" si="8"/>
        <v>0.67400000000000126</v>
      </c>
      <c r="AL6" s="9">
        <f>TREND($I2:$J2,$I$1:$J$1,AL$5)</f>
        <v>0.67919999999999803</v>
      </c>
      <c r="AM6" s="9">
        <f t="shared" ref="AM6:AO6" si="9">TREND($I2:$J2,$I$1:$J$1,AM$5)</f>
        <v>0.68439999999999834</v>
      </c>
      <c r="AN6" s="9">
        <f t="shared" si="9"/>
        <v>0.68959999999999866</v>
      </c>
      <c r="AO6" s="9">
        <f t="shared" si="9"/>
        <v>0.69479999999999897</v>
      </c>
      <c r="AP6" s="9">
        <f>TREND($I2:$J2,$I$1:$J$1,AP$5)</f>
        <v>0.69999999999999929</v>
      </c>
      <c r="AQ6" s="9"/>
      <c r="AR6" s="9"/>
      <c r="AS6" s="9"/>
      <c r="AT6" s="9"/>
      <c r="AU6" s="9"/>
      <c r="AV6" s="9"/>
    </row>
    <row r="7" spans="1:48" ht="14.25" customHeight="1" x14ac:dyDescent="0.25">
      <c r="A7" s="7" t="s">
        <v>32</v>
      </c>
      <c r="B7" s="9">
        <v>0.502</v>
      </c>
      <c r="C7" s="9">
        <f t="shared" ref="C7:F7" si="10">1-C6</f>
        <v>0.49499999999999922</v>
      </c>
      <c r="D7" s="9">
        <f t="shared" si="10"/>
        <v>0.48799999999999955</v>
      </c>
      <c r="E7" s="9">
        <f t="shared" si="10"/>
        <v>0.48099999999999987</v>
      </c>
      <c r="F7" s="9">
        <f t="shared" si="10"/>
        <v>0.4740000000000002</v>
      </c>
      <c r="G7" s="9">
        <f t="shared" ref="G7:L7" si="11">TREND($C3:$D3,$C$1:$D$1,G$5)</f>
        <v>0.46699999999999875</v>
      </c>
      <c r="H7" s="9">
        <f t="shared" si="11"/>
        <v>0.46019999999999861</v>
      </c>
      <c r="I7" s="9">
        <f t="shared" si="11"/>
        <v>0.45339999999999847</v>
      </c>
      <c r="J7" s="9">
        <f t="shared" si="11"/>
        <v>0.44659999999999833</v>
      </c>
      <c r="K7" s="9">
        <f t="shared" si="11"/>
        <v>0.43979999999999819</v>
      </c>
      <c r="L7" s="9">
        <f t="shared" si="11"/>
        <v>0.43299999999999805</v>
      </c>
      <c r="M7" s="9">
        <f t="shared" ref="M7:Q7" si="12">TREND($D3:$E3,$D$1:$E$1,M$5)</f>
        <v>0.42639999999999922</v>
      </c>
      <c r="N7" s="9">
        <f t="shared" si="12"/>
        <v>0.41979999999999862</v>
      </c>
      <c r="O7" s="9">
        <f t="shared" si="12"/>
        <v>0.41319999999999801</v>
      </c>
      <c r="P7" s="9">
        <f t="shared" si="12"/>
        <v>0.40659999999999918</v>
      </c>
      <c r="Q7" s="9">
        <f t="shared" si="12"/>
        <v>0.39999999999999858</v>
      </c>
      <c r="R7" s="9">
        <f t="shared" ref="R7:V7" si="13">TREND($E3:$F3,$E$1:$F$1,R$5)</f>
        <v>0.39319999999999844</v>
      </c>
      <c r="S7" s="9">
        <f t="shared" si="13"/>
        <v>0.3863999999999983</v>
      </c>
      <c r="T7" s="9">
        <f t="shared" si="13"/>
        <v>0.37959999999999816</v>
      </c>
      <c r="U7" s="9">
        <f t="shared" si="13"/>
        <v>0.3727999999999998</v>
      </c>
      <c r="V7" s="9">
        <f t="shared" si="13"/>
        <v>0.36599999999999966</v>
      </c>
      <c r="W7" s="9">
        <f t="shared" ref="W7:Z7" si="14">TREND($F3:$G3,$F$1:$G$1,W$5)</f>
        <v>0.35960000000000036</v>
      </c>
      <c r="X7" s="9">
        <f t="shared" si="14"/>
        <v>0.35319999999999929</v>
      </c>
      <c r="Y7" s="9">
        <f t="shared" si="14"/>
        <v>0.3468</v>
      </c>
      <c r="Z7" s="9">
        <f t="shared" si="14"/>
        <v>0.34039999999999893</v>
      </c>
      <c r="AA7" s="9">
        <f>TREND($F3:$G3,$F$1:$G$1,AA$5)</f>
        <v>0.33399999999999963</v>
      </c>
      <c r="AB7" s="9">
        <f t="shared" si="7"/>
        <v>0.33779999999999966</v>
      </c>
      <c r="AC7" s="9">
        <f t="shared" si="7"/>
        <v>0.34159999999999968</v>
      </c>
      <c r="AD7" s="9">
        <f t="shared" si="7"/>
        <v>0.34539999999999971</v>
      </c>
      <c r="AE7" s="9">
        <f t="shared" si="7"/>
        <v>0.34919999999999884</v>
      </c>
      <c r="AF7" s="9">
        <f t="shared" si="7"/>
        <v>0.35299999999999887</v>
      </c>
      <c r="AG7" s="9">
        <f>TREND($H3:$I3,$H$1:$I$1,AG$5)</f>
        <v>0.34759999999999991</v>
      </c>
      <c r="AH7" s="9">
        <f t="shared" ref="AH7:AK7" si="15">TREND($H3:$I3,$H$1:$I$1,AH$5)</f>
        <v>0.34219999999999828</v>
      </c>
      <c r="AI7" s="9">
        <f t="shared" si="15"/>
        <v>0.33679999999999843</v>
      </c>
      <c r="AJ7" s="9">
        <f t="shared" si="15"/>
        <v>0.33139999999999858</v>
      </c>
      <c r="AK7" s="9">
        <f t="shared" si="15"/>
        <v>0.32599999999999874</v>
      </c>
      <c r="AL7" s="9">
        <f>TREND($I3:$J3,$I$1:$J$1,AL$5)</f>
        <v>0.32080000000000197</v>
      </c>
      <c r="AM7" s="9">
        <f t="shared" ref="AM7:AP7" si="16">TREND($I3:$J3,$I$1:$J$1,AM$5)</f>
        <v>0.31560000000000166</v>
      </c>
      <c r="AN7" s="9">
        <f t="shared" si="16"/>
        <v>0.31040000000000134</v>
      </c>
      <c r="AO7" s="9">
        <f t="shared" si="16"/>
        <v>0.30520000000000103</v>
      </c>
      <c r="AP7" s="9">
        <f t="shared" si="16"/>
        <v>0.30000000000000071</v>
      </c>
      <c r="AQ7" s="9"/>
      <c r="AR7" s="9"/>
      <c r="AS7" s="9"/>
      <c r="AT7" s="9"/>
      <c r="AU7" s="9"/>
      <c r="AV7" s="9"/>
    </row>
    <row r="8" spans="1:48" ht="14.25" customHeight="1" x14ac:dyDescent="0.25"/>
    <row r="9" spans="1:48" ht="14.25" customHeight="1" x14ac:dyDescent="0.25"/>
    <row r="10" spans="1:48" ht="14.25" customHeight="1" x14ac:dyDescent="0.25">
      <c r="A10" t="s">
        <v>82</v>
      </c>
    </row>
    <row r="11" spans="1:48" ht="14.25" customHeight="1" x14ac:dyDescent="0.25">
      <c r="A11" s="127" t="s">
        <v>83</v>
      </c>
      <c r="B11" s="117"/>
      <c r="C11" s="117"/>
      <c r="D11" s="117"/>
      <c r="E11" s="117"/>
      <c r="F11" s="117"/>
      <c r="G11" s="117"/>
    </row>
    <row r="12" spans="1:48" ht="14.25" customHeight="1" x14ac:dyDescent="0.25">
      <c r="A12" s="41"/>
      <c r="B12" s="41"/>
      <c r="C12" s="41"/>
      <c r="D12" s="41"/>
      <c r="E12" s="41"/>
      <c r="F12" s="41"/>
      <c r="G12" s="41"/>
    </row>
    <row r="13" spans="1:48" ht="14.25" customHeight="1" x14ac:dyDescent="0.25">
      <c r="A13" s="128" t="s">
        <v>84</v>
      </c>
      <c r="B13" s="130" t="s">
        <v>85</v>
      </c>
      <c r="C13" s="131"/>
      <c r="D13" s="131"/>
      <c r="E13" s="131"/>
      <c r="F13" s="131"/>
      <c r="G13" s="132"/>
    </row>
    <row r="14" spans="1:48" ht="14.25" customHeight="1" x14ac:dyDescent="0.25">
      <c r="A14" s="129"/>
      <c r="B14" s="42">
        <v>2010</v>
      </c>
      <c r="C14" s="42">
        <v>2015</v>
      </c>
      <c r="D14" s="42">
        <v>2020</v>
      </c>
      <c r="E14" s="42">
        <v>2025</v>
      </c>
      <c r="F14" s="42">
        <v>2030</v>
      </c>
      <c r="G14" s="42">
        <v>2035</v>
      </c>
    </row>
    <row r="15" spans="1:48" ht="14.25" customHeight="1" x14ac:dyDescent="0.25">
      <c r="A15" s="43" t="s">
        <v>86</v>
      </c>
      <c r="B15" s="44">
        <v>28.1</v>
      </c>
      <c r="C15" s="45">
        <v>30.5</v>
      </c>
      <c r="D15" s="45">
        <v>33.200000000000003</v>
      </c>
      <c r="E15" s="45">
        <v>36.200000000000003</v>
      </c>
      <c r="F15" s="45">
        <v>39.5</v>
      </c>
      <c r="G15" s="45">
        <v>43.2</v>
      </c>
    </row>
    <row r="16" spans="1:48" ht="14.25" customHeight="1" x14ac:dyDescent="0.25">
      <c r="A16" s="43" t="s">
        <v>87</v>
      </c>
      <c r="B16" s="44">
        <v>49.2</v>
      </c>
      <c r="C16" s="45">
        <v>52.6</v>
      </c>
      <c r="D16" s="45">
        <v>56.3</v>
      </c>
      <c r="E16" s="45">
        <v>60.1</v>
      </c>
      <c r="F16" s="45">
        <v>64.099999999999994</v>
      </c>
      <c r="G16" s="45">
        <v>68.099999999999994</v>
      </c>
    </row>
    <row r="17" spans="1:7" ht="14.25" customHeight="1" x14ac:dyDescent="0.25">
      <c r="A17" s="43" t="s">
        <v>88</v>
      </c>
      <c r="B17" s="44">
        <v>38.700000000000003</v>
      </c>
      <c r="C17" s="45">
        <v>44.2</v>
      </c>
      <c r="D17" s="45">
        <v>49.6</v>
      </c>
      <c r="E17" s="45">
        <v>54.6</v>
      </c>
      <c r="F17" s="45">
        <v>59.4</v>
      </c>
      <c r="G17" s="45">
        <v>63.8</v>
      </c>
    </row>
    <row r="18" spans="1:7" ht="14.25" customHeight="1" x14ac:dyDescent="0.25">
      <c r="A18" s="43" t="s">
        <v>89</v>
      </c>
      <c r="B18" s="44">
        <v>39.200000000000003</v>
      </c>
      <c r="C18" s="45">
        <v>39.6</v>
      </c>
      <c r="D18" s="45">
        <v>40.1</v>
      </c>
      <c r="E18" s="45">
        <v>40.700000000000003</v>
      </c>
      <c r="F18" s="45">
        <v>41.2</v>
      </c>
      <c r="G18" s="45">
        <v>41.8</v>
      </c>
    </row>
    <row r="19" spans="1:7" ht="14.25" customHeight="1" x14ac:dyDescent="0.25">
      <c r="A19" s="43" t="s">
        <v>90</v>
      </c>
      <c r="B19" s="44">
        <v>30.7</v>
      </c>
      <c r="C19" s="45">
        <v>32</v>
      </c>
      <c r="D19" s="45">
        <v>33.299999999999997</v>
      </c>
      <c r="E19" s="45">
        <v>34.799999999999997</v>
      </c>
      <c r="F19" s="45">
        <v>36.5</v>
      </c>
      <c r="G19" s="45">
        <v>38.200000000000003</v>
      </c>
    </row>
    <row r="20" spans="1:7" ht="14.25" customHeight="1" x14ac:dyDescent="0.25">
      <c r="A20" s="43" t="s">
        <v>91</v>
      </c>
      <c r="B20" s="44">
        <v>35.799999999999997</v>
      </c>
      <c r="C20" s="45">
        <v>36.5</v>
      </c>
      <c r="D20" s="45">
        <v>37.299999999999997</v>
      </c>
      <c r="E20" s="45">
        <v>38.200000000000003</v>
      </c>
      <c r="F20" s="45">
        <v>39.1</v>
      </c>
      <c r="G20" s="45">
        <v>40.1</v>
      </c>
    </row>
    <row r="21" spans="1:7" ht="14.25" customHeight="1" x14ac:dyDescent="0.25">
      <c r="A21" s="43" t="s">
        <v>92</v>
      </c>
      <c r="B21" s="44">
        <v>31</v>
      </c>
      <c r="C21" s="45">
        <v>31.7</v>
      </c>
      <c r="D21" s="45">
        <v>32.6</v>
      </c>
      <c r="E21" s="45">
        <v>33.5</v>
      </c>
      <c r="F21" s="45">
        <v>34.5</v>
      </c>
      <c r="G21" s="45">
        <v>35.6</v>
      </c>
    </row>
    <row r="22" spans="1:7" ht="14.25" customHeight="1" x14ac:dyDescent="0.25">
      <c r="A22" s="43" t="s">
        <v>93</v>
      </c>
      <c r="B22" s="44">
        <v>25.7</v>
      </c>
      <c r="C22" s="45">
        <v>28.3</v>
      </c>
      <c r="D22" s="45">
        <v>31.3</v>
      </c>
      <c r="E22" s="45">
        <v>34.6</v>
      </c>
      <c r="F22" s="45">
        <v>38.299999999999997</v>
      </c>
      <c r="G22" s="45">
        <v>42.4</v>
      </c>
    </row>
    <row r="23" spans="1:7" ht="14.25" customHeight="1" x14ac:dyDescent="0.25">
      <c r="A23" s="43" t="s">
        <v>94</v>
      </c>
      <c r="B23" s="44">
        <v>49.2</v>
      </c>
      <c r="C23" s="45">
        <v>52.5</v>
      </c>
      <c r="D23" s="45">
        <v>56</v>
      </c>
      <c r="E23" s="45">
        <v>59.7</v>
      </c>
      <c r="F23" s="45">
        <v>63.5</v>
      </c>
      <c r="G23" s="45">
        <v>67.400000000000006</v>
      </c>
    </row>
    <row r="24" spans="1:7" ht="14.25" customHeight="1" x14ac:dyDescent="0.25">
      <c r="A24" s="43" t="s">
        <v>95</v>
      </c>
      <c r="B24" s="44">
        <v>82.8</v>
      </c>
      <c r="C24" s="45">
        <v>83</v>
      </c>
      <c r="D24" s="45">
        <v>83.3</v>
      </c>
      <c r="E24" s="45">
        <v>83.8</v>
      </c>
      <c r="F24" s="45">
        <v>84.5</v>
      </c>
      <c r="G24" s="45">
        <v>85.3</v>
      </c>
    </row>
    <row r="25" spans="1:7" ht="14.25" customHeight="1" x14ac:dyDescent="0.25">
      <c r="A25" s="46"/>
      <c r="B25" s="47"/>
      <c r="C25" s="47"/>
      <c r="D25" s="47"/>
      <c r="E25" s="47"/>
      <c r="F25" s="47"/>
      <c r="G25" s="48"/>
    </row>
    <row r="26" spans="1:7" ht="14.25" customHeight="1" x14ac:dyDescent="0.25">
      <c r="A26" s="43" t="s">
        <v>96</v>
      </c>
      <c r="B26" s="44">
        <v>100</v>
      </c>
      <c r="C26" s="45">
        <v>100</v>
      </c>
      <c r="D26" s="45">
        <v>100</v>
      </c>
      <c r="E26" s="45">
        <v>100</v>
      </c>
      <c r="F26" s="45">
        <v>100</v>
      </c>
      <c r="G26" s="45">
        <v>100</v>
      </c>
    </row>
    <row r="27" spans="1:7" ht="14.25" customHeight="1" x14ac:dyDescent="0.25">
      <c r="A27" s="43" t="s">
        <v>97</v>
      </c>
      <c r="B27" s="44">
        <v>65.7</v>
      </c>
      <c r="C27" s="45">
        <v>72.900000000000006</v>
      </c>
      <c r="D27" s="45">
        <v>78.7</v>
      </c>
      <c r="E27" s="45">
        <v>83.1</v>
      </c>
      <c r="F27" s="45">
        <v>86.6</v>
      </c>
      <c r="G27" s="45">
        <v>89.3</v>
      </c>
    </row>
    <row r="28" spans="1:7" ht="14.25" customHeight="1" x14ac:dyDescent="0.25">
      <c r="A28" s="43" t="s">
        <v>98</v>
      </c>
      <c r="B28" s="44">
        <v>45.7</v>
      </c>
      <c r="C28" s="45">
        <v>48.4</v>
      </c>
      <c r="D28" s="45">
        <v>51.3</v>
      </c>
      <c r="E28" s="45">
        <v>54.3</v>
      </c>
      <c r="F28" s="45">
        <v>57.5</v>
      </c>
      <c r="G28" s="45">
        <v>60.8</v>
      </c>
    </row>
    <row r="29" spans="1:7" ht="14.25" customHeight="1" x14ac:dyDescent="0.25">
      <c r="A29" s="43" t="s">
        <v>99</v>
      </c>
      <c r="B29" s="44">
        <v>66.400000000000006</v>
      </c>
      <c r="C29" s="45">
        <v>70.5</v>
      </c>
      <c r="D29" s="45">
        <v>74.599999999999994</v>
      </c>
      <c r="E29" s="45">
        <v>78</v>
      </c>
      <c r="F29" s="45">
        <v>81.3</v>
      </c>
      <c r="G29" s="45">
        <v>84.1</v>
      </c>
    </row>
    <row r="30" spans="1:7" ht="14.25" customHeight="1" x14ac:dyDescent="0.25">
      <c r="A30" s="43" t="s">
        <v>100</v>
      </c>
      <c r="B30" s="44">
        <v>47.6</v>
      </c>
      <c r="C30" s="45">
        <v>51.1</v>
      </c>
      <c r="D30" s="45">
        <v>54.7</v>
      </c>
      <c r="E30" s="45">
        <v>58.6</v>
      </c>
      <c r="F30" s="45">
        <v>62.6</v>
      </c>
      <c r="G30" s="45">
        <v>66.7</v>
      </c>
    </row>
    <row r="31" spans="1:7" ht="14.25" customHeight="1" x14ac:dyDescent="0.25">
      <c r="A31" s="43" t="s">
        <v>101</v>
      </c>
      <c r="B31" s="44">
        <v>67</v>
      </c>
      <c r="C31" s="45">
        <v>67.7</v>
      </c>
      <c r="D31" s="45">
        <v>69.900000000000006</v>
      </c>
      <c r="E31" s="45">
        <v>73.7</v>
      </c>
      <c r="F31" s="45">
        <v>78.8</v>
      </c>
      <c r="G31" s="45">
        <v>84.9</v>
      </c>
    </row>
    <row r="32" spans="1:7" ht="14.25" customHeight="1" x14ac:dyDescent="0.25">
      <c r="A32" s="46"/>
      <c r="B32" s="49"/>
      <c r="C32" s="49"/>
      <c r="D32" s="49"/>
      <c r="E32" s="49"/>
      <c r="F32" s="49"/>
      <c r="G32" s="50"/>
    </row>
    <row r="33" spans="1:7" ht="14.25" customHeight="1" x14ac:dyDescent="0.25">
      <c r="A33" s="43" t="s">
        <v>102</v>
      </c>
      <c r="B33" s="51">
        <v>60.2</v>
      </c>
      <c r="C33" s="52">
        <v>65.5</v>
      </c>
      <c r="D33" s="52">
        <v>70.2</v>
      </c>
      <c r="E33" s="52">
        <v>74.3</v>
      </c>
      <c r="F33" s="52">
        <v>77.8</v>
      </c>
      <c r="G33" s="52">
        <v>81.2</v>
      </c>
    </row>
    <row r="34" spans="1:7" ht="14.25" customHeight="1" x14ac:dyDescent="0.25">
      <c r="A34" s="43" t="s">
        <v>103</v>
      </c>
      <c r="B34" s="44">
        <v>41.7</v>
      </c>
      <c r="C34" s="45">
        <v>45.4</v>
      </c>
      <c r="D34" s="45">
        <v>49.4</v>
      </c>
      <c r="E34" s="45">
        <v>53.6</v>
      </c>
      <c r="F34" s="45">
        <v>58.1</v>
      </c>
      <c r="G34" s="45">
        <v>62.7</v>
      </c>
    </row>
    <row r="35" spans="1:7" ht="14.25" customHeight="1" x14ac:dyDescent="0.25">
      <c r="A35" s="43" t="s">
        <v>104</v>
      </c>
      <c r="B35" s="44">
        <v>19.3</v>
      </c>
      <c r="C35" s="45">
        <v>21.6</v>
      </c>
      <c r="D35" s="45">
        <v>24.3</v>
      </c>
      <c r="E35" s="45">
        <v>27.3</v>
      </c>
      <c r="F35" s="45">
        <v>30.7</v>
      </c>
      <c r="G35" s="45">
        <v>34.6</v>
      </c>
    </row>
    <row r="36" spans="1:7" ht="14.25" customHeight="1" x14ac:dyDescent="0.25">
      <c r="A36" s="46"/>
      <c r="B36" s="49"/>
      <c r="C36" s="49"/>
      <c r="D36" s="49"/>
      <c r="E36" s="49"/>
      <c r="F36" s="49"/>
      <c r="G36" s="50"/>
    </row>
    <row r="37" spans="1:7" ht="14.25" customHeight="1" x14ac:dyDescent="0.25">
      <c r="A37" s="43" t="s">
        <v>105</v>
      </c>
      <c r="B37" s="51">
        <v>30.2</v>
      </c>
      <c r="C37" s="52">
        <v>33.1</v>
      </c>
      <c r="D37" s="52">
        <v>36.200000000000003</v>
      </c>
      <c r="E37" s="52">
        <v>39.799999999999997</v>
      </c>
      <c r="F37" s="52">
        <v>43.7</v>
      </c>
      <c r="G37" s="52">
        <v>47.9</v>
      </c>
    </row>
    <row r="38" spans="1:7" ht="14.25" customHeight="1" x14ac:dyDescent="0.25">
      <c r="A38" s="43" t="s">
        <v>106</v>
      </c>
      <c r="B38" s="44">
        <v>33.5</v>
      </c>
      <c r="C38" s="45">
        <v>36.6</v>
      </c>
      <c r="D38" s="45">
        <v>40.200000000000003</v>
      </c>
      <c r="E38" s="45">
        <v>44.1</v>
      </c>
      <c r="F38" s="45">
        <v>48.3</v>
      </c>
      <c r="G38" s="45">
        <v>52.9</v>
      </c>
    </row>
    <row r="39" spans="1:7" ht="14.25" customHeight="1" x14ac:dyDescent="0.25">
      <c r="A39" s="43" t="s">
        <v>107</v>
      </c>
      <c r="B39" s="44">
        <v>42.1</v>
      </c>
      <c r="C39" s="45">
        <v>45.1</v>
      </c>
      <c r="D39" s="45">
        <v>48.4</v>
      </c>
      <c r="E39" s="45">
        <v>52</v>
      </c>
      <c r="F39" s="45">
        <v>55.8</v>
      </c>
      <c r="G39" s="45">
        <v>59.8</v>
      </c>
    </row>
    <row r="40" spans="1:7" ht="14.25" customHeight="1" x14ac:dyDescent="0.25">
      <c r="A40" s="43" t="s">
        <v>108</v>
      </c>
      <c r="B40" s="44">
        <v>63.2</v>
      </c>
      <c r="C40" s="45">
        <v>66</v>
      </c>
      <c r="D40" s="45">
        <v>68.900000000000006</v>
      </c>
      <c r="E40" s="45">
        <v>71.8</v>
      </c>
      <c r="F40" s="45">
        <v>74.8</v>
      </c>
      <c r="G40" s="45">
        <v>77.7</v>
      </c>
    </row>
    <row r="41" spans="1:7" ht="14.25" customHeight="1" x14ac:dyDescent="0.25">
      <c r="A41" s="46"/>
      <c r="B41" s="49"/>
      <c r="C41" s="49"/>
      <c r="D41" s="49"/>
      <c r="E41" s="49"/>
      <c r="F41" s="49"/>
      <c r="G41" s="50"/>
    </row>
    <row r="42" spans="1:7" ht="14.25" customHeight="1" x14ac:dyDescent="0.25">
      <c r="A42" s="43" t="s">
        <v>109</v>
      </c>
      <c r="B42" s="51">
        <v>45.2</v>
      </c>
      <c r="C42" s="52">
        <v>49.8</v>
      </c>
      <c r="D42" s="52">
        <v>54.7</v>
      </c>
      <c r="E42" s="52">
        <v>59.2</v>
      </c>
      <c r="F42" s="52">
        <v>63.9</v>
      </c>
      <c r="G42" s="52">
        <v>68.7</v>
      </c>
    </row>
    <row r="43" spans="1:7" ht="14.25" customHeight="1" x14ac:dyDescent="0.25">
      <c r="A43" s="43" t="s">
        <v>110</v>
      </c>
      <c r="B43" s="44">
        <v>24.3</v>
      </c>
      <c r="C43" s="45">
        <v>27.2</v>
      </c>
      <c r="D43" s="45">
        <v>30.5</v>
      </c>
      <c r="E43" s="45">
        <v>34.200000000000003</v>
      </c>
      <c r="F43" s="45">
        <v>38.4</v>
      </c>
      <c r="G43" s="45">
        <v>43.1</v>
      </c>
    </row>
    <row r="44" spans="1:7" ht="14.25" customHeight="1" x14ac:dyDescent="0.25">
      <c r="A44" s="43" t="s">
        <v>111</v>
      </c>
      <c r="B44" s="44">
        <v>36.700000000000003</v>
      </c>
      <c r="C44" s="45">
        <v>40.6</v>
      </c>
      <c r="D44" s="45">
        <v>45</v>
      </c>
      <c r="E44" s="45">
        <v>49.8</v>
      </c>
      <c r="F44" s="45">
        <v>54.9</v>
      </c>
      <c r="G44" s="45">
        <v>59.6</v>
      </c>
    </row>
    <row r="45" spans="1:7" ht="14.25" customHeight="1" x14ac:dyDescent="0.25">
      <c r="A45" s="43" t="s">
        <v>112</v>
      </c>
      <c r="B45" s="44">
        <v>27.4</v>
      </c>
      <c r="C45" s="45">
        <v>31.2</v>
      </c>
      <c r="D45" s="45">
        <v>35</v>
      </c>
      <c r="E45" s="45">
        <v>39.4</v>
      </c>
      <c r="F45" s="45">
        <v>43.6</v>
      </c>
      <c r="G45" s="45">
        <v>48.3</v>
      </c>
    </row>
    <row r="46" spans="1:7" ht="14.25" customHeight="1" x14ac:dyDescent="0.25">
      <c r="A46" s="43" t="s">
        <v>113</v>
      </c>
      <c r="B46" s="44">
        <v>34</v>
      </c>
      <c r="C46" s="45">
        <v>39</v>
      </c>
      <c r="D46" s="45">
        <v>44</v>
      </c>
      <c r="E46" s="45">
        <v>48.9</v>
      </c>
      <c r="F46" s="45">
        <v>53.5</v>
      </c>
      <c r="G46" s="45">
        <v>58.4</v>
      </c>
    </row>
    <row r="47" spans="1:7" ht="14.25" customHeight="1" x14ac:dyDescent="0.25">
      <c r="A47" s="43" t="s">
        <v>114</v>
      </c>
      <c r="B47" s="44">
        <v>22.9</v>
      </c>
      <c r="C47" s="45">
        <v>22.9</v>
      </c>
      <c r="D47" s="45">
        <v>23</v>
      </c>
      <c r="E47" s="45">
        <v>23</v>
      </c>
      <c r="F47" s="45">
        <v>23.1</v>
      </c>
      <c r="G47" s="45">
        <v>23.1</v>
      </c>
    </row>
    <row r="48" spans="1:7" ht="14.25" customHeight="1" x14ac:dyDescent="0.25">
      <c r="A48" s="46"/>
      <c r="B48" s="49"/>
      <c r="C48" s="49"/>
      <c r="D48" s="49"/>
      <c r="E48" s="49"/>
      <c r="F48" s="49"/>
      <c r="G48" s="50"/>
    </row>
    <row r="49" spans="1:7" ht="14.25" customHeight="1" x14ac:dyDescent="0.25">
      <c r="A49" s="43" t="s">
        <v>115</v>
      </c>
      <c r="B49" s="51">
        <v>37.1</v>
      </c>
      <c r="C49" s="52">
        <v>38</v>
      </c>
      <c r="D49" s="52">
        <v>38.9</v>
      </c>
      <c r="E49" s="52">
        <v>39.9</v>
      </c>
      <c r="F49" s="52">
        <v>41</v>
      </c>
      <c r="G49" s="52">
        <v>42.1</v>
      </c>
    </row>
    <row r="50" spans="1:7" ht="14.25" customHeight="1" x14ac:dyDescent="0.25">
      <c r="A50" s="43" t="s">
        <v>116</v>
      </c>
      <c r="B50" s="44">
        <v>27.1</v>
      </c>
      <c r="C50" s="45">
        <v>27.8</v>
      </c>
      <c r="D50" s="45">
        <v>28.5</v>
      </c>
      <c r="E50" s="45">
        <v>29.2</v>
      </c>
      <c r="F50" s="45">
        <v>29.9</v>
      </c>
      <c r="G50" s="45">
        <v>30.6</v>
      </c>
    </row>
    <row r="51" spans="1:7" ht="14.25" customHeight="1" x14ac:dyDescent="0.25">
      <c r="A51" s="46"/>
      <c r="B51" s="49"/>
      <c r="C51" s="49"/>
      <c r="D51" s="49"/>
      <c r="E51" s="49"/>
      <c r="F51" s="49"/>
      <c r="G51" s="50"/>
    </row>
    <row r="52" spans="1:7" ht="14.25" customHeight="1" x14ac:dyDescent="0.25">
      <c r="A52" s="43" t="s">
        <v>117</v>
      </c>
      <c r="B52" s="44">
        <v>29.9</v>
      </c>
      <c r="C52" s="45">
        <v>32.299999999999997</v>
      </c>
      <c r="D52" s="45">
        <v>34.9</v>
      </c>
      <c r="E52" s="45">
        <v>37.799999999999997</v>
      </c>
      <c r="F52" s="45">
        <v>40.9</v>
      </c>
      <c r="G52" s="45">
        <v>44.4</v>
      </c>
    </row>
    <row r="53" spans="1:7" ht="14.25" customHeight="1" x14ac:dyDescent="0.25">
      <c r="A53" s="43" t="s">
        <v>118</v>
      </c>
      <c r="B53" s="44">
        <v>26</v>
      </c>
      <c r="C53" s="45">
        <v>28.4</v>
      </c>
      <c r="D53" s="45">
        <v>31.2</v>
      </c>
      <c r="E53" s="45">
        <v>34.200000000000003</v>
      </c>
      <c r="F53" s="45">
        <v>37.700000000000003</v>
      </c>
      <c r="G53" s="45">
        <v>41.5</v>
      </c>
    </row>
    <row r="54" spans="1:7" ht="14.25" customHeight="1" x14ac:dyDescent="0.25">
      <c r="A54" s="46"/>
      <c r="B54" s="49"/>
      <c r="C54" s="49"/>
      <c r="D54" s="49"/>
      <c r="E54" s="49"/>
      <c r="F54" s="49"/>
      <c r="G54" s="50"/>
    </row>
    <row r="55" spans="1:7" ht="14.25" customHeight="1" x14ac:dyDescent="0.25">
      <c r="A55" s="46" t="s">
        <v>119</v>
      </c>
      <c r="B55" s="53">
        <v>49.8</v>
      </c>
      <c r="C55" s="54">
        <v>53.3</v>
      </c>
      <c r="D55" s="54">
        <v>56.7</v>
      </c>
      <c r="E55" s="54">
        <v>60</v>
      </c>
      <c r="F55" s="54">
        <v>63.4</v>
      </c>
      <c r="G55" s="54">
        <v>66.599999999999994</v>
      </c>
    </row>
    <row r="56" spans="1:7" ht="14.25" customHeight="1" x14ac:dyDescent="0.25"/>
    <row r="57" spans="1:7" ht="14.25" customHeight="1" x14ac:dyDescent="0.25"/>
    <row r="58" spans="1:7" ht="14.25" customHeight="1" x14ac:dyDescent="0.25"/>
    <row r="59" spans="1:7" ht="14.25" customHeight="1" x14ac:dyDescent="0.25"/>
    <row r="60" spans="1:7" ht="14.25" customHeight="1" x14ac:dyDescent="0.25"/>
    <row r="61" spans="1:7" ht="14.25" customHeight="1" x14ac:dyDescent="0.25"/>
    <row r="62" spans="1:7" ht="14.25" customHeight="1" x14ac:dyDescent="0.25"/>
    <row r="63" spans="1:7" ht="14.25" customHeight="1" x14ac:dyDescent="0.25"/>
    <row r="64" spans="1:7"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3">
    <mergeCell ref="A11:G11"/>
    <mergeCell ref="A13:A14"/>
    <mergeCell ref="B13:G13"/>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84A43-9270-418F-B02E-90E034562809}">
  <sheetPr>
    <tabColor theme="7"/>
  </sheetPr>
  <dimension ref="A1:AK172"/>
  <sheetViews>
    <sheetView topLeftCell="A31" workbookViewId="0">
      <selection activeCell="A37" sqref="A37"/>
    </sheetView>
  </sheetViews>
  <sheetFormatPr defaultRowHeight="15" x14ac:dyDescent="0.25"/>
  <cols>
    <col min="1" max="1" width="30.28515625" customWidth="1"/>
    <col min="2" max="2" width="21" bestFit="1" customWidth="1"/>
    <col min="3" max="3" width="12.28515625" bestFit="1" customWidth="1"/>
    <col min="4" max="7" width="12" bestFit="1" customWidth="1"/>
    <col min="8" max="8" width="11" bestFit="1" customWidth="1"/>
    <col min="9" max="9" width="10.140625" bestFit="1" customWidth="1"/>
    <col min="33" max="33" width="12" bestFit="1" customWidth="1"/>
    <col min="36" max="36" width="20.42578125" bestFit="1" customWidth="1"/>
  </cols>
  <sheetData>
    <row r="1" spans="1:34" s="104" customFormat="1" x14ac:dyDescent="0.25">
      <c r="A1" s="103" t="s">
        <v>195</v>
      </c>
    </row>
    <row r="2" spans="1:34" s="90" customFormat="1" x14ac:dyDescent="0.25">
      <c r="B2" s="89" t="s">
        <v>179</v>
      </c>
    </row>
    <row r="3" spans="1:34" s="90" customFormat="1" x14ac:dyDescent="0.25">
      <c r="B3" s="89"/>
      <c r="C3" s="89" t="s">
        <v>40</v>
      </c>
      <c r="D3" s="89" t="s">
        <v>41</v>
      </c>
      <c r="E3" s="89" t="s">
        <v>42</v>
      </c>
      <c r="F3" s="89" t="s">
        <v>43</v>
      </c>
      <c r="G3" s="89" t="s">
        <v>44</v>
      </c>
      <c r="H3" s="89" t="s">
        <v>45</v>
      </c>
    </row>
    <row r="4" spans="1:34" s="90" customFormat="1" x14ac:dyDescent="0.25">
      <c r="B4" s="89">
        <v>2018</v>
      </c>
      <c r="C4" s="91">
        <f>'Energy Consumption Total'!B22</f>
        <v>133492980000000</v>
      </c>
      <c r="D4" s="91">
        <f>'Energy Consumption Total'!C22</f>
        <v>1177197000000</v>
      </c>
      <c r="E4" s="91">
        <f>'Energy Consumption Total'!D22</f>
        <v>17646357000000</v>
      </c>
      <c r="F4" s="91">
        <f>'Energy Consumption Total'!E22</f>
        <v>358517376000000</v>
      </c>
      <c r="G4" s="91">
        <f>'Energy Consumption Total'!F22</f>
        <v>945237000000</v>
      </c>
      <c r="H4" s="91">
        <f>'Energy Consumption Total'!G22</f>
        <v>348108171000000</v>
      </c>
    </row>
    <row r="5" spans="1:34" s="90" customFormat="1" x14ac:dyDescent="0.25">
      <c r="B5" s="89">
        <v>2019</v>
      </c>
      <c r="C5" s="91">
        <f>'Energy Consumption Total'!B23</f>
        <v>102073998000000</v>
      </c>
      <c r="D5" s="91">
        <f>'Energy Consumption Total'!C23</f>
        <v>1345368000000</v>
      </c>
      <c r="E5" s="91">
        <f>'Energy Consumption Total'!D23</f>
        <v>16648929000000</v>
      </c>
      <c r="F5" s="91">
        <f>'Energy Consumption Total'!E23</f>
        <v>368126319000000</v>
      </c>
      <c r="G5" s="91">
        <f>'Energy Consumption Total'!F23</f>
        <v>968433000000</v>
      </c>
      <c r="H5" s="91">
        <f>'Energy Consumption Total'!G23</f>
        <v>369100551000000</v>
      </c>
      <c r="J5" s="98">
        <f>(SUM(C5:H5)/SUM(C4:H4))</f>
        <v>0.99811170607356259</v>
      </c>
    </row>
    <row r="6" spans="1:34" s="90" customFormat="1" x14ac:dyDescent="0.25">
      <c r="B6" s="89">
        <v>2020</v>
      </c>
      <c r="C6" s="91">
        <f>'Energy Consumption Total'!B24</f>
        <v>68033868000000</v>
      </c>
      <c r="D6" s="91">
        <f>'Energy Consumption Total'!C24</f>
        <v>1559931000000</v>
      </c>
      <c r="E6" s="91">
        <f>'Energy Consumption Total'!D24</f>
        <v>15465933000000</v>
      </c>
      <c r="F6" s="91">
        <f>'Energy Consumption Total'!E24</f>
        <v>380211435000000</v>
      </c>
      <c r="G6" s="91">
        <f>'Energy Consumption Total'!F24</f>
        <v>1026423000000</v>
      </c>
      <c r="H6" s="91">
        <f>'Energy Consumption Total'!G24</f>
        <v>400815282000000</v>
      </c>
      <c r="J6" s="98">
        <f t="shared" ref="J6:J7" si="0">(SUM(C6:H6)/SUM(C5:H5))</f>
        <v>1.0103106714774124</v>
      </c>
    </row>
    <row r="7" spans="1:34" s="90" customFormat="1" x14ac:dyDescent="0.25">
      <c r="B7" s="89">
        <v>2021</v>
      </c>
      <c r="C7" s="91">
        <f>'Energy Consumption Total'!B25</f>
        <v>32619375000000</v>
      </c>
      <c r="D7" s="91">
        <f>'Energy Consumption Total'!C25</f>
        <v>1786092000000</v>
      </c>
      <c r="E7" s="91">
        <f>'Energy Consumption Total'!D25</f>
        <v>15407943000000</v>
      </c>
      <c r="F7" s="91">
        <f>'Energy Consumption Total'!E25</f>
        <v>405512472000000</v>
      </c>
      <c r="G7" s="91">
        <f>'Energy Consumption Total'!F25</f>
        <v>1043820000000</v>
      </c>
      <c r="H7" s="91">
        <f>'Energy Consumption Total'!G25</f>
        <v>407605911000000</v>
      </c>
      <c r="J7" s="98">
        <f t="shared" si="0"/>
        <v>0.99638194853137874</v>
      </c>
    </row>
    <row r="8" spans="1:34" s="90" customFormat="1" x14ac:dyDescent="0.25"/>
    <row r="9" spans="1:34" s="90" customFormat="1" x14ac:dyDescent="0.25">
      <c r="C9" s="89">
        <v>2019</v>
      </c>
      <c r="D9" s="89">
        <v>2020</v>
      </c>
      <c r="E9" s="89">
        <v>2021</v>
      </c>
      <c r="F9" s="89">
        <v>2022</v>
      </c>
      <c r="G9" s="89">
        <v>2023</v>
      </c>
      <c r="H9" s="89">
        <v>2024</v>
      </c>
      <c r="I9" s="89">
        <v>2025</v>
      </c>
      <c r="J9" s="89">
        <v>2026</v>
      </c>
      <c r="K9" s="89">
        <v>2027</v>
      </c>
      <c r="L9" s="89">
        <v>2028</v>
      </c>
      <c r="M9" s="89">
        <v>2029</v>
      </c>
      <c r="N9" s="89">
        <v>2030</v>
      </c>
      <c r="O9" s="89">
        <v>2031</v>
      </c>
      <c r="P9" s="89">
        <v>2032</v>
      </c>
      <c r="Q9" s="89">
        <v>2033</v>
      </c>
      <c r="R9" s="89">
        <v>2034</v>
      </c>
      <c r="S9" s="89">
        <v>2035</v>
      </c>
      <c r="T9" s="89">
        <v>2036</v>
      </c>
      <c r="U9" s="89">
        <v>2037</v>
      </c>
      <c r="V9" s="89">
        <v>2038</v>
      </c>
      <c r="W9" s="89">
        <v>2039</v>
      </c>
      <c r="X9" s="89">
        <v>2040</v>
      </c>
      <c r="Y9" s="89">
        <v>2041</v>
      </c>
      <c r="Z9" s="89">
        <v>2042</v>
      </c>
      <c r="AA9" s="89">
        <v>2043</v>
      </c>
      <c r="AB9" s="89">
        <v>2044</v>
      </c>
      <c r="AC9" s="89">
        <v>2045</v>
      </c>
      <c r="AD9" s="89">
        <v>2046</v>
      </c>
      <c r="AE9" s="89">
        <v>2047</v>
      </c>
      <c r="AF9" s="89">
        <v>2048</v>
      </c>
      <c r="AG9" s="89">
        <v>2049</v>
      </c>
      <c r="AH9" s="89">
        <v>2050</v>
      </c>
    </row>
    <row r="10" spans="1:34" s="90" customFormat="1" x14ac:dyDescent="0.25">
      <c r="B10" s="89" t="s">
        <v>31</v>
      </c>
      <c r="C10" s="92">
        <f>'urbanization (BPS)'!K6</f>
        <v>0.56020000000000181</v>
      </c>
      <c r="D10" s="92">
        <f>'urbanization (BPS)'!L6</f>
        <v>0.56700000000000195</v>
      </c>
      <c r="E10" s="92">
        <f>'urbanization (BPS)'!M6</f>
        <v>0.57360000000000078</v>
      </c>
      <c r="F10" s="92">
        <f>'urbanization (BPS)'!N6</f>
        <v>0.58020000000000138</v>
      </c>
      <c r="G10" s="92">
        <f>'urbanization (BPS)'!O6</f>
        <v>0.58680000000000199</v>
      </c>
      <c r="H10" s="92">
        <f>'urbanization (BPS)'!P6</f>
        <v>0.59340000000000082</v>
      </c>
      <c r="I10" s="92">
        <f>'urbanization (BPS)'!Q6</f>
        <v>0.60000000000000142</v>
      </c>
      <c r="J10" s="92">
        <f>'urbanization (BPS)'!R6</f>
        <v>0.60680000000000156</v>
      </c>
      <c r="K10" s="92">
        <f>'urbanization (BPS)'!S6</f>
        <v>0.6136000000000017</v>
      </c>
      <c r="L10" s="92">
        <f>'urbanization (BPS)'!T6</f>
        <v>0.62040000000000184</v>
      </c>
      <c r="M10" s="92">
        <f>'urbanization (BPS)'!U6</f>
        <v>0.6272000000000002</v>
      </c>
      <c r="N10" s="92">
        <f>'urbanization (BPS)'!V6</f>
        <v>0.63400000000000034</v>
      </c>
      <c r="O10" s="92">
        <f>'urbanization (BPS)'!W6</f>
        <v>0.64039999999999964</v>
      </c>
      <c r="P10" s="92">
        <f>'urbanization (BPS)'!X6</f>
        <v>0.64680000000000071</v>
      </c>
      <c r="Q10" s="92">
        <f>'urbanization (BPS)'!Y6</f>
        <v>0.6532</v>
      </c>
      <c r="R10" s="92">
        <f>'urbanization (BPS)'!Z6</f>
        <v>0.65960000000000107</v>
      </c>
      <c r="S10" s="92">
        <f>'urbanization (BPS)'!AA6</f>
        <v>0.66600000000000037</v>
      </c>
      <c r="T10" s="92">
        <f>'urbanization (BPS)'!AB6</f>
        <v>0.66220000000000034</v>
      </c>
      <c r="U10" s="92">
        <f>'urbanization (BPS)'!AC6</f>
        <v>0.65840000000000032</v>
      </c>
      <c r="V10" s="92">
        <f>'urbanization (BPS)'!AD6</f>
        <v>0.65460000000000029</v>
      </c>
      <c r="W10" s="92">
        <f>'urbanization (BPS)'!AE6</f>
        <v>0.65080000000000116</v>
      </c>
      <c r="X10" s="92">
        <f>'urbanization (BPS)'!AF6</f>
        <v>0.64700000000000113</v>
      </c>
      <c r="Y10" s="92">
        <f>'urbanization (BPS)'!AG6</f>
        <v>0.65240000000000009</v>
      </c>
      <c r="Z10" s="92">
        <f>'urbanization (BPS)'!AH6</f>
        <v>0.65779999999999994</v>
      </c>
      <c r="AA10" s="92">
        <f>'urbanization (BPS)'!AI6</f>
        <v>0.66320000000000157</v>
      </c>
      <c r="AB10" s="92">
        <f>'urbanization (BPS)'!AJ6</f>
        <v>0.66860000000000142</v>
      </c>
      <c r="AC10" s="92">
        <f>'urbanization (BPS)'!AK6</f>
        <v>0.67400000000000126</v>
      </c>
      <c r="AD10" s="92">
        <f>'urbanization (BPS)'!AL6</f>
        <v>0.67919999999999803</v>
      </c>
      <c r="AE10" s="92">
        <f>'urbanization (BPS)'!AM6</f>
        <v>0.68439999999999834</v>
      </c>
      <c r="AF10" s="92">
        <f>'urbanization (BPS)'!AN6</f>
        <v>0.68959999999999866</v>
      </c>
      <c r="AG10" s="92">
        <f>'urbanization (BPS)'!AO6</f>
        <v>0.69479999999999897</v>
      </c>
      <c r="AH10" s="92">
        <f>'urbanization (BPS)'!AP6</f>
        <v>0.69999999999999929</v>
      </c>
    </row>
    <row r="11" spans="1:34" s="90" customFormat="1" x14ac:dyDescent="0.25">
      <c r="B11" s="89" t="s">
        <v>32</v>
      </c>
      <c r="C11" s="92">
        <f>'urbanization (BPS)'!K7</f>
        <v>0.43979999999999819</v>
      </c>
      <c r="D11" s="92">
        <f>'urbanization (BPS)'!L7</f>
        <v>0.43299999999999805</v>
      </c>
      <c r="E11" s="92">
        <f>'urbanization (BPS)'!M7</f>
        <v>0.42639999999999922</v>
      </c>
      <c r="F11" s="92">
        <f>'urbanization (BPS)'!N7</f>
        <v>0.41979999999999862</v>
      </c>
      <c r="G11" s="92">
        <f>'urbanization (BPS)'!O7</f>
        <v>0.41319999999999801</v>
      </c>
      <c r="H11" s="92">
        <f>'urbanization (BPS)'!P7</f>
        <v>0.40659999999999918</v>
      </c>
      <c r="I11" s="92">
        <f>'urbanization (BPS)'!Q7</f>
        <v>0.39999999999999858</v>
      </c>
      <c r="J11" s="92">
        <f>'urbanization (BPS)'!R7</f>
        <v>0.39319999999999844</v>
      </c>
      <c r="K11" s="92">
        <f>'urbanization (BPS)'!S7</f>
        <v>0.3863999999999983</v>
      </c>
      <c r="L11" s="92">
        <f>'urbanization (BPS)'!T7</f>
        <v>0.37959999999999816</v>
      </c>
      <c r="M11" s="92">
        <f>'urbanization (BPS)'!U7</f>
        <v>0.3727999999999998</v>
      </c>
      <c r="N11" s="92">
        <f>'urbanization (BPS)'!V7</f>
        <v>0.36599999999999966</v>
      </c>
      <c r="O11" s="92">
        <f>'urbanization (BPS)'!W7</f>
        <v>0.35960000000000036</v>
      </c>
      <c r="P11" s="92">
        <f>'urbanization (BPS)'!X7</f>
        <v>0.35319999999999929</v>
      </c>
      <c r="Q11" s="92">
        <f>'urbanization (BPS)'!Y7</f>
        <v>0.3468</v>
      </c>
      <c r="R11" s="92">
        <f>'urbanization (BPS)'!Z7</f>
        <v>0.34039999999999893</v>
      </c>
      <c r="S11" s="92">
        <f>'urbanization (BPS)'!AA7</f>
        <v>0.33399999999999963</v>
      </c>
      <c r="T11" s="92">
        <f>'urbanization (BPS)'!AB7</f>
        <v>0.33779999999999966</v>
      </c>
      <c r="U11" s="92">
        <f>'urbanization (BPS)'!AC7</f>
        <v>0.34159999999999968</v>
      </c>
      <c r="V11" s="92">
        <f>'urbanization (BPS)'!AD7</f>
        <v>0.34539999999999971</v>
      </c>
      <c r="W11" s="92">
        <f>'urbanization (BPS)'!AE7</f>
        <v>0.34919999999999884</v>
      </c>
      <c r="X11" s="92">
        <f>'urbanization (BPS)'!AF7</f>
        <v>0.35299999999999887</v>
      </c>
      <c r="Y11" s="92">
        <f>'urbanization (BPS)'!AG7</f>
        <v>0.34759999999999991</v>
      </c>
      <c r="Z11" s="92">
        <f>'urbanization (BPS)'!AH7</f>
        <v>0.34219999999999828</v>
      </c>
      <c r="AA11" s="92">
        <f>'urbanization (BPS)'!AI7</f>
        <v>0.33679999999999843</v>
      </c>
      <c r="AB11" s="92">
        <f>'urbanization (BPS)'!AJ7</f>
        <v>0.33139999999999858</v>
      </c>
      <c r="AC11" s="92">
        <f>'urbanization (BPS)'!AK7</f>
        <v>0.32599999999999874</v>
      </c>
      <c r="AD11" s="92">
        <f>'urbanization (BPS)'!AL7</f>
        <v>0.32080000000000197</v>
      </c>
      <c r="AE11" s="92">
        <f>'urbanization (BPS)'!AM7</f>
        <v>0.31560000000000166</v>
      </c>
      <c r="AF11" s="92">
        <f>'urbanization (BPS)'!AN7</f>
        <v>0.31040000000000134</v>
      </c>
      <c r="AG11" s="92">
        <f>'urbanization (BPS)'!AO7</f>
        <v>0.30520000000000103</v>
      </c>
      <c r="AH11" s="92">
        <f>'urbanization (BPS)'!AP7</f>
        <v>0.30000000000000071</v>
      </c>
    </row>
    <row r="12" spans="1:34" s="90" customFormat="1" x14ac:dyDescent="0.25"/>
    <row r="13" spans="1:34" s="90" customFormat="1" x14ac:dyDescent="0.25">
      <c r="B13" s="89" t="s">
        <v>194</v>
      </c>
    </row>
    <row r="14" spans="1:34" s="90" customFormat="1" x14ac:dyDescent="0.25">
      <c r="B14" s="105" t="s">
        <v>191</v>
      </c>
      <c r="C14" s="84"/>
    </row>
    <row r="15" spans="1:34" s="90" customFormat="1" x14ac:dyDescent="0.25">
      <c r="B15" s="106" t="s">
        <v>38</v>
      </c>
      <c r="C15" s="107">
        <f>'Residential end uses'!N3</f>
        <v>0.42210713487567653</v>
      </c>
    </row>
    <row r="16" spans="1:34" s="90" customFormat="1" x14ac:dyDescent="0.25">
      <c r="B16" s="106" t="s">
        <v>36</v>
      </c>
      <c r="C16" s="107">
        <f>'Residential end uses'!N4</f>
        <v>0.35128307276737564</v>
      </c>
    </row>
    <row r="17" spans="1:8" s="90" customFormat="1" x14ac:dyDescent="0.25">
      <c r="B17" s="106" t="s">
        <v>37</v>
      </c>
      <c r="C17" s="107">
        <f>'Residential end uses'!N5</f>
        <v>0.12740363593964069</v>
      </c>
    </row>
    <row r="18" spans="1:8" s="90" customFormat="1" x14ac:dyDescent="0.25">
      <c r="B18" s="106" t="s">
        <v>34</v>
      </c>
      <c r="C18" s="107">
        <f>'Residential end uses'!N6</f>
        <v>9.9206156417307151E-2</v>
      </c>
    </row>
    <row r="19" spans="1:8" s="90" customFormat="1" x14ac:dyDescent="0.25">
      <c r="D19" s="93">
        <f>SUM(C15:C18)</f>
        <v>0.99999999999999989</v>
      </c>
    </row>
    <row r="20" spans="1:8" s="90" customFormat="1" x14ac:dyDescent="0.25">
      <c r="B20" s="89" t="s">
        <v>192</v>
      </c>
    </row>
    <row r="21" spans="1:8" s="90" customFormat="1" x14ac:dyDescent="0.25">
      <c r="C21" s="89" t="s">
        <v>193</v>
      </c>
    </row>
    <row r="22" spans="1:8" s="90" customFormat="1" x14ac:dyDescent="0.25">
      <c r="B22" s="90">
        <v>2018</v>
      </c>
      <c r="C22" s="94">
        <v>1</v>
      </c>
    </row>
    <row r="23" spans="1:8" s="90" customFormat="1" x14ac:dyDescent="0.25">
      <c r="B23" s="90">
        <v>2030</v>
      </c>
      <c r="C23" s="94">
        <f>forecast!C6</f>
        <v>3.0740740740740735</v>
      </c>
    </row>
    <row r="24" spans="1:8" s="90" customFormat="1" x14ac:dyDescent="0.25">
      <c r="B24" s="90">
        <v>2040</v>
      </c>
      <c r="C24" s="94">
        <f>forecast!C7</f>
        <v>4.8888888888888884</v>
      </c>
    </row>
    <row r="25" spans="1:8" s="90" customFormat="1" x14ac:dyDescent="0.25">
      <c r="B25" s="90">
        <v>2050</v>
      </c>
      <c r="C25" s="94">
        <f>forecast!C8</f>
        <v>6.5555555555555554</v>
      </c>
    </row>
    <row r="27" spans="1:8" s="96" customFormat="1" x14ac:dyDescent="0.25">
      <c r="A27" s="95" t="s">
        <v>196</v>
      </c>
    </row>
    <row r="28" spans="1:8" x14ac:dyDescent="0.25">
      <c r="A28" s="7">
        <v>2019</v>
      </c>
      <c r="B28" s="109" t="s">
        <v>34</v>
      </c>
      <c r="C28" s="109" t="s">
        <v>36</v>
      </c>
      <c r="D28" s="110" t="s">
        <v>37</v>
      </c>
      <c r="E28" s="109" t="s">
        <v>38</v>
      </c>
      <c r="F28" s="109" t="s">
        <v>39</v>
      </c>
    </row>
    <row r="29" spans="1:8" x14ac:dyDescent="0.25">
      <c r="A29" s="7" t="s">
        <v>40</v>
      </c>
      <c r="B29">
        <v>0</v>
      </c>
      <c r="C29" s="73">
        <f>C5</f>
        <v>102073998000000</v>
      </c>
      <c r="D29">
        <v>0</v>
      </c>
      <c r="E29">
        <v>0</v>
      </c>
      <c r="F29">
        <v>0</v>
      </c>
    </row>
    <row r="30" spans="1:8" x14ac:dyDescent="0.25">
      <c r="A30" s="7" t="s">
        <v>41</v>
      </c>
      <c r="B30">
        <v>0</v>
      </c>
      <c r="C30" s="73">
        <f>SUM(D5,G5)</f>
        <v>2313801000000</v>
      </c>
      <c r="D30">
        <v>0</v>
      </c>
      <c r="E30">
        <v>0</v>
      </c>
      <c r="F30">
        <v>0</v>
      </c>
    </row>
    <row r="31" spans="1:8" x14ac:dyDescent="0.25">
      <c r="A31" s="7" t="s">
        <v>42</v>
      </c>
      <c r="B31">
        <v>0</v>
      </c>
      <c r="C31" s="73">
        <f>E5</f>
        <v>16648929000000</v>
      </c>
      <c r="D31">
        <v>0</v>
      </c>
      <c r="E31">
        <v>0</v>
      </c>
      <c r="F31">
        <v>0</v>
      </c>
    </row>
    <row r="32" spans="1:8" x14ac:dyDescent="0.25">
      <c r="A32" s="7" t="s">
        <v>43</v>
      </c>
      <c r="B32">
        <v>0</v>
      </c>
      <c r="C32" s="73">
        <f>F5</f>
        <v>368126319000000</v>
      </c>
      <c r="D32">
        <v>0</v>
      </c>
      <c r="E32">
        <v>0</v>
      </c>
      <c r="F32">
        <v>0</v>
      </c>
      <c r="H32" t="b">
        <f>SUM(C29:C32)=SUM(C5:G5)</f>
        <v>1</v>
      </c>
    </row>
    <row r="33" spans="1:36" x14ac:dyDescent="0.25">
      <c r="A33" s="7" t="s">
        <v>45</v>
      </c>
      <c r="B33" s="73">
        <f>$H$5*SUMIFS($C$15:$C$18,$B$15:$B$18,B28)</f>
        <v>36617046996220.258</v>
      </c>
      <c r="C33" s="73">
        <f>$H$5*SUMIFS($C$15:$C$18,$B$15:$B$18,C28)</f>
        <v>129658775715411.44</v>
      </c>
      <c r="D33" s="73">
        <f>$H$5*SUMIFS($C$15:$C$18,$B$15:$B$18,D28)</f>
        <v>47024752224724.781</v>
      </c>
      <c r="E33" s="73">
        <f>$H$5*SUMIFS($C$15:$C$18,$B$15:$B$18,E28)</f>
        <v>155799976063643.53</v>
      </c>
      <c r="F33">
        <f>$H$5*SUMIFS($C$15:$C$18,$B$15:$B$18,F28)</f>
        <v>0</v>
      </c>
      <c r="H33" s="73" t="b">
        <f>SUM(B33:F33)=H5</f>
        <v>1</v>
      </c>
      <c r="I33" s="112"/>
    </row>
    <row r="34" spans="1:36" x14ac:dyDescent="0.25">
      <c r="A34" s="7"/>
    </row>
    <row r="36" spans="1:36" x14ac:dyDescent="0.25">
      <c r="B36" s="7">
        <v>2019</v>
      </c>
      <c r="C36" s="7">
        <v>2020</v>
      </c>
      <c r="D36" s="7">
        <v>2021</v>
      </c>
      <c r="E36" s="7">
        <v>2022</v>
      </c>
      <c r="F36" s="7">
        <v>2023</v>
      </c>
      <c r="G36" s="7">
        <v>2024</v>
      </c>
      <c r="H36" s="7">
        <v>2025</v>
      </c>
      <c r="I36" s="7">
        <v>2026</v>
      </c>
      <c r="J36" s="7">
        <v>2027</v>
      </c>
      <c r="K36" s="7">
        <v>2028</v>
      </c>
      <c r="L36" s="7">
        <v>2029</v>
      </c>
      <c r="M36" s="7">
        <v>2030</v>
      </c>
      <c r="N36" s="7">
        <v>2031</v>
      </c>
      <c r="O36" s="7">
        <v>2032</v>
      </c>
      <c r="P36" s="7">
        <v>2033</v>
      </c>
      <c r="Q36" s="7">
        <v>2034</v>
      </c>
      <c r="R36" s="7">
        <v>2035</v>
      </c>
      <c r="S36" s="7">
        <v>2036</v>
      </c>
      <c r="T36" s="7">
        <v>2037</v>
      </c>
      <c r="U36" s="7">
        <v>2038</v>
      </c>
      <c r="V36" s="7">
        <v>2039</v>
      </c>
      <c r="W36" s="7">
        <v>2040</v>
      </c>
      <c r="X36" s="7">
        <v>2041</v>
      </c>
      <c r="Y36" s="7">
        <v>2042</v>
      </c>
      <c r="Z36" s="7">
        <v>2043</v>
      </c>
      <c r="AA36" s="7">
        <v>2044</v>
      </c>
      <c r="AB36" s="7">
        <v>2045</v>
      </c>
      <c r="AC36" s="7">
        <v>2046</v>
      </c>
      <c r="AD36" s="7">
        <v>2047</v>
      </c>
      <c r="AE36" s="7">
        <v>2048</v>
      </c>
      <c r="AF36" s="7">
        <v>2049</v>
      </c>
      <c r="AG36" s="7">
        <v>2050</v>
      </c>
    </row>
    <row r="37" spans="1:36" x14ac:dyDescent="0.25">
      <c r="A37" s="7" t="s">
        <v>201</v>
      </c>
      <c r="B37" s="102">
        <v>1</v>
      </c>
      <c r="C37" s="102">
        <f>J6</f>
        <v>1.0103106714774124</v>
      </c>
      <c r="D37" s="102">
        <f>J7</f>
        <v>0.99638194853137874</v>
      </c>
      <c r="E37" s="77">
        <f>_xlfn.FORECAST.LINEAR(E$36,$C$22:$C$25,$B$22:$B$25)</f>
        <v>1.700085520689413</v>
      </c>
      <c r="F37" s="77">
        <f t="shared" ref="E37:AG37" si="1">_xlfn.FORECAST.LINEAR(F$36,$C$22:$C$25,$B$22:$B$25)</f>
        <v>1.8744490494046318</v>
      </c>
      <c r="G37" s="77">
        <f t="shared" si="1"/>
        <v>2.0488125781198505</v>
      </c>
      <c r="H37" s="77">
        <f t="shared" si="1"/>
        <v>2.2231761068350693</v>
      </c>
      <c r="I37" s="77">
        <f t="shared" si="1"/>
        <v>2.397539635550288</v>
      </c>
      <c r="J37" s="77">
        <f t="shared" si="1"/>
        <v>2.5719031642655068</v>
      </c>
      <c r="K37" s="77">
        <f t="shared" si="1"/>
        <v>2.7462666929807256</v>
      </c>
      <c r="L37" s="77">
        <f t="shared" si="1"/>
        <v>2.9206302216959443</v>
      </c>
      <c r="M37" s="77">
        <f>_xlfn.FORECAST.LINEAR(M$36,$C$22:$C$25,$B$22:$B$25)</f>
        <v>3.0949937504111631</v>
      </c>
      <c r="N37" s="77">
        <f t="shared" si="1"/>
        <v>3.2693572791263819</v>
      </c>
      <c r="O37" s="77">
        <f t="shared" si="1"/>
        <v>3.4437208078416006</v>
      </c>
      <c r="P37" s="77">
        <f t="shared" si="1"/>
        <v>3.6180843365568194</v>
      </c>
      <c r="Q37" s="77">
        <f t="shared" si="1"/>
        <v>3.7924478652720381</v>
      </c>
      <c r="R37" s="77">
        <f t="shared" si="1"/>
        <v>3.9668113939872569</v>
      </c>
      <c r="S37" s="77">
        <f t="shared" si="1"/>
        <v>4.1411749227024757</v>
      </c>
      <c r="T37" s="77">
        <f t="shared" si="1"/>
        <v>4.3155384514176944</v>
      </c>
      <c r="U37" s="77">
        <f t="shared" si="1"/>
        <v>4.4899019801328564</v>
      </c>
      <c r="V37" s="77">
        <f t="shared" si="1"/>
        <v>4.6642655088480751</v>
      </c>
      <c r="W37" s="77">
        <f t="shared" si="1"/>
        <v>4.8386290375632939</v>
      </c>
      <c r="X37" s="77">
        <f t="shared" si="1"/>
        <v>5.0129925662785126</v>
      </c>
      <c r="Y37" s="77">
        <f t="shared" si="1"/>
        <v>5.1873560949937314</v>
      </c>
      <c r="Z37" s="77">
        <f t="shared" si="1"/>
        <v>5.3617196237089502</v>
      </c>
      <c r="AA37" s="77">
        <f t="shared" si="1"/>
        <v>5.5360831524241689</v>
      </c>
      <c r="AB37" s="77">
        <f t="shared" si="1"/>
        <v>5.7104466811393877</v>
      </c>
      <c r="AC37" s="77">
        <f t="shared" si="1"/>
        <v>5.8848102098546065</v>
      </c>
      <c r="AD37" s="77">
        <f t="shared" si="1"/>
        <v>6.0591737385698252</v>
      </c>
      <c r="AE37" s="77">
        <f t="shared" si="1"/>
        <v>6.233537267285044</v>
      </c>
      <c r="AF37" s="77">
        <f t="shared" si="1"/>
        <v>6.4079007960002627</v>
      </c>
      <c r="AG37" s="77">
        <f t="shared" si="1"/>
        <v>6.5822643247154815</v>
      </c>
      <c r="AI37" s="114"/>
      <c r="AJ37" s="113"/>
    </row>
    <row r="38" spans="1:36" x14ac:dyDescent="0.25">
      <c r="A38" s="7" t="s">
        <v>199</v>
      </c>
      <c r="B38" s="108">
        <f>C10</f>
        <v>0.56020000000000181</v>
      </c>
      <c r="C38" s="108">
        <f>D10</f>
        <v>0.56700000000000195</v>
      </c>
      <c r="D38" s="108">
        <f t="shared" ref="D38:AG38" si="2">E10</f>
        <v>0.57360000000000078</v>
      </c>
      <c r="E38" s="108">
        <f t="shared" si="2"/>
        <v>0.58020000000000138</v>
      </c>
      <c r="F38" s="108">
        <f t="shared" si="2"/>
        <v>0.58680000000000199</v>
      </c>
      <c r="G38" s="108">
        <f t="shared" si="2"/>
        <v>0.59340000000000082</v>
      </c>
      <c r="H38" s="108">
        <f t="shared" si="2"/>
        <v>0.60000000000000142</v>
      </c>
      <c r="I38" s="108">
        <f t="shared" si="2"/>
        <v>0.60680000000000156</v>
      </c>
      <c r="J38" s="108">
        <f t="shared" si="2"/>
        <v>0.6136000000000017</v>
      </c>
      <c r="K38" s="108">
        <f t="shared" si="2"/>
        <v>0.62040000000000184</v>
      </c>
      <c r="L38" s="108">
        <f t="shared" si="2"/>
        <v>0.6272000000000002</v>
      </c>
      <c r="M38" s="108">
        <f t="shared" si="2"/>
        <v>0.63400000000000034</v>
      </c>
      <c r="N38" s="108">
        <f t="shared" si="2"/>
        <v>0.64039999999999964</v>
      </c>
      <c r="O38" s="108">
        <f t="shared" si="2"/>
        <v>0.64680000000000071</v>
      </c>
      <c r="P38" s="108">
        <f t="shared" si="2"/>
        <v>0.6532</v>
      </c>
      <c r="Q38" s="108">
        <f t="shared" si="2"/>
        <v>0.65960000000000107</v>
      </c>
      <c r="R38" s="108">
        <f t="shared" si="2"/>
        <v>0.66600000000000037</v>
      </c>
      <c r="S38" s="108">
        <f t="shared" si="2"/>
        <v>0.66220000000000034</v>
      </c>
      <c r="T38" s="108">
        <f t="shared" si="2"/>
        <v>0.65840000000000032</v>
      </c>
      <c r="U38" s="108">
        <f t="shared" si="2"/>
        <v>0.65460000000000029</v>
      </c>
      <c r="V38" s="108">
        <f t="shared" si="2"/>
        <v>0.65080000000000116</v>
      </c>
      <c r="W38" s="108">
        <f t="shared" si="2"/>
        <v>0.64700000000000113</v>
      </c>
      <c r="X38" s="108">
        <f t="shared" si="2"/>
        <v>0.65240000000000009</v>
      </c>
      <c r="Y38" s="108">
        <f t="shared" si="2"/>
        <v>0.65779999999999994</v>
      </c>
      <c r="Z38" s="108">
        <f t="shared" si="2"/>
        <v>0.66320000000000157</v>
      </c>
      <c r="AA38" s="108">
        <f t="shared" si="2"/>
        <v>0.66860000000000142</v>
      </c>
      <c r="AB38" s="108">
        <f t="shared" si="2"/>
        <v>0.67400000000000126</v>
      </c>
      <c r="AC38" s="108">
        <f t="shared" si="2"/>
        <v>0.67919999999999803</v>
      </c>
      <c r="AD38" s="108">
        <f t="shared" si="2"/>
        <v>0.68439999999999834</v>
      </c>
      <c r="AE38" s="108">
        <f t="shared" si="2"/>
        <v>0.68959999999999866</v>
      </c>
      <c r="AF38" s="108">
        <f t="shared" si="2"/>
        <v>0.69479999999999897</v>
      </c>
      <c r="AG38" s="108">
        <f t="shared" si="2"/>
        <v>0.69999999999999929</v>
      </c>
    </row>
    <row r="39" spans="1:36" x14ac:dyDescent="0.25">
      <c r="A39" s="7" t="s">
        <v>200</v>
      </c>
      <c r="B39" s="108">
        <f>C11</f>
        <v>0.43979999999999819</v>
      </c>
      <c r="C39" s="108">
        <f>D11</f>
        <v>0.43299999999999805</v>
      </c>
      <c r="D39" s="108">
        <f t="shared" ref="D39:AG39" si="3">E11</f>
        <v>0.42639999999999922</v>
      </c>
      <c r="E39" s="108">
        <f t="shared" si="3"/>
        <v>0.41979999999999862</v>
      </c>
      <c r="F39" s="108">
        <f t="shared" si="3"/>
        <v>0.41319999999999801</v>
      </c>
      <c r="G39" s="108">
        <f t="shared" si="3"/>
        <v>0.40659999999999918</v>
      </c>
      <c r="H39" s="108">
        <f t="shared" si="3"/>
        <v>0.39999999999999858</v>
      </c>
      <c r="I39" s="108">
        <f t="shared" si="3"/>
        <v>0.39319999999999844</v>
      </c>
      <c r="J39" s="108">
        <f t="shared" si="3"/>
        <v>0.3863999999999983</v>
      </c>
      <c r="K39" s="108">
        <f t="shared" si="3"/>
        <v>0.37959999999999816</v>
      </c>
      <c r="L39" s="108">
        <f t="shared" si="3"/>
        <v>0.3727999999999998</v>
      </c>
      <c r="M39" s="108">
        <f t="shared" si="3"/>
        <v>0.36599999999999966</v>
      </c>
      <c r="N39" s="108">
        <f t="shared" si="3"/>
        <v>0.35960000000000036</v>
      </c>
      <c r="O39" s="108">
        <f t="shared" si="3"/>
        <v>0.35319999999999929</v>
      </c>
      <c r="P39" s="108">
        <f t="shared" si="3"/>
        <v>0.3468</v>
      </c>
      <c r="Q39" s="108">
        <f t="shared" si="3"/>
        <v>0.34039999999999893</v>
      </c>
      <c r="R39" s="108">
        <f t="shared" si="3"/>
        <v>0.33399999999999963</v>
      </c>
      <c r="S39" s="108">
        <f t="shared" si="3"/>
        <v>0.33779999999999966</v>
      </c>
      <c r="T39" s="108">
        <f t="shared" si="3"/>
        <v>0.34159999999999968</v>
      </c>
      <c r="U39" s="108">
        <f t="shared" si="3"/>
        <v>0.34539999999999971</v>
      </c>
      <c r="V39" s="108">
        <f t="shared" si="3"/>
        <v>0.34919999999999884</v>
      </c>
      <c r="W39" s="108">
        <f t="shared" si="3"/>
        <v>0.35299999999999887</v>
      </c>
      <c r="X39" s="108">
        <f t="shared" si="3"/>
        <v>0.34759999999999991</v>
      </c>
      <c r="Y39" s="108">
        <f t="shared" si="3"/>
        <v>0.34219999999999828</v>
      </c>
      <c r="Z39" s="108">
        <f t="shared" si="3"/>
        <v>0.33679999999999843</v>
      </c>
      <c r="AA39" s="108">
        <f t="shared" si="3"/>
        <v>0.33139999999999858</v>
      </c>
      <c r="AB39" s="108">
        <f t="shared" si="3"/>
        <v>0.32599999999999874</v>
      </c>
      <c r="AC39" s="108">
        <f t="shared" si="3"/>
        <v>0.32080000000000197</v>
      </c>
      <c r="AD39" s="108">
        <f t="shared" si="3"/>
        <v>0.31560000000000166</v>
      </c>
      <c r="AE39" s="108">
        <f t="shared" si="3"/>
        <v>0.31040000000000134</v>
      </c>
      <c r="AF39" s="108">
        <f t="shared" si="3"/>
        <v>0.30520000000000103</v>
      </c>
      <c r="AG39" s="108">
        <f t="shared" si="3"/>
        <v>0.30000000000000071</v>
      </c>
    </row>
    <row r="42" spans="1:36" s="96" customFormat="1" x14ac:dyDescent="0.25">
      <c r="A42" s="95" t="s">
        <v>198</v>
      </c>
    </row>
    <row r="43" spans="1:36" x14ac:dyDescent="0.25">
      <c r="B43" s="115" t="b">
        <f>SUM(B59:B68,B72:B81,B85:B94,B98,B124,B137,B150:B159,B163)=SUM($B$29:$F$33)*B37</f>
        <v>1</v>
      </c>
      <c r="C43" s="115" t="b">
        <f t="shared" ref="C43:AG43" si="4">SUM(C59:C68,C72:C81,C85:C94,C98,C124,C137,C150:C159,C163)=SUM($B$29:$F$33)*C37</f>
        <v>1</v>
      </c>
      <c r="D43" s="115" t="b">
        <f t="shared" si="4"/>
        <v>1</v>
      </c>
      <c r="E43" s="115" t="b">
        <f t="shared" si="4"/>
        <v>1</v>
      </c>
      <c r="F43" s="115" t="b">
        <f t="shared" si="4"/>
        <v>1</v>
      </c>
      <c r="G43" s="115" t="b">
        <f t="shared" si="4"/>
        <v>1</v>
      </c>
      <c r="H43" s="115" t="b">
        <f t="shared" si="4"/>
        <v>1</v>
      </c>
      <c r="I43" s="115" t="b">
        <f t="shared" si="4"/>
        <v>1</v>
      </c>
      <c r="J43" s="115" t="b">
        <f t="shared" si="4"/>
        <v>1</v>
      </c>
      <c r="K43" s="115" t="b">
        <f t="shared" si="4"/>
        <v>1</v>
      </c>
      <c r="L43" s="115" t="b">
        <f t="shared" si="4"/>
        <v>1</v>
      </c>
      <c r="M43" s="115" t="b">
        <f t="shared" si="4"/>
        <v>1</v>
      </c>
      <c r="N43" s="115" t="b">
        <f t="shared" si="4"/>
        <v>1</v>
      </c>
      <c r="O43" s="115" t="b">
        <f t="shared" si="4"/>
        <v>1</v>
      </c>
      <c r="P43" s="115" t="b">
        <f t="shared" si="4"/>
        <v>1</v>
      </c>
      <c r="Q43" s="115" t="b">
        <f t="shared" si="4"/>
        <v>1</v>
      </c>
      <c r="R43" s="115" t="b">
        <f t="shared" si="4"/>
        <v>1</v>
      </c>
      <c r="S43" s="115" t="b">
        <f t="shared" si="4"/>
        <v>1</v>
      </c>
      <c r="T43" s="115" t="b">
        <f t="shared" si="4"/>
        <v>1</v>
      </c>
      <c r="U43" s="115" t="b">
        <f t="shared" si="4"/>
        <v>1</v>
      </c>
      <c r="V43" s="115" t="b">
        <f t="shared" si="4"/>
        <v>1</v>
      </c>
      <c r="W43" s="115" t="b">
        <f t="shared" si="4"/>
        <v>1</v>
      </c>
      <c r="X43" s="115" t="b">
        <f t="shared" si="4"/>
        <v>1</v>
      </c>
      <c r="Y43" s="115" t="b">
        <f t="shared" si="4"/>
        <v>0</v>
      </c>
      <c r="Z43" s="115" t="b">
        <f t="shared" si="4"/>
        <v>1</v>
      </c>
      <c r="AA43" s="115" t="b">
        <f t="shared" si="4"/>
        <v>1</v>
      </c>
      <c r="AB43" s="115" t="b">
        <f t="shared" si="4"/>
        <v>1</v>
      </c>
      <c r="AC43" s="115" t="b">
        <f t="shared" si="4"/>
        <v>1</v>
      </c>
      <c r="AD43" s="115" t="b">
        <f t="shared" si="4"/>
        <v>1</v>
      </c>
      <c r="AE43" s="115" t="b">
        <f t="shared" si="4"/>
        <v>1</v>
      </c>
      <c r="AF43" s="115" t="b">
        <f t="shared" si="4"/>
        <v>1</v>
      </c>
      <c r="AG43" s="115" t="b">
        <f t="shared" si="4"/>
        <v>1</v>
      </c>
    </row>
    <row r="44" spans="1:36" ht="15.75" thickBot="1" x14ac:dyDescent="0.3">
      <c r="A44" s="7" t="s">
        <v>151</v>
      </c>
    </row>
    <row r="45" spans="1:36" x14ac:dyDescent="0.25">
      <c r="A45" t="s">
        <v>152</v>
      </c>
      <c r="B45" s="99">
        <v>2019</v>
      </c>
      <c r="C45">
        <v>2020</v>
      </c>
      <c r="D45">
        <v>2021</v>
      </c>
      <c r="E45">
        <v>2022</v>
      </c>
      <c r="F45">
        <v>2023</v>
      </c>
      <c r="G45">
        <v>2024</v>
      </c>
      <c r="H45">
        <v>2025</v>
      </c>
      <c r="I45">
        <v>2026</v>
      </c>
      <c r="J45">
        <v>2027</v>
      </c>
      <c r="K45">
        <v>2028</v>
      </c>
      <c r="L45">
        <v>2029</v>
      </c>
      <c r="M45">
        <v>2030</v>
      </c>
      <c r="N45">
        <v>2031</v>
      </c>
      <c r="O45">
        <v>2032</v>
      </c>
      <c r="P45">
        <v>2033</v>
      </c>
      <c r="Q45">
        <v>2034</v>
      </c>
      <c r="R45">
        <v>2035</v>
      </c>
      <c r="S45">
        <v>2036</v>
      </c>
      <c r="T45">
        <v>2037</v>
      </c>
      <c r="U45">
        <v>2038</v>
      </c>
      <c r="V45">
        <v>2039</v>
      </c>
      <c r="W45">
        <v>2040</v>
      </c>
      <c r="X45">
        <v>2041</v>
      </c>
      <c r="Y45">
        <v>2042</v>
      </c>
      <c r="Z45">
        <v>2043</v>
      </c>
      <c r="AA45">
        <v>2044</v>
      </c>
      <c r="AB45">
        <v>2045</v>
      </c>
      <c r="AC45">
        <v>2046</v>
      </c>
      <c r="AD45">
        <v>2047</v>
      </c>
      <c r="AE45">
        <v>2048</v>
      </c>
      <c r="AF45">
        <v>2049</v>
      </c>
      <c r="AG45">
        <v>2050</v>
      </c>
    </row>
    <row r="46" spans="1:36" x14ac:dyDescent="0.25">
      <c r="A46" t="s">
        <v>153</v>
      </c>
      <c r="B46" s="100">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row>
    <row r="47" spans="1:36" x14ac:dyDescent="0.25">
      <c r="A47" t="s">
        <v>154</v>
      </c>
      <c r="B47" s="100">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row>
    <row r="48" spans="1:36" x14ac:dyDescent="0.25">
      <c r="A48" t="s">
        <v>155</v>
      </c>
      <c r="B48" s="100">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7" x14ac:dyDescent="0.25">
      <c r="A49" t="s">
        <v>156</v>
      </c>
      <c r="B49" s="100">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row>
    <row r="50" spans="1:37" x14ac:dyDescent="0.25">
      <c r="A50" t="s">
        <v>157</v>
      </c>
      <c r="B50" s="10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row>
    <row r="51" spans="1:37" x14ac:dyDescent="0.25">
      <c r="A51" t="s">
        <v>158</v>
      </c>
      <c r="B51" s="100">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7" x14ac:dyDescent="0.25">
      <c r="A52" t="s">
        <v>159</v>
      </c>
      <c r="B52" s="100">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7" x14ac:dyDescent="0.25">
      <c r="A53" t="s">
        <v>160</v>
      </c>
      <c r="B53" s="100">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7" x14ac:dyDescent="0.25">
      <c r="A54" t="s">
        <v>161</v>
      </c>
      <c r="B54" s="100">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row>
    <row r="55" spans="1:37" x14ac:dyDescent="0.25">
      <c r="A55" t="s">
        <v>162</v>
      </c>
      <c r="B55" s="100">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7" x14ac:dyDescent="0.25">
      <c r="B56" s="100"/>
    </row>
    <row r="57" spans="1:37" x14ac:dyDescent="0.25">
      <c r="A57" s="7" t="s">
        <v>163</v>
      </c>
      <c r="B57" s="100"/>
    </row>
    <row r="58" spans="1:37" x14ac:dyDescent="0.25">
      <c r="A58" t="s">
        <v>152</v>
      </c>
      <c r="B58" s="100">
        <v>2019</v>
      </c>
      <c r="C58">
        <v>2020</v>
      </c>
      <c r="D58">
        <v>2021</v>
      </c>
      <c r="E58">
        <v>2022</v>
      </c>
      <c r="F58">
        <v>2023</v>
      </c>
      <c r="G58">
        <v>2024</v>
      </c>
      <c r="H58">
        <v>2025</v>
      </c>
      <c r="I58">
        <v>2026</v>
      </c>
      <c r="J58">
        <v>2027</v>
      </c>
      <c r="K58">
        <v>2028</v>
      </c>
      <c r="L58">
        <v>2029</v>
      </c>
      <c r="M58">
        <v>2030</v>
      </c>
      <c r="N58">
        <v>2031</v>
      </c>
      <c r="O58">
        <v>2032</v>
      </c>
      <c r="P58">
        <v>2033</v>
      </c>
      <c r="Q58">
        <v>2034</v>
      </c>
      <c r="R58">
        <v>2035</v>
      </c>
      <c r="S58">
        <v>2036</v>
      </c>
      <c r="T58">
        <v>2037</v>
      </c>
      <c r="U58">
        <v>2038</v>
      </c>
      <c r="V58">
        <v>2039</v>
      </c>
      <c r="W58">
        <v>2040</v>
      </c>
      <c r="X58">
        <v>2041</v>
      </c>
      <c r="Y58">
        <v>2042</v>
      </c>
      <c r="Z58">
        <v>2043</v>
      </c>
      <c r="AA58">
        <v>2044</v>
      </c>
      <c r="AB58">
        <v>2045</v>
      </c>
      <c r="AC58">
        <v>2046</v>
      </c>
      <c r="AD58">
        <v>2047</v>
      </c>
      <c r="AE58">
        <v>2048</v>
      </c>
      <c r="AF58">
        <v>2049</v>
      </c>
      <c r="AG58">
        <v>2050</v>
      </c>
    </row>
    <row r="59" spans="1:37" x14ac:dyDescent="0.25">
      <c r="A59" t="s">
        <v>153</v>
      </c>
      <c r="B59" s="111">
        <f>$B$33*B$38*B$37</f>
        <v>20512869727282.656</v>
      </c>
      <c r="C59" s="111">
        <f t="shared" ref="C59:AF59" si="5">$B$33*C$38*C$37</f>
        <v>20975934422799.871</v>
      </c>
      <c r="D59" s="111">
        <f t="shared" si="5"/>
        <v>20927546274956.676</v>
      </c>
      <c r="E59" s="111">
        <f t="shared" si="5"/>
        <v>36118675039314.953</v>
      </c>
      <c r="F59" s="111">
        <f t="shared" si="5"/>
        <v>40276067746512.289</v>
      </c>
      <c r="G59" s="111">
        <f t="shared" si="5"/>
        <v>44517738197044.664</v>
      </c>
      <c r="H59" s="111">
        <f t="shared" si="5"/>
        <v>48843686390912.352</v>
      </c>
      <c r="I59" s="111">
        <f>$B$33*I$38*I$37</f>
        <v>53271470492417.219</v>
      </c>
      <c r="J59" s="111">
        <f t="shared" si="5"/>
        <v>57786086208267.422</v>
      </c>
      <c r="K59" s="111">
        <f t="shared" si="5"/>
        <v>62387533538462.969</v>
      </c>
      <c r="L59" s="111">
        <f t="shared" si="5"/>
        <v>67075812483003.633</v>
      </c>
      <c r="M59" s="111">
        <f t="shared" si="5"/>
        <v>71850923041889.828</v>
      </c>
      <c r="N59" s="111">
        <f t="shared" si="5"/>
        <v>76664979531466.375</v>
      </c>
      <c r="O59" s="111">
        <f t="shared" si="5"/>
        <v>81560759893368.141</v>
      </c>
      <c r="P59" s="111">
        <f t="shared" si="5"/>
        <v>86538264127594.719</v>
      </c>
      <c r="Q59" s="111">
        <f t="shared" si="5"/>
        <v>91597492234146.531</v>
      </c>
      <c r="R59" s="111">
        <f t="shared" si="5"/>
        <v>96738444213023.125</v>
      </c>
      <c r="S59" s="111">
        <f t="shared" si="5"/>
        <v>100414416577230.34</v>
      </c>
      <c r="T59" s="111">
        <f t="shared" si="5"/>
        <v>104041865392244.58</v>
      </c>
      <c r="U59" s="111">
        <f t="shared" si="5"/>
        <v>107620790658064.48</v>
      </c>
      <c r="V59" s="111">
        <f t="shared" si="5"/>
        <v>111151192374692.94</v>
      </c>
      <c r="W59" s="111">
        <f t="shared" si="5"/>
        <v>114633070542128.23</v>
      </c>
      <c r="X59" s="111">
        <f t="shared" si="5"/>
        <v>119755186216768.72</v>
      </c>
      <c r="Y59" s="111">
        <f t="shared" si="5"/>
        <v>124946256408683.59</v>
      </c>
      <c r="Z59" s="111">
        <f t="shared" si="5"/>
        <v>130206281117873.05</v>
      </c>
      <c r="AA59" s="111">
        <f t="shared" si="5"/>
        <v>135535260344336.41</v>
      </c>
      <c r="AB59" s="111">
        <f t="shared" si="5"/>
        <v>140933194088073.97</v>
      </c>
      <c r="AC59" s="111">
        <f t="shared" si="5"/>
        <v>146356985474681.5</v>
      </c>
      <c r="AD59" s="111">
        <f t="shared" si="5"/>
        <v>151847177507553.84</v>
      </c>
      <c r="AE59" s="111">
        <f t="shared" si="5"/>
        <v>157403770186690.28</v>
      </c>
      <c r="AF59" s="111">
        <f t="shared" si="5"/>
        <v>163026763512090.78</v>
      </c>
      <c r="AG59" s="111">
        <f>$B$33*AG$38*AG$37</f>
        <v>168716157483755.41</v>
      </c>
      <c r="AI59" s="77">
        <f>AG59/B59</f>
        <v>8.2248929441285572</v>
      </c>
      <c r="AK59" s="114"/>
    </row>
    <row r="60" spans="1:37" x14ac:dyDescent="0.25">
      <c r="A60" t="s">
        <v>154</v>
      </c>
      <c r="B60" s="10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7" x14ac:dyDescent="0.25">
      <c r="A61" t="s">
        <v>155</v>
      </c>
      <c r="B61" s="100">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7" x14ac:dyDescent="0.25">
      <c r="A62" t="s">
        <v>156</v>
      </c>
      <c r="B62" s="100">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7" x14ac:dyDescent="0.25">
      <c r="A63" t="s">
        <v>157</v>
      </c>
      <c r="B63" s="100">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7" x14ac:dyDescent="0.25">
      <c r="A64" t="s">
        <v>158</v>
      </c>
      <c r="B64" s="100">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A65" t="s">
        <v>159</v>
      </c>
      <c r="B65" s="100">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row>
    <row r="66" spans="1:35" x14ac:dyDescent="0.25">
      <c r="A66" t="s">
        <v>160</v>
      </c>
      <c r="B66" s="100">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5" x14ac:dyDescent="0.25">
      <c r="A67" t="s">
        <v>161</v>
      </c>
      <c r="B67" s="100">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5" x14ac:dyDescent="0.25">
      <c r="A68" t="s">
        <v>162</v>
      </c>
      <c r="B68" s="100">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5" x14ac:dyDescent="0.25">
      <c r="B69" s="100"/>
    </row>
    <row r="70" spans="1:35" x14ac:dyDescent="0.25">
      <c r="A70" s="7" t="s">
        <v>164</v>
      </c>
      <c r="B70" s="100"/>
    </row>
    <row r="71" spans="1:35" x14ac:dyDescent="0.25">
      <c r="A71" t="s">
        <v>152</v>
      </c>
      <c r="B71" s="100">
        <v>2019</v>
      </c>
      <c r="C71">
        <v>2020</v>
      </c>
      <c r="D71">
        <v>2021</v>
      </c>
      <c r="E71">
        <v>2022</v>
      </c>
      <c r="F71">
        <v>2023</v>
      </c>
      <c r="G71">
        <v>2024</v>
      </c>
      <c r="H71">
        <v>2025</v>
      </c>
      <c r="I71">
        <v>2026</v>
      </c>
      <c r="J71">
        <v>2027</v>
      </c>
      <c r="K71">
        <v>2028</v>
      </c>
      <c r="L71">
        <v>2029</v>
      </c>
      <c r="M71">
        <v>2030</v>
      </c>
      <c r="N71">
        <v>2031</v>
      </c>
      <c r="O71">
        <v>2032</v>
      </c>
      <c r="P71">
        <v>2033</v>
      </c>
      <c r="Q71">
        <v>2034</v>
      </c>
      <c r="R71">
        <v>2035</v>
      </c>
      <c r="S71">
        <v>2036</v>
      </c>
      <c r="T71">
        <v>2037</v>
      </c>
      <c r="U71">
        <v>2038</v>
      </c>
      <c r="V71">
        <v>2039</v>
      </c>
      <c r="W71">
        <v>2040</v>
      </c>
      <c r="X71">
        <v>2041</v>
      </c>
      <c r="Y71">
        <v>2042</v>
      </c>
      <c r="Z71">
        <v>2043</v>
      </c>
      <c r="AA71">
        <v>2044</v>
      </c>
      <c r="AB71">
        <v>2045</v>
      </c>
      <c r="AC71">
        <v>2046</v>
      </c>
      <c r="AD71">
        <v>2047</v>
      </c>
      <c r="AE71">
        <v>2048</v>
      </c>
      <c r="AF71">
        <v>2049</v>
      </c>
      <c r="AG71">
        <v>2050</v>
      </c>
    </row>
    <row r="72" spans="1:35" x14ac:dyDescent="0.25">
      <c r="A72" t="s">
        <v>153</v>
      </c>
      <c r="B72" s="111">
        <f>$D$33*B$38*B$37</f>
        <v>26343266196290.906</v>
      </c>
      <c r="C72" s="111">
        <f t="shared" ref="C72:AG72" si="6">$D$33*C$38*C$37</f>
        <v>26937948300857.191</v>
      </c>
      <c r="D72" s="111">
        <f t="shared" si="6"/>
        <v>26875806734302.836</v>
      </c>
      <c r="E72" s="111">
        <f t="shared" si="6"/>
        <v>46384727435406.242</v>
      </c>
      <c r="F72" s="111">
        <f t="shared" si="6"/>
        <v>51723780635873.563</v>
      </c>
      <c r="G72" s="111">
        <f t="shared" si="6"/>
        <v>57171065939240.906</v>
      </c>
      <c r="H72" s="111">
        <f>$D$33*H$38*H$37</f>
        <v>62726583345508.594</v>
      </c>
      <c r="I72" s="111">
        <f t="shared" si="6"/>
        <v>68412881596138.547</v>
      </c>
      <c r="J72" s="111">
        <f t="shared" si="6"/>
        <v>74210691710362.641</v>
      </c>
      <c r="K72" s="111">
        <f t="shared" si="6"/>
        <v>80120013688180.828</v>
      </c>
      <c r="L72" s="111">
        <f t="shared" si="6"/>
        <v>86140847529592.922</v>
      </c>
      <c r="M72" s="111">
        <f t="shared" si="6"/>
        <v>92273193234599.359</v>
      </c>
      <c r="N72" s="111">
        <f t="shared" si="6"/>
        <v>98455554516805.781</v>
      </c>
      <c r="O72" s="111">
        <f t="shared" si="6"/>
        <v>104742868141218.72</v>
      </c>
      <c r="P72" s="111">
        <f t="shared" si="6"/>
        <v>111135134107837.59</v>
      </c>
      <c r="Q72" s="111">
        <f t="shared" si="6"/>
        <v>117632352416663</v>
      </c>
      <c r="R72" s="111">
        <f t="shared" si="6"/>
        <v>124234523067694.34</v>
      </c>
      <c r="S72" s="111">
        <f t="shared" si="6"/>
        <v>128955321269406.88</v>
      </c>
      <c r="T72" s="111">
        <f t="shared" si="6"/>
        <v>133613804017934.48</v>
      </c>
      <c r="U72" s="111">
        <f t="shared" si="6"/>
        <v>138209971313275.36</v>
      </c>
      <c r="V72" s="111">
        <f t="shared" si="6"/>
        <v>142743823155433.25</v>
      </c>
      <c r="W72" s="111">
        <f t="shared" si="6"/>
        <v>147215359544406.03</v>
      </c>
      <c r="X72" s="111">
        <f t="shared" si="6"/>
        <v>153793340026863.03</v>
      </c>
      <c r="Y72" s="111">
        <f t="shared" si="6"/>
        <v>160459874048056.72</v>
      </c>
      <c r="Z72" s="111">
        <f t="shared" si="6"/>
        <v>167214961607987.41</v>
      </c>
      <c r="AA72" s="111">
        <f t="shared" si="6"/>
        <v>174058602706654.13</v>
      </c>
      <c r="AB72" s="111">
        <f t="shared" si="6"/>
        <v>180990797344057.38</v>
      </c>
      <c r="AC72" s="111">
        <f t="shared" si="6"/>
        <v>187956199171794.69</v>
      </c>
      <c r="AD72" s="111">
        <f t="shared" si="6"/>
        <v>195006874777575.53</v>
      </c>
      <c r="AE72" s="111">
        <f t="shared" si="6"/>
        <v>202142824161398.91</v>
      </c>
      <c r="AF72" s="111">
        <f t="shared" si="6"/>
        <v>209364047323264.88</v>
      </c>
      <c r="AG72" s="111">
        <f t="shared" si="6"/>
        <v>216670544263173.41</v>
      </c>
      <c r="AI72" s="77">
        <f>AG72/B72</f>
        <v>8.2248929441285572</v>
      </c>
    </row>
    <row r="73" spans="1:35" x14ac:dyDescent="0.25">
      <c r="A73" t="s">
        <v>154</v>
      </c>
      <c r="B73" s="100">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row>
    <row r="74" spans="1:35" x14ac:dyDescent="0.25">
      <c r="A74" t="s">
        <v>155</v>
      </c>
      <c r="B74" s="100">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5" x14ac:dyDescent="0.25">
      <c r="A75" t="s">
        <v>156</v>
      </c>
      <c r="B75" s="100">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5" x14ac:dyDescent="0.25">
      <c r="A76" t="s">
        <v>157</v>
      </c>
      <c r="B76" s="100">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row>
    <row r="77" spans="1:35" x14ac:dyDescent="0.25">
      <c r="A77" t="s">
        <v>158</v>
      </c>
      <c r="B77" s="100">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A78" t="s">
        <v>159</v>
      </c>
      <c r="B78" s="100">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1:35" x14ac:dyDescent="0.25">
      <c r="A79" t="s">
        <v>160</v>
      </c>
      <c r="B79" s="100">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1:35" x14ac:dyDescent="0.25">
      <c r="A80" t="s">
        <v>161</v>
      </c>
      <c r="B80" s="10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row>
    <row r="81" spans="1:35" x14ac:dyDescent="0.25">
      <c r="A81" t="s">
        <v>162</v>
      </c>
      <c r="B81" s="100">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row>
    <row r="82" spans="1:35" x14ac:dyDescent="0.25">
      <c r="B82" s="100"/>
    </row>
    <row r="83" spans="1:35" x14ac:dyDescent="0.25">
      <c r="A83" s="7" t="s">
        <v>165</v>
      </c>
      <c r="B83" s="100"/>
    </row>
    <row r="84" spans="1:35" x14ac:dyDescent="0.25">
      <c r="A84" t="s">
        <v>152</v>
      </c>
      <c r="B84" s="100">
        <v>2019</v>
      </c>
      <c r="C84">
        <v>2020</v>
      </c>
      <c r="D84">
        <v>2021</v>
      </c>
      <c r="E84">
        <v>2022</v>
      </c>
      <c r="F84">
        <v>2023</v>
      </c>
      <c r="G84">
        <v>2024</v>
      </c>
      <c r="H84">
        <v>2025</v>
      </c>
      <c r="I84">
        <v>2026</v>
      </c>
      <c r="J84">
        <v>2027</v>
      </c>
      <c r="K84">
        <v>2028</v>
      </c>
      <c r="L84">
        <v>2029</v>
      </c>
      <c r="M84">
        <v>2030</v>
      </c>
      <c r="N84">
        <v>2031</v>
      </c>
      <c r="O84">
        <v>2032</v>
      </c>
      <c r="P84">
        <v>2033</v>
      </c>
      <c r="Q84">
        <v>2034</v>
      </c>
      <c r="R84">
        <v>2035</v>
      </c>
      <c r="S84">
        <v>2036</v>
      </c>
      <c r="T84">
        <v>2037</v>
      </c>
      <c r="U84">
        <v>2038</v>
      </c>
      <c r="V84">
        <v>2039</v>
      </c>
      <c r="W84">
        <v>2040</v>
      </c>
      <c r="X84">
        <v>2041</v>
      </c>
      <c r="Y84">
        <v>2042</v>
      </c>
      <c r="Z84">
        <v>2043</v>
      </c>
      <c r="AA84">
        <v>2044</v>
      </c>
      <c r="AB84">
        <v>2045</v>
      </c>
      <c r="AC84">
        <v>2046</v>
      </c>
      <c r="AD84">
        <v>2047</v>
      </c>
      <c r="AE84">
        <v>2048</v>
      </c>
      <c r="AF84">
        <v>2049</v>
      </c>
      <c r="AG84">
        <v>2050</v>
      </c>
    </row>
    <row r="85" spans="1:35" x14ac:dyDescent="0.25">
      <c r="A85" t="s">
        <v>153</v>
      </c>
      <c r="B85" s="111">
        <f>$C$33*B$38*B$37</f>
        <v>72634846155773.719</v>
      </c>
      <c r="C85" s="111">
        <f t="shared" ref="C85:AG85" si="7">$C$33*C$38*C$37</f>
        <v>74274530576638.953</v>
      </c>
      <c r="D85" s="111">
        <f t="shared" si="7"/>
        <v>74103191036092.906</v>
      </c>
      <c r="E85" s="111">
        <f t="shared" si="7"/>
        <v>127894070391415.61</v>
      </c>
      <c r="F85" s="111">
        <f t="shared" si="7"/>
        <v>142615149582728.56</v>
      </c>
      <c r="G85" s="111">
        <f t="shared" si="7"/>
        <v>157634651227987.81</v>
      </c>
      <c r="H85" s="111">
        <f t="shared" si="7"/>
        <v>172952575327194.31</v>
      </c>
      <c r="I85" s="111">
        <f t="shared" si="7"/>
        <v>188631094291122.38</v>
      </c>
      <c r="J85" s="111">
        <f t="shared" si="7"/>
        <v>204617078813662.25</v>
      </c>
      <c r="K85" s="111">
        <f t="shared" si="7"/>
        <v>220910528894814.03</v>
      </c>
      <c r="L85" s="111">
        <f t="shared" si="7"/>
        <v>237511444534576.91</v>
      </c>
      <c r="M85" s="111">
        <f t="shared" si="7"/>
        <v>254419825732952.25</v>
      </c>
      <c r="N85" s="111">
        <f t="shared" si="7"/>
        <v>271466112145063.97</v>
      </c>
      <c r="O85" s="111">
        <f t="shared" si="7"/>
        <v>288801777906458.13</v>
      </c>
      <c r="P85" s="111">
        <f t="shared" si="7"/>
        <v>306426823017133.31</v>
      </c>
      <c r="Q85" s="111">
        <f t="shared" si="7"/>
        <v>324341247477091</v>
      </c>
      <c r="R85" s="111">
        <f t="shared" si="7"/>
        <v>342545051286329.5</v>
      </c>
      <c r="S85" s="111">
        <f t="shared" si="7"/>
        <v>355561449805740.25</v>
      </c>
      <c r="T85" s="111">
        <f t="shared" si="7"/>
        <v>368406029336515</v>
      </c>
      <c r="U85" s="111">
        <f t="shared" si="7"/>
        <v>381078789878648.81</v>
      </c>
      <c r="V85" s="111">
        <f t="shared" si="7"/>
        <v>393579731432152.06</v>
      </c>
      <c r="W85" s="111">
        <f t="shared" si="7"/>
        <v>405908853997018.75</v>
      </c>
      <c r="X85" s="111">
        <f t="shared" si="7"/>
        <v>424045959578338.81</v>
      </c>
      <c r="Y85" s="111">
        <f t="shared" si="7"/>
        <v>442427228985615.81</v>
      </c>
      <c r="Z85" s="111">
        <f t="shared" si="7"/>
        <v>461052662218850.44</v>
      </c>
      <c r="AA85" s="111">
        <f t="shared" si="7"/>
        <v>479922259278040.38</v>
      </c>
      <c r="AB85" s="111">
        <f t="shared" si="7"/>
        <v>499036020163186.81</v>
      </c>
      <c r="AC85" s="111">
        <f t="shared" si="7"/>
        <v>518241341416861.81</v>
      </c>
      <c r="AD85" s="111">
        <f t="shared" si="7"/>
        <v>537681783391830.88</v>
      </c>
      <c r="AE85" s="111">
        <f t="shared" si="7"/>
        <v>557357346088091.31</v>
      </c>
      <c r="AF85" s="111">
        <f t="shared" si="7"/>
        <v>577268029505643.25</v>
      </c>
      <c r="AG85" s="111">
        <f t="shared" si="7"/>
        <v>597413833644486.5</v>
      </c>
      <c r="AI85" s="77">
        <f>AG85/B85</f>
        <v>8.2248929441285572</v>
      </c>
    </row>
    <row r="86" spans="1:35" x14ac:dyDescent="0.25">
      <c r="A86" t="s">
        <v>154</v>
      </c>
      <c r="B86" s="100">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I86" s="77"/>
    </row>
    <row r="87" spans="1:35" x14ac:dyDescent="0.25">
      <c r="A87" t="s">
        <v>155</v>
      </c>
      <c r="B87" s="111">
        <f>$C$30*B$38*B$37</f>
        <v>1296191320200.0042</v>
      </c>
      <c r="C87" s="111">
        <f t="shared" ref="C87:AG87" si="8">$C$30*C$38*C$37</f>
        <v>1325451996399.8909</v>
      </c>
      <c r="D87" s="111">
        <f t="shared" si="8"/>
        <v>1322394389245.5156</v>
      </c>
      <c r="E87" s="111">
        <f t="shared" si="8"/>
        <v>2282309287072.4536</v>
      </c>
      <c r="F87" s="111">
        <f t="shared" si="8"/>
        <v>2545011503455.4087</v>
      </c>
      <c r="G87" s="111">
        <f t="shared" si="8"/>
        <v>2813039160932.1396</v>
      </c>
      <c r="H87" s="111">
        <f t="shared" si="8"/>
        <v>3086392259502.6611</v>
      </c>
      <c r="I87" s="111">
        <f t="shared" si="8"/>
        <v>3366180285088.2202</v>
      </c>
      <c r="J87" s="111">
        <f t="shared" si="8"/>
        <v>3651455128770.4038</v>
      </c>
      <c r="K87" s="111">
        <f t="shared" si="8"/>
        <v>3942216790549.2129</v>
      </c>
      <c r="L87" s="111">
        <f t="shared" si="8"/>
        <v>4238465270424.6362</v>
      </c>
      <c r="M87" s="111">
        <f t="shared" si="8"/>
        <v>4540200568396.6953</v>
      </c>
      <c r="N87" s="111">
        <f t="shared" si="8"/>
        <v>4844396827608.6543</v>
      </c>
      <c r="O87" s="111">
        <f t="shared" si="8"/>
        <v>5153757150911.5684</v>
      </c>
      <c r="P87" s="111">
        <f t="shared" si="8"/>
        <v>5468281538305.4092</v>
      </c>
      <c r="Q87" s="111">
        <f t="shared" si="8"/>
        <v>5787969989790.2061</v>
      </c>
      <c r="R87" s="111">
        <f t="shared" si="8"/>
        <v>6112822505365.9307</v>
      </c>
      <c r="S87" s="111">
        <f t="shared" si="8"/>
        <v>6345104167323.8965</v>
      </c>
      <c r="T87" s="111">
        <f t="shared" si="8"/>
        <v>6574319666227.8672</v>
      </c>
      <c r="U87" s="111">
        <f t="shared" si="8"/>
        <v>6800469002077.7559</v>
      </c>
      <c r="V87" s="111">
        <f t="shared" si="8"/>
        <v>7023552174873.7432</v>
      </c>
      <c r="W87" s="111">
        <f t="shared" si="8"/>
        <v>7243569184615.7256</v>
      </c>
      <c r="X87" s="111">
        <f t="shared" si="8"/>
        <v>7567231449661.8984</v>
      </c>
      <c r="Y87" s="111">
        <f t="shared" si="8"/>
        <v>7895250893784.8125</v>
      </c>
      <c r="Z87" s="111">
        <f t="shared" si="8"/>
        <v>8227627516984.4824</v>
      </c>
      <c r="AA87" s="111">
        <f t="shared" si="8"/>
        <v>8564361319260.8604</v>
      </c>
      <c r="AB87" s="111">
        <f t="shared" si="8"/>
        <v>8905452300613.9727</v>
      </c>
      <c r="AC87" s="111">
        <f t="shared" si="8"/>
        <v>9248177205094.0977</v>
      </c>
      <c r="AD87" s="111">
        <f t="shared" si="8"/>
        <v>9595097911648.1621</v>
      </c>
      <c r="AE87" s="111">
        <f t="shared" si="8"/>
        <v>9946214420276.1152</v>
      </c>
      <c r="AF87" s="111">
        <f t="shared" si="8"/>
        <v>10301526730977.959</v>
      </c>
      <c r="AG87" s="111">
        <f t="shared" si="8"/>
        <v>10661034843753.693</v>
      </c>
      <c r="AI87" s="77">
        <f>AG87/B87</f>
        <v>8.2248929441285572</v>
      </c>
    </row>
    <row r="88" spans="1:35" x14ac:dyDescent="0.25">
      <c r="A88" t="s">
        <v>156</v>
      </c>
      <c r="B88" s="100">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I88" s="77"/>
    </row>
    <row r="89" spans="1:35" x14ac:dyDescent="0.25">
      <c r="A89" t="s">
        <v>157</v>
      </c>
      <c r="B89" s="100">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I89" s="77"/>
    </row>
    <row r="90" spans="1:35" x14ac:dyDescent="0.25">
      <c r="A90" t="s">
        <v>158</v>
      </c>
      <c r="B90" s="111">
        <f>$C$29*B$38*B$37</f>
        <v>57181853679600.188</v>
      </c>
      <c r="C90" s="111">
        <f t="shared" ref="C90:AG90" si="9">$C$29*C$38*C$37</f>
        <v>58472696843686.414</v>
      </c>
      <c r="D90" s="111">
        <f t="shared" si="9"/>
        <v>58337809622805.93</v>
      </c>
      <c r="E90" s="111">
        <f t="shared" si="9"/>
        <v>100684732007642.44</v>
      </c>
      <c r="F90" s="111">
        <f t="shared" si="9"/>
        <v>112273915999554.16</v>
      </c>
      <c r="G90" s="111">
        <f t="shared" si="9"/>
        <v>124098033360219.34</v>
      </c>
      <c r="H90" s="111">
        <f t="shared" si="9"/>
        <v>136157084089638.72</v>
      </c>
      <c r="I90" s="111">
        <f t="shared" si="9"/>
        <v>148500013479004.63</v>
      </c>
      <c r="J90" s="111">
        <f t="shared" si="9"/>
        <v>161084995430116.91</v>
      </c>
      <c r="K90" s="111">
        <f t="shared" si="9"/>
        <v>173912029942975.56</v>
      </c>
      <c r="L90" s="111">
        <f t="shared" si="9"/>
        <v>186981117017580.06</v>
      </c>
      <c r="M90" s="111">
        <f t="shared" si="9"/>
        <v>200292256653931.41</v>
      </c>
      <c r="N90" s="111">
        <f t="shared" si="9"/>
        <v>213711962304680.53</v>
      </c>
      <c r="O90" s="111">
        <f t="shared" si="9"/>
        <v>227359482131191.5</v>
      </c>
      <c r="P90" s="111">
        <f t="shared" si="9"/>
        <v>241234816133463.19</v>
      </c>
      <c r="Q90" s="111">
        <f t="shared" si="9"/>
        <v>255337964311496.78</v>
      </c>
      <c r="R90" s="111">
        <f t="shared" si="9"/>
        <v>269668926665290.97</v>
      </c>
      <c r="S90" s="111">
        <f t="shared" si="9"/>
        <v>279916099130915.38</v>
      </c>
      <c r="T90" s="111">
        <f t="shared" si="9"/>
        <v>290028006929681.5</v>
      </c>
      <c r="U90" s="111">
        <f t="shared" si="9"/>
        <v>300004650061585.63</v>
      </c>
      <c r="V90" s="111">
        <f t="shared" si="9"/>
        <v>309846028526635.69</v>
      </c>
      <c r="W90" s="111">
        <f t="shared" si="9"/>
        <v>319552142324827.06</v>
      </c>
      <c r="X90" s="111">
        <f t="shared" si="9"/>
        <v>333830596433455.5</v>
      </c>
      <c r="Y90" s="111">
        <f t="shared" si="9"/>
        <v>348301268752882.94</v>
      </c>
      <c r="Z90" s="111">
        <f t="shared" si="9"/>
        <v>362964159283109.88</v>
      </c>
      <c r="AA90" s="111">
        <f t="shared" si="9"/>
        <v>377819268024134.5</v>
      </c>
      <c r="AB90" s="111">
        <f t="shared" si="9"/>
        <v>392866594975957.75</v>
      </c>
      <c r="AC90" s="111">
        <f t="shared" si="9"/>
        <v>407986002917459.44</v>
      </c>
      <c r="AD90" s="111">
        <f t="shared" si="9"/>
        <v>423290509876769.25</v>
      </c>
      <c r="AE90" s="111">
        <f t="shared" si="9"/>
        <v>438780115853885.13</v>
      </c>
      <c r="AF90" s="111">
        <f t="shared" si="9"/>
        <v>454454820848807.06</v>
      </c>
      <c r="AG90" s="111">
        <f t="shared" si="9"/>
        <v>470314624861535.06</v>
      </c>
      <c r="AI90" s="77">
        <f>AG90/B90</f>
        <v>8.2248929441285554</v>
      </c>
    </row>
    <row r="91" spans="1:35" x14ac:dyDescent="0.25">
      <c r="A91" t="s">
        <v>159</v>
      </c>
      <c r="B91" s="111">
        <f>$C$31*B$38*B$37</f>
        <v>9326730025800.0293</v>
      </c>
      <c r="C91" s="111">
        <f t="shared" ref="C91:AG91" si="10">$C$31*C$38*C$37</f>
        <v>9537274891388.6895</v>
      </c>
      <c r="D91" s="111">
        <f t="shared" si="10"/>
        <v>9515273913593.6738</v>
      </c>
      <c r="E91" s="111">
        <f t="shared" si="10"/>
        <v>16422330734799.537</v>
      </c>
      <c r="F91" s="111">
        <f t="shared" si="10"/>
        <v>18312601569976.137</v>
      </c>
      <c r="G91" s="111">
        <f t="shared" si="10"/>
        <v>20241191556481.633</v>
      </c>
      <c r="H91" s="111">
        <f t="shared" si="10"/>
        <v>22208100694316.141</v>
      </c>
      <c r="I91" s="111">
        <f t="shared" si="10"/>
        <v>24221312276912.98</v>
      </c>
      <c r="J91" s="111">
        <f t="shared" si="10"/>
        <v>26274004197242.68</v>
      </c>
      <c r="K91" s="111">
        <f t="shared" si="10"/>
        <v>28366176455305.242</v>
      </c>
      <c r="L91" s="111">
        <f t="shared" si="10"/>
        <v>30497829051100.578</v>
      </c>
      <c r="M91" s="111">
        <f t="shared" si="10"/>
        <v>32668961984628.855</v>
      </c>
      <c r="N91" s="111">
        <f t="shared" si="10"/>
        <v>34857802737003.625</v>
      </c>
      <c r="O91" s="111">
        <f t="shared" si="10"/>
        <v>37083801454303.539</v>
      </c>
      <c r="P91" s="111">
        <f t="shared" si="10"/>
        <v>39346958136528.391</v>
      </c>
      <c r="Q91" s="111">
        <f t="shared" si="10"/>
        <v>41647272783678.398</v>
      </c>
      <c r="R91" s="111">
        <f t="shared" si="10"/>
        <v>43984745395753.344</v>
      </c>
      <c r="S91" s="111">
        <f t="shared" si="10"/>
        <v>45656125474653.906</v>
      </c>
      <c r="T91" s="111">
        <f t="shared" si="10"/>
        <v>47305443011880.227</v>
      </c>
      <c r="U91" s="111">
        <f t="shared" si="10"/>
        <v>48932698007431.664</v>
      </c>
      <c r="V91" s="111">
        <f t="shared" si="10"/>
        <v>50537890461309.57</v>
      </c>
      <c r="W91" s="111">
        <f t="shared" si="10"/>
        <v>52121020373513.156</v>
      </c>
      <c r="X91" s="111">
        <f t="shared" si="10"/>
        <v>54449928551326.594</v>
      </c>
      <c r="Y91" s="111">
        <f t="shared" si="10"/>
        <v>56810188762045.609</v>
      </c>
      <c r="Z91" s="111">
        <f t="shared" si="10"/>
        <v>59201801005670.297</v>
      </c>
      <c r="AA91" s="111">
        <f t="shared" si="10"/>
        <v>61624765282200.336</v>
      </c>
      <c r="AB91" s="111">
        <f t="shared" si="10"/>
        <v>64079081591635.875</v>
      </c>
      <c r="AC91" s="111">
        <f t="shared" si="10"/>
        <v>66545154776504.148</v>
      </c>
      <c r="AD91" s="111">
        <f t="shared" si="10"/>
        <v>69041418807874.367</v>
      </c>
      <c r="AE91" s="111">
        <f t="shared" si="10"/>
        <v>71567873685746.188</v>
      </c>
      <c r="AF91" s="111">
        <f t="shared" si="10"/>
        <v>74124519410119.594</v>
      </c>
      <c r="AG91" s="111">
        <f t="shared" si="10"/>
        <v>76711355980994.625</v>
      </c>
      <c r="AI91" s="77">
        <f>AG91/B91</f>
        <v>8.2248929441285572</v>
      </c>
    </row>
    <row r="92" spans="1:35" x14ac:dyDescent="0.25">
      <c r="A92" t="s">
        <v>160</v>
      </c>
      <c r="B92" s="100">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I92" s="77"/>
    </row>
    <row r="93" spans="1:35" x14ac:dyDescent="0.25">
      <c r="A93" t="s">
        <v>161</v>
      </c>
      <c r="B93" s="111">
        <f>$C$32*B$38*B$37</f>
        <v>206224363903800.66</v>
      </c>
      <c r="C93" s="111">
        <f t="shared" ref="C93:AG93" si="11">$C$32*C$38*C$37</f>
        <v>210879744820705.47</v>
      </c>
      <c r="D93" s="111">
        <f t="shared" si="11"/>
        <v>210393278756126.75</v>
      </c>
      <c r="E93" s="111">
        <f t="shared" si="11"/>
        <v>363115979580567.5</v>
      </c>
      <c r="F93" s="111">
        <f t="shared" si="11"/>
        <v>404911968047250.13</v>
      </c>
      <c r="G93" s="111">
        <f t="shared" si="11"/>
        <v>447555235526649.5</v>
      </c>
      <c r="H93" s="111">
        <f t="shared" si="11"/>
        <v>491045782018768.06</v>
      </c>
      <c r="I93" s="111">
        <f t="shared" si="11"/>
        <v>535560127011742.56</v>
      </c>
      <c r="J93" s="111">
        <f t="shared" si="11"/>
        <v>580947426139032.63</v>
      </c>
      <c r="K93" s="111">
        <f t="shared" si="11"/>
        <v>627207679400638.13</v>
      </c>
      <c r="L93" s="111">
        <f t="shared" si="11"/>
        <v>674340886796557.13</v>
      </c>
      <c r="M93" s="111">
        <f t="shared" si="11"/>
        <v>722347048326793.5</v>
      </c>
      <c r="N93" s="111">
        <f t="shared" si="11"/>
        <v>770744749407080.13</v>
      </c>
      <c r="O93" s="111">
        <f t="shared" si="11"/>
        <v>819964054378489.25</v>
      </c>
      <c r="P93" s="111">
        <f t="shared" si="11"/>
        <v>870004963241016.63</v>
      </c>
      <c r="Q93" s="111">
        <f t="shared" si="11"/>
        <v>920867475994667</v>
      </c>
      <c r="R93" s="111">
        <f t="shared" si="11"/>
        <v>972551592639435</v>
      </c>
      <c r="S93" s="111">
        <f t="shared" si="11"/>
        <v>1009507663272903</v>
      </c>
      <c r="T93" s="111">
        <f t="shared" si="11"/>
        <v>1045975906596018.3</v>
      </c>
      <c r="U93" s="111">
        <f t="shared" si="11"/>
        <v>1081956322608766.9</v>
      </c>
      <c r="V93" s="111">
        <f t="shared" si="11"/>
        <v>1117448911311178.3</v>
      </c>
      <c r="W93" s="111">
        <f t="shared" si="11"/>
        <v>1152453672703235.3</v>
      </c>
      <c r="X93" s="111">
        <f t="shared" si="11"/>
        <v>1203948420190443.5</v>
      </c>
      <c r="Y93" s="111">
        <f t="shared" si="11"/>
        <v>1256136395960786.3</v>
      </c>
      <c r="Z93" s="111">
        <f t="shared" si="11"/>
        <v>1309017600014265.5</v>
      </c>
      <c r="AA93" s="111">
        <f t="shared" si="11"/>
        <v>1362592032350874</v>
      </c>
      <c r="AB93" s="111">
        <f t="shared" si="11"/>
        <v>1416859692970615.5</v>
      </c>
      <c r="AC93" s="111">
        <f t="shared" si="11"/>
        <v>1471387311169369.8</v>
      </c>
      <c r="AD93" s="111">
        <f t="shared" si="11"/>
        <v>1526582482529666.5</v>
      </c>
      <c r="AE93" s="111">
        <f t="shared" si="11"/>
        <v>1582445207051499</v>
      </c>
      <c r="AF93" s="111">
        <f t="shared" si="11"/>
        <v>1638975484734866.8</v>
      </c>
      <c r="AG93" s="111">
        <f t="shared" si="11"/>
        <v>1696173315579770</v>
      </c>
      <c r="AI93" s="77">
        <f>AG93/B93</f>
        <v>8.2248929441285572</v>
      </c>
    </row>
    <row r="94" spans="1:35" x14ac:dyDescent="0.25">
      <c r="A94" t="s">
        <v>162</v>
      </c>
      <c r="B94" s="100">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row>
    <row r="95" spans="1:35" x14ac:dyDescent="0.25">
      <c r="B95" s="100"/>
    </row>
    <row r="96" spans="1:35" x14ac:dyDescent="0.25">
      <c r="A96" s="7" t="s">
        <v>166</v>
      </c>
      <c r="B96" s="100"/>
    </row>
    <row r="97" spans="1:35" x14ac:dyDescent="0.25">
      <c r="A97" t="s">
        <v>152</v>
      </c>
      <c r="B97" s="100">
        <v>2019</v>
      </c>
      <c r="C97">
        <v>2020</v>
      </c>
      <c r="D97">
        <v>2021</v>
      </c>
      <c r="E97">
        <v>2022</v>
      </c>
      <c r="F97">
        <v>2023</v>
      </c>
      <c r="G97">
        <v>2024</v>
      </c>
      <c r="H97">
        <v>2025</v>
      </c>
      <c r="I97">
        <v>2026</v>
      </c>
      <c r="J97">
        <v>2027</v>
      </c>
      <c r="K97">
        <v>2028</v>
      </c>
      <c r="L97">
        <v>2029</v>
      </c>
      <c r="M97">
        <v>2030</v>
      </c>
      <c r="N97">
        <v>2031</v>
      </c>
      <c r="O97">
        <v>2032</v>
      </c>
      <c r="P97">
        <v>2033</v>
      </c>
      <c r="Q97">
        <v>2034</v>
      </c>
      <c r="R97">
        <v>2035</v>
      </c>
      <c r="S97">
        <v>2036</v>
      </c>
      <c r="T97">
        <v>2037</v>
      </c>
      <c r="U97">
        <v>2038</v>
      </c>
      <c r="V97">
        <v>2039</v>
      </c>
      <c r="W97">
        <v>2040</v>
      </c>
      <c r="X97">
        <v>2041</v>
      </c>
      <c r="Y97">
        <v>2042</v>
      </c>
      <c r="Z97">
        <v>2043</v>
      </c>
      <c r="AA97">
        <v>2044</v>
      </c>
      <c r="AB97">
        <v>2045</v>
      </c>
      <c r="AC97">
        <v>2046</v>
      </c>
      <c r="AD97">
        <v>2047</v>
      </c>
      <c r="AE97">
        <v>2048</v>
      </c>
      <c r="AF97">
        <v>2049</v>
      </c>
      <c r="AG97">
        <v>2050</v>
      </c>
    </row>
    <row r="98" spans="1:35" x14ac:dyDescent="0.25">
      <c r="A98" t="s">
        <v>153</v>
      </c>
      <c r="B98" s="111">
        <f>$E$33*B$38*B$37</f>
        <v>87279146590853.391</v>
      </c>
      <c r="C98" s="111">
        <f t="shared" ref="C98:AG98" si="12">$E$33*C$38*C$37</f>
        <v>89249416571525.188</v>
      </c>
      <c r="D98" s="111">
        <f t="shared" si="12"/>
        <v>89043532348351.406</v>
      </c>
      <c r="E98" s="111">
        <f t="shared" si="12"/>
        <v>153679479045829.63</v>
      </c>
      <c r="F98" s="111">
        <f t="shared" si="12"/>
        <v>171368553873064.31</v>
      </c>
      <c r="G98" s="111">
        <f t="shared" si="12"/>
        <v>189416217703821.22</v>
      </c>
      <c r="H98" s="111">
        <f t="shared" si="12"/>
        <v>207822470538101.31</v>
      </c>
      <c r="I98" s="111">
        <f t="shared" si="12"/>
        <v>226662019699470.03</v>
      </c>
      <c r="J98" s="111">
        <f t="shared" si="12"/>
        <v>245871024197801.53</v>
      </c>
      <c r="K98" s="111">
        <f t="shared" si="12"/>
        <v>265449484033095.78</v>
      </c>
      <c r="L98" s="111">
        <f t="shared" si="12"/>
        <v>285397399205352</v>
      </c>
      <c r="M98" s="111">
        <f t="shared" si="12"/>
        <v>305714769714571.75</v>
      </c>
      <c r="N98" s="111">
        <f t="shared" si="12"/>
        <v>326197849246421.38</v>
      </c>
      <c r="O98" s="111">
        <f t="shared" si="12"/>
        <v>347028651448354.44</v>
      </c>
      <c r="P98" s="111">
        <f t="shared" si="12"/>
        <v>368207176320369.19</v>
      </c>
      <c r="Q98" s="111">
        <f t="shared" si="12"/>
        <v>389733423862467.5</v>
      </c>
      <c r="R98" s="111">
        <f t="shared" si="12"/>
        <v>411607394074647.5</v>
      </c>
      <c r="S98" s="111">
        <f t="shared" si="12"/>
        <v>427248098427819.81</v>
      </c>
      <c r="T98" s="111">
        <f t="shared" si="12"/>
        <v>442682342445630.69</v>
      </c>
      <c r="U98" s="111">
        <f t="shared" si="12"/>
        <v>457910126128074.13</v>
      </c>
      <c r="V98" s="111">
        <f t="shared" si="12"/>
        <v>472931449475162.56</v>
      </c>
      <c r="W98" s="111">
        <f t="shared" si="12"/>
        <v>487746312486888.88</v>
      </c>
      <c r="X98" s="111">
        <f t="shared" si="12"/>
        <v>509540137084120.13</v>
      </c>
      <c r="Y98" s="111">
        <f t="shared" si="12"/>
        <v>531627352684234.31</v>
      </c>
      <c r="Z98" s="111">
        <f t="shared" si="12"/>
        <v>554007959287232.25</v>
      </c>
      <c r="AA98" s="111">
        <f t="shared" si="12"/>
        <v>576681956893110.75</v>
      </c>
      <c r="AB98" s="111">
        <f t="shared" si="12"/>
        <v>599649345501871.63</v>
      </c>
      <c r="AC98" s="111">
        <f t="shared" si="12"/>
        <v>622726754455544.88</v>
      </c>
      <c r="AD98" s="111">
        <f t="shared" si="12"/>
        <v>646086688078663.5</v>
      </c>
      <c r="AE98" s="111">
        <f t="shared" si="12"/>
        <v>669729146371224.25</v>
      </c>
      <c r="AF98" s="111">
        <f t="shared" si="12"/>
        <v>693654129333227</v>
      </c>
      <c r="AG98" s="111">
        <f t="shared" si="12"/>
        <v>717861636964672</v>
      </c>
      <c r="AI98" s="77">
        <f>AG98/B98</f>
        <v>8.2248929441285572</v>
      </c>
    </row>
    <row r="99" spans="1:35" x14ac:dyDescent="0.25">
      <c r="A99" t="s">
        <v>154</v>
      </c>
      <c r="B99" s="100">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5" x14ac:dyDescent="0.25">
      <c r="A100" t="s">
        <v>155</v>
      </c>
      <c r="B100" s="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1:35" x14ac:dyDescent="0.25">
      <c r="A101" t="s">
        <v>156</v>
      </c>
      <c r="B101" s="100">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5" x14ac:dyDescent="0.25">
      <c r="A102" t="s">
        <v>157</v>
      </c>
      <c r="B102" s="100">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5" x14ac:dyDescent="0.25">
      <c r="A103" t="s">
        <v>158</v>
      </c>
      <c r="B103" s="100">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1:35" x14ac:dyDescent="0.25">
      <c r="A104" t="s">
        <v>159</v>
      </c>
      <c r="B104" s="100">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1:35" x14ac:dyDescent="0.25">
      <c r="A105" t="s">
        <v>160</v>
      </c>
      <c r="B105" s="100">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6" spans="1:35" x14ac:dyDescent="0.25">
      <c r="A106" t="s">
        <v>161</v>
      </c>
      <c r="B106" s="100">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row>
    <row r="107" spans="1:35" x14ac:dyDescent="0.25">
      <c r="A107" t="s">
        <v>162</v>
      </c>
      <c r="B107" s="100">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row>
    <row r="108" spans="1:35" x14ac:dyDescent="0.25">
      <c r="B108" s="100"/>
    </row>
    <row r="109" spans="1:35" x14ac:dyDescent="0.25">
      <c r="A109" s="7" t="s">
        <v>167</v>
      </c>
      <c r="B109" s="100"/>
    </row>
    <row r="110" spans="1:35" x14ac:dyDescent="0.25">
      <c r="A110" t="s">
        <v>152</v>
      </c>
      <c r="B110" s="100">
        <v>2019</v>
      </c>
      <c r="C110">
        <v>2020</v>
      </c>
      <c r="D110">
        <v>2021</v>
      </c>
      <c r="E110">
        <v>2022</v>
      </c>
      <c r="F110">
        <v>2023</v>
      </c>
      <c r="G110">
        <v>2024</v>
      </c>
      <c r="H110">
        <v>2025</v>
      </c>
      <c r="I110">
        <v>2026</v>
      </c>
      <c r="J110">
        <v>2027</v>
      </c>
      <c r="K110">
        <v>2028</v>
      </c>
      <c r="L110">
        <v>2029</v>
      </c>
      <c r="M110">
        <v>2030</v>
      </c>
      <c r="N110">
        <v>2031</v>
      </c>
      <c r="O110">
        <v>2032</v>
      </c>
      <c r="P110">
        <v>2033</v>
      </c>
      <c r="Q110">
        <v>2034</v>
      </c>
      <c r="R110">
        <v>2035</v>
      </c>
      <c r="S110">
        <v>2036</v>
      </c>
      <c r="T110">
        <v>2037</v>
      </c>
      <c r="U110">
        <v>2038</v>
      </c>
      <c r="V110">
        <v>2039</v>
      </c>
      <c r="W110">
        <v>2040</v>
      </c>
      <c r="X110">
        <v>2041</v>
      </c>
      <c r="Y110">
        <v>2042</v>
      </c>
      <c r="Z110">
        <v>2043</v>
      </c>
      <c r="AA110">
        <v>2044</v>
      </c>
      <c r="AB110">
        <v>2045</v>
      </c>
      <c r="AC110">
        <v>2046</v>
      </c>
      <c r="AD110">
        <v>2047</v>
      </c>
      <c r="AE110">
        <v>2048</v>
      </c>
      <c r="AF110">
        <v>2049</v>
      </c>
      <c r="AG110">
        <v>2050</v>
      </c>
    </row>
    <row r="111" spans="1:35" x14ac:dyDescent="0.25">
      <c r="A111" t="s">
        <v>153</v>
      </c>
      <c r="B111" s="100">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row>
    <row r="112" spans="1:35" x14ac:dyDescent="0.25">
      <c r="A112" t="s">
        <v>154</v>
      </c>
      <c r="B112" s="100">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row>
    <row r="113" spans="1:35" x14ac:dyDescent="0.25">
      <c r="A113" t="s">
        <v>155</v>
      </c>
      <c r="B113" s="100">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row>
    <row r="114" spans="1:35" x14ac:dyDescent="0.25">
      <c r="A114" t="s">
        <v>156</v>
      </c>
      <c r="B114" s="100">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1:35" x14ac:dyDescent="0.25">
      <c r="A115" t="s">
        <v>157</v>
      </c>
      <c r="B115" s="100">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row>
    <row r="116" spans="1:35" x14ac:dyDescent="0.25">
      <c r="A116" t="s">
        <v>158</v>
      </c>
      <c r="B116" s="100">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row>
    <row r="117" spans="1:35" x14ac:dyDescent="0.25">
      <c r="A117" t="s">
        <v>159</v>
      </c>
      <c r="B117" s="100">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5" x14ac:dyDescent="0.25">
      <c r="A118" t="s">
        <v>160</v>
      </c>
      <c r="B118" s="100">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5" x14ac:dyDescent="0.25">
      <c r="A119" t="s">
        <v>161</v>
      </c>
      <c r="B119" s="100">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row>
    <row r="120" spans="1:35" x14ac:dyDescent="0.25">
      <c r="A120" t="s">
        <v>162</v>
      </c>
      <c r="B120" s="10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row>
    <row r="121" spans="1:35" x14ac:dyDescent="0.25">
      <c r="B121" s="100"/>
    </row>
    <row r="122" spans="1:35" x14ac:dyDescent="0.25">
      <c r="A122" s="7" t="s">
        <v>168</v>
      </c>
      <c r="B122" s="100"/>
    </row>
    <row r="123" spans="1:35" x14ac:dyDescent="0.25">
      <c r="A123" t="s">
        <v>152</v>
      </c>
      <c r="B123" s="100">
        <v>2019</v>
      </c>
      <c r="C123">
        <v>2020</v>
      </c>
      <c r="D123">
        <v>2021</v>
      </c>
      <c r="E123">
        <v>2022</v>
      </c>
      <c r="F123">
        <v>2023</v>
      </c>
      <c r="G123">
        <v>2024</v>
      </c>
      <c r="H123">
        <v>2025</v>
      </c>
      <c r="I123">
        <v>2026</v>
      </c>
      <c r="J123">
        <v>2027</v>
      </c>
      <c r="K123">
        <v>2028</v>
      </c>
      <c r="L123">
        <v>2029</v>
      </c>
      <c r="M123">
        <v>2030</v>
      </c>
      <c r="N123">
        <v>2031</v>
      </c>
      <c r="O123">
        <v>2032</v>
      </c>
      <c r="P123">
        <v>2033</v>
      </c>
      <c r="Q123">
        <v>2034</v>
      </c>
      <c r="R123">
        <v>2035</v>
      </c>
      <c r="S123">
        <v>2036</v>
      </c>
      <c r="T123">
        <v>2037</v>
      </c>
      <c r="U123">
        <v>2038</v>
      </c>
      <c r="V123">
        <v>2039</v>
      </c>
      <c r="W123">
        <v>2040</v>
      </c>
      <c r="X123">
        <v>2041</v>
      </c>
      <c r="Y123">
        <v>2042</v>
      </c>
      <c r="Z123">
        <v>2043</v>
      </c>
      <c r="AA123">
        <v>2044</v>
      </c>
      <c r="AB123">
        <v>2045</v>
      </c>
      <c r="AC123">
        <v>2046</v>
      </c>
      <c r="AD123">
        <v>2047</v>
      </c>
      <c r="AE123">
        <v>2048</v>
      </c>
      <c r="AF123">
        <v>2049</v>
      </c>
      <c r="AG123">
        <v>2050</v>
      </c>
    </row>
    <row r="124" spans="1:35" x14ac:dyDescent="0.25">
      <c r="A124" t="s">
        <v>153</v>
      </c>
      <c r="B124" s="111">
        <f>$B$33*B$39*B$37</f>
        <v>16104177268937.604</v>
      </c>
      <c r="C124" s="111">
        <f t="shared" ref="C124:AG124" si="13">$B$33*C$39*C$37</f>
        <v>16018658915471.381</v>
      </c>
      <c r="D124" s="111">
        <f t="shared" si="13"/>
        <v>15557018360602.332</v>
      </c>
      <c r="E124" s="111">
        <f t="shared" si="13"/>
        <v>26133436369362.863</v>
      </c>
      <c r="F124" s="111">
        <f t="shared" si="13"/>
        <v>28360721187557.504</v>
      </c>
      <c r="G124" s="111">
        <f t="shared" si="13"/>
        <v>30503728262417.09</v>
      </c>
      <c r="H124" s="111">
        <f t="shared" si="13"/>
        <v>32562457593941.371</v>
      </c>
      <c r="I124" s="111">
        <f t="shared" si="13"/>
        <v>34519351017828.465</v>
      </c>
      <c r="J124" s="111">
        <f t="shared" si="13"/>
        <v>36389412827370.227</v>
      </c>
      <c r="K124" s="111">
        <f t="shared" si="13"/>
        <v>38172643022566.656</v>
      </c>
      <c r="L124" s="111">
        <f t="shared" si="13"/>
        <v>39869041603417.945</v>
      </c>
      <c r="M124" s="111">
        <f t="shared" si="13"/>
        <v>41478608569923.719</v>
      </c>
      <c r="N124" s="111">
        <f t="shared" si="13"/>
        <v>43049229605739.148</v>
      </c>
      <c r="O124" s="111">
        <f t="shared" si="13"/>
        <v>44538126769229.344</v>
      </c>
      <c r="P124" s="111">
        <f t="shared" si="13"/>
        <v>45945300060394.742</v>
      </c>
      <c r="Q124" s="111">
        <f t="shared" si="13"/>
        <v>47270749479234.883</v>
      </c>
      <c r="R124" s="111">
        <f t="shared" si="13"/>
        <v>48514475025750.258</v>
      </c>
      <c r="S124" s="111">
        <f t="shared" si="13"/>
        <v>51223180186935.008</v>
      </c>
      <c r="T124" s="111">
        <f t="shared" si="13"/>
        <v>53980408897312.727</v>
      </c>
      <c r="U124" s="111">
        <f t="shared" si="13"/>
        <v>56786161156882.719</v>
      </c>
      <c r="V124" s="111">
        <f t="shared" si="13"/>
        <v>59640436965646.242</v>
      </c>
      <c r="W124" s="111">
        <f t="shared" si="13"/>
        <v>62543236323602.883</v>
      </c>
      <c r="X124" s="111">
        <f t="shared" si="13"/>
        <v>63805798174354.367</v>
      </c>
      <c r="Y124" s="111">
        <f t="shared" si="13"/>
        <v>64999405507831.133</v>
      </c>
      <c r="Z124" s="111">
        <f t="shared" si="13"/>
        <v>66124058324033.977</v>
      </c>
      <c r="AA124" s="111">
        <f t="shared" si="13"/>
        <v>67179756622962.602</v>
      </c>
      <c r="AB124" s="111">
        <f t="shared" si="13"/>
        <v>68166500404616.984</v>
      </c>
      <c r="AC124" s="111">
        <f t="shared" si="13"/>
        <v>69127386543401.43</v>
      </c>
      <c r="AD124" s="111">
        <f t="shared" si="13"/>
        <v>70021872035921.039</v>
      </c>
      <c r="AE124" s="111">
        <f t="shared" si="13"/>
        <v>70849956882176.578</v>
      </c>
      <c r="AF124" s="111">
        <f t="shared" si="13"/>
        <v>71611641082168.031</v>
      </c>
      <c r="AG124" s="111">
        <f t="shared" si="13"/>
        <v>72306924635895.406</v>
      </c>
      <c r="AI124" s="77">
        <f>AG124/B124</f>
        <v>4.4899483797513806</v>
      </c>
    </row>
    <row r="125" spans="1:35" x14ac:dyDescent="0.25">
      <c r="A125" t="s">
        <v>154</v>
      </c>
      <c r="B125" s="100">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I125" s="77"/>
    </row>
    <row r="126" spans="1:35" x14ac:dyDescent="0.25">
      <c r="A126" t="s">
        <v>155</v>
      </c>
      <c r="B126" s="100">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I126" s="77"/>
    </row>
    <row r="127" spans="1:35" x14ac:dyDescent="0.25">
      <c r="A127" t="s">
        <v>156</v>
      </c>
      <c r="B127" s="100">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I127" s="77"/>
    </row>
    <row r="128" spans="1:35" x14ac:dyDescent="0.25">
      <c r="A128" t="s">
        <v>157</v>
      </c>
      <c r="B128" s="100">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I128" s="77"/>
    </row>
    <row r="129" spans="1:35" x14ac:dyDescent="0.25">
      <c r="A129" t="s">
        <v>158</v>
      </c>
      <c r="B129" s="100">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I129" s="77"/>
    </row>
    <row r="130" spans="1:35" x14ac:dyDescent="0.25">
      <c r="A130" t="s">
        <v>159</v>
      </c>
      <c r="B130" s="10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I130" s="77"/>
    </row>
    <row r="131" spans="1:35" x14ac:dyDescent="0.25">
      <c r="A131" t="s">
        <v>160</v>
      </c>
      <c r="B131" s="100">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I131" s="77"/>
    </row>
    <row r="132" spans="1:35" x14ac:dyDescent="0.25">
      <c r="A132" t="s">
        <v>161</v>
      </c>
      <c r="B132" s="100">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I132" s="77"/>
    </row>
    <row r="133" spans="1:35" x14ac:dyDescent="0.25">
      <c r="A133" t="s">
        <v>162</v>
      </c>
      <c r="B133" s="100">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I133" s="77"/>
    </row>
    <row r="134" spans="1:35" x14ac:dyDescent="0.25">
      <c r="B134" s="100"/>
      <c r="AI134" s="77"/>
    </row>
    <row r="135" spans="1:35" x14ac:dyDescent="0.25">
      <c r="A135" s="7" t="s">
        <v>169</v>
      </c>
      <c r="B135" s="100"/>
      <c r="AI135" s="77"/>
    </row>
    <row r="136" spans="1:35" x14ac:dyDescent="0.25">
      <c r="A136" t="s">
        <v>152</v>
      </c>
      <c r="B136" s="100">
        <v>2019</v>
      </c>
      <c r="C136">
        <v>2020</v>
      </c>
      <c r="D136">
        <v>2021</v>
      </c>
      <c r="E136">
        <v>2022</v>
      </c>
      <c r="F136">
        <v>2023</v>
      </c>
      <c r="G136">
        <v>2024</v>
      </c>
      <c r="H136">
        <v>2025</v>
      </c>
      <c r="I136">
        <v>2026</v>
      </c>
      <c r="J136">
        <v>2027</v>
      </c>
      <c r="K136">
        <v>2028</v>
      </c>
      <c r="L136">
        <v>2029</v>
      </c>
      <c r="M136">
        <v>2030</v>
      </c>
      <c r="N136">
        <v>2031</v>
      </c>
      <c r="O136">
        <v>2032</v>
      </c>
      <c r="P136">
        <v>2033</v>
      </c>
      <c r="Q136">
        <v>2034</v>
      </c>
      <c r="R136">
        <v>2035</v>
      </c>
      <c r="S136">
        <v>2036</v>
      </c>
      <c r="T136">
        <v>2037</v>
      </c>
      <c r="U136">
        <v>2038</v>
      </c>
      <c r="V136">
        <v>2039</v>
      </c>
      <c r="W136">
        <v>2040</v>
      </c>
      <c r="X136">
        <v>2041</v>
      </c>
      <c r="Y136">
        <v>2042</v>
      </c>
      <c r="Z136">
        <v>2043</v>
      </c>
      <c r="AA136">
        <v>2044</v>
      </c>
      <c r="AB136">
        <v>2045</v>
      </c>
      <c r="AC136">
        <v>2046</v>
      </c>
      <c r="AD136">
        <v>2047</v>
      </c>
      <c r="AE136">
        <v>2048</v>
      </c>
      <c r="AF136">
        <v>2049</v>
      </c>
      <c r="AG136">
        <v>2050</v>
      </c>
      <c r="AI136" s="77"/>
    </row>
    <row r="137" spans="1:35" x14ac:dyDescent="0.25">
      <c r="A137" t="s">
        <v>153</v>
      </c>
      <c r="B137" s="111">
        <f>$D$33*B$39*B$37</f>
        <v>20681486028433.875</v>
      </c>
      <c r="C137" s="111">
        <f t="shared" ref="C137:AG137" si="14">$D$33*C$39*C$37</f>
        <v>20571660695363.441</v>
      </c>
      <c r="D137" s="111">
        <f t="shared" si="14"/>
        <v>19978807516573.73</v>
      </c>
      <c r="E137" s="111">
        <f t="shared" si="14"/>
        <v>33561372935855.621</v>
      </c>
      <c r="F137" s="111">
        <f t="shared" si="14"/>
        <v>36421721470250.141</v>
      </c>
      <c r="G137" s="111">
        <f t="shared" si="14"/>
        <v>39173837901744.648</v>
      </c>
      <c r="H137" s="111">
        <f t="shared" si="14"/>
        <v>41817722230338.805</v>
      </c>
      <c r="I137" s="111">
        <f t="shared" si="14"/>
        <v>44330825714570.703</v>
      </c>
      <c r="J137" s="111">
        <f t="shared" si="14"/>
        <v>46732417335208.461</v>
      </c>
      <c r="K137" s="111">
        <f t="shared" si="14"/>
        <v>49022497092252.109</v>
      </c>
      <c r="L137" s="111">
        <f t="shared" si="14"/>
        <v>51201064985701.867</v>
      </c>
      <c r="M137" s="111">
        <f t="shared" si="14"/>
        <v>53268121015557.281</v>
      </c>
      <c r="N137" s="111">
        <f t="shared" si="14"/>
        <v>55285161468212.703</v>
      </c>
      <c r="O137" s="111">
        <f t="shared" si="14"/>
        <v>57197249578661.617</v>
      </c>
      <c r="P137" s="111">
        <f t="shared" si="14"/>
        <v>59004385346904.586</v>
      </c>
      <c r="Q137" s="111">
        <f t="shared" si="14"/>
        <v>60706568772941.023</v>
      </c>
      <c r="R137" s="111">
        <f t="shared" si="14"/>
        <v>62303799856771.531</v>
      </c>
      <c r="S137" s="111">
        <f t="shared" si="14"/>
        <v>65782403389920.836</v>
      </c>
      <c r="T137" s="111">
        <f t="shared" si="14"/>
        <v>69323322376255.094</v>
      </c>
      <c r="U137" s="111">
        <f t="shared" si="14"/>
        <v>72926556815773.375</v>
      </c>
      <c r="V137" s="111">
        <f t="shared" si="14"/>
        <v>76592106708477.328</v>
      </c>
      <c r="W137" s="111">
        <f t="shared" si="14"/>
        <v>80319972054366.406</v>
      </c>
      <c r="X137" s="111">
        <f t="shared" si="14"/>
        <v>81941393306771.25</v>
      </c>
      <c r="Y137" s="111">
        <f t="shared" si="14"/>
        <v>83474261020438.953</v>
      </c>
      <c r="Z137" s="111">
        <f t="shared" si="14"/>
        <v>84918575195370.563</v>
      </c>
      <c r="AA137" s="111">
        <f t="shared" si="14"/>
        <v>86274335831565.688</v>
      </c>
      <c r="AB137" s="111">
        <f t="shared" si="14"/>
        <v>87541542929024.281</v>
      </c>
      <c r="AC137" s="111">
        <f t="shared" si="14"/>
        <v>88775542836148.828</v>
      </c>
      <c r="AD137" s="111">
        <f t="shared" si="14"/>
        <v>89924268965229.844</v>
      </c>
      <c r="AE137" s="111">
        <f t="shared" si="14"/>
        <v>90987721316268.297</v>
      </c>
      <c r="AF137" s="111">
        <f t="shared" si="14"/>
        <v>91965899889264.172</v>
      </c>
      <c r="AG137" s="111">
        <f t="shared" si="14"/>
        <v>92858804684217.5</v>
      </c>
      <c r="AI137" s="77">
        <f>AG137/B137</f>
        <v>4.4899483797513806</v>
      </c>
    </row>
    <row r="138" spans="1:35" x14ac:dyDescent="0.25">
      <c r="A138" t="s">
        <v>154</v>
      </c>
      <c r="B138" s="100">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I138" s="77"/>
    </row>
    <row r="139" spans="1:35" x14ac:dyDescent="0.25">
      <c r="A139" t="s">
        <v>155</v>
      </c>
      <c r="B139" s="100">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I139" s="77"/>
    </row>
    <row r="140" spans="1:35" x14ac:dyDescent="0.25">
      <c r="A140" t="s">
        <v>156</v>
      </c>
      <c r="B140" s="10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I140" s="77"/>
    </row>
    <row r="141" spans="1:35" x14ac:dyDescent="0.25">
      <c r="A141" t="s">
        <v>157</v>
      </c>
      <c r="B141" s="100">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I141" s="77"/>
    </row>
    <row r="142" spans="1:35" x14ac:dyDescent="0.25">
      <c r="A142" t="s">
        <v>158</v>
      </c>
      <c r="B142" s="100">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I142" s="77"/>
    </row>
    <row r="143" spans="1:35" x14ac:dyDescent="0.25">
      <c r="A143" t="s">
        <v>159</v>
      </c>
      <c r="B143" s="100">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I143" s="77"/>
    </row>
    <row r="144" spans="1:35" x14ac:dyDescent="0.25">
      <c r="A144" t="s">
        <v>160</v>
      </c>
      <c r="B144" s="100">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I144" s="77"/>
    </row>
    <row r="145" spans="1:35" x14ac:dyDescent="0.25">
      <c r="A145" t="s">
        <v>161</v>
      </c>
      <c r="B145" s="100">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I145" s="77"/>
    </row>
    <row r="146" spans="1:35" x14ac:dyDescent="0.25">
      <c r="A146" t="s">
        <v>162</v>
      </c>
      <c r="B146" s="100">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I146" s="77"/>
    </row>
    <row r="147" spans="1:35" x14ac:dyDescent="0.25">
      <c r="B147" s="100"/>
      <c r="AI147" s="77"/>
    </row>
    <row r="148" spans="1:35" x14ac:dyDescent="0.25">
      <c r="A148" s="7" t="s">
        <v>170</v>
      </c>
      <c r="B148" s="100"/>
      <c r="AI148" s="77"/>
    </row>
    <row r="149" spans="1:35" x14ac:dyDescent="0.25">
      <c r="A149" t="s">
        <v>152</v>
      </c>
      <c r="B149" s="100">
        <v>2019</v>
      </c>
      <c r="C149">
        <v>2020</v>
      </c>
      <c r="D149">
        <v>2021</v>
      </c>
      <c r="E149">
        <v>2022</v>
      </c>
      <c r="F149">
        <v>2023</v>
      </c>
      <c r="G149">
        <v>2024</v>
      </c>
      <c r="H149">
        <v>2025</v>
      </c>
      <c r="I149">
        <v>2026</v>
      </c>
      <c r="J149">
        <v>2027</v>
      </c>
      <c r="K149">
        <v>2028</v>
      </c>
      <c r="L149">
        <v>2029</v>
      </c>
      <c r="M149">
        <v>2030</v>
      </c>
      <c r="N149">
        <v>2031</v>
      </c>
      <c r="O149">
        <v>2032</v>
      </c>
      <c r="P149">
        <v>2033</v>
      </c>
      <c r="Q149">
        <v>2034</v>
      </c>
      <c r="R149">
        <v>2035</v>
      </c>
      <c r="S149">
        <v>2036</v>
      </c>
      <c r="T149">
        <v>2037</v>
      </c>
      <c r="U149">
        <v>2038</v>
      </c>
      <c r="V149">
        <v>2039</v>
      </c>
      <c r="W149">
        <v>2040</v>
      </c>
      <c r="X149">
        <v>2041</v>
      </c>
      <c r="Y149">
        <v>2042</v>
      </c>
      <c r="Z149">
        <v>2043</v>
      </c>
      <c r="AA149">
        <v>2044</v>
      </c>
      <c r="AB149">
        <v>2045</v>
      </c>
      <c r="AC149">
        <v>2046</v>
      </c>
      <c r="AD149">
        <v>2047</v>
      </c>
      <c r="AE149">
        <v>2048</v>
      </c>
      <c r="AF149">
        <v>2049</v>
      </c>
      <c r="AG149">
        <v>2050</v>
      </c>
      <c r="AI149" s="77"/>
    </row>
    <row r="150" spans="1:35" x14ac:dyDescent="0.25">
      <c r="A150" t="s">
        <v>153</v>
      </c>
      <c r="B150" s="111">
        <f>$C$33*B$39*B$37</f>
        <v>57023929559637.719</v>
      </c>
      <c r="C150" s="111">
        <f t="shared" ref="C150:AG150" si="15">$C$33*C$39*C$37</f>
        <v>56721114179337.586</v>
      </c>
      <c r="D150" s="111">
        <f t="shared" si="15"/>
        <v>55086472555421.75</v>
      </c>
      <c r="E150" s="111">
        <f t="shared" si="15"/>
        <v>92536936832671.438</v>
      </c>
      <c r="F150" s="111">
        <f t="shared" si="15"/>
        <v>100423619303992.77</v>
      </c>
      <c r="G150" s="111">
        <f t="shared" si="15"/>
        <v>108011879321367.77</v>
      </c>
      <c r="H150" s="111">
        <f t="shared" si="15"/>
        <v>115301716884795.52</v>
      </c>
      <c r="I150" s="111">
        <f t="shared" si="15"/>
        <v>122230959583501.7</v>
      </c>
      <c r="J150" s="111">
        <f t="shared" si="15"/>
        <v>128852736723596.05</v>
      </c>
      <c r="K150" s="111">
        <f t="shared" si="15"/>
        <v>135167048305078.58</v>
      </c>
      <c r="L150" s="111">
        <f t="shared" si="15"/>
        <v>141173894327949.94</v>
      </c>
      <c r="M150" s="111">
        <f t="shared" si="15"/>
        <v>146873274792208.81</v>
      </c>
      <c r="N150" s="111">
        <f t="shared" si="15"/>
        <v>152434750042731.34</v>
      </c>
      <c r="O150" s="111">
        <f t="shared" si="15"/>
        <v>157706845943971.41</v>
      </c>
      <c r="P150" s="111">
        <f t="shared" si="15"/>
        <v>162689562495930.53</v>
      </c>
      <c r="Q150" s="111">
        <f t="shared" si="15"/>
        <v>167382899698607.09</v>
      </c>
      <c r="R150" s="111">
        <f t="shared" si="15"/>
        <v>171786857552002.81</v>
      </c>
      <c r="S150" s="111">
        <f t="shared" si="15"/>
        <v>181378220695226.31</v>
      </c>
      <c r="T150" s="111">
        <f t="shared" si="15"/>
        <v>191141402827085.88</v>
      </c>
      <c r="U150" s="111">
        <f t="shared" si="15"/>
        <v>201076403947578.88</v>
      </c>
      <c r="V150" s="111">
        <f t="shared" si="15"/>
        <v>211183224056709.91</v>
      </c>
      <c r="W150" s="111">
        <f t="shared" si="15"/>
        <v>221461863154477.47</v>
      </c>
      <c r="X150" s="111">
        <f t="shared" si="15"/>
        <v>225932519235791.69</v>
      </c>
      <c r="Y150" s="111">
        <f t="shared" si="15"/>
        <v>230159011491147.72</v>
      </c>
      <c r="Z150" s="111">
        <f t="shared" si="15"/>
        <v>234141339920548.47</v>
      </c>
      <c r="AA150" s="111">
        <f t="shared" si="15"/>
        <v>237879504523992.78</v>
      </c>
      <c r="AB150" s="111">
        <f t="shared" si="15"/>
        <v>241373505301480.66</v>
      </c>
      <c r="AC150" s="111">
        <f t="shared" si="15"/>
        <v>244775945710439.88</v>
      </c>
      <c r="AD150" s="111">
        <f t="shared" si="15"/>
        <v>247943265398105.09</v>
      </c>
      <c r="AE150" s="111">
        <f t="shared" si="15"/>
        <v>250875464364478.88</v>
      </c>
      <c r="AF150" s="111">
        <f t="shared" si="15"/>
        <v>253572542609561.25</v>
      </c>
      <c r="AG150" s="111">
        <f t="shared" si="15"/>
        <v>256034500133352.22</v>
      </c>
      <c r="AI150" s="77">
        <f>AG150/B150</f>
        <v>4.4899483797513806</v>
      </c>
    </row>
    <row r="151" spans="1:35" x14ac:dyDescent="0.25">
      <c r="A151" t="s">
        <v>154</v>
      </c>
      <c r="B151" s="100">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I151" s="77"/>
    </row>
    <row r="152" spans="1:35" x14ac:dyDescent="0.25">
      <c r="A152" t="s">
        <v>155</v>
      </c>
      <c r="B152" s="111">
        <f>$C$30*B$39*B$37</f>
        <v>1017609679799.9958</v>
      </c>
      <c r="C152" s="111">
        <f t="shared" ref="C152:AG152" si="16">$C$30*C$39*C$37</f>
        <v>1012205845575.2173</v>
      </c>
      <c r="D152" s="111">
        <f t="shared" si="16"/>
        <v>983035159648.33691</v>
      </c>
      <c r="E152" s="111">
        <f t="shared" si="16"/>
        <v>1651350290784.2307</v>
      </c>
      <c r="F152" s="111">
        <f t="shared" si="16"/>
        <v>1792090581506.0774</v>
      </c>
      <c r="G152" s="111">
        <f t="shared" si="16"/>
        <v>1927505431134.1489</v>
      </c>
      <c r="H152" s="111">
        <f t="shared" si="16"/>
        <v>2057594839668.4287</v>
      </c>
      <c r="I152" s="111">
        <f t="shared" si="16"/>
        <v>2181249321187.6719</v>
      </c>
      <c r="J152" s="111">
        <f t="shared" si="16"/>
        <v>2299416984610.29</v>
      </c>
      <c r="K152" s="111">
        <f t="shared" si="16"/>
        <v>2412097829936.2822</v>
      </c>
      <c r="L152" s="111">
        <f t="shared" si="16"/>
        <v>2519291857165.6616</v>
      </c>
      <c r="M152" s="111">
        <f t="shared" si="16"/>
        <v>2620999066298.4043</v>
      </c>
      <c r="N152" s="111">
        <f t="shared" si="16"/>
        <v>2720245314191.2476</v>
      </c>
      <c r="O152" s="111">
        <f t="shared" si="16"/>
        <v>2814327497993.1357</v>
      </c>
      <c r="P152" s="111">
        <f t="shared" si="16"/>
        <v>2903245617704.0962</v>
      </c>
      <c r="Q152" s="111">
        <f t="shared" si="16"/>
        <v>2986999673324.1011</v>
      </c>
      <c r="R152" s="111">
        <f t="shared" si="16"/>
        <v>3065589664853.1792</v>
      </c>
      <c r="S152" s="111">
        <f t="shared" si="16"/>
        <v>3236750510000.0137</v>
      </c>
      <c r="T152" s="111">
        <f t="shared" si="16"/>
        <v>3410977518200.8452</v>
      </c>
      <c r="U152" s="111">
        <f t="shared" si="16"/>
        <v>3588270689455.6274</v>
      </c>
      <c r="V152" s="111">
        <f t="shared" si="16"/>
        <v>3768630023764.4419</v>
      </c>
      <c r="W152" s="111">
        <f t="shared" si="16"/>
        <v>3952055521127.2622</v>
      </c>
      <c r="X152" s="111">
        <f t="shared" si="16"/>
        <v>4031835763185.8901</v>
      </c>
      <c r="Y152" s="111">
        <f t="shared" si="16"/>
        <v>4107258826167.7559</v>
      </c>
      <c r="Z152" s="111">
        <f t="shared" si="16"/>
        <v>4178324710072.9102</v>
      </c>
      <c r="AA152" s="111">
        <f t="shared" si="16"/>
        <v>4245033414901.333</v>
      </c>
      <c r="AB152" s="111">
        <f t="shared" si="16"/>
        <v>4307384940653.0239</v>
      </c>
      <c r="AC152" s="111">
        <f t="shared" si="16"/>
        <v>4368102543277.6997</v>
      </c>
      <c r="AD152" s="111">
        <f t="shared" si="16"/>
        <v>4424624343828.4375</v>
      </c>
      <c r="AE152" s="111">
        <f t="shared" si="16"/>
        <v>4476950342305.2861</v>
      </c>
      <c r="AF152" s="111">
        <f t="shared" si="16"/>
        <v>4525080538708.2441</v>
      </c>
      <c r="AG152" s="111">
        <f t="shared" si="16"/>
        <v>4569014933037.3125</v>
      </c>
      <c r="AI152" s="77">
        <f>AG152/B152</f>
        <v>4.4899483797513806</v>
      </c>
    </row>
    <row r="153" spans="1:35" x14ac:dyDescent="0.25">
      <c r="A153" t="s">
        <v>156</v>
      </c>
      <c r="B153" s="100">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I153" s="77"/>
    </row>
    <row r="154" spans="1:35" x14ac:dyDescent="0.25">
      <c r="A154" t="s">
        <v>157</v>
      </c>
      <c r="B154" s="100">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I154" s="77"/>
    </row>
    <row r="155" spans="1:35" x14ac:dyDescent="0.25">
      <c r="A155" t="s">
        <v>158</v>
      </c>
      <c r="B155" s="111">
        <f>$C$29*B$39*B$37</f>
        <v>44892144320399.813</v>
      </c>
      <c r="C155" s="111">
        <f t="shared" ref="C155:AG155" si="17">$C$29*C$39*C$37</f>
        <v>44653752616077.633</v>
      </c>
      <c r="D155" s="111">
        <f t="shared" si="17"/>
        <v>43366879398822.125</v>
      </c>
      <c r="E155" s="111">
        <f t="shared" si="17"/>
        <v>72849794031037.672</v>
      </c>
      <c r="F155" s="111">
        <f t="shared" si="17"/>
        <v>79058592520476.125</v>
      </c>
      <c r="G155" s="111">
        <f t="shared" si="17"/>
        <v>85032457641161.125</v>
      </c>
      <c r="H155" s="111">
        <f t="shared" si="17"/>
        <v>90771389393091.922</v>
      </c>
      <c r="I155" s="111">
        <f t="shared" si="17"/>
        <v>96226442485076.203</v>
      </c>
      <c r="J155" s="111">
        <f t="shared" si="17"/>
        <v>101439443015314.09</v>
      </c>
      <c r="K155" s="111">
        <f t="shared" si="17"/>
        <v>106410390983805.63</v>
      </c>
      <c r="L155" s="111">
        <f t="shared" si="17"/>
        <v>111139286390551.31</v>
      </c>
      <c r="M155" s="111">
        <f t="shared" si="17"/>
        <v>115626129235550.16</v>
      </c>
      <c r="N155" s="111">
        <f t="shared" si="17"/>
        <v>120004406066151.22</v>
      </c>
      <c r="O155" s="111">
        <f t="shared" si="17"/>
        <v>124154868720990.41</v>
      </c>
      <c r="P155" s="111">
        <f t="shared" si="17"/>
        <v>128077517200068.94</v>
      </c>
      <c r="Q155" s="111">
        <f t="shared" si="17"/>
        <v>131772351503385.52</v>
      </c>
      <c r="R155" s="111">
        <f t="shared" si="17"/>
        <v>135239371630941.48</v>
      </c>
      <c r="S155" s="111">
        <f t="shared" si="17"/>
        <v>142790181646667.28</v>
      </c>
      <c r="T155" s="111">
        <f t="shared" si="17"/>
        <v>150476256329251.31</v>
      </c>
      <c r="U155" s="111">
        <f t="shared" si="17"/>
        <v>158297595678691.63</v>
      </c>
      <c r="V155" s="111">
        <f t="shared" si="17"/>
        <v>166254199694991.75</v>
      </c>
      <c r="W155" s="111">
        <f t="shared" si="17"/>
        <v>174346068378150.53</v>
      </c>
      <c r="X155" s="111">
        <f t="shared" si="17"/>
        <v>177865596750872.28</v>
      </c>
      <c r="Y155" s="111">
        <f t="shared" si="17"/>
        <v>181192906912794.09</v>
      </c>
      <c r="Z155" s="111">
        <f t="shared" si="17"/>
        <v>184327998863918.22</v>
      </c>
      <c r="AA155" s="111">
        <f t="shared" si="17"/>
        <v>187270872604243.78</v>
      </c>
      <c r="AB155" s="111">
        <f t="shared" si="17"/>
        <v>190021528133770.75</v>
      </c>
      <c r="AC155" s="111">
        <f t="shared" si="17"/>
        <v>192700102673619.25</v>
      </c>
      <c r="AD155" s="111">
        <f t="shared" si="17"/>
        <v>195193578195659.56</v>
      </c>
      <c r="AE155" s="111">
        <f t="shared" si="17"/>
        <v>197501954699893.88</v>
      </c>
      <c r="AF155" s="111">
        <f t="shared" si="17"/>
        <v>199625232186322.13</v>
      </c>
      <c r="AG155" s="111">
        <f t="shared" si="17"/>
        <v>201563410654944.31</v>
      </c>
      <c r="AI155" s="77">
        <f>AG155/B155</f>
        <v>4.4899483797513815</v>
      </c>
    </row>
    <row r="156" spans="1:35" x14ac:dyDescent="0.25">
      <c r="A156" t="s">
        <v>159</v>
      </c>
      <c r="B156" s="111">
        <f>$C$31*B$39*B$37</f>
        <v>7322198974199.9697</v>
      </c>
      <c r="C156" s="111">
        <f t="shared" ref="C156:AG156" si="18">$C$31*C$39*C$37</f>
        <v>7283315745981.0752</v>
      </c>
      <c r="D156" s="111">
        <f t="shared" si="18"/>
        <v>7073418404386.9063</v>
      </c>
      <c r="E156" s="111">
        <f t="shared" si="18"/>
        <v>11882272393086.531</v>
      </c>
      <c r="F156" s="111">
        <f t="shared" si="18"/>
        <v>12894967567679.068</v>
      </c>
      <c r="G156" s="111">
        <f t="shared" si="18"/>
        <v>13869343590942.711</v>
      </c>
      <c r="H156" s="111">
        <f t="shared" si="18"/>
        <v>14805400462877.342</v>
      </c>
      <c r="I156" s="111">
        <f t="shared" si="18"/>
        <v>15695154890049.639</v>
      </c>
      <c r="J156" s="111">
        <f t="shared" si="18"/>
        <v>16545428979489.08</v>
      </c>
      <c r="K156" s="111">
        <f t="shared" si="18"/>
        <v>17356222731195.658</v>
      </c>
      <c r="L156" s="111">
        <f t="shared" si="18"/>
        <v>18127536145169.461</v>
      </c>
      <c r="M156" s="111">
        <f t="shared" si="18"/>
        <v>18859369221410.32</v>
      </c>
      <c r="N156" s="111">
        <f t="shared" si="18"/>
        <v>19573494478804.688</v>
      </c>
      <c r="O156" s="111">
        <f t="shared" si="18"/>
        <v>20250461771273.914</v>
      </c>
      <c r="P156" s="111">
        <f t="shared" si="18"/>
        <v>20890271098818.199</v>
      </c>
      <c r="Q156" s="111">
        <f t="shared" si="18"/>
        <v>21492922461437.328</v>
      </c>
      <c r="R156" s="111">
        <f t="shared" si="18"/>
        <v>22058415859131.523</v>
      </c>
      <c r="S156" s="111">
        <f t="shared" si="18"/>
        <v>23290001790000.098</v>
      </c>
      <c r="T156" s="111">
        <f t="shared" si="18"/>
        <v>24543650262542.926</v>
      </c>
      <c r="U156" s="111">
        <f t="shared" si="18"/>
        <v>25819361276759.664</v>
      </c>
      <c r="V156" s="111">
        <f t="shared" si="18"/>
        <v>27117134832650.906</v>
      </c>
      <c r="W156" s="111">
        <f t="shared" si="18"/>
        <v>28436970930216.465</v>
      </c>
      <c r="X156" s="111">
        <f t="shared" si="18"/>
        <v>29011028762172.156</v>
      </c>
      <c r="Y156" s="111">
        <f t="shared" si="18"/>
        <v>29553734561222.125</v>
      </c>
      <c r="Z156" s="111">
        <f t="shared" si="18"/>
        <v>30065088327366.73</v>
      </c>
      <c r="AA156" s="111">
        <f t="shared" si="18"/>
        <v>30545090060605.832</v>
      </c>
      <c r="AB156" s="111">
        <f t="shared" si="18"/>
        <v>30993739760939.426</v>
      </c>
      <c r="AC156" s="111">
        <f t="shared" si="18"/>
        <v>31430632585840.293</v>
      </c>
      <c r="AD156" s="111">
        <f t="shared" si="18"/>
        <v>31837334564239.211</v>
      </c>
      <c r="AE156" s="111">
        <f t="shared" si="18"/>
        <v>32213845696136.535</v>
      </c>
      <c r="AF156" s="111">
        <f t="shared" si="18"/>
        <v>32560165981532.254</v>
      </c>
      <c r="AG156" s="111">
        <f t="shared" si="18"/>
        <v>32876295420426.375</v>
      </c>
      <c r="AI156" s="77">
        <f>AG156/B156</f>
        <v>4.4899483797513806</v>
      </c>
    </row>
    <row r="157" spans="1:35" x14ac:dyDescent="0.25">
      <c r="A157" t="s">
        <v>160</v>
      </c>
      <c r="B157" s="100">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I157" s="77"/>
    </row>
    <row r="158" spans="1:35" x14ac:dyDescent="0.25">
      <c r="A158" t="s">
        <v>161</v>
      </c>
      <c r="B158" s="111">
        <f>$C$32*B$39*B$37</f>
        <v>161901955096199.34</v>
      </c>
      <c r="C158" s="111">
        <f t="shared" ref="C158:AG158" si="19">$C$32*C$39*C$37</f>
        <v>161042203716692.66</v>
      </c>
      <c r="D158" s="111">
        <f t="shared" si="19"/>
        <v>156401140274777.16</v>
      </c>
      <c r="E158" s="111">
        <f t="shared" si="19"/>
        <v>262730245136024.44</v>
      </c>
      <c r="F158" s="111">
        <f t="shared" si="19"/>
        <v>285122060663126.13</v>
      </c>
      <c r="G158" s="111">
        <f t="shared" si="19"/>
        <v>306666597177511</v>
      </c>
      <c r="H158" s="111">
        <f t="shared" si="19"/>
        <v>327363854679176.75</v>
      </c>
      <c r="I158" s="111">
        <f t="shared" si="19"/>
        <v>347037313679986.5</v>
      </c>
      <c r="J158" s="111">
        <f t="shared" si="19"/>
        <v>365837818546480.75</v>
      </c>
      <c r="K158" s="111">
        <f t="shared" si="19"/>
        <v>383765369278659.56</v>
      </c>
      <c r="L158" s="111">
        <f t="shared" si="19"/>
        <v>400819965876524.69</v>
      </c>
      <c r="M158" s="111">
        <f t="shared" si="19"/>
        <v>417001608340072.63</v>
      </c>
      <c r="N158" s="111">
        <f t="shared" si="19"/>
        <v>432791711253570.38</v>
      </c>
      <c r="O158" s="111">
        <f t="shared" si="19"/>
        <v>447760210275945.44</v>
      </c>
      <c r="P158" s="111">
        <f t="shared" si="19"/>
        <v>461907105407202.38</v>
      </c>
      <c r="Q158" s="111">
        <f t="shared" si="19"/>
        <v>475232396647336.44</v>
      </c>
      <c r="R158" s="111">
        <f t="shared" si="19"/>
        <v>487736083996352.5</v>
      </c>
      <c r="S158" s="111">
        <f t="shared" si="19"/>
        <v>514967817356668.88</v>
      </c>
      <c r="T158" s="111">
        <f t="shared" si="19"/>
        <v>542687378027338</v>
      </c>
      <c r="U158" s="111">
        <f t="shared" si="19"/>
        <v>570894766008352.63</v>
      </c>
      <c r="V158" s="111">
        <f t="shared" si="19"/>
        <v>599589981299725.63</v>
      </c>
      <c r="W158" s="111">
        <f t="shared" si="19"/>
        <v>628773023901452.88</v>
      </c>
      <c r="X158" s="111">
        <f t="shared" si="19"/>
        <v>641466080408028.88</v>
      </c>
      <c r="Y158" s="111">
        <f t="shared" si="19"/>
        <v>653465908631467</v>
      </c>
      <c r="Z158" s="111">
        <f t="shared" si="19"/>
        <v>664772508571775.5</v>
      </c>
      <c r="AA158" s="111">
        <f t="shared" si="19"/>
        <v>675385880228951.25</v>
      </c>
      <c r="AB158" s="111">
        <f t="shared" si="19"/>
        <v>685306023602994</v>
      </c>
      <c r="AC158" s="111">
        <f t="shared" si="19"/>
        <v>694966209398024.13</v>
      </c>
      <c r="AD158" s="111">
        <f t="shared" si="19"/>
        <v>703958842031511.5</v>
      </c>
      <c r="AE158" s="111">
        <f t="shared" si="19"/>
        <v>712283921503463.38</v>
      </c>
      <c r="AF158" s="111">
        <f t="shared" si="19"/>
        <v>719941447813879.88</v>
      </c>
      <c r="AG158" s="111">
        <f t="shared" si="19"/>
        <v>726931420962761</v>
      </c>
      <c r="AI158" s="77">
        <f>AG158/B158</f>
        <v>4.4899483797513806</v>
      </c>
    </row>
    <row r="159" spans="1:35" x14ac:dyDescent="0.25">
      <c r="A159" t="s">
        <v>162</v>
      </c>
      <c r="B159" s="100">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I159" s="77"/>
    </row>
    <row r="160" spans="1:35" x14ac:dyDescent="0.25">
      <c r="B160" s="100"/>
      <c r="AI160" s="77"/>
    </row>
    <row r="161" spans="1:35" x14ac:dyDescent="0.25">
      <c r="A161" s="7" t="s">
        <v>171</v>
      </c>
      <c r="B161" s="100"/>
      <c r="AI161" s="77"/>
    </row>
    <row r="162" spans="1:35" x14ac:dyDescent="0.25">
      <c r="A162" t="s">
        <v>152</v>
      </c>
      <c r="B162" s="100">
        <v>2019</v>
      </c>
      <c r="C162">
        <v>2020</v>
      </c>
      <c r="D162">
        <v>2021</v>
      </c>
      <c r="E162">
        <v>2022</v>
      </c>
      <c r="F162">
        <v>2023</v>
      </c>
      <c r="G162">
        <v>2024</v>
      </c>
      <c r="H162">
        <v>2025</v>
      </c>
      <c r="I162">
        <v>2026</v>
      </c>
      <c r="J162">
        <v>2027</v>
      </c>
      <c r="K162">
        <v>2028</v>
      </c>
      <c r="L162">
        <v>2029</v>
      </c>
      <c r="M162">
        <v>2030</v>
      </c>
      <c r="N162">
        <v>2031</v>
      </c>
      <c r="O162">
        <v>2032</v>
      </c>
      <c r="P162">
        <v>2033</v>
      </c>
      <c r="Q162">
        <v>2034</v>
      </c>
      <c r="R162">
        <v>2035</v>
      </c>
      <c r="S162">
        <v>2036</v>
      </c>
      <c r="T162">
        <v>2037</v>
      </c>
      <c r="U162">
        <v>2038</v>
      </c>
      <c r="V162">
        <v>2039</v>
      </c>
      <c r="W162">
        <v>2040</v>
      </c>
      <c r="X162">
        <v>2041</v>
      </c>
      <c r="Y162">
        <v>2042</v>
      </c>
      <c r="Z162">
        <v>2043</v>
      </c>
      <c r="AA162">
        <v>2044</v>
      </c>
      <c r="AB162">
        <v>2045</v>
      </c>
      <c r="AC162">
        <v>2046</v>
      </c>
      <c r="AD162">
        <v>2047</v>
      </c>
      <c r="AE162">
        <v>2048</v>
      </c>
      <c r="AF162">
        <v>2049</v>
      </c>
      <c r="AG162">
        <v>2050</v>
      </c>
      <c r="AI162" s="77"/>
    </row>
    <row r="163" spans="1:35" x14ac:dyDescent="0.25">
      <c r="A163" t="s">
        <v>153</v>
      </c>
      <c r="B163" s="111">
        <f>$E$33*B$39*B$37</f>
        <v>68520829472790.141</v>
      </c>
      <c r="C163" s="111">
        <f t="shared" ref="C163:AG163" si="20">$E$33*C$39*C$37</f>
        <v>68156961861499.289</v>
      </c>
      <c r="D163" s="111">
        <f t="shared" si="20"/>
        <v>66192751383083.898</v>
      </c>
      <c r="E163" s="111">
        <f t="shared" si="20"/>
        <v>111193804383727.86</v>
      </c>
      <c r="F163" s="111">
        <f t="shared" si="20"/>
        <v>120670563156696.66</v>
      </c>
      <c r="G163" s="111">
        <f t="shared" si="20"/>
        <v>129788732926143.31</v>
      </c>
      <c r="H163" s="111">
        <f t="shared" si="20"/>
        <v>138548313692066.7</v>
      </c>
      <c r="I163" s="111">
        <f>$E$33*I$39*I$37</f>
        <v>146874598130901.5</v>
      </c>
      <c r="J163" s="111">
        <f t="shared" si="20"/>
        <v>154831427232773.5</v>
      </c>
      <c r="K163" s="111">
        <f t="shared" si="20"/>
        <v>162418800997682.75</v>
      </c>
      <c r="L163" s="111">
        <f t="shared" si="20"/>
        <v>169636719425630</v>
      </c>
      <c r="M163" s="111">
        <f t="shared" si="20"/>
        <v>176485182516613.72</v>
      </c>
      <c r="N163" s="111">
        <f t="shared" si="20"/>
        <v>183167936584967.69</v>
      </c>
      <c r="O163" s="111">
        <f t="shared" si="20"/>
        <v>189502967983238.09</v>
      </c>
      <c r="P163" s="111">
        <f t="shared" si="20"/>
        <v>195490276711426.88</v>
      </c>
      <c r="Q163" s="111">
        <f t="shared" si="20"/>
        <v>201129862769532.03</v>
      </c>
      <c r="R163" s="111">
        <f t="shared" si="20"/>
        <v>206421726157555.59</v>
      </c>
      <c r="S163" s="111">
        <f t="shared" si="20"/>
        <v>217946855404586.72</v>
      </c>
      <c r="T163" s="111">
        <f t="shared" si="20"/>
        <v>229678444986979.38</v>
      </c>
      <c r="U163" s="111">
        <f t="shared" si="20"/>
        <v>241616494904730.53</v>
      </c>
      <c r="V163" s="111">
        <f t="shared" si="20"/>
        <v>253761005157845.63</v>
      </c>
      <c r="W163" s="111">
        <f t="shared" si="20"/>
        <v>266111975746322.91</v>
      </c>
      <c r="X163" s="111">
        <f t="shared" si="20"/>
        <v>271483984749295.06</v>
      </c>
      <c r="Y163" s="111">
        <f t="shared" si="20"/>
        <v>276562602749382.94</v>
      </c>
      <c r="Z163" s="111">
        <f t="shared" si="20"/>
        <v>281347829746590.03</v>
      </c>
      <c r="AA163" s="111">
        <f t="shared" si="20"/>
        <v>285839665740914.88</v>
      </c>
      <c r="AB163" s="111">
        <f t="shared" si="20"/>
        <v>290038110732357.63</v>
      </c>
      <c r="AC163" s="111">
        <f t="shared" si="20"/>
        <v>294126535378887.81</v>
      </c>
      <c r="AD163" s="111">
        <f t="shared" si="20"/>
        <v>297932435355972.75</v>
      </c>
      <c r="AE163" s="111">
        <f t="shared" si="20"/>
        <v>301455810663615.56</v>
      </c>
      <c r="AF163" s="111">
        <f t="shared" si="20"/>
        <v>304696661301816.25</v>
      </c>
      <c r="AG163" s="111">
        <f t="shared" si="20"/>
        <v>307654987270574.75</v>
      </c>
      <c r="AI163" s="77">
        <f>AG163/B163</f>
        <v>4.4899483797513806</v>
      </c>
    </row>
    <row r="164" spans="1:35" x14ac:dyDescent="0.25">
      <c r="A164" t="s">
        <v>154</v>
      </c>
      <c r="B164" s="100">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I164" s="77"/>
    </row>
    <row r="165" spans="1:35" x14ac:dyDescent="0.25">
      <c r="A165" t="s">
        <v>155</v>
      </c>
      <c r="B165" s="100">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row>
    <row r="166" spans="1:35" x14ac:dyDescent="0.25">
      <c r="A166" t="s">
        <v>156</v>
      </c>
      <c r="B166" s="100">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row>
    <row r="167" spans="1:35" x14ac:dyDescent="0.25">
      <c r="A167" t="s">
        <v>157</v>
      </c>
      <c r="B167" s="100">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row>
    <row r="168" spans="1:35" x14ac:dyDescent="0.25">
      <c r="A168" t="s">
        <v>158</v>
      </c>
      <c r="B168" s="100">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row>
    <row r="169" spans="1:35" x14ac:dyDescent="0.25">
      <c r="A169" t="s">
        <v>159</v>
      </c>
      <c r="B169" s="100">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row>
    <row r="170" spans="1:35" x14ac:dyDescent="0.25">
      <c r="A170" t="s">
        <v>160</v>
      </c>
      <c r="B170" s="10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row>
    <row r="171" spans="1:35" x14ac:dyDescent="0.25">
      <c r="A171" t="s">
        <v>161</v>
      </c>
      <c r="B171" s="100">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5" ht="15.75" thickBot="1" x14ac:dyDescent="0.3">
      <c r="A172" t="s">
        <v>162</v>
      </c>
      <c r="B172" s="101">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3E175-879A-4E66-BB55-68982FC4C603}">
  <sheetPr>
    <tabColor theme="7"/>
  </sheetPr>
  <dimension ref="A1:AK101"/>
  <sheetViews>
    <sheetView workbookViewId="0">
      <selection activeCell="C11" sqref="C11"/>
    </sheetView>
  </sheetViews>
  <sheetFormatPr defaultRowHeight="15" x14ac:dyDescent="0.25"/>
  <cols>
    <col min="1" max="1" width="30.28515625" customWidth="1"/>
    <col min="2" max="2" width="21" bestFit="1" customWidth="1"/>
    <col min="3" max="3" width="12.28515625" bestFit="1" customWidth="1"/>
    <col min="4" max="7" width="12" bestFit="1" customWidth="1"/>
    <col min="8" max="8" width="11" bestFit="1" customWidth="1"/>
    <col min="9" max="9" width="10.140625" bestFit="1" customWidth="1"/>
    <col min="33" max="33" width="12" bestFit="1" customWidth="1"/>
    <col min="36" max="36" width="20.42578125" bestFit="1" customWidth="1"/>
  </cols>
  <sheetData>
    <row r="1" spans="1:10" s="104" customFormat="1" x14ac:dyDescent="0.25">
      <c r="A1" s="103" t="s">
        <v>195</v>
      </c>
    </row>
    <row r="2" spans="1:10" s="90" customFormat="1" x14ac:dyDescent="0.25">
      <c r="B2" s="89" t="s">
        <v>179</v>
      </c>
    </row>
    <row r="3" spans="1:10" s="90" customFormat="1" x14ac:dyDescent="0.25">
      <c r="B3" s="89"/>
      <c r="C3" s="89" t="s">
        <v>40</v>
      </c>
      <c r="D3" s="89" t="s">
        <v>41</v>
      </c>
      <c r="E3" s="89" t="s">
        <v>42</v>
      </c>
      <c r="F3" s="89" t="s">
        <v>43</v>
      </c>
      <c r="G3" s="89" t="s">
        <v>44</v>
      </c>
      <c r="H3" s="89" t="s">
        <v>45</v>
      </c>
    </row>
    <row r="4" spans="1:10" s="90" customFormat="1" x14ac:dyDescent="0.25">
      <c r="B4" s="89">
        <v>2018</v>
      </c>
      <c r="C4" s="91">
        <f>'Energy Consumption Total'!B22</f>
        <v>133492980000000</v>
      </c>
      <c r="D4" s="91">
        <f>'Energy Consumption Total'!C22</f>
        <v>1177197000000</v>
      </c>
      <c r="E4" s="91">
        <f>'Energy Consumption Total'!D22</f>
        <v>17646357000000</v>
      </c>
      <c r="F4" s="91">
        <f>'Energy Consumption Total'!E22</f>
        <v>358517376000000</v>
      </c>
      <c r="G4" s="91">
        <f>'Energy Consumption Total'!F22</f>
        <v>945237000000</v>
      </c>
      <c r="H4" s="91">
        <f>'Energy Consumption Total'!G22</f>
        <v>348108171000000</v>
      </c>
    </row>
    <row r="5" spans="1:10" s="90" customFormat="1" x14ac:dyDescent="0.25">
      <c r="B5" s="89">
        <v>2019</v>
      </c>
      <c r="C5" s="91">
        <f>'Energy Consumption Total'!B23</f>
        <v>102073998000000</v>
      </c>
      <c r="D5" s="91">
        <f>'Energy Consumption Total'!C23</f>
        <v>1345368000000</v>
      </c>
      <c r="E5" s="91">
        <f>'Energy Consumption Total'!D23</f>
        <v>16648929000000</v>
      </c>
      <c r="F5" s="91">
        <f>'Energy Consumption Total'!E23</f>
        <v>368126319000000</v>
      </c>
      <c r="G5" s="91">
        <f>'Energy Consumption Total'!F23</f>
        <v>968433000000</v>
      </c>
      <c r="H5" s="91">
        <f>'Energy Consumption Total'!G23</f>
        <v>369100551000000</v>
      </c>
      <c r="J5" s="98">
        <f>(SUM(C5:H5)/SUM(C4:H4))</f>
        <v>0.99811170607356259</v>
      </c>
    </row>
    <row r="6" spans="1:10" s="90" customFormat="1" x14ac:dyDescent="0.25">
      <c r="B6" s="89">
        <v>2020</v>
      </c>
      <c r="C6" s="91">
        <f>'Energy Consumption Total'!B24</f>
        <v>68033868000000</v>
      </c>
      <c r="D6" s="91">
        <f>'Energy Consumption Total'!C24</f>
        <v>1559931000000</v>
      </c>
      <c r="E6" s="91">
        <f>'Energy Consumption Total'!D24</f>
        <v>15465933000000</v>
      </c>
      <c r="F6" s="91">
        <f>'Energy Consumption Total'!E24</f>
        <v>380211435000000</v>
      </c>
      <c r="G6" s="91">
        <f>'Energy Consumption Total'!F24</f>
        <v>1026423000000</v>
      </c>
      <c r="H6" s="91">
        <f>'Energy Consumption Total'!G24</f>
        <v>400815282000000</v>
      </c>
      <c r="J6" s="98">
        <f t="shared" ref="J6:J7" si="0">(SUM(C6:H6)/SUM(C5:H5))</f>
        <v>1.0103106714774124</v>
      </c>
    </row>
    <row r="7" spans="1:10" s="90" customFormat="1" x14ac:dyDescent="0.25">
      <c r="B7" s="89">
        <v>2021</v>
      </c>
      <c r="C7" s="91">
        <f>'Energy Consumption Total'!B25</f>
        <v>32619375000000</v>
      </c>
      <c r="D7" s="91">
        <f>'Energy Consumption Total'!C25</f>
        <v>1786092000000</v>
      </c>
      <c r="E7" s="91">
        <f>'Energy Consumption Total'!D25</f>
        <v>15407943000000</v>
      </c>
      <c r="F7" s="91">
        <f>'Energy Consumption Total'!E25</f>
        <v>405512472000000</v>
      </c>
      <c r="G7" s="91">
        <f>'Energy Consumption Total'!F25</f>
        <v>1043820000000</v>
      </c>
      <c r="H7" s="91">
        <f>'Energy Consumption Total'!G25</f>
        <v>407605911000000</v>
      </c>
      <c r="J7" s="98">
        <f t="shared" si="0"/>
        <v>0.99638194853137874</v>
      </c>
    </row>
    <row r="8" spans="1:10" s="90" customFormat="1" x14ac:dyDescent="0.25"/>
    <row r="9" spans="1:10" s="90" customFormat="1" x14ac:dyDescent="0.25">
      <c r="B9" s="89" t="s">
        <v>194</v>
      </c>
    </row>
    <row r="10" spans="1:10" s="90" customFormat="1" x14ac:dyDescent="0.25">
      <c r="B10" s="105" t="s">
        <v>191</v>
      </c>
      <c r="C10" s="84"/>
    </row>
    <row r="11" spans="1:10" s="90" customFormat="1" x14ac:dyDescent="0.25">
      <c r="B11" s="106" t="s">
        <v>38</v>
      </c>
      <c r="C11" s="107">
        <f>'Residential end uses'!N3</f>
        <v>0.42210713487567653</v>
      </c>
    </row>
    <row r="12" spans="1:10" s="90" customFormat="1" x14ac:dyDescent="0.25">
      <c r="B12" s="106" t="s">
        <v>36</v>
      </c>
      <c r="C12" s="107">
        <f>'Residential end uses'!N4</f>
        <v>0.35128307276737564</v>
      </c>
    </row>
    <row r="13" spans="1:10" s="90" customFormat="1" x14ac:dyDescent="0.25">
      <c r="B13" s="106" t="s">
        <v>37</v>
      </c>
      <c r="C13" s="107">
        <f>'Residential end uses'!N5</f>
        <v>0.12740363593964069</v>
      </c>
    </row>
    <row r="14" spans="1:10" s="90" customFormat="1" x14ac:dyDescent="0.25">
      <c r="B14" s="106" t="s">
        <v>34</v>
      </c>
      <c r="C14" s="107">
        <f>'Residential end uses'!N6</f>
        <v>9.9206156417307151E-2</v>
      </c>
    </row>
    <row r="15" spans="1:10" s="90" customFormat="1" x14ac:dyDescent="0.25">
      <c r="D15" s="93">
        <f>SUM(C11:C14)</f>
        <v>0.99999999999999989</v>
      </c>
    </row>
    <row r="16" spans="1:10" s="90" customFormat="1" x14ac:dyDescent="0.25">
      <c r="B16" s="89" t="s">
        <v>192</v>
      </c>
    </row>
    <row r="17" spans="1:33" s="90" customFormat="1" x14ac:dyDescent="0.25">
      <c r="C17" s="89" t="s">
        <v>193</v>
      </c>
    </row>
    <row r="18" spans="1:33" s="90" customFormat="1" x14ac:dyDescent="0.25">
      <c r="B18" s="90">
        <v>2018</v>
      </c>
      <c r="C18" s="94">
        <f>forecast!C13</f>
        <v>1</v>
      </c>
    </row>
    <row r="19" spans="1:33" s="90" customFormat="1" x14ac:dyDescent="0.25">
      <c r="B19" s="90">
        <v>2030</v>
      </c>
      <c r="C19" s="94">
        <f>forecast!C15</f>
        <v>2.0263157894736841</v>
      </c>
    </row>
    <row r="20" spans="1:33" s="90" customFormat="1" x14ac:dyDescent="0.25">
      <c r="B20" s="90">
        <v>2040</v>
      </c>
      <c r="C20" s="94">
        <f>forecast!C16</f>
        <v>3.6578947368421049</v>
      </c>
    </row>
    <row r="21" spans="1:33" s="90" customFormat="1" x14ac:dyDescent="0.25">
      <c r="B21" s="90">
        <v>2050</v>
      </c>
      <c r="C21" s="94">
        <f>forecast!C17</f>
        <v>6.552631578947369</v>
      </c>
    </row>
    <row r="23" spans="1:33" s="96" customFormat="1" x14ac:dyDescent="0.25">
      <c r="A23" s="95" t="s">
        <v>196</v>
      </c>
    </row>
    <row r="24" spans="1:33" x14ac:dyDescent="0.25">
      <c r="A24" s="7">
        <v>2019</v>
      </c>
      <c r="B24" s="109" t="s">
        <v>34</v>
      </c>
      <c r="C24" s="109" t="s">
        <v>36</v>
      </c>
      <c r="D24" s="110" t="s">
        <v>37</v>
      </c>
      <c r="E24" s="109" t="s">
        <v>38</v>
      </c>
      <c r="F24" s="109" t="s">
        <v>39</v>
      </c>
    </row>
    <row r="25" spans="1:33" x14ac:dyDescent="0.25">
      <c r="A25" s="7" t="s">
        <v>40</v>
      </c>
      <c r="B25">
        <v>0</v>
      </c>
      <c r="C25" s="73">
        <f>C5</f>
        <v>102073998000000</v>
      </c>
      <c r="D25">
        <v>0</v>
      </c>
      <c r="E25">
        <v>0</v>
      </c>
      <c r="F25">
        <v>0</v>
      </c>
    </row>
    <row r="26" spans="1:33" x14ac:dyDescent="0.25">
      <c r="A26" s="7" t="s">
        <v>41</v>
      </c>
      <c r="B26">
        <v>0</v>
      </c>
      <c r="C26" s="73">
        <f>SUM(D5,G5)</f>
        <v>2313801000000</v>
      </c>
      <c r="D26">
        <v>0</v>
      </c>
      <c r="E26">
        <v>0</v>
      </c>
      <c r="F26">
        <v>0</v>
      </c>
    </row>
    <row r="27" spans="1:33" x14ac:dyDescent="0.25">
      <c r="A27" s="7" t="s">
        <v>42</v>
      </c>
      <c r="B27">
        <v>0</v>
      </c>
      <c r="C27" s="73">
        <f>E5</f>
        <v>16648929000000</v>
      </c>
      <c r="D27">
        <v>0</v>
      </c>
      <c r="E27">
        <v>0</v>
      </c>
      <c r="F27">
        <v>0</v>
      </c>
    </row>
    <row r="28" spans="1:33" x14ac:dyDescent="0.25">
      <c r="A28" s="7" t="s">
        <v>43</v>
      </c>
      <c r="B28">
        <v>0</v>
      </c>
      <c r="C28" s="73">
        <f>F5</f>
        <v>368126319000000</v>
      </c>
      <c r="D28">
        <v>0</v>
      </c>
      <c r="E28">
        <v>0</v>
      </c>
      <c r="F28">
        <v>0</v>
      </c>
      <c r="H28" t="b">
        <f>SUM(C25:C28)=SUM(C5:G5)</f>
        <v>1</v>
      </c>
    </row>
    <row r="29" spans="1:33" x14ac:dyDescent="0.25">
      <c r="A29" s="7" t="s">
        <v>45</v>
      </c>
      <c r="B29" s="73">
        <f>$H$5*SUMIFS($C$11:$C$14,$B$11:$B$14,B24)</f>
        <v>36617046996220.258</v>
      </c>
      <c r="C29" s="73">
        <f>$H$5*SUMIFS($C$11:$C$14,$B$11:$B$14,C24)</f>
        <v>129658775715411.44</v>
      </c>
      <c r="D29" s="73">
        <f>$H$5*SUMIFS($C$11:$C$14,$B$11:$B$14,D24)</f>
        <v>47024752224724.781</v>
      </c>
      <c r="E29" s="73">
        <f>$H$5*SUMIFS($C$11:$C$14,$B$11:$B$14,E24)</f>
        <v>155799976063643.53</v>
      </c>
      <c r="F29">
        <f>$H$5*SUMIFS($C$11:$C$14,$B$11:$B$14,F24)</f>
        <v>0</v>
      </c>
      <c r="H29" s="73" t="b">
        <f>SUM(B29:F29)=H5</f>
        <v>1</v>
      </c>
      <c r="I29" s="112"/>
    </row>
    <row r="30" spans="1:33" x14ac:dyDescent="0.25">
      <c r="A30" s="7"/>
    </row>
    <row r="32" spans="1:33" x14ac:dyDescent="0.25">
      <c r="B32" s="7">
        <v>2019</v>
      </c>
      <c r="C32" s="7">
        <v>2020</v>
      </c>
      <c r="D32" s="7">
        <v>2021</v>
      </c>
      <c r="E32" s="7">
        <v>2022</v>
      </c>
      <c r="F32" s="7">
        <v>2023</v>
      </c>
      <c r="G32" s="7">
        <v>2024</v>
      </c>
      <c r="H32" s="7">
        <v>2025</v>
      </c>
      <c r="I32" s="7">
        <v>2026</v>
      </c>
      <c r="J32" s="7">
        <v>2027</v>
      </c>
      <c r="K32" s="7">
        <v>2028</v>
      </c>
      <c r="L32" s="7">
        <v>2029</v>
      </c>
      <c r="M32" s="7">
        <v>2030</v>
      </c>
      <c r="N32" s="7">
        <v>2031</v>
      </c>
      <c r="O32" s="7">
        <v>2032</v>
      </c>
      <c r="P32" s="7">
        <v>2033</v>
      </c>
      <c r="Q32" s="7">
        <v>2034</v>
      </c>
      <c r="R32" s="7">
        <v>2035</v>
      </c>
      <c r="S32" s="7">
        <v>2036</v>
      </c>
      <c r="T32" s="7">
        <v>2037</v>
      </c>
      <c r="U32" s="7">
        <v>2038</v>
      </c>
      <c r="V32" s="7">
        <v>2039</v>
      </c>
      <c r="W32" s="7">
        <v>2040</v>
      </c>
      <c r="X32" s="7">
        <v>2041</v>
      </c>
      <c r="Y32" s="7">
        <v>2042</v>
      </c>
      <c r="Z32" s="7">
        <v>2043</v>
      </c>
      <c r="AA32" s="7">
        <v>2044</v>
      </c>
      <c r="AB32" s="7">
        <v>2045</v>
      </c>
      <c r="AC32" s="7">
        <v>2046</v>
      </c>
      <c r="AD32" s="7">
        <v>2047</v>
      </c>
      <c r="AE32" s="7">
        <v>2048</v>
      </c>
      <c r="AF32" s="7">
        <v>2049</v>
      </c>
      <c r="AG32" s="7">
        <v>2050</v>
      </c>
    </row>
    <row r="33" spans="1:36" x14ac:dyDescent="0.25">
      <c r="A33" s="7" t="s">
        <v>201</v>
      </c>
      <c r="B33" s="102">
        <v>1</v>
      </c>
      <c r="C33" s="102">
        <f>J6</f>
        <v>1.0103106714774124</v>
      </c>
      <c r="D33" s="102">
        <f>J7</f>
        <v>0.99638194853137874</v>
      </c>
      <c r="E33" s="77">
        <f>_xlfn.FORECAST.LINEAR(E$32,$C$18:$C$21,$B$18:$B$21)</f>
        <v>1.1763111152659462</v>
      </c>
      <c r="F33" s="77">
        <f t="shared" ref="F33:AG33" si="1">_xlfn.FORECAST.LINEAR(F$32,$C$18:$C$21,$B$18:$B$21)</f>
        <v>1.3469430681499261</v>
      </c>
      <c r="G33" s="77">
        <f t="shared" si="1"/>
        <v>1.5175750210339061</v>
      </c>
      <c r="H33" s="77">
        <f t="shared" si="1"/>
        <v>1.688206973917886</v>
      </c>
      <c r="I33" s="77">
        <f t="shared" si="1"/>
        <v>1.8588389268019228</v>
      </c>
      <c r="J33" s="77">
        <f t="shared" si="1"/>
        <v>2.0294708796859027</v>
      </c>
      <c r="K33" s="77">
        <f t="shared" si="1"/>
        <v>2.2001028325698826</v>
      </c>
      <c r="L33" s="77">
        <f t="shared" si="1"/>
        <v>2.3707347854538625</v>
      </c>
      <c r="M33" s="77">
        <f t="shared" si="1"/>
        <v>2.5413667383378424</v>
      </c>
      <c r="N33" s="77">
        <f t="shared" si="1"/>
        <v>2.7119986912218224</v>
      </c>
      <c r="O33" s="77">
        <f t="shared" si="1"/>
        <v>2.8826306441058023</v>
      </c>
      <c r="P33" s="77">
        <f t="shared" si="1"/>
        <v>3.0532625969897822</v>
      </c>
      <c r="Q33" s="77">
        <f t="shared" si="1"/>
        <v>3.2238945498737621</v>
      </c>
      <c r="R33" s="77">
        <f t="shared" si="1"/>
        <v>3.3945265027577989</v>
      </c>
      <c r="S33" s="77">
        <f t="shared" si="1"/>
        <v>3.5651584556417788</v>
      </c>
      <c r="T33" s="77">
        <f t="shared" si="1"/>
        <v>3.7357904085257587</v>
      </c>
      <c r="U33" s="77">
        <f t="shared" si="1"/>
        <v>3.9064223614097386</v>
      </c>
      <c r="V33" s="77">
        <f t="shared" si="1"/>
        <v>4.0770543142937186</v>
      </c>
      <c r="W33" s="77">
        <f t="shared" si="1"/>
        <v>4.2476862671776985</v>
      </c>
      <c r="X33" s="77">
        <f t="shared" si="1"/>
        <v>4.4183182200616784</v>
      </c>
      <c r="Y33" s="77">
        <f t="shared" si="1"/>
        <v>4.5889501729456583</v>
      </c>
      <c r="Z33" s="77">
        <f t="shared" si="1"/>
        <v>4.7595821258296382</v>
      </c>
      <c r="AA33" s="77">
        <f t="shared" si="1"/>
        <v>4.930214078713675</v>
      </c>
      <c r="AB33" s="77">
        <f t="shared" si="1"/>
        <v>5.1008460315976549</v>
      </c>
      <c r="AC33" s="77">
        <f t="shared" si="1"/>
        <v>5.2714779844816348</v>
      </c>
      <c r="AD33" s="77">
        <f t="shared" si="1"/>
        <v>5.4421099373656148</v>
      </c>
      <c r="AE33" s="77">
        <f t="shared" si="1"/>
        <v>5.6127418902495947</v>
      </c>
      <c r="AF33" s="77">
        <f t="shared" si="1"/>
        <v>5.7833738431335746</v>
      </c>
      <c r="AG33" s="77">
        <f t="shared" si="1"/>
        <v>5.9540057960175545</v>
      </c>
      <c r="AJ33" s="113"/>
    </row>
    <row r="34" spans="1:36" x14ac:dyDescent="0.25">
      <c r="A34" s="7"/>
      <c r="B34" s="108"/>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c r="AE34" s="108"/>
      <c r="AF34" s="108"/>
      <c r="AG34" s="108"/>
    </row>
    <row r="35" spans="1:36" s="96" customFormat="1" x14ac:dyDescent="0.25">
      <c r="A35" s="95" t="s">
        <v>198</v>
      </c>
    </row>
    <row r="36" spans="1:36" x14ac:dyDescent="0.25">
      <c r="B36" s="115"/>
      <c r="C36" s="115"/>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c r="AC36" s="115"/>
      <c r="AD36" s="115"/>
      <c r="AE36" s="115"/>
      <c r="AF36" s="115"/>
      <c r="AG36" s="115"/>
    </row>
    <row r="37" spans="1:36" ht="15.75" thickBot="1" x14ac:dyDescent="0.3">
      <c r="A37" s="7" t="s">
        <v>202</v>
      </c>
    </row>
    <row r="38" spans="1:36" x14ac:dyDescent="0.25">
      <c r="A38" t="s">
        <v>152</v>
      </c>
      <c r="B38" s="99">
        <v>2019</v>
      </c>
      <c r="C38">
        <v>2020</v>
      </c>
      <c r="D38">
        <v>2021</v>
      </c>
      <c r="E38">
        <v>2022</v>
      </c>
      <c r="F38">
        <v>2023</v>
      </c>
      <c r="G38">
        <v>2024</v>
      </c>
      <c r="H38">
        <v>2025</v>
      </c>
      <c r="I38">
        <v>2026</v>
      </c>
      <c r="J38">
        <v>2027</v>
      </c>
      <c r="K38">
        <v>2028</v>
      </c>
      <c r="L38">
        <v>2029</v>
      </c>
      <c r="M38">
        <v>2030</v>
      </c>
      <c r="N38">
        <v>2031</v>
      </c>
      <c r="O38">
        <v>2032</v>
      </c>
      <c r="P38">
        <v>2033</v>
      </c>
      <c r="Q38">
        <v>2034</v>
      </c>
      <c r="R38">
        <v>2035</v>
      </c>
      <c r="S38">
        <v>2036</v>
      </c>
      <c r="T38">
        <v>2037</v>
      </c>
      <c r="U38">
        <v>2038</v>
      </c>
      <c r="V38">
        <v>2039</v>
      </c>
      <c r="W38">
        <v>2040</v>
      </c>
      <c r="X38">
        <v>2041</v>
      </c>
      <c r="Y38">
        <v>2042</v>
      </c>
      <c r="Z38">
        <v>2043</v>
      </c>
      <c r="AA38">
        <v>2044</v>
      </c>
      <c r="AB38">
        <v>2045</v>
      </c>
      <c r="AC38">
        <v>2046</v>
      </c>
      <c r="AD38">
        <v>2047</v>
      </c>
      <c r="AE38">
        <v>2048</v>
      </c>
      <c r="AF38">
        <v>2049</v>
      </c>
      <c r="AG38">
        <v>2050</v>
      </c>
    </row>
    <row r="39" spans="1:36" x14ac:dyDescent="0.25">
      <c r="A39" t="s">
        <v>153</v>
      </c>
      <c r="B39" s="100">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row>
    <row r="40" spans="1:36" x14ac:dyDescent="0.25">
      <c r="A40" t="s">
        <v>154</v>
      </c>
      <c r="B40" s="10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row>
    <row r="41" spans="1:36" x14ac:dyDescent="0.25">
      <c r="A41" t="s">
        <v>155</v>
      </c>
      <c r="B41" s="100">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row>
    <row r="42" spans="1:36" x14ac:dyDescent="0.25">
      <c r="A42" t="s">
        <v>156</v>
      </c>
      <c r="B42" s="100">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row>
    <row r="43" spans="1:36" x14ac:dyDescent="0.25">
      <c r="A43" t="s">
        <v>157</v>
      </c>
      <c r="B43" s="100">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row>
    <row r="44" spans="1:36" x14ac:dyDescent="0.25">
      <c r="A44" t="s">
        <v>158</v>
      </c>
      <c r="B44" s="100">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6" x14ac:dyDescent="0.25">
      <c r="A45" t="s">
        <v>159</v>
      </c>
      <c r="B45" s="100">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row>
    <row r="46" spans="1:36" x14ac:dyDescent="0.25">
      <c r="A46" t="s">
        <v>160</v>
      </c>
      <c r="B46" s="100">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row>
    <row r="47" spans="1:36" x14ac:dyDescent="0.25">
      <c r="A47" t="s">
        <v>161</v>
      </c>
      <c r="B47" s="100">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row>
    <row r="48" spans="1:36" x14ac:dyDescent="0.25">
      <c r="A48" t="s">
        <v>162</v>
      </c>
      <c r="B48" s="100">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7" x14ac:dyDescent="0.25">
      <c r="B49" s="100"/>
    </row>
    <row r="50" spans="1:37" x14ac:dyDescent="0.25">
      <c r="A50" s="7" t="s">
        <v>203</v>
      </c>
      <c r="B50" s="100"/>
    </row>
    <row r="51" spans="1:37" x14ac:dyDescent="0.25">
      <c r="A51" t="s">
        <v>152</v>
      </c>
      <c r="B51" s="100">
        <v>2019</v>
      </c>
      <c r="C51">
        <v>2020</v>
      </c>
      <c r="D51">
        <v>2021</v>
      </c>
      <c r="E51">
        <v>2022</v>
      </c>
      <c r="F51">
        <v>2023</v>
      </c>
      <c r="G51">
        <v>2024</v>
      </c>
      <c r="H51">
        <v>2025</v>
      </c>
      <c r="I51">
        <v>2026</v>
      </c>
      <c r="J51">
        <v>2027</v>
      </c>
      <c r="K51">
        <v>2028</v>
      </c>
      <c r="L51">
        <v>2029</v>
      </c>
      <c r="M51">
        <v>2030</v>
      </c>
      <c r="N51">
        <v>2031</v>
      </c>
      <c r="O51">
        <v>2032</v>
      </c>
      <c r="P51">
        <v>2033</v>
      </c>
      <c r="Q51">
        <v>2034</v>
      </c>
      <c r="R51">
        <v>2035</v>
      </c>
      <c r="S51">
        <v>2036</v>
      </c>
      <c r="T51">
        <v>2037</v>
      </c>
      <c r="U51">
        <v>2038</v>
      </c>
      <c r="V51">
        <v>2039</v>
      </c>
      <c r="W51">
        <v>2040</v>
      </c>
      <c r="X51">
        <v>2041</v>
      </c>
      <c r="Y51">
        <v>2042</v>
      </c>
      <c r="Z51">
        <v>2043</v>
      </c>
      <c r="AA51">
        <v>2044</v>
      </c>
      <c r="AB51">
        <v>2045</v>
      </c>
      <c r="AC51">
        <v>2046</v>
      </c>
      <c r="AD51">
        <v>2047</v>
      </c>
      <c r="AE51">
        <v>2048</v>
      </c>
      <c r="AF51">
        <v>2049</v>
      </c>
      <c r="AG51">
        <v>2050</v>
      </c>
    </row>
    <row r="52" spans="1:37" x14ac:dyDescent="0.25">
      <c r="A52" t="s">
        <v>153</v>
      </c>
      <c r="B52" s="111">
        <f>$B$29*B$34*B$33</f>
        <v>0</v>
      </c>
      <c r="C52" s="111">
        <f t="shared" ref="C52:AF52" si="2">$B$29*C$34*C$33</f>
        <v>0</v>
      </c>
      <c r="D52" s="111">
        <f t="shared" si="2"/>
        <v>0</v>
      </c>
      <c r="E52" s="111">
        <f t="shared" si="2"/>
        <v>0</v>
      </c>
      <c r="F52" s="111">
        <f t="shared" si="2"/>
        <v>0</v>
      </c>
      <c r="G52" s="111">
        <f t="shared" si="2"/>
        <v>0</v>
      </c>
      <c r="H52" s="111">
        <f t="shared" si="2"/>
        <v>0</v>
      </c>
      <c r="I52" s="111">
        <f>$B$29*I$34*I$33</f>
        <v>0</v>
      </c>
      <c r="J52" s="111">
        <f t="shared" si="2"/>
        <v>0</v>
      </c>
      <c r="K52" s="111">
        <f t="shared" si="2"/>
        <v>0</v>
      </c>
      <c r="L52" s="111">
        <f t="shared" si="2"/>
        <v>0</v>
      </c>
      <c r="M52" s="111">
        <f t="shared" si="2"/>
        <v>0</v>
      </c>
      <c r="N52" s="111">
        <f t="shared" si="2"/>
        <v>0</v>
      </c>
      <c r="O52" s="111">
        <f t="shared" si="2"/>
        <v>0</v>
      </c>
      <c r="P52" s="111">
        <f t="shared" si="2"/>
        <v>0</v>
      </c>
      <c r="Q52" s="111">
        <f t="shared" si="2"/>
        <v>0</v>
      </c>
      <c r="R52" s="111">
        <f t="shared" si="2"/>
        <v>0</v>
      </c>
      <c r="S52" s="111">
        <f t="shared" si="2"/>
        <v>0</v>
      </c>
      <c r="T52" s="111">
        <f t="shared" si="2"/>
        <v>0</v>
      </c>
      <c r="U52" s="111">
        <f t="shared" si="2"/>
        <v>0</v>
      </c>
      <c r="V52" s="111">
        <f t="shared" si="2"/>
        <v>0</v>
      </c>
      <c r="W52" s="111">
        <f t="shared" si="2"/>
        <v>0</v>
      </c>
      <c r="X52" s="111">
        <f t="shared" si="2"/>
        <v>0</v>
      </c>
      <c r="Y52" s="111">
        <f t="shared" si="2"/>
        <v>0</v>
      </c>
      <c r="Z52" s="111">
        <f t="shared" si="2"/>
        <v>0</v>
      </c>
      <c r="AA52" s="111">
        <f t="shared" si="2"/>
        <v>0</v>
      </c>
      <c r="AB52" s="111">
        <f t="shared" si="2"/>
        <v>0</v>
      </c>
      <c r="AC52" s="111">
        <f t="shared" si="2"/>
        <v>0</v>
      </c>
      <c r="AD52" s="111">
        <f t="shared" si="2"/>
        <v>0</v>
      </c>
      <c r="AE52" s="111">
        <f t="shared" si="2"/>
        <v>0</v>
      </c>
      <c r="AF52" s="111">
        <f t="shared" si="2"/>
        <v>0</v>
      </c>
      <c r="AG52" s="111">
        <f>$B$29*AG$34*AG$33</f>
        <v>0</v>
      </c>
      <c r="AI52" s="77" t="e">
        <f>AG52/B52</f>
        <v>#DIV/0!</v>
      </c>
      <c r="AK52" s="114"/>
    </row>
    <row r="53" spans="1:37" x14ac:dyDescent="0.25">
      <c r="A53" t="s">
        <v>154</v>
      </c>
      <c r="B53" s="100">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7" x14ac:dyDescent="0.25">
      <c r="A54" t="s">
        <v>155</v>
      </c>
      <c r="B54" s="100">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row>
    <row r="55" spans="1:37" x14ac:dyDescent="0.25">
      <c r="A55" t="s">
        <v>156</v>
      </c>
      <c r="B55" s="100">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7" x14ac:dyDescent="0.25">
      <c r="A56" t="s">
        <v>157</v>
      </c>
      <c r="B56" s="100">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row>
    <row r="57" spans="1:37" x14ac:dyDescent="0.25">
      <c r="A57" t="s">
        <v>158</v>
      </c>
      <c r="B57" s="100">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7" x14ac:dyDescent="0.25">
      <c r="A58" t="s">
        <v>159</v>
      </c>
      <c r="B58" s="100">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7" x14ac:dyDescent="0.25">
      <c r="A59" t="s">
        <v>160</v>
      </c>
      <c r="B59" s="100">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7" x14ac:dyDescent="0.25">
      <c r="A60" t="s">
        <v>161</v>
      </c>
      <c r="B60" s="10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7" x14ac:dyDescent="0.25">
      <c r="A61" t="s">
        <v>162</v>
      </c>
      <c r="B61" s="100">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7" x14ac:dyDescent="0.25">
      <c r="B62" s="100"/>
    </row>
    <row r="63" spans="1:37" x14ac:dyDescent="0.25">
      <c r="A63" s="7" t="s">
        <v>204</v>
      </c>
      <c r="B63" s="100"/>
    </row>
    <row r="64" spans="1:37" x14ac:dyDescent="0.25">
      <c r="A64" t="s">
        <v>152</v>
      </c>
      <c r="B64" s="100">
        <v>2019</v>
      </c>
      <c r="C64">
        <v>2020</v>
      </c>
      <c r="D64">
        <v>2021</v>
      </c>
      <c r="E64">
        <v>2022</v>
      </c>
      <c r="F64">
        <v>2023</v>
      </c>
      <c r="G64">
        <v>2024</v>
      </c>
      <c r="H64">
        <v>2025</v>
      </c>
      <c r="I64">
        <v>2026</v>
      </c>
      <c r="J64">
        <v>2027</v>
      </c>
      <c r="K64">
        <v>2028</v>
      </c>
      <c r="L64">
        <v>2029</v>
      </c>
      <c r="M64">
        <v>2030</v>
      </c>
      <c r="N64">
        <v>2031</v>
      </c>
      <c r="O64">
        <v>2032</v>
      </c>
      <c r="P64">
        <v>2033</v>
      </c>
      <c r="Q64">
        <v>2034</v>
      </c>
      <c r="R64">
        <v>2035</v>
      </c>
      <c r="S64">
        <v>2036</v>
      </c>
      <c r="T64">
        <v>2037</v>
      </c>
      <c r="U64">
        <v>2038</v>
      </c>
      <c r="V64">
        <v>2039</v>
      </c>
      <c r="W64">
        <v>2040</v>
      </c>
      <c r="X64">
        <v>2041</v>
      </c>
      <c r="Y64">
        <v>2042</v>
      </c>
      <c r="Z64">
        <v>2043</v>
      </c>
      <c r="AA64">
        <v>2044</v>
      </c>
      <c r="AB64">
        <v>2045</v>
      </c>
      <c r="AC64">
        <v>2046</v>
      </c>
      <c r="AD64">
        <v>2047</v>
      </c>
      <c r="AE64">
        <v>2048</v>
      </c>
      <c r="AF64">
        <v>2049</v>
      </c>
      <c r="AG64">
        <v>2050</v>
      </c>
    </row>
    <row r="65" spans="1:35" x14ac:dyDescent="0.25">
      <c r="A65" t="s">
        <v>153</v>
      </c>
      <c r="B65" s="111">
        <f>$D$29*B$34*B$33</f>
        <v>0</v>
      </c>
      <c r="C65" s="111">
        <f t="shared" ref="C65:AG65" si="3">$D$29*C$34*C$33</f>
        <v>0</v>
      </c>
      <c r="D65" s="111">
        <f t="shared" si="3"/>
        <v>0</v>
      </c>
      <c r="E65" s="111">
        <f t="shared" si="3"/>
        <v>0</v>
      </c>
      <c r="F65" s="111">
        <f t="shared" si="3"/>
        <v>0</v>
      </c>
      <c r="G65" s="111">
        <f t="shared" si="3"/>
        <v>0</v>
      </c>
      <c r="H65" s="111">
        <f>$D$29*H$34*H$33</f>
        <v>0</v>
      </c>
      <c r="I65" s="111">
        <f t="shared" si="3"/>
        <v>0</v>
      </c>
      <c r="J65" s="111">
        <f t="shared" si="3"/>
        <v>0</v>
      </c>
      <c r="K65" s="111">
        <f t="shared" si="3"/>
        <v>0</v>
      </c>
      <c r="L65" s="111">
        <f t="shared" si="3"/>
        <v>0</v>
      </c>
      <c r="M65" s="111">
        <f t="shared" si="3"/>
        <v>0</v>
      </c>
      <c r="N65" s="111">
        <f t="shared" si="3"/>
        <v>0</v>
      </c>
      <c r="O65" s="111">
        <f t="shared" si="3"/>
        <v>0</v>
      </c>
      <c r="P65" s="111">
        <f t="shared" si="3"/>
        <v>0</v>
      </c>
      <c r="Q65" s="111">
        <f t="shared" si="3"/>
        <v>0</v>
      </c>
      <c r="R65" s="111">
        <f t="shared" si="3"/>
        <v>0</v>
      </c>
      <c r="S65" s="111">
        <f t="shared" si="3"/>
        <v>0</v>
      </c>
      <c r="T65" s="111">
        <f t="shared" si="3"/>
        <v>0</v>
      </c>
      <c r="U65" s="111">
        <f t="shared" si="3"/>
        <v>0</v>
      </c>
      <c r="V65" s="111">
        <f t="shared" si="3"/>
        <v>0</v>
      </c>
      <c r="W65" s="111">
        <f t="shared" si="3"/>
        <v>0</v>
      </c>
      <c r="X65" s="111">
        <f t="shared" si="3"/>
        <v>0</v>
      </c>
      <c r="Y65" s="111">
        <f t="shared" si="3"/>
        <v>0</v>
      </c>
      <c r="Z65" s="111">
        <f t="shared" si="3"/>
        <v>0</v>
      </c>
      <c r="AA65" s="111">
        <f t="shared" si="3"/>
        <v>0</v>
      </c>
      <c r="AB65" s="111">
        <f t="shared" si="3"/>
        <v>0</v>
      </c>
      <c r="AC65" s="111">
        <f t="shared" si="3"/>
        <v>0</v>
      </c>
      <c r="AD65" s="111">
        <f t="shared" si="3"/>
        <v>0</v>
      </c>
      <c r="AE65" s="111">
        <f t="shared" si="3"/>
        <v>0</v>
      </c>
      <c r="AF65" s="111">
        <f t="shared" si="3"/>
        <v>0</v>
      </c>
      <c r="AG65" s="111">
        <f t="shared" si="3"/>
        <v>0</v>
      </c>
      <c r="AI65" s="77" t="e">
        <f>AG65/B65</f>
        <v>#DIV/0!</v>
      </c>
    </row>
    <row r="66" spans="1:35" x14ac:dyDescent="0.25">
      <c r="A66" t="s">
        <v>154</v>
      </c>
      <c r="B66" s="100">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5" x14ac:dyDescent="0.25">
      <c r="A67" t="s">
        <v>155</v>
      </c>
      <c r="B67" s="100">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5" x14ac:dyDescent="0.25">
      <c r="A68" t="s">
        <v>156</v>
      </c>
      <c r="B68" s="100">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5" x14ac:dyDescent="0.25">
      <c r="A69" t="s">
        <v>157</v>
      </c>
      <c r="B69" s="100">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5" x14ac:dyDescent="0.25">
      <c r="A70" t="s">
        <v>158</v>
      </c>
      <c r="B70" s="10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row>
    <row r="71" spans="1:35" x14ac:dyDescent="0.25">
      <c r="A71" t="s">
        <v>159</v>
      </c>
      <c r="B71" s="100">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row>
    <row r="72" spans="1:35" x14ac:dyDescent="0.25">
      <c r="A72" t="s">
        <v>160</v>
      </c>
      <c r="B72" s="100">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A73" t="s">
        <v>161</v>
      </c>
      <c r="B73" s="100">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row>
    <row r="74" spans="1:35" x14ac:dyDescent="0.25">
      <c r="A74" t="s">
        <v>162</v>
      </c>
      <c r="B74" s="100">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5" x14ac:dyDescent="0.25">
      <c r="B75" s="100"/>
    </row>
    <row r="76" spans="1:35" x14ac:dyDescent="0.25">
      <c r="A76" s="7" t="s">
        <v>205</v>
      </c>
      <c r="B76" s="100"/>
    </row>
    <row r="77" spans="1:35" x14ac:dyDescent="0.25">
      <c r="A77" t="s">
        <v>152</v>
      </c>
      <c r="B77" s="100">
        <v>2019</v>
      </c>
      <c r="C77">
        <v>2020</v>
      </c>
      <c r="D77">
        <v>2021</v>
      </c>
      <c r="E77">
        <v>2022</v>
      </c>
      <c r="F77">
        <v>2023</v>
      </c>
      <c r="G77">
        <v>2024</v>
      </c>
      <c r="H77">
        <v>2025</v>
      </c>
      <c r="I77">
        <v>2026</v>
      </c>
      <c r="J77">
        <v>2027</v>
      </c>
      <c r="K77">
        <v>2028</v>
      </c>
      <c r="L77">
        <v>2029</v>
      </c>
      <c r="M77">
        <v>2030</v>
      </c>
      <c r="N77">
        <v>2031</v>
      </c>
      <c r="O77">
        <v>2032</v>
      </c>
      <c r="P77">
        <v>2033</v>
      </c>
      <c r="Q77">
        <v>2034</v>
      </c>
      <c r="R77">
        <v>2035</v>
      </c>
      <c r="S77">
        <v>2036</v>
      </c>
      <c r="T77">
        <v>2037</v>
      </c>
      <c r="U77">
        <v>2038</v>
      </c>
      <c r="V77">
        <v>2039</v>
      </c>
      <c r="W77">
        <v>2040</v>
      </c>
      <c r="X77">
        <v>2041</v>
      </c>
      <c r="Y77">
        <v>2042</v>
      </c>
      <c r="Z77">
        <v>2043</v>
      </c>
      <c r="AA77">
        <v>2044</v>
      </c>
      <c r="AB77">
        <v>2045</v>
      </c>
      <c r="AC77">
        <v>2046</v>
      </c>
      <c r="AD77">
        <v>2047</v>
      </c>
      <c r="AE77">
        <v>2048</v>
      </c>
      <c r="AF77">
        <v>2049</v>
      </c>
      <c r="AG77">
        <v>2050</v>
      </c>
    </row>
    <row r="78" spans="1:35" x14ac:dyDescent="0.25">
      <c r="A78" t="s">
        <v>153</v>
      </c>
      <c r="B78" s="111">
        <f>$C$29*B$34*B$33</f>
        <v>0</v>
      </c>
      <c r="C78" s="111">
        <f t="shared" ref="C78:AG78" si="4">$C$29*C$34*C$33</f>
        <v>0</v>
      </c>
      <c r="D78" s="111">
        <f t="shared" si="4"/>
        <v>0</v>
      </c>
      <c r="E78" s="111">
        <f t="shared" si="4"/>
        <v>0</v>
      </c>
      <c r="F78" s="111">
        <f t="shared" si="4"/>
        <v>0</v>
      </c>
      <c r="G78" s="111">
        <f t="shared" si="4"/>
        <v>0</v>
      </c>
      <c r="H78" s="111">
        <f t="shared" si="4"/>
        <v>0</v>
      </c>
      <c r="I78" s="111">
        <f t="shared" si="4"/>
        <v>0</v>
      </c>
      <c r="J78" s="111">
        <f t="shared" si="4"/>
        <v>0</v>
      </c>
      <c r="K78" s="111">
        <f t="shared" si="4"/>
        <v>0</v>
      </c>
      <c r="L78" s="111">
        <f t="shared" si="4"/>
        <v>0</v>
      </c>
      <c r="M78" s="111">
        <f t="shared" si="4"/>
        <v>0</v>
      </c>
      <c r="N78" s="111">
        <f t="shared" si="4"/>
        <v>0</v>
      </c>
      <c r="O78" s="111">
        <f t="shared" si="4"/>
        <v>0</v>
      </c>
      <c r="P78" s="111">
        <f t="shared" si="4"/>
        <v>0</v>
      </c>
      <c r="Q78" s="111">
        <f t="shared" si="4"/>
        <v>0</v>
      </c>
      <c r="R78" s="111">
        <f t="shared" si="4"/>
        <v>0</v>
      </c>
      <c r="S78" s="111">
        <f t="shared" si="4"/>
        <v>0</v>
      </c>
      <c r="T78" s="111">
        <f t="shared" si="4"/>
        <v>0</v>
      </c>
      <c r="U78" s="111">
        <f t="shared" si="4"/>
        <v>0</v>
      </c>
      <c r="V78" s="111">
        <f t="shared" si="4"/>
        <v>0</v>
      </c>
      <c r="W78" s="111">
        <f t="shared" si="4"/>
        <v>0</v>
      </c>
      <c r="X78" s="111">
        <f t="shared" si="4"/>
        <v>0</v>
      </c>
      <c r="Y78" s="111">
        <f t="shared" si="4"/>
        <v>0</v>
      </c>
      <c r="Z78" s="111">
        <f t="shared" si="4"/>
        <v>0</v>
      </c>
      <c r="AA78" s="111">
        <f t="shared" si="4"/>
        <v>0</v>
      </c>
      <c r="AB78" s="111">
        <f t="shared" si="4"/>
        <v>0</v>
      </c>
      <c r="AC78" s="111">
        <f t="shared" si="4"/>
        <v>0</v>
      </c>
      <c r="AD78" s="111">
        <f t="shared" si="4"/>
        <v>0</v>
      </c>
      <c r="AE78" s="111">
        <f t="shared" si="4"/>
        <v>0</v>
      </c>
      <c r="AF78" s="111">
        <f t="shared" si="4"/>
        <v>0</v>
      </c>
      <c r="AG78" s="111">
        <f t="shared" si="4"/>
        <v>0</v>
      </c>
      <c r="AI78" s="77" t="e">
        <f>AG78/B78</f>
        <v>#DIV/0!</v>
      </c>
    </row>
    <row r="79" spans="1:35" x14ac:dyDescent="0.25">
      <c r="A79" t="s">
        <v>154</v>
      </c>
      <c r="B79" s="100">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I79" s="77"/>
    </row>
    <row r="80" spans="1:35" x14ac:dyDescent="0.25">
      <c r="A80" t="s">
        <v>155</v>
      </c>
      <c r="B80" s="111">
        <f>$C$26*B$34*B$33</f>
        <v>0</v>
      </c>
      <c r="C80" s="111">
        <f t="shared" ref="C80:AG80" si="5">$C$26*C$34*C$33</f>
        <v>0</v>
      </c>
      <c r="D80" s="111">
        <f t="shared" si="5"/>
        <v>0</v>
      </c>
      <c r="E80" s="111">
        <f t="shared" si="5"/>
        <v>0</v>
      </c>
      <c r="F80" s="111">
        <f t="shared" si="5"/>
        <v>0</v>
      </c>
      <c r="G80" s="111">
        <f t="shared" si="5"/>
        <v>0</v>
      </c>
      <c r="H80" s="111">
        <f t="shared" si="5"/>
        <v>0</v>
      </c>
      <c r="I80" s="111">
        <f t="shared" si="5"/>
        <v>0</v>
      </c>
      <c r="J80" s="111">
        <f t="shared" si="5"/>
        <v>0</v>
      </c>
      <c r="K80" s="111">
        <f t="shared" si="5"/>
        <v>0</v>
      </c>
      <c r="L80" s="111">
        <f t="shared" si="5"/>
        <v>0</v>
      </c>
      <c r="M80" s="111">
        <f t="shared" si="5"/>
        <v>0</v>
      </c>
      <c r="N80" s="111">
        <f t="shared" si="5"/>
        <v>0</v>
      </c>
      <c r="O80" s="111">
        <f t="shared" si="5"/>
        <v>0</v>
      </c>
      <c r="P80" s="111">
        <f t="shared" si="5"/>
        <v>0</v>
      </c>
      <c r="Q80" s="111">
        <f t="shared" si="5"/>
        <v>0</v>
      </c>
      <c r="R80" s="111">
        <f t="shared" si="5"/>
        <v>0</v>
      </c>
      <c r="S80" s="111">
        <f t="shared" si="5"/>
        <v>0</v>
      </c>
      <c r="T80" s="111">
        <f t="shared" si="5"/>
        <v>0</v>
      </c>
      <c r="U80" s="111">
        <f t="shared" si="5"/>
        <v>0</v>
      </c>
      <c r="V80" s="111">
        <f t="shared" si="5"/>
        <v>0</v>
      </c>
      <c r="W80" s="111">
        <f t="shared" si="5"/>
        <v>0</v>
      </c>
      <c r="X80" s="111">
        <f t="shared" si="5"/>
        <v>0</v>
      </c>
      <c r="Y80" s="111">
        <f t="shared" si="5"/>
        <v>0</v>
      </c>
      <c r="Z80" s="111">
        <f t="shared" si="5"/>
        <v>0</v>
      </c>
      <c r="AA80" s="111">
        <f t="shared" si="5"/>
        <v>0</v>
      </c>
      <c r="AB80" s="111">
        <f t="shared" si="5"/>
        <v>0</v>
      </c>
      <c r="AC80" s="111">
        <f t="shared" si="5"/>
        <v>0</v>
      </c>
      <c r="AD80" s="111">
        <f t="shared" si="5"/>
        <v>0</v>
      </c>
      <c r="AE80" s="111">
        <f t="shared" si="5"/>
        <v>0</v>
      </c>
      <c r="AF80" s="111">
        <f t="shared" si="5"/>
        <v>0</v>
      </c>
      <c r="AG80" s="111">
        <f t="shared" si="5"/>
        <v>0</v>
      </c>
      <c r="AI80" s="77" t="e">
        <f>AG80/B80</f>
        <v>#DIV/0!</v>
      </c>
    </row>
    <row r="81" spans="1:35" x14ac:dyDescent="0.25">
      <c r="A81" t="s">
        <v>156</v>
      </c>
      <c r="B81" s="100">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I81" s="77"/>
    </row>
    <row r="82" spans="1:35" x14ac:dyDescent="0.25">
      <c r="A82" t="s">
        <v>157</v>
      </c>
      <c r="B82" s="100">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I82" s="77"/>
    </row>
    <row r="83" spans="1:35" x14ac:dyDescent="0.25">
      <c r="A83" t="s">
        <v>158</v>
      </c>
      <c r="B83" s="111">
        <f>$C$25*B$34*B$33</f>
        <v>0</v>
      </c>
      <c r="C83" s="111">
        <f t="shared" ref="C83:AG83" si="6">$C$25*C$34*C$33</f>
        <v>0</v>
      </c>
      <c r="D83" s="111">
        <f t="shared" si="6"/>
        <v>0</v>
      </c>
      <c r="E83" s="111">
        <f t="shared" si="6"/>
        <v>0</v>
      </c>
      <c r="F83" s="111">
        <f t="shared" si="6"/>
        <v>0</v>
      </c>
      <c r="G83" s="111">
        <f t="shared" si="6"/>
        <v>0</v>
      </c>
      <c r="H83" s="111">
        <f t="shared" si="6"/>
        <v>0</v>
      </c>
      <c r="I83" s="111">
        <f t="shared" si="6"/>
        <v>0</v>
      </c>
      <c r="J83" s="111">
        <f t="shared" si="6"/>
        <v>0</v>
      </c>
      <c r="K83" s="111">
        <f t="shared" si="6"/>
        <v>0</v>
      </c>
      <c r="L83" s="111">
        <f t="shared" si="6"/>
        <v>0</v>
      </c>
      <c r="M83" s="111">
        <f t="shared" si="6"/>
        <v>0</v>
      </c>
      <c r="N83" s="111">
        <f t="shared" si="6"/>
        <v>0</v>
      </c>
      <c r="O83" s="111">
        <f t="shared" si="6"/>
        <v>0</v>
      </c>
      <c r="P83" s="111">
        <f t="shared" si="6"/>
        <v>0</v>
      </c>
      <c r="Q83" s="111">
        <f t="shared" si="6"/>
        <v>0</v>
      </c>
      <c r="R83" s="111">
        <f t="shared" si="6"/>
        <v>0</v>
      </c>
      <c r="S83" s="111">
        <f t="shared" si="6"/>
        <v>0</v>
      </c>
      <c r="T83" s="111">
        <f t="shared" si="6"/>
        <v>0</v>
      </c>
      <c r="U83" s="111">
        <f t="shared" si="6"/>
        <v>0</v>
      </c>
      <c r="V83" s="111">
        <f t="shared" si="6"/>
        <v>0</v>
      </c>
      <c r="W83" s="111">
        <f t="shared" si="6"/>
        <v>0</v>
      </c>
      <c r="X83" s="111">
        <f t="shared" si="6"/>
        <v>0</v>
      </c>
      <c r="Y83" s="111">
        <f t="shared" si="6"/>
        <v>0</v>
      </c>
      <c r="Z83" s="111">
        <f t="shared" si="6"/>
        <v>0</v>
      </c>
      <c r="AA83" s="111">
        <f t="shared" si="6"/>
        <v>0</v>
      </c>
      <c r="AB83" s="111">
        <f t="shared" si="6"/>
        <v>0</v>
      </c>
      <c r="AC83" s="111">
        <f t="shared" si="6"/>
        <v>0</v>
      </c>
      <c r="AD83" s="111">
        <f t="shared" si="6"/>
        <v>0</v>
      </c>
      <c r="AE83" s="111">
        <f t="shared" si="6"/>
        <v>0</v>
      </c>
      <c r="AF83" s="111">
        <f t="shared" si="6"/>
        <v>0</v>
      </c>
      <c r="AG83" s="111">
        <f t="shared" si="6"/>
        <v>0</v>
      </c>
      <c r="AI83" s="77" t="e">
        <f>AG83/B83</f>
        <v>#DIV/0!</v>
      </c>
    </row>
    <row r="84" spans="1:35" x14ac:dyDescent="0.25">
      <c r="A84" t="s">
        <v>159</v>
      </c>
      <c r="B84" s="111">
        <f>$C$27*B$34*B$33</f>
        <v>0</v>
      </c>
      <c r="C84" s="111">
        <f t="shared" ref="C84:AG84" si="7">$C$27*C$34*C$33</f>
        <v>0</v>
      </c>
      <c r="D84" s="111">
        <f t="shared" si="7"/>
        <v>0</v>
      </c>
      <c r="E84" s="111">
        <f t="shared" si="7"/>
        <v>0</v>
      </c>
      <c r="F84" s="111">
        <f t="shared" si="7"/>
        <v>0</v>
      </c>
      <c r="G84" s="111">
        <f t="shared" si="7"/>
        <v>0</v>
      </c>
      <c r="H84" s="111">
        <f t="shared" si="7"/>
        <v>0</v>
      </c>
      <c r="I84" s="111">
        <f t="shared" si="7"/>
        <v>0</v>
      </c>
      <c r="J84" s="111">
        <f t="shared" si="7"/>
        <v>0</v>
      </c>
      <c r="K84" s="111">
        <f t="shared" si="7"/>
        <v>0</v>
      </c>
      <c r="L84" s="111">
        <f t="shared" si="7"/>
        <v>0</v>
      </c>
      <c r="M84" s="111">
        <f t="shared" si="7"/>
        <v>0</v>
      </c>
      <c r="N84" s="111">
        <f t="shared" si="7"/>
        <v>0</v>
      </c>
      <c r="O84" s="111">
        <f t="shared" si="7"/>
        <v>0</v>
      </c>
      <c r="P84" s="111">
        <f t="shared" si="7"/>
        <v>0</v>
      </c>
      <c r="Q84" s="111">
        <f t="shared" si="7"/>
        <v>0</v>
      </c>
      <c r="R84" s="111">
        <f t="shared" si="7"/>
        <v>0</v>
      </c>
      <c r="S84" s="111">
        <f t="shared" si="7"/>
        <v>0</v>
      </c>
      <c r="T84" s="111">
        <f t="shared" si="7"/>
        <v>0</v>
      </c>
      <c r="U84" s="111">
        <f t="shared" si="7"/>
        <v>0</v>
      </c>
      <c r="V84" s="111">
        <f t="shared" si="7"/>
        <v>0</v>
      </c>
      <c r="W84" s="111">
        <f t="shared" si="7"/>
        <v>0</v>
      </c>
      <c r="X84" s="111">
        <f t="shared" si="7"/>
        <v>0</v>
      </c>
      <c r="Y84" s="111">
        <f t="shared" si="7"/>
        <v>0</v>
      </c>
      <c r="Z84" s="111">
        <f t="shared" si="7"/>
        <v>0</v>
      </c>
      <c r="AA84" s="111">
        <f t="shared" si="7"/>
        <v>0</v>
      </c>
      <c r="AB84" s="111">
        <f t="shared" si="7"/>
        <v>0</v>
      </c>
      <c r="AC84" s="111">
        <f t="shared" si="7"/>
        <v>0</v>
      </c>
      <c r="AD84" s="111">
        <f t="shared" si="7"/>
        <v>0</v>
      </c>
      <c r="AE84" s="111">
        <f t="shared" si="7"/>
        <v>0</v>
      </c>
      <c r="AF84" s="111">
        <f t="shared" si="7"/>
        <v>0</v>
      </c>
      <c r="AG84" s="111">
        <f t="shared" si="7"/>
        <v>0</v>
      </c>
      <c r="AI84" s="77" t="e">
        <f>AG84/B84</f>
        <v>#DIV/0!</v>
      </c>
    </row>
    <row r="85" spans="1:35" x14ac:dyDescent="0.25">
      <c r="A85" t="s">
        <v>160</v>
      </c>
      <c r="B85" s="100">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I85" s="77"/>
    </row>
    <row r="86" spans="1:35" x14ac:dyDescent="0.25">
      <c r="A86" t="s">
        <v>161</v>
      </c>
      <c r="B86" s="111">
        <f>$C$28*B$34*B$33</f>
        <v>0</v>
      </c>
      <c r="C86" s="111">
        <f t="shared" ref="C86:AG86" si="8">$C$28*C$34*C$33</f>
        <v>0</v>
      </c>
      <c r="D86" s="111">
        <f t="shared" si="8"/>
        <v>0</v>
      </c>
      <c r="E86" s="111">
        <f t="shared" si="8"/>
        <v>0</v>
      </c>
      <c r="F86" s="111">
        <f t="shared" si="8"/>
        <v>0</v>
      </c>
      <c r="G86" s="111">
        <f t="shared" si="8"/>
        <v>0</v>
      </c>
      <c r="H86" s="111">
        <f t="shared" si="8"/>
        <v>0</v>
      </c>
      <c r="I86" s="111">
        <f t="shared" si="8"/>
        <v>0</v>
      </c>
      <c r="J86" s="111">
        <f t="shared" si="8"/>
        <v>0</v>
      </c>
      <c r="K86" s="111">
        <f t="shared" si="8"/>
        <v>0</v>
      </c>
      <c r="L86" s="111">
        <f t="shared" si="8"/>
        <v>0</v>
      </c>
      <c r="M86" s="111">
        <f t="shared" si="8"/>
        <v>0</v>
      </c>
      <c r="N86" s="111">
        <f t="shared" si="8"/>
        <v>0</v>
      </c>
      <c r="O86" s="111">
        <f t="shared" si="8"/>
        <v>0</v>
      </c>
      <c r="P86" s="111">
        <f t="shared" si="8"/>
        <v>0</v>
      </c>
      <c r="Q86" s="111">
        <f t="shared" si="8"/>
        <v>0</v>
      </c>
      <c r="R86" s="111">
        <f t="shared" si="8"/>
        <v>0</v>
      </c>
      <c r="S86" s="111">
        <f t="shared" si="8"/>
        <v>0</v>
      </c>
      <c r="T86" s="111">
        <f t="shared" si="8"/>
        <v>0</v>
      </c>
      <c r="U86" s="111">
        <f t="shared" si="8"/>
        <v>0</v>
      </c>
      <c r="V86" s="111">
        <f t="shared" si="8"/>
        <v>0</v>
      </c>
      <c r="W86" s="111">
        <f t="shared" si="8"/>
        <v>0</v>
      </c>
      <c r="X86" s="111">
        <f t="shared" si="8"/>
        <v>0</v>
      </c>
      <c r="Y86" s="111">
        <f t="shared" si="8"/>
        <v>0</v>
      </c>
      <c r="Z86" s="111">
        <f t="shared" si="8"/>
        <v>0</v>
      </c>
      <c r="AA86" s="111">
        <f t="shared" si="8"/>
        <v>0</v>
      </c>
      <c r="AB86" s="111">
        <f t="shared" si="8"/>
        <v>0</v>
      </c>
      <c r="AC86" s="111">
        <f t="shared" si="8"/>
        <v>0</v>
      </c>
      <c r="AD86" s="111">
        <f t="shared" si="8"/>
        <v>0</v>
      </c>
      <c r="AE86" s="111">
        <f t="shared" si="8"/>
        <v>0</v>
      </c>
      <c r="AF86" s="111">
        <f t="shared" si="8"/>
        <v>0</v>
      </c>
      <c r="AG86" s="111">
        <f t="shared" si="8"/>
        <v>0</v>
      </c>
      <c r="AI86" s="77" t="e">
        <f>AG86/B86</f>
        <v>#DIV/0!</v>
      </c>
    </row>
    <row r="87" spans="1:35" x14ac:dyDescent="0.25">
      <c r="A87" t="s">
        <v>162</v>
      </c>
      <c r="B87" s="100">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row>
    <row r="88" spans="1:35" x14ac:dyDescent="0.25">
      <c r="B88" s="100"/>
    </row>
    <row r="89" spans="1:35" x14ac:dyDescent="0.25">
      <c r="A89" s="7" t="s">
        <v>206</v>
      </c>
      <c r="B89" s="100"/>
    </row>
    <row r="90" spans="1:35" x14ac:dyDescent="0.25">
      <c r="A90" t="s">
        <v>152</v>
      </c>
      <c r="B90" s="100">
        <v>2019</v>
      </c>
      <c r="C90">
        <v>2020</v>
      </c>
      <c r="D90">
        <v>2021</v>
      </c>
      <c r="E90">
        <v>2022</v>
      </c>
      <c r="F90">
        <v>2023</v>
      </c>
      <c r="G90">
        <v>2024</v>
      </c>
      <c r="H90">
        <v>2025</v>
      </c>
      <c r="I90">
        <v>2026</v>
      </c>
      <c r="J90">
        <v>2027</v>
      </c>
      <c r="K90">
        <v>2028</v>
      </c>
      <c r="L90">
        <v>2029</v>
      </c>
      <c r="M90">
        <v>2030</v>
      </c>
      <c r="N90">
        <v>2031</v>
      </c>
      <c r="O90">
        <v>2032</v>
      </c>
      <c r="P90">
        <v>2033</v>
      </c>
      <c r="Q90">
        <v>2034</v>
      </c>
      <c r="R90">
        <v>2035</v>
      </c>
      <c r="S90">
        <v>2036</v>
      </c>
      <c r="T90">
        <v>2037</v>
      </c>
      <c r="U90">
        <v>2038</v>
      </c>
      <c r="V90">
        <v>2039</v>
      </c>
      <c r="W90">
        <v>2040</v>
      </c>
      <c r="X90">
        <v>2041</v>
      </c>
      <c r="Y90">
        <v>2042</v>
      </c>
      <c r="Z90">
        <v>2043</v>
      </c>
      <c r="AA90">
        <v>2044</v>
      </c>
      <c r="AB90">
        <v>2045</v>
      </c>
      <c r="AC90">
        <v>2046</v>
      </c>
      <c r="AD90">
        <v>2047</v>
      </c>
      <c r="AE90">
        <v>2048</v>
      </c>
      <c r="AF90">
        <v>2049</v>
      </c>
      <c r="AG90">
        <v>2050</v>
      </c>
    </row>
    <row r="91" spans="1:35" x14ac:dyDescent="0.25">
      <c r="A91" t="s">
        <v>153</v>
      </c>
      <c r="B91" s="111">
        <f>$E$29*B$34*B$33</f>
        <v>0</v>
      </c>
      <c r="C91" s="111">
        <f t="shared" ref="C91:AG91" si="9">$E$29*C$34*C$33</f>
        <v>0</v>
      </c>
      <c r="D91" s="111">
        <f t="shared" si="9"/>
        <v>0</v>
      </c>
      <c r="E91" s="111">
        <f t="shared" si="9"/>
        <v>0</v>
      </c>
      <c r="F91" s="111">
        <f t="shared" si="9"/>
        <v>0</v>
      </c>
      <c r="G91" s="111">
        <f t="shared" si="9"/>
        <v>0</v>
      </c>
      <c r="H91" s="111">
        <f t="shared" si="9"/>
        <v>0</v>
      </c>
      <c r="I91" s="111">
        <f t="shared" si="9"/>
        <v>0</v>
      </c>
      <c r="J91" s="111">
        <f t="shared" si="9"/>
        <v>0</v>
      </c>
      <c r="K91" s="111">
        <f t="shared" si="9"/>
        <v>0</v>
      </c>
      <c r="L91" s="111">
        <f t="shared" si="9"/>
        <v>0</v>
      </c>
      <c r="M91" s="111">
        <f t="shared" si="9"/>
        <v>0</v>
      </c>
      <c r="N91" s="111">
        <f t="shared" si="9"/>
        <v>0</v>
      </c>
      <c r="O91" s="111">
        <f t="shared" si="9"/>
        <v>0</v>
      </c>
      <c r="P91" s="111">
        <f t="shared" si="9"/>
        <v>0</v>
      </c>
      <c r="Q91" s="111">
        <f t="shared" si="9"/>
        <v>0</v>
      </c>
      <c r="R91" s="111">
        <f t="shared" si="9"/>
        <v>0</v>
      </c>
      <c r="S91" s="111">
        <f t="shared" si="9"/>
        <v>0</v>
      </c>
      <c r="T91" s="111">
        <f t="shared" si="9"/>
        <v>0</v>
      </c>
      <c r="U91" s="111">
        <f t="shared" si="9"/>
        <v>0</v>
      </c>
      <c r="V91" s="111">
        <f t="shared" si="9"/>
        <v>0</v>
      </c>
      <c r="W91" s="111">
        <f t="shared" si="9"/>
        <v>0</v>
      </c>
      <c r="X91" s="111">
        <f t="shared" si="9"/>
        <v>0</v>
      </c>
      <c r="Y91" s="111">
        <f t="shared" si="9"/>
        <v>0</v>
      </c>
      <c r="Z91" s="111">
        <f t="shared" si="9"/>
        <v>0</v>
      </c>
      <c r="AA91" s="111">
        <f t="shared" si="9"/>
        <v>0</v>
      </c>
      <c r="AB91" s="111">
        <f t="shared" si="9"/>
        <v>0</v>
      </c>
      <c r="AC91" s="111">
        <f t="shared" si="9"/>
        <v>0</v>
      </c>
      <c r="AD91" s="111">
        <f t="shared" si="9"/>
        <v>0</v>
      </c>
      <c r="AE91" s="111">
        <f t="shared" si="9"/>
        <v>0</v>
      </c>
      <c r="AF91" s="111">
        <f t="shared" si="9"/>
        <v>0</v>
      </c>
      <c r="AG91" s="111">
        <f t="shared" si="9"/>
        <v>0</v>
      </c>
      <c r="AI91" s="77" t="e">
        <f>AG91/B91</f>
        <v>#DIV/0!</v>
      </c>
    </row>
    <row r="92" spans="1:35" x14ac:dyDescent="0.25">
      <c r="A92" t="s">
        <v>154</v>
      </c>
      <c r="B92" s="100">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row>
    <row r="93" spans="1:35" x14ac:dyDescent="0.25">
      <c r="A93" t="s">
        <v>155</v>
      </c>
      <c r="B93" s="100">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1:35" x14ac:dyDescent="0.25">
      <c r="A94" t="s">
        <v>156</v>
      </c>
      <c r="B94" s="100">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row>
    <row r="95" spans="1:35" x14ac:dyDescent="0.25">
      <c r="A95" t="s">
        <v>157</v>
      </c>
      <c r="B95" s="100">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1:35" x14ac:dyDescent="0.25">
      <c r="A96" t="s">
        <v>158</v>
      </c>
      <c r="B96" s="100">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1:33" x14ac:dyDescent="0.25">
      <c r="A97" t="s">
        <v>159</v>
      </c>
      <c r="B97" s="100">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1:33" x14ac:dyDescent="0.25">
      <c r="A98" t="s">
        <v>160</v>
      </c>
      <c r="B98" s="100">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1:33" x14ac:dyDescent="0.25">
      <c r="A99" t="s">
        <v>161</v>
      </c>
      <c r="B99" s="100">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3" x14ac:dyDescent="0.25">
      <c r="A100" t="s">
        <v>162</v>
      </c>
      <c r="B100" s="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1:33" x14ac:dyDescent="0.25">
      <c r="B101" s="100"/>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000"/>
  <sheetViews>
    <sheetView workbookViewId="0">
      <selection activeCell="J28" sqref="J28"/>
    </sheetView>
  </sheetViews>
  <sheetFormatPr defaultColWidth="14.42578125" defaultRowHeight="15" customHeight="1" x14ac:dyDescent="0.25"/>
  <cols>
    <col min="1" max="1" width="9.140625" customWidth="1"/>
    <col min="2" max="6" width="12.140625" customWidth="1"/>
    <col min="7" max="7" width="9.140625" customWidth="1"/>
    <col min="8" max="8" width="12" customWidth="1"/>
    <col min="9" max="9" width="9.140625" customWidth="1"/>
    <col min="10" max="10" width="10.7109375" customWidth="1"/>
    <col min="11" max="16" width="12.28515625" customWidth="1"/>
    <col min="17" max="26" width="8.7109375" customWidth="1"/>
  </cols>
  <sheetData>
    <row r="1" spans="1:16" ht="14.25" customHeight="1" x14ac:dyDescent="0.25">
      <c r="A1" s="7" t="s">
        <v>69</v>
      </c>
    </row>
    <row r="2" spans="1:16" ht="14.25" customHeight="1" x14ac:dyDescent="0.25">
      <c r="A2" s="8" t="s">
        <v>23</v>
      </c>
      <c r="B2" s="8" t="s">
        <v>24</v>
      </c>
      <c r="C2" s="8" t="s">
        <v>25</v>
      </c>
      <c r="D2" s="25" t="s">
        <v>26</v>
      </c>
      <c r="E2" s="25" t="s">
        <v>70</v>
      </c>
      <c r="F2" s="25" t="s">
        <v>71</v>
      </c>
      <c r="G2" s="25" t="s">
        <v>72</v>
      </c>
      <c r="H2" s="8" t="s">
        <v>73</v>
      </c>
      <c r="I2" s="8" t="s">
        <v>74</v>
      </c>
      <c r="J2" s="8" t="s">
        <v>29</v>
      </c>
    </row>
    <row r="3" spans="1:16" ht="14.25" customHeight="1" x14ac:dyDescent="0.25">
      <c r="A3" s="26">
        <v>2009</v>
      </c>
      <c r="B3" s="27">
        <v>604</v>
      </c>
      <c r="C3" s="28">
        <v>4067</v>
      </c>
      <c r="D3" s="29">
        <v>225957</v>
      </c>
      <c r="E3" s="29">
        <v>715578</v>
      </c>
      <c r="F3" s="30" t="s">
        <v>30</v>
      </c>
      <c r="G3" s="31">
        <v>573</v>
      </c>
      <c r="H3" s="28">
        <v>942109</v>
      </c>
      <c r="I3" s="27">
        <v>121</v>
      </c>
      <c r="J3" s="28">
        <v>33322</v>
      </c>
      <c r="N3" s="32">
        <f>SUM(D3:G3)</f>
        <v>942108</v>
      </c>
    </row>
    <row r="4" spans="1:16" ht="14.25" customHeight="1" x14ac:dyDescent="0.25">
      <c r="A4" s="26">
        <v>2010</v>
      </c>
      <c r="B4" s="27">
        <v>601</v>
      </c>
      <c r="C4" s="28">
        <v>5364</v>
      </c>
      <c r="D4" s="29">
        <v>134515</v>
      </c>
      <c r="E4" s="29">
        <v>622597</v>
      </c>
      <c r="F4" s="30" t="s">
        <v>30</v>
      </c>
      <c r="G4" s="31">
        <v>497</v>
      </c>
      <c r="H4" s="28">
        <v>757609</v>
      </c>
      <c r="I4" s="27">
        <v>120</v>
      </c>
      <c r="J4" s="28">
        <v>37073</v>
      </c>
    </row>
    <row r="5" spans="1:16" ht="14.25" customHeight="1" x14ac:dyDescent="0.25">
      <c r="A5" s="26">
        <v>2011</v>
      </c>
      <c r="B5" s="27">
        <v>598</v>
      </c>
      <c r="C5" s="28">
        <v>7185</v>
      </c>
      <c r="D5" s="29">
        <v>93834</v>
      </c>
      <c r="E5" s="29">
        <v>818752</v>
      </c>
      <c r="F5" s="30" t="s">
        <v>30</v>
      </c>
      <c r="G5" s="31">
        <v>577</v>
      </c>
      <c r="H5" s="28">
        <v>913164</v>
      </c>
      <c r="I5" s="27">
        <v>130</v>
      </c>
      <c r="J5" s="28">
        <v>39942</v>
      </c>
    </row>
    <row r="6" spans="1:16" ht="14.25" customHeight="1" x14ac:dyDescent="0.25">
      <c r="A6" s="26">
        <v>2012</v>
      </c>
      <c r="B6" s="27">
        <v>595</v>
      </c>
      <c r="C6" s="28">
        <v>9050</v>
      </c>
      <c r="D6" s="29">
        <v>65354</v>
      </c>
      <c r="E6" s="29">
        <v>1099061</v>
      </c>
      <c r="F6" s="30" t="s">
        <v>30</v>
      </c>
      <c r="G6" s="31">
        <v>411</v>
      </c>
      <c r="H6" s="28">
        <v>1164826</v>
      </c>
      <c r="I6" s="27">
        <v>134</v>
      </c>
      <c r="J6" s="28">
        <v>41574</v>
      </c>
    </row>
    <row r="7" spans="1:16" ht="14.25" customHeight="1" x14ac:dyDescent="0.25">
      <c r="A7" s="26">
        <v>2013</v>
      </c>
      <c r="B7" s="27">
        <v>592</v>
      </c>
      <c r="C7" s="28">
        <v>7915</v>
      </c>
      <c r="D7" s="29">
        <v>59587</v>
      </c>
      <c r="E7" s="29">
        <v>1039286</v>
      </c>
      <c r="F7" s="30" t="s">
        <v>30</v>
      </c>
      <c r="G7" s="31">
        <v>355</v>
      </c>
      <c r="H7" s="28">
        <v>1099229</v>
      </c>
      <c r="I7" s="27">
        <v>149</v>
      </c>
      <c r="J7" s="28">
        <v>45820</v>
      </c>
    </row>
    <row r="8" spans="1:16" ht="14.25" customHeight="1" x14ac:dyDescent="0.25">
      <c r="A8" s="26">
        <v>2014</v>
      </c>
      <c r="B8" s="27">
        <v>589</v>
      </c>
      <c r="C8" s="28">
        <v>8057</v>
      </c>
      <c r="D8" s="29">
        <v>45923</v>
      </c>
      <c r="E8" s="29">
        <v>939580</v>
      </c>
      <c r="F8" s="30" t="s">
        <v>30</v>
      </c>
      <c r="G8" s="31">
        <v>273</v>
      </c>
      <c r="H8" s="28">
        <v>985777</v>
      </c>
      <c r="I8" s="27">
        <v>162</v>
      </c>
      <c r="J8" s="28">
        <v>48452</v>
      </c>
    </row>
    <row r="9" spans="1:16" ht="14.25" customHeight="1" x14ac:dyDescent="0.25">
      <c r="A9" s="26">
        <v>2015</v>
      </c>
      <c r="B9" s="27">
        <v>586</v>
      </c>
      <c r="C9" s="28">
        <v>7990</v>
      </c>
      <c r="D9" s="29">
        <v>36364</v>
      </c>
      <c r="E9" s="29">
        <v>658056</v>
      </c>
      <c r="F9" s="30" t="s">
        <v>30</v>
      </c>
      <c r="G9" s="31">
        <v>238</v>
      </c>
      <c r="H9" s="28">
        <v>694658</v>
      </c>
      <c r="I9" s="27">
        <v>169</v>
      </c>
      <c r="J9" s="28">
        <v>49879</v>
      </c>
    </row>
    <row r="10" spans="1:16" ht="14.25" customHeight="1" x14ac:dyDescent="0.25">
      <c r="A10" s="26">
        <v>2016</v>
      </c>
      <c r="B10" s="27">
        <v>583</v>
      </c>
      <c r="C10" s="28">
        <v>7084</v>
      </c>
      <c r="D10" s="29">
        <v>28306</v>
      </c>
      <c r="E10" s="29">
        <v>613741</v>
      </c>
      <c r="F10" s="30" t="s">
        <v>30</v>
      </c>
      <c r="G10" s="31">
        <v>189</v>
      </c>
      <c r="H10" s="28">
        <v>642236</v>
      </c>
      <c r="I10" s="27">
        <v>176</v>
      </c>
      <c r="J10" s="28">
        <v>54002</v>
      </c>
    </row>
    <row r="11" spans="1:16" ht="14.25" customHeight="1" x14ac:dyDescent="0.25">
      <c r="A11" s="26">
        <v>2017</v>
      </c>
      <c r="B11" s="27">
        <v>580</v>
      </c>
      <c r="C11" s="28">
        <v>6705</v>
      </c>
      <c r="D11" s="29">
        <v>29014</v>
      </c>
      <c r="E11" s="29">
        <v>552811</v>
      </c>
      <c r="F11" s="30" t="s">
        <v>30</v>
      </c>
      <c r="G11" s="31">
        <v>441</v>
      </c>
      <c r="H11" s="28">
        <v>582267</v>
      </c>
      <c r="I11" s="27">
        <v>191</v>
      </c>
      <c r="J11" s="28">
        <v>56202</v>
      </c>
    </row>
    <row r="12" spans="1:16" ht="14.25" customHeight="1" x14ac:dyDescent="0.25">
      <c r="A12" s="26">
        <v>2018</v>
      </c>
      <c r="B12" s="27">
        <v>577</v>
      </c>
      <c r="C12" s="27">
        <v>181</v>
      </c>
      <c r="D12" s="29">
        <v>28350</v>
      </c>
      <c r="E12" s="29">
        <v>411083</v>
      </c>
      <c r="F12" s="30" t="s">
        <v>30</v>
      </c>
      <c r="G12" s="31">
        <v>320</v>
      </c>
      <c r="H12" s="28">
        <v>439753</v>
      </c>
      <c r="I12" s="27">
        <v>201</v>
      </c>
      <c r="J12" s="28">
        <v>59570</v>
      </c>
    </row>
    <row r="13" spans="1:16" ht="14.25" customHeight="1" x14ac:dyDescent="0.25">
      <c r="A13" s="26">
        <v>2019</v>
      </c>
      <c r="B13" s="27">
        <v>574</v>
      </c>
      <c r="C13" s="27">
        <v>172</v>
      </c>
      <c r="D13" s="29">
        <v>26748</v>
      </c>
      <c r="E13" s="29">
        <v>48063</v>
      </c>
      <c r="F13" s="29">
        <v>295720</v>
      </c>
      <c r="G13" s="31">
        <v>334</v>
      </c>
      <c r="H13" s="28">
        <v>370865</v>
      </c>
      <c r="I13" s="27">
        <v>206</v>
      </c>
      <c r="J13" s="28">
        <v>62704</v>
      </c>
    </row>
    <row r="14" spans="1:16" ht="14.25" customHeight="1" x14ac:dyDescent="0.25"/>
    <row r="15" spans="1:16" ht="14.25" customHeight="1" x14ac:dyDescent="0.25">
      <c r="A15" s="7" t="s">
        <v>75</v>
      </c>
      <c r="K15" s="7" t="s">
        <v>33</v>
      </c>
      <c r="L15" s="7"/>
      <c r="M15" s="7"/>
      <c r="N15" s="7"/>
      <c r="O15" s="7"/>
      <c r="P15" s="7"/>
    </row>
    <row r="16" spans="1:16" ht="14.25" customHeight="1" x14ac:dyDescent="0.25">
      <c r="A16" s="10"/>
      <c r="B16" s="14" t="s">
        <v>34</v>
      </c>
      <c r="C16" s="14" t="s">
        <v>35</v>
      </c>
      <c r="D16" s="14" t="s">
        <v>36</v>
      </c>
      <c r="E16" s="15" t="s">
        <v>37</v>
      </c>
      <c r="F16" s="14" t="s">
        <v>38</v>
      </c>
      <c r="G16" s="14" t="s">
        <v>39</v>
      </c>
      <c r="H16" s="33" t="s">
        <v>76</v>
      </c>
      <c r="K16" s="8" t="s">
        <v>24</v>
      </c>
      <c r="L16" s="8" t="s">
        <v>25</v>
      </c>
      <c r="M16" s="8" t="s">
        <v>26</v>
      </c>
      <c r="N16" s="8" t="s">
        <v>27</v>
      </c>
      <c r="O16" s="8" t="s">
        <v>28</v>
      </c>
      <c r="P16" s="8" t="s">
        <v>29</v>
      </c>
    </row>
    <row r="17" spans="1:16" ht="14.25" customHeight="1" x14ac:dyDescent="0.25">
      <c r="A17" s="11" t="s">
        <v>40</v>
      </c>
      <c r="B17" s="10">
        <v>0</v>
      </c>
      <c r="C17" s="10">
        <v>0</v>
      </c>
      <c r="D17" s="10">
        <v>0</v>
      </c>
      <c r="E17" s="10">
        <v>0</v>
      </c>
      <c r="F17" s="10">
        <v>0</v>
      </c>
      <c r="G17" s="10">
        <v>0</v>
      </c>
      <c r="K17" s="10">
        <v>13325312283.044058</v>
      </c>
      <c r="L17" s="10">
        <v>1042113090.6274205</v>
      </c>
      <c r="M17" s="10">
        <v>34370776.148243576</v>
      </c>
      <c r="N17" s="10">
        <v>49432834564.254059</v>
      </c>
      <c r="O17" s="10">
        <v>36854777.942687526</v>
      </c>
      <c r="P17" s="10">
        <v>3412141632</v>
      </c>
    </row>
    <row r="18" spans="1:16" ht="14.25" customHeight="1" x14ac:dyDescent="0.25">
      <c r="A18" s="11" t="s">
        <v>41</v>
      </c>
      <c r="B18" s="10">
        <v>0</v>
      </c>
      <c r="C18" s="10">
        <v>0</v>
      </c>
      <c r="D18" s="10">
        <v>1069202439494.5315</v>
      </c>
      <c r="E18" s="10">
        <v>0</v>
      </c>
      <c r="F18" s="10">
        <v>0</v>
      </c>
      <c r="G18" s="10">
        <v>0</v>
      </c>
    </row>
    <row r="19" spans="1:16" ht="14.25" customHeight="1" x14ac:dyDescent="0.25">
      <c r="A19" s="11" t="s">
        <v>77</v>
      </c>
      <c r="B19" s="10">
        <v>0</v>
      </c>
      <c r="C19" s="10">
        <v>0</v>
      </c>
      <c r="D19" s="10">
        <v>47656130266193.688</v>
      </c>
      <c r="E19" s="10">
        <v>0</v>
      </c>
      <c r="F19" s="10">
        <v>0</v>
      </c>
      <c r="G19" s="10">
        <v>0</v>
      </c>
    </row>
    <row r="20" spans="1:16" ht="14.25" customHeight="1" x14ac:dyDescent="0.25">
      <c r="A20" s="11" t="s">
        <v>43</v>
      </c>
      <c r="B20" s="10">
        <v>0</v>
      </c>
      <c r="C20" s="10" t="s">
        <v>78</v>
      </c>
      <c r="D20" s="10">
        <v>0</v>
      </c>
      <c r="E20" s="10">
        <v>0</v>
      </c>
      <c r="F20" s="10">
        <v>0</v>
      </c>
      <c r="G20" s="10">
        <v>0</v>
      </c>
    </row>
    <row r="21" spans="1:16" ht="14.25" customHeight="1" x14ac:dyDescent="0.25">
      <c r="A21" s="34" t="s">
        <v>45</v>
      </c>
      <c r="B21">
        <v>134594137753056.41</v>
      </c>
      <c r="C21" s="35">
        <v>0</v>
      </c>
      <c r="D21" s="35">
        <v>21174524293000.766</v>
      </c>
      <c r="E21" s="35">
        <v>53837655101222.602</v>
      </c>
      <c r="F21" s="35">
        <v>87898088600364.609</v>
      </c>
      <c r="G21" s="36">
        <v>0</v>
      </c>
      <c r="H21" s="5">
        <f>SUM(B21:F21)</f>
        <v>297504405747644.38</v>
      </c>
    </row>
    <row r="22" spans="1:16" ht="14.25" customHeight="1" x14ac:dyDescent="0.25">
      <c r="A22" s="11" t="s">
        <v>79</v>
      </c>
      <c r="B22" s="10">
        <f t="shared" ref="B22:G22" si="0">B21/$H$21</f>
        <v>0.45241056990337397</v>
      </c>
      <c r="C22" s="16">
        <f t="shared" si="0"/>
        <v>0</v>
      </c>
      <c r="D22" s="16">
        <f>D21/$H$21</f>
        <v>7.1173817543266502E-2</v>
      </c>
      <c r="E22" s="16">
        <f>E21/$H$21</f>
        <v>0.18096422796134973</v>
      </c>
      <c r="F22" s="16">
        <f t="shared" si="0"/>
        <v>0.29545138459200981</v>
      </c>
      <c r="G22" s="10">
        <f t="shared" si="0"/>
        <v>0</v>
      </c>
    </row>
    <row r="23" spans="1:16" ht="14.25" customHeight="1" x14ac:dyDescent="0.25"/>
    <row r="24" spans="1:16" ht="14.25" customHeight="1" x14ac:dyDescent="0.25">
      <c r="A24" s="12" t="s">
        <v>80</v>
      </c>
      <c r="B24" s="13"/>
      <c r="C24" s="13"/>
      <c r="D24" s="13"/>
      <c r="E24" s="13"/>
      <c r="F24" s="13"/>
    </row>
    <row r="25" spans="1:16" ht="14.25" customHeight="1" x14ac:dyDescent="0.25">
      <c r="A25" s="10"/>
      <c r="B25" s="14" t="s">
        <v>34</v>
      </c>
      <c r="C25" s="14" t="s">
        <v>35</v>
      </c>
      <c r="D25" s="14" t="s">
        <v>36</v>
      </c>
      <c r="E25" s="15" t="s">
        <v>37</v>
      </c>
      <c r="F25" s="14" t="s">
        <v>38</v>
      </c>
      <c r="G25" s="14" t="s">
        <v>39</v>
      </c>
    </row>
    <row r="26" spans="1:16" ht="14.25" customHeight="1" x14ac:dyDescent="0.25">
      <c r="A26" s="11" t="s">
        <v>40</v>
      </c>
      <c r="B26" s="10">
        <v>0</v>
      </c>
      <c r="C26" s="10">
        <v>0</v>
      </c>
      <c r="D26" s="10">
        <v>0</v>
      </c>
      <c r="E26" s="10">
        <v>0</v>
      </c>
      <c r="F26" s="10">
        <v>0</v>
      </c>
      <c r="G26" s="10">
        <v>0</v>
      </c>
    </row>
    <row r="27" spans="1:16" ht="14.25" customHeight="1" x14ac:dyDescent="0.25">
      <c r="A27" s="11" t="s">
        <v>41</v>
      </c>
      <c r="B27" s="10">
        <v>0</v>
      </c>
      <c r="C27" s="10">
        <v>0</v>
      </c>
      <c r="D27" s="10">
        <f>C13*L17</f>
        <v>179243451587.91632</v>
      </c>
      <c r="E27" s="10">
        <v>0</v>
      </c>
      <c r="F27" s="10">
        <v>0</v>
      </c>
      <c r="G27" s="10">
        <v>0</v>
      </c>
    </row>
    <row r="28" spans="1:16" ht="14.25" customHeight="1" x14ac:dyDescent="0.25">
      <c r="A28" s="11" t="s">
        <v>77</v>
      </c>
      <c r="B28" s="10">
        <v>0</v>
      </c>
      <c r="C28" s="10">
        <v>0</v>
      </c>
      <c r="D28" s="10">
        <f>H13*M17</f>
        <v>12746917896218.354</v>
      </c>
      <c r="E28" s="10">
        <v>0</v>
      </c>
      <c r="F28" s="10">
        <v>0</v>
      </c>
      <c r="G28" s="10">
        <v>0</v>
      </c>
    </row>
    <row r="29" spans="1:16" ht="14.25" customHeight="1" x14ac:dyDescent="0.25">
      <c r="A29" s="11" t="s">
        <v>43</v>
      </c>
      <c r="B29" s="10">
        <v>0</v>
      </c>
      <c r="C29" s="10">
        <f>I13*N17</f>
        <v>10183163920236.336</v>
      </c>
      <c r="D29" s="10">
        <v>0</v>
      </c>
      <c r="E29" s="10">
        <v>0</v>
      </c>
      <c r="F29" s="10">
        <v>0</v>
      </c>
      <c r="G29" s="10">
        <v>0</v>
      </c>
    </row>
    <row r="30" spans="1:16" ht="14.25" customHeight="1" x14ac:dyDescent="0.25">
      <c r="A30" s="11" t="s">
        <v>45</v>
      </c>
      <c r="B30" s="10">
        <f t="shared" ref="B30:F30" si="1">$J$13*$P$17*B22</f>
        <v>96795471314085.406</v>
      </c>
      <c r="C30" s="16">
        <f t="shared" si="1"/>
        <v>0</v>
      </c>
      <c r="D30" s="16">
        <f t="shared" si="1"/>
        <v>15227989071507.816</v>
      </c>
      <c r="E30" s="16">
        <f t="shared" si="1"/>
        <v>38718188525634.195</v>
      </c>
      <c r="F30" s="16">
        <f t="shared" si="1"/>
        <v>63213279981700.586</v>
      </c>
      <c r="G30" s="10">
        <v>0</v>
      </c>
    </row>
    <row r="31" spans="1:16" ht="14.25" customHeight="1" x14ac:dyDescent="0.25"/>
    <row r="32" spans="1:16"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conditionalFormatting sqref="B17:G21">
    <cfRule type="cellIs" dxfId="1" priority="1" operator="equal">
      <formula>0</formula>
    </cfRule>
  </conditionalFormatting>
  <conditionalFormatting sqref="B26:G30">
    <cfRule type="cellIs" dxfId="0" priority="2" operator="equal">
      <formula>0</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1000"/>
  <sheetViews>
    <sheetView showGridLines="0" workbookViewId="0">
      <pane xSplit="1" ySplit="6" topLeftCell="B25" activePane="bottomRight" state="frozen"/>
      <selection pane="topRight" activeCell="B1" sqref="B1"/>
      <selection pane="bottomLeft" activeCell="A7" sqref="A7"/>
      <selection pane="bottomRight" activeCell="A41" sqref="A41"/>
    </sheetView>
  </sheetViews>
  <sheetFormatPr defaultColWidth="14.42578125" defaultRowHeight="15" customHeight="1" x14ac:dyDescent="0.25"/>
  <cols>
    <col min="1" max="1" width="31.85546875" customWidth="1"/>
    <col min="2" max="33" width="10.28515625" customWidth="1"/>
  </cols>
  <sheetData>
    <row r="1" spans="1:33" ht="14.25" customHeight="1" x14ac:dyDescent="0.25">
      <c r="A1" s="55" t="s">
        <v>120</v>
      </c>
    </row>
    <row r="2" spans="1:33" ht="14.25" customHeight="1" x14ac:dyDescent="0.25">
      <c r="A2" s="55" t="s">
        <v>121</v>
      </c>
    </row>
    <row r="3" spans="1:33" ht="14.25" customHeight="1" x14ac:dyDescent="0.25">
      <c r="A3" s="55" t="s">
        <v>122</v>
      </c>
    </row>
    <row r="4" spans="1:33" ht="14.25" customHeight="1" x14ac:dyDescent="0.25">
      <c r="A4" s="55" t="s">
        <v>123</v>
      </c>
    </row>
    <row r="5" spans="1:33" ht="14.25" customHeight="1" x14ac:dyDescent="0.25">
      <c r="A5" s="55"/>
    </row>
    <row r="6" spans="1:33" ht="14.25" customHeight="1" x14ac:dyDescent="0.25">
      <c r="A6" s="55" t="s">
        <v>124</v>
      </c>
      <c r="B6" s="55">
        <v>2019</v>
      </c>
      <c r="C6" s="55">
        <v>2020</v>
      </c>
      <c r="D6" s="55">
        <v>2021</v>
      </c>
      <c r="E6" s="55">
        <v>2022</v>
      </c>
      <c r="F6" s="55">
        <v>2023</v>
      </c>
      <c r="G6" s="55">
        <v>2024</v>
      </c>
      <c r="H6" s="55">
        <v>2025</v>
      </c>
      <c r="I6" s="55">
        <v>2026</v>
      </c>
      <c r="J6" s="55">
        <v>2027</v>
      </c>
      <c r="K6" s="55">
        <v>2028</v>
      </c>
      <c r="L6" s="55">
        <v>2029</v>
      </c>
      <c r="M6" s="55">
        <v>2030</v>
      </c>
      <c r="N6" s="55">
        <v>2031</v>
      </c>
      <c r="O6" s="55">
        <v>2032</v>
      </c>
      <c r="P6" s="55">
        <v>2033</v>
      </c>
      <c r="Q6" s="55">
        <v>2034</v>
      </c>
      <c r="R6" s="55">
        <v>2035</v>
      </c>
      <c r="S6" s="55">
        <v>2036</v>
      </c>
      <c r="T6" s="55">
        <v>2037</v>
      </c>
      <c r="U6" s="55">
        <v>2038</v>
      </c>
      <c r="V6" s="55">
        <v>2039</v>
      </c>
      <c r="W6" s="55">
        <v>2040</v>
      </c>
      <c r="X6" s="55">
        <v>2041</v>
      </c>
      <c r="Y6" s="55">
        <v>2042</v>
      </c>
      <c r="Z6" s="55">
        <v>2043</v>
      </c>
      <c r="AA6" s="55">
        <v>2044</v>
      </c>
      <c r="AB6" s="55">
        <v>2045</v>
      </c>
      <c r="AC6" s="55">
        <v>2046</v>
      </c>
      <c r="AD6" s="55">
        <v>2047</v>
      </c>
      <c r="AE6" s="55">
        <v>2048</v>
      </c>
      <c r="AF6" s="55">
        <v>2049</v>
      </c>
      <c r="AG6" s="55">
        <v>2050</v>
      </c>
    </row>
    <row r="7" spans="1:33" ht="14.25" customHeight="1" x14ac:dyDescent="0.25">
      <c r="A7" s="56" t="s">
        <v>125</v>
      </c>
      <c r="B7" s="57">
        <v>421208202037450.06</v>
      </c>
      <c r="C7" s="57">
        <v>421018845724104.75</v>
      </c>
      <c r="D7" s="57">
        <v>420829489410759.63</v>
      </c>
      <c r="E7" s="57">
        <v>420640133097414.31</v>
      </c>
      <c r="F7" s="57">
        <v>420450776784069.13</v>
      </c>
      <c r="G7" s="57">
        <v>420261420470723.94</v>
      </c>
      <c r="H7" s="57">
        <v>420072064157378.69</v>
      </c>
      <c r="I7" s="57">
        <v>419882707844033.5</v>
      </c>
      <c r="J7" s="57">
        <v>419693351530688.25</v>
      </c>
      <c r="K7" s="57">
        <v>419503995217343</v>
      </c>
      <c r="L7" s="57">
        <v>419314638903997.75</v>
      </c>
      <c r="M7" s="57">
        <v>419125282590652.5</v>
      </c>
      <c r="N7" s="57">
        <v>418935926277307.38</v>
      </c>
      <c r="O7" s="57">
        <v>418746569963962.13</v>
      </c>
      <c r="P7" s="57">
        <v>418557213650616.88</v>
      </c>
      <c r="Q7" s="57">
        <v>418367857337271.69</v>
      </c>
      <c r="R7" s="57">
        <v>418178501023926.38</v>
      </c>
      <c r="S7" s="57">
        <v>418113592495596.31</v>
      </c>
      <c r="T7" s="57">
        <v>418048683967266.31</v>
      </c>
      <c r="U7" s="57">
        <v>417983775438936.19</v>
      </c>
      <c r="V7" s="57">
        <v>417918866910606.25</v>
      </c>
      <c r="W7" s="57">
        <v>417853958382276.13</v>
      </c>
      <c r="X7" s="57">
        <v>417789049853946.06</v>
      </c>
      <c r="Y7" s="57">
        <v>417724141325615.94</v>
      </c>
      <c r="Z7" s="57">
        <v>417659232797285.94</v>
      </c>
      <c r="AA7" s="57">
        <v>417594324268955.88</v>
      </c>
      <c r="AB7" s="57">
        <v>417529415740625.63</v>
      </c>
      <c r="AC7" s="57">
        <v>417464507212295.69</v>
      </c>
      <c r="AD7" s="57">
        <v>417399598683965.75</v>
      </c>
      <c r="AE7" s="57">
        <v>417334690155635.75</v>
      </c>
      <c r="AF7" s="57">
        <v>417269781627305.5</v>
      </c>
      <c r="AG7" s="57">
        <v>417204873098975.5</v>
      </c>
    </row>
    <row r="8" spans="1:33" ht="14.25" customHeight="1" x14ac:dyDescent="0.25">
      <c r="A8" s="58" t="s">
        <v>126</v>
      </c>
      <c r="B8" s="59">
        <v>192302617688205.22</v>
      </c>
      <c r="C8" s="59">
        <v>189411301045496.56</v>
      </c>
      <c r="D8" s="59">
        <v>186519984402787.97</v>
      </c>
      <c r="E8" s="59">
        <v>183628667760079.31</v>
      </c>
      <c r="F8" s="59">
        <v>180737351117370.69</v>
      </c>
      <c r="G8" s="59">
        <v>177846034474662</v>
      </c>
      <c r="H8" s="59">
        <v>174954717831953.44</v>
      </c>
      <c r="I8" s="59">
        <v>172063401189244.81</v>
      </c>
      <c r="J8" s="59">
        <v>169172084546536.13</v>
      </c>
      <c r="K8" s="59">
        <v>166280767903827.5</v>
      </c>
      <c r="L8" s="59">
        <v>163389451261118.91</v>
      </c>
      <c r="M8" s="59">
        <v>160498134618410.28</v>
      </c>
      <c r="N8" s="59">
        <v>157606817975701.66</v>
      </c>
      <c r="O8" s="59">
        <v>154715501332993</v>
      </c>
      <c r="P8" s="59">
        <v>151824184690284.34</v>
      </c>
      <c r="Q8" s="59">
        <v>148932868047575.72</v>
      </c>
      <c r="R8" s="59">
        <v>146041551404867.09</v>
      </c>
      <c r="S8" s="59">
        <v>145050451056011.69</v>
      </c>
      <c r="T8" s="59">
        <v>144059350707156.34</v>
      </c>
      <c r="U8" s="59">
        <v>143068250358300.91</v>
      </c>
      <c r="V8" s="59">
        <v>142077150009445.59</v>
      </c>
      <c r="W8" s="59">
        <v>141086049660590.13</v>
      </c>
      <c r="X8" s="59">
        <v>140094949311734.77</v>
      </c>
      <c r="Y8" s="59">
        <v>139103848962879.39</v>
      </c>
      <c r="Z8" s="59">
        <v>138112748614023.97</v>
      </c>
      <c r="AA8" s="59">
        <v>137121648265168.59</v>
      </c>
      <c r="AB8" s="59">
        <v>136130547916313.27</v>
      </c>
      <c r="AC8" s="59">
        <v>135139447567457.84</v>
      </c>
      <c r="AD8" s="59">
        <v>134148347218602.5</v>
      </c>
      <c r="AE8" s="59">
        <v>133157246869747.05</v>
      </c>
      <c r="AF8" s="59">
        <v>132166146520891.72</v>
      </c>
      <c r="AG8" s="59">
        <v>131175046172036.3</v>
      </c>
    </row>
    <row r="9" spans="1:33" ht="14.25" customHeight="1" x14ac:dyDescent="0.25">
      <c r="A9" s="60" t="s">
        <v>127</v>
      </c>
      <c r="B9" s="61">
        <v>135392546756362.34</v>
      </c>
      <c r="C9" s="61">
        <v>133356886875902</v>
      </c>
      <c r="D9" s="61">
        <v>131321226995441.72</v>
      </c>
      <c r="E9" s="61">
        <v>129285567114981.41</v>
      </c>
      <c r="F9" s="61">
        <v>127249907234521.09</v>
      </c>
      <c r="G9" s="61">
        <v>125214247354060.75</v>
      </c>
      <c r="H9" s="61">
        <v>123178587473600.47</v>
      </c>
      <c r="I9" s="61">
        <v>121142927593140.16</v>
      </c>
      <c r="J9" s="61">
        <v>119107267712679.84</v>
      </c>
      <c r="K9" s="61">
        <v>117071607832219.52</v>
      </c>
      <c r="L9" s="61">
        <v>115035947951759.22</v>
      </c>
      <c r="M9" s="61">
        <v>113000288071298.91</v>
      </c>
      <c r="N9" s="61">
        <v>110964628190838.59</v>
      </c>
      <c r="O9" s="61">
        <v>108928968310378.28</v>
      </c>
      <c r="P9" s="61">
        <v>106893308429917.95</v>
      </c>
      <c r="Q9" s="61">
        <v>104857648549457.63</v>
      </c>
      <c r="R9" s="61">
        <v>102821988668997.34</v>
      </c>
      <c r="S9" s="61">
        <v>102124194733918.28</v>
      </c>
      <c r="T9" s="61">
        <v>101426400798839.31</v>
      </c>
      <c r="U9" s="61">
        <v>100728606863760.25</v>
      </c>
      <c r="V9" s="61">
        <v>100030812928681.27</v>
      </c>
      <c r="W9" s="61">
        <v>99333018993602.188</v>
      </c>
      <c r="X9" s="61">
        <v>98635225058523.188</v>
      </c>
      <c r="Y9" s="61">
        <v>97937431123444.156</v>
      </c>
      <c r="Z9" s="61">
        <v>97239637188365.125</v>
      </c>
      <c r="AA9" s="61">
        <v>96541843253286.094</v>
      </c>
      <c r="AB9" s="61">
        <v>95844049318207.109</v>
      </c>
      <c r="AC9" s="61">
        <v>95146255383128.063</v>
      </c>
      <c r="AD9" s="61">
        <v>94448461448049.063</v>
      </c>
      <c r="AE9" s="61">
        <v>93750667512970</v>
      </c>
      <c r="AF9" s="61">
        <v>93052873577891</v>
      </c>
      <c r="AG9" s="61">
        <v>92355079642811.969</v>
      </c>
    </row>
    <row r="10" spans="1:33" ht="14.25" customHeight="1" x14ac:dyDescent="0.25">
      <c r="A10" s="5" t="s">
        <v>128</v>
      </c>
      <c r="B10" s="62">
        <v>43894938755486.43</v>
      </c>
      <c r="C10" s="62">
        <v>43234967671992.445</v>
      </c>
      <c r="D10" s="62">
        <v>42574996588498.469</v>
      </c>
      <c r="E10" s="62">
        <v>41915025505004.477</v>
      </c>
      <c r="F10" s="62">
        <v>41255054421510.5</v>
      </c>
      <c r="G10" s="62">
        <v>40595083338016.508</v>
      </c>
      <c r="H10" s="62">
        <v>39935112254522.523</v>
      </c>
      <c r="I10" s="62">
        <v>39275141171028.555</v>
      </c>
      <c r="J10" s="62">
        <v>38615170087534.563</v>
      </c>
      <c r="K10" s="62">
        <v>37955199004040.578</v>
      </c>
      <c r="L10" s="62">
        <v>37295227920546.602</v>
      </c>
      <c r="M10" s="62">
        <v>36635256837052.617</v>
      </c>
      <c r="N10" s="62">
        <v>35975285753558.633</v>
      </c>
      <c r="O10" s="62">
        <v>35315314670064.648</v>
      </c>
      <c r="P10" s="62">
        <v>34655343586570.66</v>
      </c>
      <c r="Q10" s="62">
        <v>33995372503076.672</v>
      </c>
      <c r="R10" s="62">
        <v>33335401419582.699</v>
      </c>
      <c r="S10" s="62">
        <v>33109173146475.738</v>
      </c>
      <c r="T10" s="62">
        <v>32882944873368.809</v>
      </c>
      <c r="U10" s="62">
        <v>32656716600261.844</v>
      </c>
      <c r="V10" s="62">
        <v>32430488327154.91</v>
      </c>
      <c r="W10" s="62">
        <v>32204260054047.945</v>
      </c>
      <c r="X10" s="62">
        <v>31978031780941.004</v>
      </c>
      <c r="Y10" s="62">
        <v>31751803507834.055</v>
      </c>
      <c r="Z10" s="62">
        <v>31525575234727.098</v>
      </c>
      <c r="AA10" s="62">
        <v>31299346961620.156</v>
      </c>
      <c r="AB10" s="62">
        <v>31073118688513.215</v>
      </c>
      <c r="AC10" s="62">
        <v>30846890415406.258</v>
      </c>
      <c r="AD10" s="62">
        <v>30620662142299.32</v>
      </c>
      <c r="AE10" s="62">
        <v>30394433869192.363</v>
      </c>
      <c r="AF10" s="62">
        <v>30168205596085.422</v>
      </c>
      <c r="AG10" s="62">
        <v>29941977322978.469</v>
      </c>
    </row>
    <row r="11" spans="1:33" ht="14.25" customHeight="1" x14ac:dyDescent="0.25">
      <c r="A11" s="5" t="s">
        <v>129</v>
      </c>
      <c r="B11" s="62">
        <v>71204493233821.859</v>
      </c>
      <c r="C11" s="62">
        <v>70133916354538.883</v>
      </c>
      <c r="D11" s="62">
        <v>69063339475255.938</v>
      </c>
      <c r="E11" s="62">
        <v>67992762595972.969</v>
      </c>
      <c r="F11" s="62">
        <v>66922185716690.016</v>
      </c>
      <c r="G11" s="62">
        <v>65851608837407.039</v>
      </c>
      <c r="H11" s="62">
        <v>64781031958124.086</v>
      </c>
      <c r="I11" s="62">
        <v>63710455078841.125</v>
      </c>
      <c r="J11" s="62">
        <v>62639878199558.156</v>
      </c>
      <c r="K11" s="62">
        <v>61569301320275.188</v>
      </c>
      <c r="L11" s="62">
        <v>60498724440992.234</v>
      </c>
      <c r="M11" s="62">
        <v>59428147561709.273</v>
      </c>
      <c r="N11" s="62">
        <v>58357570682426.313</v>
      </c>
      <c r="O11" s="62">
        <v>57286993803143.344</v>
      </c>
      <c r="P11" s="62">
        <v>56216416923860.383</v>
      </c>
      <c r="Q11" s="62">
        <v>55145840044577.414</v>
      </c>
      <c r="R11" s="62">
        <v>54075263165294.461</v>
      </c>
      <c r="S11" s="62">
        <v>53708285331438.148</v>
      </c>
      <c r="T11" s="62">
        <v>53341307497581.891</v>
      </c>
      <c r="U11" s="62">
        <v>52974329663725.578</v>
      </c>
      <c r="V11" s="62">
        <v>52607351829869.32</v>
      </c>
      <c r="W11" s="62">
        <v>52240373996012.992</v>
      </c>
      <c r="X11" s="62">
        <v>51873396162156.719</v>
      </c>
      <c r="Y11" s="62">
        <v>51506418328300.422</v>
      </c>
      <c r="Z11" s="62">
        <v>51139440494444.133</v>
      </c>
      <c r="AA11" s="62">
        <v>50772462660587.844</v>
      </c>
      <c r="AB11" s="62">
        <v>50405484826731.57</v>
      </c>
      <c r="AC11" s="62">
        <v>50038506992875.266</v>
      </c>
      <c r="AD11" s="62">
        <v>49671529159018.984</v>
      </c>
      <c r="AE11" s="62">
        <v>49304551325162.68</v>
      </c>
      <c r="AF11" s="62">
        <v>48937573491306.406</v>
      </c>
      <c r="AG11" s="62">
        <v>48570595657450.102</v>
      </c>
    </row>
    <row r="12" spans="1:33" ht="14.25" customHeight="1" x14ac:dyDescent="0.25">
      <c r="A12" s="5" t="s">
        <v>130</v>
      </c>
      <c r="B12" s="62">
        <v>260226558133.93137</v>
      </c>
      <c r="C12" s="62">
        <v>256313988521.24231</v>
      </c>
      <c r="D12" s="62">
        <v>252401418908.55338</v>
      </c>
      <c r="E12" s="62">
        <v>248488849295.86435</v>
      </c>
      <c r="F12" s="62">
        <v>244576279683.17538</v>
      </c>
      <c r="G12" s="62">
        <v>240663710070.48636</v>
      </c>
      <c r="H12" s="62">
        <v>236751140457.79739</v>
      </c>
      <c r="I12" s="62">
        <v>232838570845.1084</v>
      </c>
      <c r="J12" s="62">
        <v>228926001232.41937</v>
      </c>
      <c r="K12" s="62">
        <v>225013431619.73041</v>
      </c>
      <c r="L12" s="62">
        <v>221100862007.04138</v>
      </c>
      <c r="M12" s="62">
        <v>217188292394.35245</v>
      </c>
      <c r="N12" s="62">
        <v>213275722781.66339</v>
      </c>
      <c r="O12" s="62">
        <v>209363153168.97443</v>
      </c>
      <c r="P12" s="62">
        <v>205450583556.28543</v>
      </c>
      <c r="Q12" s="62">
        <v>201538013943.59641</v>
      </c>
      <c r="R12" s="62">
        <v>197625444330.90744</v>
      </c>
      <c r="S12" s="62">
        <v>196284273650.81735</v>
      </c>
      <c r="T12" s="62">
        <v>194943102970.72748</v>
      </c>
      <c r="U12" s="62">
        <v>193601932290.63742</v>
      </c>
      <c r="V12" s="62">
        <v>192260761610.54755</v>
      </c>
      <c r="W12" s="62">
        <v>190919590930.4574</v>
      </c>
      <c r="X12" s="62">
        <v>189578420250.36749</v>
      </c>
      <c r="Y12" s="62">
        <v>188237249570.27747</v>
      </c>
      <c r="Z12" s="62">
        <v>186896078890.18747</v>
      </c>
      <c r="AA12" s="62">
        <v>185554908210.09747</v>
      </c>
      <c r="AB12" s="62">
        <v>184213737530.00751</v>
      </c>
      <c r="AC12" s="62">
        <v>182872566849.91751</v>
      </c>
      <c r="AD12" s="62">
        <v>181531396169.82751</v>
      </c>
      <c r="AE12" s="62">
        <v>180190225489.73752</v>
      </c>
      <c r="AF12" s="62">
        <v>178849054809.64758</v>
      </c>
      <c r="AG12" s="62">
        <v>177507884129.55756</v>
      </c>
    </row>
    <row r="13" spans="1:33" ht="14.25" customHeight="1" x14ac:dyDescent="0.25">
      <c r="A13" s="5" t="s">
        <v>131</v>
      </c>
      <c r="B13" s="62">
        <v>20032888208920.121</v>
      </c>
      <c r="C13" s="62">
        <v>19731688860849.441</v>
      </c>
      <c r="D13" s="62">
        <v>19430489512778.766</v>
      </c>
      <c r="E13" s="62">
        <v>19129290164708.086</v>
      </c>
      <c r="F13" s="62">
        <v>18828090816637.41</v>
      </c>
      <c r="G13" s="62">
        <v>18526891468566.727</v>
      </c>
      <c r="H13" s="62">
        <v>18225692120496.055</v>
      </c>
      <c r="I13" s="62">
        <v>17924492772425.375</v>
      </c>
      <c r="J13" s="62">
        <v>17623293424354.695</v>
      </c>
      <c r="K13" s="62">
        <v>17322094076284.02</v>
      </c>
      <c r="L13" s="62">
        <v>17020894728213.34</v>
      </c>
      <c r="M13" s="62">
        <v>16719695380142.666</v>
      </c>
      <c r="N13" s="62">
        <v>16418496032071.982</v>
      </c>
      <c r="O13" s="62">
        <v>16117296684001.309</v>
      </c>
      <c r="P13" s="62">
        <v>15816097335930.625</v>
      </c>
      <c r="Q13" s="62">
        <v>15514897987859.947</v>
      </c>
      <c r="R13" s="62">
        <v>15213698639789.27</v>
      </c>
      <c r="S13" s="62">
        <v>15110451982353.57</v>
      </c>
      <c r="T13" s="62">
        <v>15007205324917.883</v>
      </c>
      <c r="U13" s="62">
        <v>14903958667482.182</v>
      </c>
      <c r="V13" s="62">
        <v>14800712010046.494</v>
      </c>
      <c r="W13" s="62">
        <v>14697465352610.787</v>
      </c>
      <c r="X13" s="62">
        <v>14594218695175.098</v>
      </c>
      <c r="Y13" s="62">
        <v>14490972037739.4</v>
      </c>
      <c r="Z13" s="62">
        <v>14387725380303.701</v>
      </c>
      <c r="AA13" s="62">
        <v>14284478722868.008</v>
      </c>
      <c r="AB13" s="62">
        <v>14181232065432.316</v>
      </c>
      <c r="AC13" s="62">
        <v>14077985407996.615</v>
      </c>
      <c r="AD13" s="62">
        <v>13974738750560.924</v>
      </c>
      <c r="AE13" s="62">
        <v>13871492093125.225</v>
      </c>
      <c r="AF13" s="62">
        <v>13768245435689.531</v>
      </c>
      <c r="AG13" s="62">
        <v>13664998778253.836</v>
      </c>
    </row>
    <row r="14" spans="1:33" ht="14.25" customHeight="1" x14ac:dyDescent="0.25">
      <c r="A14" s="60" t="s">
        <v>132</v>
      </c>
      <c r="B14" s="61">
        <v>15976129391622.645</v>
      </c>
      <c r="C14" s="61">
        <v>15735924399348.643</v>
      </c>
      <c r="D14" s="61">
        <v>15495719407074.646</v>
      </c>
      <c r="E14" s="61">
        <v>15255514414800.648</v>
      </c>
      <c r="F14" s="61">
        <v>15015309422526.648</v>
      </c>
      <c r="G14" s="61">
        <v>14775104430252.648</v>
      </c>
      <c r="H14" s="61">
        <v>14534899437978.652</v>
      </c>
      <c r="I14" s="61">
        <v>14294694445704.652</v>
      </c>
      <c r="J14" s="61">
        <v>14054489453430.652</v>
      </c>
      <c r="K14" s="61">
        <v>13814284461156.654</v>
      </c>
      <c r="L14" s="61">
        <v>13574079468882.656</v>
      </c>
      <c r="M14" s="61">
        <v>13333874476608.66</v>
      </c>
      <c r="N14" s="61">
        <v>13093669484334.658</v>
      </c>
      <c r="O14" s="61">
        <v>12853464492060.66</v>
      </c>
      <c r="P14" s="61">
        <v>12613259499786.66</v>
      </c>
      <c r="Q14" s="61">
        <v>12373054507512.66</v>
      </c>
      <c r="R14" s="61">
        <v>12132849515238.664</v>
      </c>
      <c r="S14" s="61">
        <v>12050510815933.645</v>
      </c>
      <c r="T14" s="61">
        <v>11968172116628.641</v>
      </c>
      <c r="U14" s="61">
        <v>11885833417323.621</v>
      </c>
      <c r="V14" s="61">
        <v>11803494718018.615</v>
      </c>
      <c r="W14" s="61">
        <v>11721156018713.594</v>
      </c>
      <c r="X14" s="61">
        <v>11638817319408.586</v>
      </c>
      <c r="Y14" s="61">
        <v>11556478620103.57</v>
      </c>
      <c r="Z14" s="61">
        <v>11474139920798.557</v>
      </c>
      <c r="AA14" s="61">
        <v>11391801221493.547</v>
      </c>
      <c r="AB14" s="61">
        <v>11309462522188.535</v>
      </c>
      <c r="AC14" s="61">
        <v>11227123822883.52</v>
      </c>
      <c r="AD14" s="61">
        <v>11144785123578.508</v>
      </c>
      <c r="AE14" s="61">
        <v>11062446424273.492</v>
      </c>
      <c r="AF14" s="61">
        <v>10980107724968.482</v>
      </c>
      <c r="AG14" s="61">
        <v>10897769025663.469</v>
      </c>
    </row>
    <row r="15" spans="1:33" ht="14.25" customHeight="1" x14ac:dyDescent="0.25">
      <c r="A15" s="5" t="s">
        <v>133</v>
      </c>
      <c r="B15" s="62">
        <v>7322185565345.5596</v>
      </c>
      <c r="C15" s="62">
        <v>7212094723938.4473</v>
      </c>
      <c r="D15" s="62">
        <v>7102003882531.3369</v>
      </c>
      <c r="E15" s="62">
        <v>6991913041124.2256</v>
      </c>
      <c r="F15" s="62">
        <v>6881822199717.1143</v>
      </c>
      <c r="G15" s="62">
        <v>6771731358310.002</v>
      </c>
      <c r="H15" s="62">
        <v>6661640516902.8916</v>
      </c>
      <c r="I15" s="62">
        <v>6551549675495.7813</v>
      </c>
      <c r="J15" s="62">
        <v>6441458834088.6689</v>
      </c>
      <c r="K15" s="62">
        <v>6331367992681.5586</v>
      </c>
      <c r="L15" s="62">
        <v>6221277151274.4473</v>
      </c>
      <c r="M15" s="62">
        <v>6111186309867.3379</v>
      </c>
      <c r="N15" s="62">
        <v>6001095468460.2256</v>
      </c>
      <c r="O15" s="62">
        <v>5891004627053.1133</v>
      </c>
      <c r="P15" s="62">
        <v>5780913785646.0029</v>
      </c>
      <c r="Q15" s="62">
        <v>5670822944238.8906</v>
      </c>
      <c r="R15" s="62">
        <v>5560732102831.7803</v>
      </c>
      <c r="S15" s="62">
        <v>5522994599539.1074</v>
      </c>
      <c r="T15" s="62">
        <v>5485257096246.4404</v>
      </c>
      <c r="U15" s="62">
        <v>5447519592953.7666</v>
      </c>
      <c r="V15" s="62">
        <v>5409782089661.0996</v>
      </c>
      <c r="W15" s="62">
        <v>5372044586368.4248</v>
      </c>
      <c r="X15" s="62">
        <v>5334307083075.7559</v>
      </c>
      <c r="Y15" s="62">
        <v>5296569579783.084</v>
      </c>
      <c r="Z15" s="62">
        <v>5258832076490.4131</v>
      </c>
      <c r="AA15" s="62">
        <v>5221094573197.7432</v>
      </c>
      <c r="AB15" s="62">
        <v>5183357069905.0732</v>
      </c>
      <c r="AC15" s="62">
        <v>5145619566612.4014</v>
      </c>
      <c r="AD15" s="62">
        <v>5107882063319.7314</v>
      </c>
      <c r="AE15" s="62">
        <v>5070144560027.0596</v>
      </c>
      <c r="AF15" s="62">
        <v>5032407056734.3896</v>
      </c>
      <c r="AG15" s="62">
        <v>4994669553441.7178</v>
      </c>
    </row>
    <row r="16" spans="1:33" ht="14.25" customHeight="1" x14ac:dyDescent="0.25">
      <c r="A16" s="5" t="s">
        <v>131</v>
      </c>
      <c r="B16" s="62">
        <v>8653943826277.0859</v>
      </c>
      <c r="C16" s="62">
        <v>8523829675410.1953</v>
      </c>
      <c r="D16" s="62">
        <v>8393715524543.3096</v>
      </c>
      <c r="E16" s="62">
        <v>8263601373676.4219</v>
      </c>
      <c r="F16" s="62">
        <v>8133487222809.5332</v>
      </c>
      <c r="G16" s="62">
        <v>8003373071942.6455</v>
      </c>
      <c r="H16" s="62">
        <v>7873258921075.7598</v>
      </c>
      <c r="I16" s="62">
        <v>7743144770208.8721</v>
      </c>
      <c r="J16" s="62">
        <v>7613030619341.9834</v>
      </c>
      <c r="K16" s="62">
        <v>7482916468475.0957</v>
      </c>
      <c r="L16" s="62">
        <v>7352802317608.208</v>
      </c>
      <c r="M16" s="62">
        <v>7222688166741.3223</v>
      </c>
      <c r="N16" s="62">
        <v>7092574015874.4326</v>
      </c>
      <c r="O16" s="62">
        <v>6962459865007.5459</v>
      </c>
      <c r="P16" s="62">
        <v>6832345714140.6563</v>
      </c>
      <c r="Q16" s="62">
        <v>6702231563273.7695</v>
      </c>
      <c r="R16" s="62">
        <v>6572117412406.8828</v>
      </c>
      <c r="S16" s="62">
        <v>6527516216394.5381</v>
      </c>
      <c r="T16" s="62">
        <v>6482915020382.1992</v>
      </c>
      <c r="U16" s="62">
        <v>6438313824369.8545</v>
      </c>
      <c r="V16" s="62">
        <v>6393712628357.5156</v>
      </c>
      <c r="W16" s="62">
        <v>6349111432345.1699</v>
      </c>
      <c r="X16" s="62">
        <v>6304510236332.8291</v>
      </c>
      <c r="Y16" s="62">
        <v>6259909040320.4863</v>
      </c>
      <c r="Z16" s="62">
        <v>6215307844308.1436</v>
      </c>
      <c r="AA16" s="62">
        <v>6170706648295.8027</v>
      </c>
      <c r="AB16" s="62">
        <v>6126105452283.4619</v>
      </c>
      <c r="AC16" s="62">
        <v>6081504256271.1182</v>
      </c>
      <c r="AD16" s="62">
        <v>6036903060258.7764</v>
      </c>
      <c r="AE16" s="62">
        <v>5992301864246.4336</v>
      </c>
      <c r="AF16" s="62">
        <v>5947700668234.0928</v>
      </c>
      <c r="AG16" s="62">
        <v>5903099472221.75</v>
      </c>
    </row>
    <row r="17" spans="1:33" ht="14.25" customHeight="1" x14ac:dyDescent="0.25">
      <c r="A17" s="60" t="s">
        <v>134</v>
      </c>
      <c r="B17" s="61">
        <v>8659221425805.2324</v>
      </c>
      <c r="C17" s="61">
        <v>8529027924945.4365</v>
      </c>
      <c r="D17" s="61">
        <v>8398834424085.6445</v>
      </c>
      <c r="E17" s="61">
        <v>8268640923225.8506</v>
      </c>
      <c r="F17" s="61">
        <v>8138447422366.0576</v>
      </c>
      <c r="G17" s="61">
        <v>8008253921506.2637</v>
      </c>
      <c r="H17" s="61">
        <v>7878060420646.4717</v>
      </c>
      <c r="I17" s="61">
        <v>7747866919786.6787</v>
      </c>
      <c r="J17" s="61">
        <v>7617673418926.8848</v>
      </c>
      <c r="K17" s="61">
        <v>7487479918067.0918</v>
      </c>
      <c r="L17" s="61">
        <v>7357286417207.2988</v>
      </c>
      <c r="M17" s="61">
        <v>7227092916347.5068</v>
      </c>
      <c r="N17" s="61">
        <v>7096899415487.7129</v>
      </c>
      <c r="O17" s="61">
        <v>6966705914627.9199</v>
      </c>
      <c r="P17" s="61">
        <v>6836512413768.125</v>
      </c>
      <c r="Q17" s="61">
        <v>6706318912908.3311</v>
      </c>
      <c r="R17" s="61">
        <v>6576125412048.5391</v>
      </c>
      <c r="S17" s="61">
        <v>6531497016038.626</v>
      </c>
      <c r="T17" s="61">
        <v>6486868620028.7197</v>
      </c>
      <c r="U17" s="61">
        <v>6442240224018.8066</v>
      </c>
      <c r="V17" s="61">
        <v>6397611828008.9004</v>
      </c>
      <c r="W17" s="61">
        <v>6352983431998.9863</v>
      </c>
      <c r="X17" s="61">
        <v>6308355035989.0771</v>
      </c>
      <c r="Y17" s="61">
        <v>6263726639979.166</v>
      </c>
      <c r="Z17" s="61">
        <v>6219098243969.2559</v>
      </c>
      <c r="AA17" s="61">
        <v>6174469847959.3457</v>
      </c>
      <c r="AB17" s="61">
        <v>6129841451949.4365</v>
      </c>
      <c r="AC17" s="61">
        <v>6085213055939.5254</v>
      </c>
      <c r="AD17" s="61">
        <v>6040584659929.6172</v>
      </c>
      <c r="AE17" s="61">
        <v>5995956263919.7051</v>
      </c>
      <c r="AF17" s="61">
        <v>5951327867909.7959</v>
      </c>
      <c r="AG17" s="61">
        <v>5906699471899.8848</v>
      </c>
    </row>
    <row r="18" spans="1:33" ht="14.25" customHeight="1" x14ac:dyDescent="0.25">
      <c r="A18" s="5" t="s">
        <v>135</v>
      </c>
      <c r="B18" s="62">
        <v>8659221425805.2324</v>
      </c>
      <c r="C18" s="62">
        <v>8529027924945.4365</v>
      </c>
      <c r="D18" s="62">
        <v>8398834424085.6445</v>
      </c>
      <c r="E18" s="62">
        <v>8268640923225.8506</v>
      </c>
      <c r="F18" s="62">
        <v>8138447422366.0576</v>
      </c>
      <c r="G18" s="62">
        <v>8008253921506.2637</v>
      </c>
      <c r="H18" s="62">
        <v>7878060420646.4717</v>
      </c>
      <c r="I18" s="62">
        <v>7747866919786.6787</v>
      </c>
      <c r="J18" s="62">
        <v>7617673418926.8848</v>
      </c>
      <c r="K18" s="62">
        <v>7487479918067.0918</v>
      </c>
      <c r="L18" s="62">
        <v>7357286417207.2988</v>
      </c>
      <c r="M18" s="62">
        <v>7227092916347.5068</v>
      </c>
      <c r="N18" s="62">
        <v>7096899415487.7129</v>
      </c>
      <c r="O18" s="62">
        <v>6966705914627.9199</v>
      </c>
      <c r="P18" s="62">
        <v>6836512413768.125</v>
      </c>
      <c r="Q18" s="62">
        <v>6706318912908.3311</v>
      </c>
      <c r="R18" s="62">
        <v>6576125412048.5391</v>
      </c>
      <c r="S18" s="62">
        <v>6531497016038.626</v>
      </c>
      <c r="T18" s="62">
        <v>6486868620028.7197</v>
      </c>
      <c r="U18" s="62">
        <v>6442240224018.8066</v>
      </c>
      <c r="V18" s="62">
        <v>6397611828008.9004</v>
      </c>
      <c r="W18" s="62">
        <v>6352983431998.9863</v>
      </c>
      <c r="X18" s="62">
        <v>6308355035989.0771</v>
      </c>
      <c r="Y18" s="62">
        <v>6263726639979.166</v>
      </c>
      <c r="Z18" s="62">
        <v>6219098243969.2559</v>
      </c>
      <c r="AA18" s="62">
        <v>6174469847959.3457</v>
      </c>
      <c r="AB18" s="62">
        <v>6129841451949.4365</v>
      </c>
      <c r="AC18" s="62">
        <v>6085213055939.5254</v>
      </c>
      <c r="AD18" s="62">
        <v>6040584659929.6172</v>
      </c>
      <c r="AE18" s="62">
        <v>5995956263919.7051</v>
      </c>
      <c r="AF18" s="62">
        <v>5951327867909.7959</v>
      </c>
      <c r="AG18" s="62">
        <v>5906699471899.8848</v>
      </c>
    </row>
    <row r="19" spans="1:33" ht="14.25" customHeight="1" x14ac:dyDescent="0.25">
      <c r="A19" s="60" t="s">
        <v>136</v>
      </c>
      <c r="B19" s="61">
        <v>7747516107318.0439</v>
      </c>
      <c r="C19" s="61">
        <v>7631030317732.6846</v>
      </c>
      <c r="D19" s="61">
        <v>7514544528147.3271</v>
      </c>
      <c r="E19" s="61">
        <v>7398058738561.9668</v>
      </c>
      <c r="F19" s="61">
        <v>7281572948976.6104</v>
      </c>
      <c r="G19" s="61">
        <v>7165087159391.251</v>
      </c>
      <c r="H19" s="61">
        <v>7048601369805.8945</v>
      </c>
      <c r="I19" s="61">
        <v>6932115580220.5352</v>
      </c>
      <c r="J19" s="61">
        <v>6815629790635.1768</v>
      </c>
      <c r="K19" s="61">
        <v>6699144001049.8193</v>
      </c>
      <c r="L19" s="61">
        <v>6582658211464.4609</v>
      </c>
      <c r="M19" s="61">
        <v>6466172421879.1045</v>
      </c>
      <c r="N19" s="61">
        <v>6349686632293.7451</v>
      </c>
      <c r="O19" s="61">
        <v>6233200842708.3867</v>
      </c>
      <c r="P19" s="61">
        <v>6116715053123.0283</v>
      </c>
      <c r="Q19" s="61">
        <v>6000229263537.6689</v>
      </c>
      <c r="R19" s="61">
        <v>5883743473952.3125</v>
      </c>
      <c r="S19" s="61">
        <v>5843813877522.2939</v>
      </c>
      <c r="T19" s="61">
        <v>5803884281092.2813</v>
      </c>
      <c r="U19" s="61">
        <v>5763954684662.2637</v>
      </c>
      <c r="V19" s="61">
        <v>5724025088232.251</v>
      </c>
      <c r="W19" s="61">
        <v>5684095491802.2305</v>
      </c>
      <c r="X19" s="61">
        <v>5644165895372.2178</v>
      </c>
      <c r="Y19" s="61">
        <v>5604236298942.2012</v>
      </c>
      <c r="Z19" s="61">
        <v>5564306702512.1846</v>
      </c>
      <c r="AA19" s="61">
        <v>5524377106082.1699</v>
      </c>
      <c r="AB19" s="61">
        <v>5484447509652.1553</v>
      </c>
      <c r="AC19" s="61">
        <v>5444517913222.1387</v>
      </c>
      <c r="AD19" s="61">
        <v>5404588316792.124</v>
      </c>
      <c r="AE19" s="61">
        <v>5364658720362.1064</v>
      </c>
      <c r="AF19" s="61">
        <v>5324729123932.0928</v>
      </c>
      <c r="AG19" s="61">
        <v>5284799527502.0752</v>
      </c>
    </row>
    <row r="20" spans="1:33" ht="14.25" customHeight="1" x14ac:dyDescent="0.25">
      <c r="A20" s="5" t="s">
        <v>135</v>
      </c>
      <c r="B20" s="62">
        <v>7747516107318.0439</v>
      </c>
      <c r="C20" s="62">
        <v>7631030317732.6846</v>
      </c>
      <c r="D20" s="62">
        <v>7514544528147.3271</v>
      </c>
      <c r="E20" s="62">
        <v>7398058738561.9668</v>
      </c>
      <c r="F20" s="62">
        <v>7281572948976.6104</v>
      </c>
      <c r="G20" s="62">
        <v>7165087159391.251</v>
      </c>
      <c r="H20" s="62">
        <v>7048601369805.8945</v>
      </c>
      <c r="I20" s="62">
        <v>6932115580220.5352</v>
      </c>
      <c r="J20" s="62">
        <v>6815629790635.1768</v>
      </c>
      <c r="K20" s="62">
        <v>6699144001049.8193</v>
      </c>
      <c r="L20" s="62">
        <v>6582658211464.4609</v>
      </c>
      <c r="M20" s="62">
        <v>6466172421879.1045</v>
      </c>
      <c r="N20" s="62">
        <v>6349686632293.7451</v>
      </c>
      <c r="O20" s="62">
        <v>6233200842708.3867</v>
      </c>
      <c r="P20" s="62">
        <v>6116715053123.0283</v>
      </c>
      <c r="Q20" s="62">
        <v>6000229263537.6689</v>
      </c>
      <c r="R20" s="62">
        <v>5883743473952.3125</v>
      </c>
      <c r="S20" s="62">
        <v>5843813877522.2939</v>
      </c>
      <c r="T20" s="62">
        <v>5803884281092.2813</v>
      </c>
      <c r="U20" s="62">
        <v>5763954684662.2637</v>
      </c>
      <c r="V20" s="62">
        <v>5724025088232.251</v>
      </c>
      <c r="W20" s="62">
        <v>5684095491802.2305</v>
      </c>
      <c r="X20" s="62">
        <v>5644165895372.2178</v>
      </c>
      <c r="Y20" s="62">
        <v>5604236298942.2012</v>
      </c>
      <c r="Z20" s="62">
        <v>5564306702512.1846</v>
      </c>
      <c r="AA20" s="62">
        <v>5524377106082.1699</v>
      </c>
      <c r="AB20" s="62">
        <v>5484447509652.1553</v>
      </c>
      <c r="AC20" s="62">
        <v>5444517913222.1387</v>
      </c>
      <c r="AD20" s="62">
        <v>5404588316792.124</v>
      </c>
      <c r="AE20" s="62">
        <v>5364658720362.1064</v>
      </c>
      <c r="AF20" s="62">
        <v>5324729123932.0928</v>
      </c>
      <c r="AG20" s="62">
        <v>5284799527502.0752</v>
      </c>
    </row>
    <row r="21" spans="1:33" ht="14.25" customHeight="1" x14ac:dyDescent="0.25">
      <c r="A21" s="60" t="s">
        <v>137</v>
      </c>
      <c r="B21" s="61">
        <v>24527204007096.953</v>
      </c>
      <c r="C21" s="61">
        <v>24158431527567.781</v>
      </c>
      <c r="D21" s="61">
        <v>23789659048038.617</v>
      </c>
      <c r="E21" s="61">
        <v>23420886568509.445</v>
      </c>
      <c r="F21" s="61">
        <v>23052114088980.277</v>
      </c>
      <c r="G21" s="61">
        <v>22683341609451.105</v>
      </c>
      <c r="H21" s="61">
        <v>22314569129921.938</v>
      </c>
      <c r="I21" s="61">
        <v>21945796650392.773</v>
      </c>
      <c r="J21" s="61">
        <v>21577024170863.602</v>
      </c>
      <c r="K21" s="61">
        <v>21208251691334.434</v>
      </c>
      <c r="L21" s="61">
        <v>20839479211805.262</v>
      </c>
      <c r="M21" s="61">
        <v>20470706732276.098</v>
      </c>
      <c r="N21" s="61">
        <v>20101934252746.926</v>
      </c>
      <c r="O21" s="61">
        <v>19733161773217.758</v>
      </c>
      <c r="P21" s="61">
        <v>19364389293688.586</v>
      </c>
      <c r="Q21" s="61">
        <v>18995616814159.414</v>
      </c>
      <c r="R21" s="61">
        <v>18626844334630.246</v>
      </c>
      <c r="S21" s="61">
        <v>18500434612598.82</v>
      </c>
      <c r="T21" s="61">
        <v>18374024890567.406</v>
      </c>
      <c r="U21" s="61">
        <v>18247615168535.977</v>
      </c>
      <c r="V21" s="61">
        <v>18121205446504.566</v>
      </c>
      <c r="W21" s="61">
        <v>17994795724473.125</v>
      </c>
      <c r="X21" s="61">
        <v>17868386002441.707</v>
      </c>
      <c r="Y21" s="61">
        <v>17741976280410.289</v>
      </c>
      <c r="Z21" s="61">
        <v>17615566558378.863</v>
      </c>
      <c r="AA21" s="61">
        <v>17489156836347.441</v>
      </c>
      <c r="AB21" s="61">
        <v>17362747114316.023</v>
      </c>
      <c r="AC21" s="61">
        <v>17236337392284.596</v>
      </c>
      <c r="AD21" s="61">
        <v>17109927670253.178</v>
      </c>
      <c r="AE21" s="61">
        <v>16983517948221.748</v>
      </c>
      <c r="AF21" s="61">
        <v>16857108226190.33</v>
      </c>
      <c r="AG21" s="61">
        <v>16730698504158.906</v>
      </c>
    </row>
    <row r="22" spans="1:33" ht="14.25" customHeight="1" x14ac:dyDescent="0.25">
      <c r="A22" s="5" t="s">
        <v>135</v>
      </c>
      <c r="B22" s="62">
        <v>24527204007096.953</v>
      </c>
      <c r="C22" s="62">
        <v>24158431527567.781</v>
      </c>
      <c r="D22" s="62">
        <v>23789659048038.617</v>
      </c>
      <c r="E22" s="62">
        <v>23420886568509.445</v>
      </c>
      <c r="F22" s="62">
        <v>23052114088980.277</v>
      </c>
      <c r="G22" s="62">
        <v>22683341609451.105</v>
      </c>
      <c r="H22" s="62">
        <v>22314569129921.938</v>
      </c>
      <c r="I22" s="62">
        <v>21945796650392.773</v>
      </c>
      <c r="J22" s="62">
        <v>21577024170863.602</v>
      </c>
      <c r="K22" s="62">
        <v>21208251691334.434</v>
      </c>
      <c r="L22" s="62">
        <v>20839479211805.262</v>
      </c>
      <c r="M22" s="62">
        <v>20470706732276.098</v>
      </c>
      <c r="N22" s="62">
        <v>20101934252746.926</v>
      </c>
      <c r="O22" s="62">
        <v>19733161773217.758</v>
      </c>
      <c r="P22" s="62">
        <v>19364389293688.586</v>
      </c>
      <c r="Q22" s="62">
        <v>18995616814159.414</v>
      </c>
      <c r="R22" s="62">
        <v>18626844334630.246</v>
      </c>
      <c r="S22" s="62">
        <v>18500434612598.82</v>
      </c>
      <c r="T22" s="62">
        <v>18374024890567.406</v>
      </c>
      <c r="U22" s="62">
        <v>18247615168535.977</v>
      </c>
      <c r="V22" s="62">
        <v>18121205446504.566</v>
      </c>
      <c r="W22" s="62">
        <v>17994795724473.125</v>
      </c>
      <c r="X22" s="62">
        <v>17868386002441.707</v>
      </c>
      <c r="Y22" s="62">
        <v>17741976280410.289</v>
      </c>
      <c r="Z22" s="62">
        <v>17615566558378.863</v>
      </c>
      <c r="AA22" s="62">
        <v>17489156836347.441</v>
      </c>
      <c r="AB22" s="62">
        <v>17362747114316.023</v>
      </c>
      <c r="AC22" s="62">
        <v>17236337392284.596</v>
      </c>
      <c r="AD22" s="62">
        <v>17109927670253.178</v>
      </c>
      <c r="AE22" s="62">
        <v>16983517948221.748</v>
      </c>
      <c r="AF22" s="62">
        <v>16857108226190.33</v>
      </c>
      <c r="AG22" s="62">
        <v>16730698504158.906</v>
      </c>
    </row>
    <row r="23" spans="1:33" ht="14.25" customHeight="1" x14ac:dyDescent="0.25">
      <c r="A23" s="58" t="s">
        <v>138</v>
      </c>
      <c r="B23" s="59">
        <v>228905584349244.81</v>
      </c>
      <c r="C23" s="59">
        <v>231607544678608.22</v>
      </c>
      <c r="D23" s="59">
        <v>234309505007971.63</v>
      </c>
      <c r="E23" s="59">
        <v>237011465337335.03</v>
      </c>
      <c r="F23" s="59">
        <v>239713425666698.41</v>
      </c>
      <c r="G23" s="59">
        <v>242415385996061.84</v>
      </c>
      <c r="H23" s="59">
        <v>245117346325425.25</v>
      </c>
      <c r="I23" s="59">
        <v>247819306654788.66</v>
      </c>
      <c r="J23" s="59">
        <v>250521266984152.06</v>
      </c>
      <c r="K23" s="59">
        <v>253223227313515.5</v>
      </c>
      <c r="L23" s="59">
        <v>255925187642878.88</v>
      </c>
      <c r="M23" s="59">
        <v>258627147972242.22</v>
      </c>
      <c r="N23" s="59">
        <v>261329108301605.69</v>
      </c>
      <c r="O23" s="59">
        <v>264031068630969.09</v>
      </c>
      <c r="P23" s="59">
        <v>266733028960332.5</v>
      </c>
      <c r="Q23" s="59">
        <v>269434989289695.94</v>
      </c>
      <c r="R23" s="59">
        <v>272136949619059.34</v>
      </c>
      <c r="S23" s="59">
        <v>273063141439584.59</v>
      </c>
      <c r="T23" s="59">
        <v>273989333260109.94</v>
      </c>
      <c r="U23" s="59">
        <v>274915525080635.28</v>
      </c>
      <c r="V23" s="59">
        <v>275841716901160.63</v>
      </c>
      <c r="W23" s="59">
        <v>276767908721685.94</v>
      </c>
      <c r="X23" s="59">
        <v>277694100542211.28</v>
      </c>
      <c r="Y23" s="59">
        <v>278620292362736.59</v>
      </c>
      <c r="Z23" s="59">
        <v>279546484183261.94</v>
      </c>
      <c r="AA23" s="59">
        <v>280472676003787.25</v>
      </c>
      <c r="AB23" s="59">
        <v>281398867824312.5</v>
      </c>
      <c r="AC23" s="59">
        <v>282325059644837.88</v>
      </c>
      <c r="AD23" s="59">
        <v>283251251465363.25</v>
      </c>
      <c r="AE23" s="59">
        <v>284177443285888.63</v>
      </c>
      <c r="AF23" s="59">
        <v>285103635106413.94</v>
      </c>
      <c r="AG23" s="59">
        <v>286029826926939.25</v>
      </c>
    </row>
    <row r="24" spans="1:33" ht="14.25" customHeight="1" x14ac:dyDescent="0.25">
      <c r="A24" s="60" t="s">
        <v>127</v>
      </c>
      <c r="B24" s="61">
        <v>148451236102424.47</v>
      </c>
      <c r="C24" s="61">
        <v>150203527781694.91</v>
      </c>
      <c r="D24" s="61">
        <v>151955819460965.28</v>
      </c>
      <c r="E24" s="61">
        <v>153708111140235.72</v>
      </c>
      <c r="F24" s="61">
        <v>155460402819506.06</v>
      </c>
      <c r="G24" s="61">
        <v>157212694498776.5</v>
      </c>
      <c r="H24" s="61">
        <v>158964986178046.91</v>
      </c>
      <c r="I24" s="61">
        <v>160717277857317.31</v>
      </c>
      <c r="J24" s="61">
        <v>162469569536587.72</v>
      </c>
      <c r="K24" s="61">
        <v>164221861215858.13</v>
      </c>
      <c r="L24" s="61">
        <v>165974152895128.53</v>
      </c>
      <c r="M24" s="61">
        <v>167726444574398.91</v>
      </c>
      <c r="N24" s="61">
        <v>169478736253669.31</v>
      </c>
      <c r="O24" s="61">
        <v>171231027932939.75</v>
      </c>
      <c r="P24" s="61">
        <v>172983319612210.19</v>
      </c>
      <c r="Q24" s="61">
        <v>174735611291480.56</v>
      </c>
      <c r="R24" s="61">
        <v>176487902970750.97</v>
      </c>
      <c r="S24" s="61">
        <v>177088562500381.13</v>
      </c>
      <c r="T24" s="61">
        <v>177689222030011.31</v>
      </c>
      <c r="U24" s="61">
        <v>178289881559641.5</v>
      </c>
      <c r="V24" s="61">
        <v>178890541089271.69</v>
      </c>
      <c r="W24" s="61">
        <v>179491200618901.88</v>
      </c>
      <c r="X24" s="61">
        <v>180091860148532.06</v>
      </c>
      <c r="Y24" s="61">
        <v>180692519678162.25</v>
      </c>
      <c r="Z24" s="61">
        <v>181293179207792.44</v>
      </c>
      <c r="AA24" s="61">
        <v>181893838737422.59</v>
      </c>
      <c r="AB24" s="61">
        <v>182494498267052.72</v>
      </c>
      <c r="AC24" s="61">
        <v>183095157796682.94</v>
      </c>
      <c r="AD24" s="61">
        <v>183695817326313.19</v>
      </c>
      <c r="AE24" s="61">
        <v>184296476855943.38</v>
      </c>
      <c r="AF24" s="61">
        <v>184897136385573.56</v>
      </c>
      <c r="AG24" s="61">
        <v>185497795915203.72</v>
      </c>
    </row>
    <row r="25" spans="1:33" ht="14.25" customHeight="1" x14ac:dyDescent="0.25">
      <c r="A25" s="5" t="s">
        <v>129</v>
      </c>
      <c r="B25" s="62">
        <v>115526674471109.84</v>
      </c>
      <c r="C25" s="62">
        <v>116890330549189.48</v>
      </c>
      <c r="D25" s="62">
        <v>118253986627269.11</v>
      </c>
      <c r="E25" s="62">
        <v>119617642705348.77</v>
      </c>
      <c r="F25" s="62">
        <v>120981298783428.38</v>
      </c>
      <c r="G25" s="62">
        <v>122344954861508.03</v>
      </c>
      <c r="H25" s="62">
        <v>123708610939587.67</v>
      </c>
      <c r="I25" s="62">
        <v>125072267017667.31</v>
      </c>
      <c r="J25" s="62">
        <v>126435923095746.94</v>
      </c>
      <c r="K25" s="62">
        <v>127799579173826.59</v>
      </c>
      <c r="L25" s="62">
        <v>129163235251906.23</v>
      </c>
      <c r="M25" s="62">
        <v>130526891329985.83</v>
      </c>
      <c r="N25" s="62">
        <v>131890547408065.48</v>
      </c>
      <c r="O25" s="62">
        <v>133254203486145.13</v>
      </c>
      <c r="P25" s="62">
        <v>134617859564224.78</v>
      </c>
      <c r="Q25" s="62">
        <v>135981515642304.42</v>
      </c>
      <c r="R25" s="62">
        <v>137345171720384.05</v>
      </c>
      <c r="S25" s="62">
        <v>137812612745258.22</v>
      </c>
      <c r="T25" s="62">
        <v>138280053770132.38</v>
      </c>
      <c r="U25" s="62">
        <v>138747494795006.58</v>
      </c>
      <c r="V25" s="62">
        <v>139214935819880.77</v>
      </c>
      <c r="W25" s="62">
        <v>139682376844754.94</v>
      </c>
      <c r="X25" s="62">
        <v>140149817869629.14</v>
      </c>
      <c r="Y25" s="62">
        <v>140617258894503.31</v>
      </c>
      <c r="Z25" s="62">
        <v>141084699919377.5</v>
      </c>
      <c r="AA25" s="62">
        <v>141552140944251.66</v>
      </c>
      <c r="AB25" s="62">
        <v>142019581969125.78</v>
      </c>
      <c r="AC25" s="62">
        <v>142487022994000</v>
      </c>
      <c r="AD25" s="62">
        <v>142954464018874.22</v>
      </c>
      <c r="AE25" s="62">
        <v>143421905043748.41</v>
      </c>
      <c r="AF25" s="62">
        <v>143889346068622.59</v>
      </c>
      <c r="AG25" s="62">
        <v>144356787093496.75</v>
      </c>
    </row>
    <row r="26" spans="1:33" ht="14.25" customHeight="1" x14ac:dyDescent="0.25">
      <c r="A26" s="5" t="s">
        <v>130</v>
      </c>
      <c r="B26" s="62">
        <v>422208697251.59875</v>
      </c>
      <c r="C26" s="62">
        <v>427192372743.5235</v>
      </c>
      <c r="D26" s="62">
        <v>432176048235.44812</v>
      </c>
      <c r="E26" s="62">
        <v>437159723727.37274</v>
      </c>
      <c r="F26" s="62">
        <v>442143399219.29742</v>
      </c>
      <c r="G26" s="62">
        <v>447127074711.22211</v>
      </c>
      <c r="H26" s="62">
        <v>452110750203.14679</v>
      </c>
      <c r="I26" s="62">
        <v>457094425695.07141</v>
      </c>
      <c r="J26" s="62">
        <v>462078101186.99603</v>
      </c>
      <c r="K26" s="62">
        <v>467061776678.92078</v>
      </c>
      <c r="L26" s="62">
        <v>472045452170.8454</v>
      </c>
      <c r="M26" s="62">
        <v>477029127662.77002</v>
      </c>
      <c r="N26" s="62">
        <v>482012803154.6947</v>
      </c>
      <c r="O26" s="62">
        <v>486996478646.61945</v>
      </c>
      <c r="P26" s="62">
        <v>491980154138.54407</v>
      </c>
      <c r="Q26" s="62">
        <v>496963829630.46875</v>
      </c>
      <c r="R26" s="62">
        <v>501947505122.39337</v>
      </c>
      <c r="S26" s="62">
        <v>503655834969.6568</v>
      </c>
      <c r="T26" s="62">
        <v>505364164816.9201</v>
      </c>
      <c r="U26" s="62">
        <v>507072494664.18353</v>
      </c>
      <c r="V26" s="62">
        <v>508780824511.44702</v>
      </c>
      <c r="W26" s="62">
        <v>510489154358.71033</v>
      </c>
      <c r="X26" s="62">
        <v>512197484205.97388</v>
      </c>
      <c r="Y26" s="62">
        <v>513905814053.23718</v>
      </c>
      <c r="Z26" s="62">
        <v>515614143900.50049</v>
      </c>
      <c r="AA26" s="62">
        <v>517322473747.76392</v>
      </c>
      <c r="AB26" s="62">
        <v>519030803595.02722</v>
      </c>
      <c r="AC26" s="62">
        <v>520739133442.29065</v>
      </c>
      <c r="AD26" s="62">
        <v>522447463289.5542</v>
      </c>
      <c r="AE26" s="62">
        <v>524155793136.81763</v>
      </c>
      <c r="AF26" s="62">
        <v>525864122984.08105</v>
      </c>
      <c r="AG26" s="62">
        <v>527572452831.34436</v>
      </c>
    </row>
    <row r="27" spans="1:33" ht="14.25" customHeight="1" x14ac:dyDescent="0.25">
      <c r="A27" s="5" t="s">
        <v>131</v>
      </c>
      <c r="B27" s="62">
        <v>32502352934063.035</v>
      </c>
      <c r="C27" s="62">
        <v>32886004859761.887</v>
      </c>
      <c r="D27" s="62">
        <v>33269656785460.719</v>
      </c>
      <c r="E27" s="62">
        <v>33653308711159.566</v>
      </c>
      <c r="F27" s="62">
        <v>34036960636858.402</v>
      </c>
      <c r="G27" s="62">
        <v>34420612562557.25</v>
      </c>
      <c r="H27" s="62">
        <v>34804264488256.098</v>
      </c>
      <c r="I27" s="62">
        <v>35187916413954.93</v>
      </c>
      <c r="J27" s="62">
        <v>35571568339653.781</v>
      </c>
      <c r="K27" s="62">
        <v>35955220265352.625</v>
      </c>
      <c r="L27" s="62">
        <v>36338872191051.461</v>
      </c>
      <c r="M27" s="62">
        <v>36722524116750.305</v>
      </c>
      <c r="N27" s="62">
        <v>37106176042449.148</v>
      </c>
      <c r="O27" s="62">
        <v>37489827968147.992</v>
      </c>
      <c r="P27" s="62">
        <v>37873479893846.844</v>
      </c>
      <c r="Q27" s="62">
        <v>38257131819545.68</v>
      </c>
      <c r="R27" s="62">
        <v>38640783745244.523</v>
      </c>
      <c r="S27" s="62">
        <v>38772293920153.266</v>
      </c>
      <c r="T27" s="62">
        <v>38903804095062</v>
      </c>
      <c r="U27" s="62">
        <v>39035314269970.742</v>
      </c>
      <c r="V27" s="62">
        <v>39166824444879.484</v>
      </c>
      <c r="W27" s="62">
        <v>39298334619788.219</v>
      </c>
      <c r="X27" s="62">
        <v>39429844794696.969</v>
      </c>
      <c r="Y27" s="62">
        <v>39561354969605.695</v>
      </c>
      <c r="Z27" s="62">
        <v>39692865144514.445</v>
      </c>
      <c r="AA27" s="62">
        <v>39824375319423.18</v>
      </c>
      <c r="AB27" s="62">
        <v>39955885494331.914</v>
      </c>
      <c r="AC27" s="62">
        <v>40087395669240.656</v>
      </c>
      <c r="AD27" s="62">
        <v>40218905844149.406</v>
      </c>
      <c r="AE27" s="62">
        <v>40350416019058.148</v>
      </c>
      <c r="AF27" s="62">
        <v>40481926193966.891</v>
      </c>
      <c r="AG27" s="62">
        <v>40613436368875.625</v>
      </c>
    </row>
    <row r="28" spans="1:33" ht="14.25" customHeight="1" x14ac:dyDescent="0.25">
      <c r="A28" s="60" t="s">
        <v>132</v>
      </c>
      <c r="B28" s="61">
        <v>14040459404685.037</v>
      </c>
      <c r="C28" s="61">
        <v>14206190461117.527</v>
      </c>
      <c r="D28" s="61">
        <v>14371921517550.014</v>
      </c>
      <c r="E28" s="61">
        <v>14537652573982.502</v>
      </c>
      <c r="F28" s="61">
        <v>14703383630414.988</v>
      </c>
      <c r="G28" s="61">
        <v>14869114686847.479</v>
      </c>
      <c r="H28" s="61">
        <v>15034845743279.967</v>
      </c>
      <c r="I28" s="61">
        <v>15200576799712.451</v>
      </c>
      <c r="J28" s="61">
        <v>15366307856144.943</v>
      </c>
      <c r="K28" s="61">
        <v>15532038912577.432</v>
      </c>
      <c r="L28" s="61">
        <v>15697769969009.918</v>
      </c>
      <c r="M28" s="61">
        <v>15863501025442.402</v>
      </c>
      <c r="N28" s="61">
        <v>16029232081874.893</v>
      </c>
      <c r="O28" s="61">
        <v>16194963138307.381</v>
      </c>
      <c r="P28" s="61">
        <v>16360694194739.869</v>
      </c>
      <c r="Q28" s="61">
        <v>16526425251172.357</v>
      </c>
      <c r="R28" s="61">
        <v>16692156307604.848</v>
      </c>
      <c r="S28" s="61">
        <v>16748966449192.291</v>
      </c>
      <c r="T28" s="61">
        <v>16805776590779.73</v>
      </c>
      <c r="U28" s="61">
        <v>16862586732367.178</v>
      </c>
      <c r="V28" s="61">
        <v>16919396873954.621</v>
      </c>
      <c r="W28" s="61">
        <v>16976207015542.064</v>
      </c>
      <c r="X28" s="61">
        <v>17033017157129.508</v>
      </c>
      <c r="Y28" s="61">
        <v>17089827298716.951</v>
      </c>
      <c r="Z28" s="61">
        <v>17146637440304.395</v>
      </c>
      <c r="AA28" s="61">
        <v>17203447581891.838</v>
      </c>
      <c r="AB28" s="61">
        <v>17260257723479.281</v>
      </c>
      <c r="AC28" s="61">
        <v>17317067865066.727</v>
      </c>
      <c r="AD28" s="61">
        <v>17373878006654.172</v>
      </c>
      <c r="AE28" s="61">
        <v>17430688148241.619</v>
      </c>
      <c r="AF28" s="61">
        <v>17487498289829.063</v>
      </c>
      <c r="AG28" s="61">
        <v>17544308431416.506</v>
      </c>
    </row>
    <row r="29" spans="1:33" ht="14.25" customHeight="1" x14ac:dyDescent="0.25">
      <c r="A29" s="5" t="s">
        <v>131</v>
      </c>
      <c r="B29" s="62">
        <v>14040459404685.037</v>
      </c>
      <c r="C29" s="62">
        <v>14206190461117.527</v>
      </c>
      <c r="D29" s="62">
        <v>14371921517550.014</v>
      </c>
      <c r="E29" s="62">
        <v>14537652573982.502</v>
      </c>
      <c r="F29" s="62">
        <v>14703383630414.988</v>
      </c>
      <c r="G29" s="62">
        <v>14869114686847.479</v>
      </c>
      <c r="H29" s="62">
        <v>15034845743279.967</v>
      </c>
      <c r="I29" s="62">
        <v>15200576799712.451</v>
      </c>
      <c r="J29" s="62">
        <v>15366307856144.943</v>
      </c>
      <c r="K29" s="62">
        <v>15532038912577.432</v>
      </c>
      <c r="L29" s="62">
        <v>15697769969009.918</v>
      </c>
      <c r="M29" s="62">
        <v>15863501025442.402</v>
      </c>
      <c r="N29" s="62">
        <v>16029232081874.893</v>
      </c>
      <c r="O29" s="62">
        <v>16194963138307.381</v>
      </c>
      <c r="P29" s="62">
        <v>16360694194739.869</v>
      </c>
      <c r="Q29" s="62">
        <v>16526425251172.357</v>
      </c>
      <c r="R29" s="62">
        <v>16692156307604.848</v>
      </c>
      <c r="S29" s="62">
        <v>16748966449192.291</v>
      </c>
      <c r="T29" s="62">
        <v>16805776590779.73</v>
      </c>
      <c r="U29" s="62">
        <v>16862586732367.178</v>
      </c>
      <c r="V29" s="62">
        <v>16919396873954.621</v>
      </c>
      <c r="W29" s="62">
        <v>16976207015542.064</v>
      </c>
      <c r="X29" s="62">
        <v>17033017157129.508</v>
      </c>
      <c r="Y29" s="62">
        <v>17089827298716.951</v>
      </c>
      <c r="Z29" s="62">
        <v>17146637440304.395</v>
      </c>
      <c r="AA29" s="62">
        <v>17203447581891.838</v>
      </c>
      <c r="AB29" s="62">
        <v>17260257723479.281</v>
      </c>
      <c r="AC29" s="62">
        <v>17317067865066.727</v>
      </c>
      <c r="AD29" s="62">
        <v>17373878006654.172</v>
      </c>
      <c r="AE29" s="62">
        <v>17430688148241.619</v>
      </c>
      <c r="AF29" s="62">
        <v>17487498289829.063</v>
      </c>
      <c r="AG29" s="62">
        <v>17544308431416.506</v>
      </c>
    </row>
    <row r="30" spans="1:33" ht="14.25" customHeight="1" x14ac:dyDescent="0.25">
      <c r="A30" s="60" t="s">
        <v>134</v>
      </c>
      <c r="B30" s="61">
        <v>14049030463918.727</v>
      </c>
      <c r="C30" s="61">
        <v>14214862691592.17</v>
      </c>
      <c r="D30" s="61">
        <v>14380694919265.611</v>
      </c>
      <c r="E30" s="61">
        <v>14546527146939.053</v>
      </c>
      <c r="F30" s="61">
        <v>14712359374612.494</v>
      </c>
      <c r="G30" s="61">
        <v>14878191602285.938</v>
      </c>
      <c r="H30" s="61">
        <v>15044023829959.381</v>
      </c>
      <c r="I30" s="61">
        <v>15209856057632.822</v>
      </c>
      <c r="J30" s="61">
        <v>15375688285306.268</v>
      </c>
      <c r="K30" s="61">
        <v>15541520512979.711</v>
      </c>
      <c r="L30" s="61">
        <v>15707352740653.152</v>
      </c>
      <c r="M30" s="61">
        <v>15873184968326.592</v>
      </c>
      <c r="N30" s="61">
        <v>16039017196000.035</v>
      </c>
      <c r="O30" s="61">
        <v>16204849423673.479</v>
      </c>
      <c r="P30" s="61">
        <v>16370681651346.922</v>
      </c>
      <c r="Q30" s="61">
        <v>16536513879020.361</v>
      </c>
      <c r="R30" s="61">
        <v>16702346106693.809</v>
      </c>
      <c r="S30" s="61">
        <v>16759190928278.15</v>
      </c>
      <c r="T30" s="61">
        <v>16816035749862.49</v>
      </c>
      <c r="U30" s="61">
        <v>16872880571446.836</v>
      </c>
      <c r="V30" s="61">
        <v>16929725393031.178</v>
      </c>
      <c r="W30" s="61">
        <v>16986570214615.52</v>
      </c>
      <c r="X30" s="61">
        <v>17043415036199.865</v>
      </c>
      <c r="Y30" s="61">
        <v>17100259857784.207</v>
      </c>
      <c r="Z30" s="61">
        <v>17157104679368.553</v>
      </c>
      <c r="AA30" s="61">
        <v>17213949500952.895</v>
      </c>
      <c r="AB30" s="61">
        <v>17270794322537.234</v>
      </c>
      <c r="AC30" s="61">
        <v>17327639144121.576</v>
      </c>
      <c r="AD30" s="61">
        <v>17384483965705.926</v>
      </c>
      <c r="AE30" s="61">
        <v>17441328787290.271</v>
      </c>
      <c r="AF30" s="61">
        <v>17498173608874.613</v>
      </c>
      <c r="AG30" s="61">
        <v>17555018430458.955</v>
      </c>
    </row>
    <row r="31" spans="1:33" ht="14.25" customHeight="1" x14ac:dyDescent="0.25">
      <c r="A31" s="5" t="s">
        <v>135</v>
      </c>
      <c r="B31" s="62">
        <v>14049030463918.727</v>
      </c>
      <c r="C31" s="62">
        <v>14214862691592.17</v>
      </c>
      <c r="D31" s="62">
        <v>14380694919265.611</v>
      </c>
      <c r="E31" s="62">
        <v>14546527146939.053</v>
      </c>
      <c r="F31" s="62">
        <v>14712359374612.494</v>
      </c>
      <c r="G31" s="62">
        <v>14878191602285.938</v>
      </c>
      <c r="H31" s="62">
        <v>15044023829959.381</v>
      </c>
      <c r="I31" s="62">
        <v>15209856057632.822</v>
      </c>
      <c r="J31" s="62">
        <v>15375688285306.268</v>
      </c>
      <c r="K31" s="62">
        <v>15541520512979.711</v>
      </c>
      <c r="L31" s="62">
        <v>15707352740653.152</v>
      </c>
      <c r="M31" s="62">
        <v>15873184968326.592</v>
      </c>
      <c r="N31" s="62">
        <v>16039017196000.035</v>
      </c>
      <c r="O31" s="62">
        <v>16204849423673.479</v>
      </c>
      <c r="P31" s="62">
        <v>16370681651346.922</v>
      </c>
      <c r="Q31" s="62">
        <v>16536513879020.361</v>
      </c>
      <c r="R31" s="62">
        <v>16702346106693.809</v>
      </c>
      <c r="S31" s="62">
        <v>16759190928278.15</v>
      </c>
      <c r="T31" s="62">
        <v>16816035749862.49</v>
      </c>
      <c r="U31" s="62">
        <v>16872880571446.836</v>
      </c>
      <c r="V31" s="62">
        <v>16929725393031.178</v>
      </c>
      <c r="W31" s="62">
        <v>16986570214615.52</v>
      </c>
      <c r="X31" s="62">
        <v>17043415036199.865</v>
      </c>
      <c r="Y31" s="62">
        <v>17100259857784.207</v>
      </c>
      <c r="Z31" s="62">
        <v>17157104679368.553</v>
      </c>
      <c r="AA31" s="62">
        <v>17213949500952.895</v>
      </c>
      <c r="AB31" s="62">
        <v>17270794322537.234</v>
      </c>
      <c r="AC31" s="62">
        <v>17327639144121.576</v>
      </c>
      <c r="AD31" s="62">
        <v>17384483965705.926</v>
      </c>
      <c r="AE31" s="62">
        <v>17441328787290.271</v>
      </c>
      <c r="AF31" s="62">
        <v>17498173608874.613</v>
      </c>
      <c r="AG31" s="62">
        <v>17555018430458.955</v>
      </c>
    </row>
    <row r="32" spans="1:33" ht="14.25" customHeight="1" x14ac:dyDescent="0.25">
      <c r="A32" s="60" t="s">
        <v>136</v>
      </c>
      <c r="B32" s="61">
        <v>12570270656130.162</v>
      </c>
      <c r="C32" s="61">
        <v>12718647869114.205</v>
      </c>
      <c r="D32" s="61">
        <v>12867025082098.248</v>
      </c>
      <c r="E32" s="61">
        <v>13015402295082.291</v>
      </c>
      <c r="F32" s="61">
        <v>13163779508066.332</v>
      </c>
      <c r="G32" s="61">
        <v>13312156721050.375</v>
      </c>
      <c r="H32" s="61">
        <v>13460533934034.42</v>
      </c>
      <c r="I32" s="61">
        <v>13608911147018.461</v>
      </c>
      <c r="J32" s="61">
        <v>13757288360002.504</v>
      </c>
      <c r="K32" s="61">
        <v>13905665572986.547</v>
      </c>
      <c r="L32" s="61">
        <v>14054042785970.586</v>
      </c>
      <c r="M32" s="61">
        <v>14202419998954.629</v>
      </c>
      <c r="N32" s="61">
        <v>14350797211938.672</v>
      </c>
      <c r="O32" s="61">
        <v>14499174424922.717</v>
      </c>
      <c r="P32" s="61">
        <v>14647551637906.76</v>
      </c>
      <c r="Q32" s="61">
        <v>14795928850890.801</v>
      </c>
      <c r="R32" s="61">
        <v>14944306063874.846</v>
      </c>
      <c r="S32" s="61">
        <v>14995167565994.139</v>
      </c>
      <c r="T32" s="61">
        <v>15046029068113.43</v>
      </c>
      <c r="U32" s="61">
        <v>15096890570232.725</v>
      </c>
      <c r="V32" s="61">
        <v>15147752072352.018</v>
      </c>
      <c r="W32" s="61">
        <v>15198613574471.311</v>
      </c>
      <c r="X32" s="61">
        <v>15249475076590.607</v>
      </c>
      <c r="Y32" s="61">
        <v>15300336578709.9</v>
      </c>
      <c r="Z32" s="61">
        <v>15351198080829.193</v>
      </c>
      <c r="AA32" s="61">
        <v>15402059582948.486</v>
      </c>
      <c r="AB32" s="61">
        <v>15452921085067.775</v>
      </c>
      <c r="AC32" s="61">
        <v>15503782587187.068</v>
      </c>
      <c r="AD32" s="61">
        <v>15554644089306.369</v>
      </c>
      <c r="AE32" s="61">
        <v>15605505591425.664</v>
      </c>
      <c r="AF32" s="61">
        <v>15656367093544.957</v>
      </c>
      <c r="AG32" s="61">
        <v>15707228595664.252</v>
      </c>
    </row>
    <row r="33" spans="1:33" ht="14.25" customHeight="1" x14ac:dyDescent="0.25">
      <c r="A33" s="5" t="s">
        <v>135</v>
      </c>
      <c r="B33" s="62">
        <v>12570270656130.162</v>
      </c>
      <c r="C33" s="62">
        <v>12718647869114.205</v>
      </c>
      <c r="D33" s="62">
        <v>12867025082098.248</v>
      </c>
      <c r="E33" s="62">
        <v>13015402295082.291</v>
      </c>
      <c r="F33" s="62">
        <v>13163779508066.332</v>
      </c>
      <c r="G33" s="62">
        <v>13312156721050.375</v>
      </c>
      <c r="H33" s="62">
        <v>13460533934034.42</v>
      </c>
      <c r="I33" s="62">
        <v>13608911147018.461</v>
      </c>
      <c r="J33" s="62">
        <v>13757288360002.504</v>
      </c>
      <c r="K33" s="62">
        <v>13905665572986.547</v>
      </c>
      <c r="L33" s="62">
        <v>14054042785970.586</v>
      </c>
      <c r="M33" s="62">
        <v>14202419998954.629</v>
      </c>
      <c r="N33" s="62">
        <v>14350797211938.672</v>
      </c>
      <c r="O33" s="62">
        <v>14499174424922.717</v>
      </c>
      <c r="P33" s="62">
        <v>14647551637906.76</v>
      </c>
      <c r="Q33" s="62">
        <v>14795928850890.801</v>
      </c>
      <c r="R33" s="62">
        <v>14944306063874.846</v>
      </c>
      <c r="S33" s="62">
        <v>14995167565994.139</v>
      </c>
      <c r="T33" s="62">
        <v>15046029068113.43</v>
      </c>
      <c r="U33" s="62">
        <v>15096890570232.725</v>
      </c>
      <c r="V33" s="62">
        <v>15147752072352.018</v>
      </c>
      <c r="W33" s="62">
        <v>15198613574471.311</v>
      </c>
      <c r="X33" s="62">
        <v>15249475076590.607</v>
      </c>
      <c r="Y33" s="62">
        <v>15300336578709.9</v>
      </c>
      <c r="Z33" s="62">
        <v>15351198080829.193</v>
      </c>
      <c r="AA33" s="62">
        <v>15402059582948.486</v>
      </c>
      <c r="AB33" s="62">
        <v>15452921085067.775</v>
      </c>
      <c r="AC33" s="62">
        <v>15503782587187.068</v>
      </c>
      <c r="AD33" s="62">
        <v>15554644089306.369</v>
      </c>
      <c r="AE33" s="62">
        <v>15605505591425.664</v>
      </c>
      <c r="AF33" s="62">
        <v>15656367093544.957</v>
      </c>
      <c r="AG33" s="62">
        <v>15707228595664.252</v>
      </c>
    </row>
    <row r="34" spans="1:33" ht="14.25" customHeight="1" x14ac:dyDescent="0.25">
      <c r="A34" s="60" t="s">
        <v>137</v>
      </c>
      <c r="B34" s="61">
        <v>39794587722086.406</v>
      </c>
      <c r="C34" s="61">
        <v>40264315875089.438</v>
      </c>
      <c r="D34" s="61">
        <v>40734044028092.461</v>
      </c>
      <c r="E34" s="61">
        <v>41203772181095.484</v>
      </c>
      <c r="F34" s="61">
        <v>41673500334098.516</v>
      </c>
      <c r="G34" s="61">
        <v>42143228487101.547</v>
      </c>
      <c r="H34" s="61">
        <v>42612956640104.578</v>
      </c>
      <c r="I34" s="61">
        <v>43082684793107.602</v>
      </c>
      <c r="J34" s="61">
        <v>43552412946110.633</v>
      </c>
      <c r="K34" s="61">
        <v>44022141099113.664</v>
      </c>
      <c r="L34" s="61">
        <v>44491869252116.68</v>
      </c>
      <c r="M34" s="61">
        <v>44961597405119.711</v>
      </c>
      <c r="N34" s="61">
        <v>45431325558122.742</v>
      </c>
      <c r="O34" s="61">
        <v>45901053711125.773</v>
      </c>
      <c r="P34" s="61">
        <v>46370781864128.805</v>
      </c>
      <c r="Q34" s="61">
        <v>46840510017131.828</v>
      </c>
      <c r="R34" s="61">
        <v>47310238170134.859</v>
      </c>
      <c r="S34" s="61">
        <v>47471253995738.906</v>
      </c>
      <c r="T34" s="61">
        <v>47632269821342.969</v>
      </c>
      <c r="U34" s="61">
        <v>47793285646947.039</v>
      </c>
      <c r="V34" s="61">
        <v>47954301472551.102</v>
      </c>
      <c r="W34" s="61">
        <v>48115317298155.164</v>
      </c>
      <c r="X34" s="61">
        <v>48276333123759.227</v>
      </c>
      <c r="Y34" s="61">
        <v>48437348949363.289</v>
      </c>
      <c r="Z34" s="61">
        <v>48598364774967.352</v>
      </c>
      <c r="AA34" s="61">
        <v>48759380600571.414</v>
      </c>
      <c r="AB34" s="61">
        <v>48920396426175.469</v>
      </c>
      <c r="AC34" s="61">
        <v>49081412251779.523</v>
      </c>
      <c r="AD34" s="61">
        <v>49242428077383.602</v>
      </c>
      <c r="AE34" s="61">
        <v>49403443902987.672</v>
      </c>
      <c r="AF34" s="61">
        <v>49564459728591.734</v>
      </c>
      <c r="AG34" s="61">
        <v>49725475554195.797</v>
      </c>
    </row>
    <row r="35" spans="1:33" ht="14.25" customHeight="1" x14ac:dyDescent="0.25">
      <c r="A35" s="5" t="s">
        <v>135</v>
      </c>
      <c r="B35" s="62">
        <v>39794587722086.406</v>
      </c>
      <c r="C35" s="62">
        <v>40264315875089.438</v>
      </c>
      <c r="D35" s="62">
        <v>40734044028092.461</v>
      </c>
      <c r="E35" s="62">
        <v>41203772181095.484</v>
      </c>
      <c r="F35" s="62">
        <v>41673500334098.516</v>
      </c>
      <c r="G35" s="62">
        <v>42143228487101.547</v>
      </c>
      <c r="H35" s="62">
        <v>42612956640104.578</v>
      </c>
      <c r="I35" s="62">
        <v>43082684793107.602</v>
      </c>
      <c r="J35" s="62">
        <v>43552412946110.633</v>
      </c>
      <c r="K35" s="62">
        <v>44022141099113.664</v>
      </c>
      <c r="L35" s="62">
        <v>44491869252116.68</v>
      </c>
      <c r="M35" s="62">
        <v>44961597405119.711</v>
      </c>
      <c r="N35" s="62">
        <v>45431325558122.742</v>
      </c>
      <c r="O35" s="62">
        <v>45901053711125.773</v>
      </c>
      <c r="P35" s="62">
        <v>46370781864128.805</v>
      </c>
      <c r="Q35" s="62">
        <v>46840510017131.828</v>
      </c>
      <c r="R35" s="62">
        <v>47310238170134.859</v>
      </c>
      <c r="S35" s="62">
        <v>47471253995738.906</v>
      </c>
      <c r="T35" s="62">
        <v>47632269821342.969</v>
      </c>
      <c r="U35" s="62">
        <v>47793285646947.039</v>
      </c>
      <c r="V35" s="62">
        <v>47954301472551.102</v>
      </c>
      <c r="W35" s="62">
        <v>48115317298155.164</v>
      </c>
      <c r="X35" s="62">
        <v>48276333123759.227</v>
      </c>
      <c r="Y35" s="62">
        <v>48437348949363.289</v>
      </c>
      <c r="Z35" s="62">
        <v>48598364774967.352</v>
      </c>
      <c r="AA35" s="62">
        <v>48759380600571.414</v>
      </c>
      <c r="AB35" s="62">
        <v>48920396426175.469</v>
      </c>
      <c r="AC35" s="62">
        <v>49081412251779.523</v>
      </c>
      <c r="AD35" s="62">
        <v>49242428077383.602</v>
      </c>
      <c r="AE35" s="62">
        <v>49403443902987.672</v>
      </c>
      <c r="AF35" s="62">
        <v>49564459728591.734</v>
      </c>
      <c r="AG35" s="62">
        <v>49725475554195.797</v>
      </c>
    </row>
    <row r="36" spans="1:33" ht="14.25" customHeight="1" x14ac:dyDescent="0.25">
      <c r="A36" s="56" t="s">
        <v>139</v>
      </c>
      <c r="B36" s="57">
        <v>5.9957772031073092E+19</v>
      </c>
      <c r="C36" s="57">
        <v>6.5515857498353558E+19</v>
      </c>
      <c r="D36" s="57">
        <v>7.1589177488450937E+19</v>
      </c>
      <c r="E36" s="57">
        <v>7.8225494241630339E+19</v>
      </c>
      <c r="F36" s="57">
        <v>8.5476997557829468E+19</v>
      </c>
      <c r="G36" s="57">
        <v>9.3400715231440257E+19</v>
      </c>
      <c r="H36" s="57">
        <v>1.0205896153339478E+20</v>
      </c>
      <c r="I36" s="57">
        <v>1.1151982726754048E+20</v>
      </c>
      <c r="J36" s="57">
        <v>1.2185771525524149E+20</v>
      </c>
      <c r="K36" s="57">
        <v>1.3315392545940234E+20</v>
      </c>
      <c r="L36" s="57">
        <v>1.4549729434948898E+20</v>
      </c>
      <c r="M36" s="57">
        <v>1.5898489353568656E+20</v>
      </c>
      <c r="N36" s="57">
        <v>1.7372279316644476E+20</v>
      </c>
      <c r="O36" s="57">
        <v>1.8982689609297415E+20</v>
      </c>
      <c r="P36" s="57">
        <v>2.0742384936079288E+20</v>
      </c>
      <c r="Q36" s="57">
        <v>2.2665204019653834E+20</v>
      </c>
      <c r="R36" s="57">
        <v>2.4766268432275754E+20</v>
      </c>
      <c r="S36" s="57">
        <v>2.7062101515947711E+20</v>
      </c>
      <c r="T36" s="57">
        <v>2.9570758326476059E+20</v>
      </c>
      <c r="U36" s="57">
        <v>3.2311967623340406E+20</v>
      </c>
      <c r="V36" s="57">
        <v>3.5307287022024058E+20</v>
      </c>
      <c r="W36" s="57">
        <v>3.8580272528965678E+20</v>
      </c>
      <c r="X36" s="57">
        <v>4.2156663792400787E+20</v>
      </c>
      <c r="Y36" s="57">
        <v>4.6064586525956342E+20</v>
      </c>
      <c r="Z36" s="57">
        <v>5.033477369691251E+20</v>
      </c>
      <c r="AA36" s="57">
        <v>5.5000807218616297E+20</v>
      </c>
      <c r="AB36" s="57">
        <v>6.0099382047782037E+20</v>
      </c>
      <c r="AC36" s="57">
        <v>6.5670594763611413E+20</v>
      </c>
      <c r="AD36" s="57">
        <v>7.1758258898198213E+20</v>
      </c>
      <c r="AE36" s="57">
        <v>7.8410249498061164E+20</v>
      </c>
      <c r="AF36" s="57">
        <v>8.5678879626531452E+20</v>
      </c>
      <c r="AG36" s="57">
        <v>9.3621311767910914E+20</v>
      </c>
    </row>
    <row r="37" spans="1:33" ht="14.25" customHeight="1" x14ac:dyDescent="0.25">
      <c r="A37" s="58" t="s">
        <v>140</v>
      </c>
      <c r="B37" s="59">
        <v>10183199317163.242</v>
      </c>
      <c r="C37" s="59">
        <v>11127181893864.275</v>
      </c>
      <c r="D37" s="59">
        <v>12158671655425.494</v>
      </c>
      <c r="E37" s="59">
        <v>13285780517883.439</v>
      </c>
      <c r="F37" s="59">
        <v>14517372371891.23</v>
      </c>
      <c r="G37" s="59">
        <v>15863132790765.549</v>
      </c>
      <c r="H37" s="59">
        <v>17333645200469.518</v>
      </c>
      <c r="I37" s="59">
        <v>18940474110553.039</v>
      </c>
      <c r="J37" s="59">
        <v>20696256060601.309</v>
      </c>
      <c r="K37" s="59">
        <v>22614798997419.051</v>
      </c>
      <c r="L37" s="59">
        <v>24711190864479.797</v>
      </c>
      <c r="M37" s="59">
        <v>27001918257617.07</v>
      </c>
      <c r="N37" s="59">
        <v>29504996080098.176</v>
      </c>
      <c r="O37" s="59">
        <v>32240109216723.27</v>
      </c>
      <c r="P37" s="59">
        <v>35228767341113.523</v>
      </c>
      <c r="Q37" s="59">
        <v>38494474073634.75</v>
      </c>
      <c r="R37" s="59">
        <v>42062911820260.695</v>
      </c>
      <c r="S37" s="59">
        <v>45962143745998.844</v>
      </c>
      <c r="T37" s="59">
        <v>50222834471252.945</v>
      </c>
      <c r="U37" s="59">
        <v>54878491226738.109</v>
      </c>
      <c r="V37" s="59">
        <v>59965727363456.727</v>
      </c>
      <c r="W37" s="59">
        <v>65524550290049.172</v>
      </c>
      <c r="X37" s="59">
        <v>71598676101936.703</v>
      </c>
      <c r="Y37" s="59">
        <v>78235873376586.25</v>
      </c>
      <c r="Z37" s="59">
        <v>85488338838595.781</v>
      </c>
      <c r="AA37" s="59">
        <v>93413107848933.625</v>
      </c>
      <c r="AB37" s="59">
        <v>102072502946529.78</v>
      </c>
      <c r="AC37" s="59">
        <v>111534623969673.09</v>
      </c>
      <c r="AD37" s="59">
        <v>121873883611661.81</v>
      </c>
      <c r="AE37" s="59">
        <v>133171592622462.84</v>
      </c>
      <c r="AF37" s="59">
        <v>145516599258565.13</v>
      </c>
      <c r="AG37" s="59">
        <v>159005988009834.16</v>
      </c>
    </row>
    <row r="38" spans="1:33" ht="14.25" customHeight="1" x14ac:dyDescent="0.25">
      <c r="A38" s="5" t="s">
        <v>141</v>
      </c>
      <c r="B38" s="62">
        <v>10183199317163.242</v>
      </c>
      <c r="C38" s="62">
        <v>11127181893864.275</v>
      </c>
      <c r="D38" s="62">
        <v>12158671655425.494</v>
      </c>
      <c r="E38" s="62">
        <v>13285780517883.439</v>
      </c>
      <c r="F38" s="62">
        <v>14517372371891.23</v>
      </c>
      <c r="G38" s="62">
        <v>15863132790765.549</v>
      </c>
      <c r="H38" s="62">
        <v>17333645200469.518</v>
      </c>
      <c r="I38" s="62">
        <v>18940474110553.039</v>
      </c>
      <c r="J38" s="62">
        <v>20696256060601.309</v>
      </c>
      <c r="K38" s="62">
        <v>22614798997419.051</v>
      </c>
      <c r="L38" s="62">
        <v>24711190864479.797</v>
      </c>
      <c r="M38" s="62">
        <v>27001918257617.07</v>
      </c>
      <c r="N38" s="62">
        <v>29504996080098.176</v>
      </c>
      <c r="O38" s="62">
        <v>32240109216723.27</v>
      </c>
      <c r="P38" s="62">
        <v>35228767341113.523</v>
      </c>
      <c r="Q38" s="62">
        <v>38494474073634.75</v>
      </c>
      <c r="R38" s="62">
        <v>42062911820260.695</v>
      </c>
      <c r="S38" s="62">
        <v>45962143745998.844</v>
      </c>
      <c r="T38" s="62">
        <v>50222834471252.945</v>
      </c>
      <c r="U38" s="62">
        <v>54878491226738.109</v>
      </c>
      <c r="V38" s="62">
        <v>59965727363456.727</v>
      </c>
      <c r="W38" s="62">
        <v>65524550290049.172</v>
      </c>
      <c r="X38" s="62">
        <v>71598676101936.703</v>
      </c>
      <c r="Y38" s="62">
        <v>78235873376586.25</v>
      </c>
      <c r="Z38" s="62">
        <v>85488338838595.781</v>
      </c>
      <c r="AA38" s="62">
        <v>93413107848933.625</v>
      </c>
      <c r="AB38" s="62">
        <v>102072502946529.78</v>
      </c>
      <c r="AC38" s="62">
        <v>111534623969673.09</v>
      </c>
      <c r="AD38" s="62">
        <v>121873883611661.81</v>
      </c>
      <c r="AE38" s="62">
        <v>133171592622462.84</v>
      </c>
      <c r="AF38" s="62">
        <v>145516599258565.13</v>
      </c>
      <c r="AG38" s="62">
        <v>159005988009834.16</v>
      </c>
    </row>
    <row r="39" spans="1:33" ht="14.25" customHeight="1" x14ac:dyDescent="0.25">
      <c r="A39" s="58" t="s">
        <v>142</v>
      </c>
      <c r="B39" s="59">
        <v>38718197403742.43</v>
      </c>
      <c r="C39" s="59">
        <v>42307374303069.352</v>
      </c>
      <c r="D39" s="59">
        <v>46229267900963.867</v>
      </c>
      <c r="E39" s="59">
        <v>50514721035383.227</v>
      </c>
      <c r="F39" s="59">
        <v>55197435675363.258</v>
      </c>
      <c r="G39" s="59">
        <v>60314237962469.43</v>
      </c>
      <c r="H39" s="59">
        <v>65905367821590.344</v>
      </c>
      <c r="I39" s="59">
        <v>72014795418651.766</v>
      </c>
      <c r="J39" s="59">
        <v>78690566953960.797</v>
      </c>
      <c r="K39" s="59">
        <v>85985182510592.953</v>
      </c>
      <c r="L39" s="59">
        <v>93956008929324.938</v>
      </c>
      <c r="M39" s="59">
        <v>102665730957073.34</v>
      </c>
      <c r="N39" s="59">
        <v>112182844216794.05</v>
      </c>
      <c r="O39" s="59">
        <v>122582193875690.86</v>
      </c>
      <c r="P39" s="59">
        <v>133945563247967.41</v>
      </c>
      <c r="Q39" s="59">
        <v>146362316961053.97</v>
      </c>
      <c r="R39" s="59">
        <v>159930103743343.72</v>
      </c>
      <c r="S39" s="59">
        <v>174755624360351.66</v>
      </c>
      <c r="T39" s="59">
        <v>190955470738556.25</v>
      </c>
      <c r="U39" s="59">
        <v>208657042876020.44</v>
      </c>
      <c r="V39" s="59">
        <v>227999550750627.53</v>
      </c>
      <c r="W39" s="59">
        <v>249135109105210.69</v>
      </c>
      <c r="X39" s="59">
        <v>272229933719263.63</v>
      </c>
      <c r="Y39" s="59">
        <v>297465648575039.44</v>
      </c>
      <c r="Z39" s="59">
        <v>325040714197945.56</v>
      </c>
      <c r="AA39" s="59">
        <v>355171988404095.19</v>
      </c>
      <c r="AB39" s="59">
        <v>388096431729154.81</v>
      </c>
      <c r="AC39" s="59">
        <v>424072970950447.5</v>
      </c>
      <c r="AD39" s="59">
        <v>463384535357554.06</v>
      </c>
      <c r="AE39" s="59">
        <v>506340281785199.25</v>
      </c>
      <c r="AF39" s="59">
        <v>553278025906687.13</v>
      </c>
      <c r="AG39" s="59">
        <v>604566898908237.13</v>
      </c>
    </row>
    <row r="40" spans="1:33" ht="14.25" customHeight="1" x14ac:dyDescent="0.25">
      <c r="A40" s="5" t="s">
        <v>143</v>
      </c>
      <c r="B40" s="62">
        <v>38718197403742.43</v>
      </c>
      <c r="C40" s="62">
        <v>42307374303069.352</v>
      </c>
      <c r="D40" s="62">
        <v>46229267900963.867</v>
      </c>
      <c r="E40" s="62">
        <v>50514721035383.227</v>
      </c>
      <c r="F40" s="62">
        <v>55197435675363.258</v>
      </c>
      <c r="G40" s="62">
        <v>60314237962469.43</v>
      </c>
      <c r="H40" s="62">
        <v>65905367821590.344</v>
      </c>
      <c r="I40" s="62">
        <v>72014795418651.766</v>
      </c>
      <c r="J40" s="62">
        <v>78690566953960.797</v>
      </c>
      <c r="K40" s="62">
        <v>85985182510592.953</v>
      </c>
      <c r="L40" s="62">
        <v>93956008929324.938</v>
      </c>
      <c r="M40" s="62">
        <v>102665730957073.34</v>
      </c>
      <c r="N40" s="62">
        <v>112182844216794.05</v>
      </c>
      <c r="O40" s="62">
        <v>122582193875690.86</v>
      </c>
      <c r="P40" s="62">
        <v>133945563247967.41</v>
      </c>
      <c r="Q40" s="62">
        <v>146362316961053.97</v>
      </c>
      <c r="R40" s="62">
        <v>159930103743343.72</v>
      </c>
      <c r="S40" s="62">
        <v>174755624360351.66</v>
      </c>
      <c r="T40" s="62">
        <v>190955470738556.25</v>
      </c>
      <c r="U40" s="62">
        <v>208657042876020.44</v>
      </c>
      <c r="V40" s="62">
        <v>227999550750627.53</v>
      </c>
      <c r="W40" s="62">
        <v>249135109105210.69</v>
      </c>
      <c r="X40" s="62">
        <v>272229933719263.63</v>
      </c>
      <c r="Y40" s="62">
        <v>297465648575039.44</v>
      </c>
      <c r="Z40" s="62">
        <v>325040714197945.56</v>
      </c>
      <c r="AA40" s="62">
        <v>355171988404095.19</v>
      </c>
      <c r="AB40" s="62">
        <v>388096431729154.81</v>
      </c>
      <c r="AC40" s="62">
        <v>424072970950447.5</v>
      </c>
      <c r="AD40" s="62">
        <v>463384535357554.06</v>
      </c>
      <c r="AE40" s="62">
        <v>506340281785199.25</v>
      </c>
      <c r="AF40" s="62">
        <v>553278025906687.13</v>
      </c>
      <c r="AG40" s="62">
        <v>604566898908237.13</v>
      </c>
    </row>
    <row r="41" spans="1:33" ht="14.25" customHeight="1" x14ac:dyDescent="0.25">
      <c r="A41" s="58" t="s">
        <v>144</v>
      </c>
      <c r="B41" s="59">
        <v>28154141112117.633</v>
      </c>
      <c r="C41" s="59">
        <v>30764029993210.941</v>
      </c>
      <c r="D41" s="59">
        <v>33615855573581.59</v>
      </c>
      <c r="E41" s="59">
        <v>36732045385252.617</v>
      </c>
      <c r="F41" s="59">
        <v>40137105992465.531</v>
      </c>
      <c r="G41" s="59">
        <v>43857815717967.078</v>
      </c>
      <c r="H41" s="59">
        <v>47923435235022.625</v>
      </c>
      <c r="I41" s="59">
        <v>52365937681309.219</v>
      </c>
      <c r="J41" s="59">
        <v>57220260104366.594</v>
      </c>
      <c r="K41" s="59">
        <v>62524578216041.375</v>
      </c>
      <c r="L41" s="59">
        <v>68320606616668.422</v>
      </c>
      <c r="M41" s="59">
        <v>74653926850033.578</v>
      </c>
      <c r="N41" s="59">
        <v>81574345869031.688</v>
      </c>
      <c r="O41" s="59">
        <v>89136287731090.906</v>
      </c>
      <c r="P41" s="59">
        <v>97399221603763.063</v>
      </c>
      <c r="Q41" s="59">
        <v>106428129446431.91</v>
      </c>
      <c r="R41" s="59">
        <v>116294017046116.13</v>
      </c>
      <c r="S41" s="59">
        <v>127074472426291.09</v>
      </c>
      <c r="T41" s="59">
        <v>138854276020208.28</v>
      </c>
      <c r="U41" s="59">
        <v>151726067407281.63</v>
      </c>
      <c r="V41" s="59">
        <v>165791073855936.63</v>
      </c>
      <c r="W41" s="59">
        <v>181159906402381.91</v>
      </c>
      <c r="X41" s="59">
        <v>197953429725882.69</v>
      </c>
      <c r="Y41" s="59">
        <v>216303712661472.03</v>
      </c>
      <c r="Z41" s="59">
        <v>236355066825190.47</v>
      </c>
      <c r="AA41" s="59">
        <v>258265181519885.69</v>
      </c>
      <c r="AB41" s="59">
        <v>282206363846779.06</v>
      </c>
      <c r="AC41" s="59">
        <v>308366893775375.5</v>
      </c>
      <c r="AD41" s="59">
        <v>336952504828352.88</v>
      </c>
      <c r="AE41" s="59">
        <v>368188002025941.13</v>
      </c>
      <c r="AF41" s="59">
        <v>402319029813745.88</v>
      </c>
      <c r="AG41" s="59">
        <v>439614003877480.13</v>
      </c>
    </row>
    <row r="42" spans="1:33" ht="14.25" customHeight="1" x14ac:dyDescent="0.25">
      <c r="A42" s="5" t="s">
        <v>145</v>
      </c>
      <c r="B42" s="62">
        <v>179242987980.8205</v>
      </c>
      <c r="C42" s="62">
        <v>195858812966.64255</v>
      </c>
      <c r="D42" s="62">
        <v>214014924928.6503</v>
      </c>
      <c r="E42" s="62">
        <v>233854108469.53622</v>
      </c>
      <c r="F42" s="62">
        <v>255532384324.66223</v>
      </c>
      <c r="G42" s="62">
        <v>279220236351.55841</v>
      </c>
      <c r="H42" s="62">
        <v>305103952261.3479</v>
      </c>
      <c r="I42" s="62">
        <v>333387088635.97479</v>
      </c>
      <c r="J42" s="62">
        <v>364292071752.52972</v>
      </c>
      <c r="K42" s="62">
        <v>398061946803.9892</v>
      </c>
      <c r="L42" s="62">
        <v>434962289272.71899</v>
      </c>
      <c r="M42" s="62">
        <v>475283293488.30005</v>
      </c>
      <c r="N42" s="62">
        <v>519342054794.66547</v>
      </c>
      <c r="O42" s="62">
        <v>567485063274.13086</v>
      </c>
      <c r="P42" s="62">
        <v>620090928639.64294</v>
      </c>
      <c r="Q42" s="62">
        <v>677573357724.53784</v>
      </c>
      <c r="R42" s="62">
        <v>740384407985.60254</v>
      </c>
      <c r="S42" s="62">
        <v>809018042605.8678</v>
      </c>
      <c r="T42" s="62">
        <v>884014015155.43188</v>
      </c>
      <c r="U42" s="62">
        <v>965962114360.34045</v>
      </c>
      <c r="V42" s="62">
        <v>1055506802361.5441</v>
      </c>
      <c r="W42" s="62">
        <v>1153352282940.459</v>
      </c>
      <c r="X42" s="62">
        <v>1260268039569.0393</v>
      </c>
      <c r="Y42" s="62">
        <v>1377094886837.0891</v>
      </c>
      <c r="Z42" s="62">
        <v>1504751582846.8875</v>
      </c>
      <c r="AA42" s="62">
        <v>1644242054576.7939</v>
      </c>
      <c r="AB42" s="62">
        <v>1796663293036.063</v>
      </c>
      <c r="AC42" s="62">
        <v>1963213980300.5061</v>
      </c>
      <c r="AD42" s="62">
        <v>2145203916274.3635</v>
      </c>
      <c r="AE42" s="62">
        <v>2344064319312.9961</v>
      </c>
      <c r="AF42" s="62">
        <v>2561359081713.311</v>
      </c>
      <c r="AG42" s="62">
        <v>2798797068588.1357</v>
      </c>
    </row>
    <row r="43" spans="1:33" ht="14.25" customHeight="1" x14ac:dyDescent="0.25">
      <c r="A43" s="5" t="s">
        <v>146</v>
      </c>
      <c r="B43" s="62">
        <v>12746899145253.766</v>
      </c>
      <c r="C43" s="62">
        <v>12746899145253.766</v>
      </c>
      <c r="D43" s="62">
        <v>12746899145253.766</v>
      </c>
      <c r="E43" s="62">
        <v>12746899145253.766</v>
      </c>
      <c r="F43" s="62">
        <v>12746899145253.766</v>
      </c>
      <c r="G43" s="62">
        <v>12746899145253.766</v>
      </c>
      <c r="H43" s="62">
        <v>12746899145253.766</v>
      </c>
      <c r="I43" s="62">
        <v>12746899145253.766</v>
      </c>
      <c r="J43" s="62">
        <v>12746899145253.766</v>
      </c>
      <c r="K43" s="62">
        <v>12746899145253.766</v>
      </c>
      <c r="L43" s="62">
        <v>12746899145253.766</v>
      </c>
      <c r="M43" s="62">
        <v>12746899145253.766</v>
      </c>
      <c r="N43" s="62">
        <v>12746899145253.766</v>
      </c>
      <c r="O43" s="62">
        <v>12746899145253.766</v>
      </c>
      <c r="P43" s="62">
        <v>12746899145253.766</v>
      </c>
      <c r="Q43" s="62">
        <v>12746899145253.766</v>
      </c>
      <c r="R43" s="62">
        <v>12746899145253.766</v>
      </c>
      <c r="S43" s="62">
        <v>12746899145253.766</v>
      </c>
      <c r="T43" s="62">
        <v>12746899145253.766</v>
      </c>
      <c r="U43" s="62">
        <v>12746899145253.766</v>
      </c>
      <c r="V43" s="62">
        <v>12746899145253.766</v>
      </c>
      <c r="W43" s="62">
        <v>12746899145253.766</v>
      </c>
      <c r="X43" s="62">
        <v>12746899145253.766</v>
      </c>
      <c r="Y43" s="62">
        <v>12746899145253.766</v>
      </c>
      <c r="Z43" s="62">
        <v>12746899145253.766</v>
      </c>
      <c r="AA43" s="62">
        <v>12746899145253.766</v>
      </c>
      <c r="AB43" s="62">
        <v>12746899145253.766</v>
      </c>
      <c r="AC43" s="62">
        <v>12746899145253.766</v>
      </c>
      <c r="AD43" s="62">
        <v>12746899145253.766</v>
      </c>
      <c r="AE43" s="62">
        <v>12746899145253.766</v>
      </c>
      <c r="AF43" s="62">
        <v>12746899145253.766</v>
      </c>
      <c r="AG43" s="62">
        <v>12746899145253.766</v>
      </c>
    </row>
    <row r="44" spans="1:33" ht="14.25" customHeight="1" x14ac:dyDescent="0.25">
      <c r="A44" s="5" t="s">
        <v>147</v>
      </c>
      <c r="B44" s="62">
        <v>15227998978883.049</v>
      </c>
      <c r="C44" s="62">
        <v>16639634484225.51</v>
      </c>
      <c r="D44" s="62">
        <v>18182128600913.211</v>
      </c>
      <c r="E44" s="62">
        <v>19867611922217.871</v>
      </c>
      <c r="F44" s="62">
        <v>21709339547407.465</v>
      </c>
      <c r="G44" s="62">
        <v>23721795323452.137</v>
      </c>
      <c r="H44" s="62">
        <v>25920805749936.148</v>
      </c>
      <c r="I44" s="62">
        <v>28323664442955.227</v>
      </c>
      <c r="J44" s="62">
        <v>30949268136817.184</v>
      </c>
      <c r="K44" s="62">
        <v>33818265293100.133</v>
      </c>
      <c r="L44" s="62">
        <v>36953218485770.523</v>
      </c>
      <c r="M44" s="62">
        <v>40378781839401.445</v>
      </c>
      <c r="N44" s="62">
        <v>44121894915913.961</v>
      </c>
      <c r="O44" s="62">
        <v>48211994574619.172</v>
      </c>
      <c r="P44" s="62">
        <v>52681246471686.383</v>
      </c>
      <c r="Q44" s="62">
        <v>57564798019611.711</v>
      </c>
      <c r="R44" s="62">
        <v>62901054796029.711</v>
      </c>
      <c r="S44" s="62">
        <v>68731982575621.664</v>
      </c>
      <c r="T44" s="62">
        <v>75103437360381.813</v>
      </c>
      <c r="U44" s="62">
        <v>82065526003689.203</v>
      </c>
      <c r="V44" s="62">
        <v>89673000264231.203</v>
      </c>
      <c r="W44" s="62">
        <v>97985687388725.422</v>
      </c>
      <c r="X44" s="62">
        <v>107068960609660.23</v>
      </c>
      <c r="Y44" s="62">
        <v>116994253258175.75</v>
      </c>
      <c r="Z44" s="62">
        <v>127839620535208.63</v>
      </c>
      <c r="AA44" s="62">
        <v>139690353358822.5</v>
      </c>
      <c r="AB44" s="62">
        <v>152639649115185.34</v>
      </c>
      <c r="AC44" s="62">
        <v>166789344588163</v>
      </c>
      <c r="AD44" s="62">
        <v>182250716831485.78</v>
      </c>
      <c r="AE44" s="62">
        <v>199145358281764.5</v>
      </c>
      <c r="AF44" s="62">
        <v>217606132994484.03</v>
      </c>
      <c r="AG44" s="62">
        <v>237778221523072.75</v>
      </c>
    </row>
    <row r="45" spans="1:33" ht="14.25" customHeight="1" x14ac:dyDescent="0.25">
      <c r="A45" s="58" t="s">
        <v>148</v>
      </c>
      <c r="B45" s="59">
        <v>96795493509356.078</v>
      </c>
      <c r="C45" s="59">
        <v>105768435757673.38</v>
      </c>
      <c r="D45" s="59">
        <v>115573169752409.69</v>
      </c>
      <c r="E45" s="59">
        <v>126286802588458.09</v>
      </c>
      <c r="F45" s="59">
        <v>137993589188408.14</v>
      </c>
      <c r="G45" s="59">
        <v>150785594906173.56</v>
      </c>
      <c r="H45" s="59">
        <v>164763419553975.84</v>
      </c>
      <c r="I45" s="59">
        <v>180036988546629.44</v>
      </c>
      <c r="J45" s="59">
        <v>196726417384901.97</v>
      </c>
      <c r="K45" s="59">
        <v>214962956276482.41</v>
      </c>
      <c r="L45" s="59">
        <v>234890022323312.34</v>
      </c>
      <c r="M45" s="59">
        <v>256664327392683.38</v>
      </c>
      <c r="N45" s="59">
        <v>280457110541985.09</v>
      </c>
      <c r="O45" s="59">
        <v>306455484689227.06</v>
      </c>
      <c r="P45" s="59">
        <v>334863908119918.5</v>
      </c>
      <c r="Q45" s="59">
        <v>365905792402634.88</v>
      </c>
      <c r="R45" s="59">
        <v>399825259358359.25</v>
      </c>
      <c r="S45" s="59">
        <v>436889060900879.13</v>
      </c>
      <c r="T45" s="59">
        <v>477388676846390.63</v>
      </c>
      <c r="U45" s="59">
        <v>521642607190051.06</v>
      </c>
      <c r="V45" s="59">
        <v>569998876876568.88</v>
      </c>
      <c r="W45" s="59">
        <v>622837772763026.75</v>
      </c>
      <c r="X45" s="59">
        <v>680574834298159.13</v>
      </c>
      <c r="Y45" s="59">
        <v>743664121437598.63</v>
      </c>
      <c r="Z45" s="59">
        <v>812601785494864</v>
      </c>
      <c r="AA45" s="59">
        <v>887929971010238</v>
      </c>
      <c r="AB45" s="59">
        <v>970241079322887</v>
      </c>
      <c r="AC45" s="59">
        <v>1060182427376118.8</v>
      </c>
      <c r="AD45" s="59">
        <v>1158461338393885</v>
      </c>
      <c r="AE45" s="59">
        <v>1265850704462997.8</v>
      </c>
      <c r="AF45" s="59">
        <v>1383195064766717.8</v>
      </c>
      <c r="AG45" s="59">
        <v>1511417247270593</v>
      </c>
    </row>
    <row r="46" spans="1:33" ht="14.25" customHeight="1" x14ac:dyDescent="0.25">
      <c r="A46" s="5" t="s">
        <v>143</v>
      </c>
      <c r="B46" s="62">
        <v>96795493509356.078</v>
      </c>
      <c r="C46" s="62">
        <v>105768435757673.38</v>
      </c>
      <c r="D46" s="62">
        <v>115573169752409.69</v>
      </c>
      <c r="E46" s="62">
        <v>126286802588458.09</v>
      </c>
      <c r="F46" s="62">
        <v>137993589188408.14</v>
      </c>
      <c r="G46" s="62">
        <v>150785594906173.56</v>
      </c>
      <c r="H46" s="62">
        <v>164763419553975.84</v>
      </c>
      <c r="I46" s="62">
        <v>180036988546629.44</v>
      </c>
      <c r="J46" s="62">
        <v>196726417384901.97</v>
      </c>
      <c r="K46" s="62">
        <v>214962956276482.41</v>
      </c>
      <c r="L46" s="62">
        <v>234890022323312.34</v>
      </c>
      <c r="M46" s="62">
        <v>256664327392683.38</v>
      </c>
      <c r="N46" s="62">
        <v>280457110541985.09</v>
      </c>
      <c r="O46" s="62">
        <v>306455484689227.06</v>
      </c>
      <c r="P46" s="62">
        <v>334863908119918.5</v>
      </c>
      <c r="Q46" s="62">
        <v>365905792402634.88</v>
      </c>
      <c r="R46" s="62">
        <v>399825259358359.25</v>
      </c>
      <c r="S46" s="62">
        <v>436889060900879.13</v>
      </c>
      <c r="T46" s="62">
        <v>477388676846390.63</v>
      </c>
      <c r="U46" s="62">
        <v>521642607190051.06</v>
      </c>
      <c r="V46" s="62">
        <v>569998876876568.88</v>
      </c>
      <c r="W46" s="62">
        <v>622837772763026.75</v>
      </c>
      <c r="X46" s="62">
        <v>680574834298159.13</v>
      </c>
      <c r="Y46" s="62">
        <v>743664121437598.63</v>
      </c>
      <c r="Z46" s="62">
        <v>812601785494864</v>
      </c>
      <c r="AA46" s="62">
        <v>887929971010238</v>
      </c>
      <c r="AB46" s="62">
        <v>970241079322887</v>
      </c>
      <c r="AC46" s="62">
        <v>1060182427376118.8</v>
      </c>
      <c r="AD46" s="62">
        <v>1158461338393885</v>
      </c>
      <c r="AE46" s="62">
        <v>1265850704462997.8</v>
      </c>
      <c r="AF46" s="62">
        <v>1383195064766717.8</v>
      </c>
      <c r="AG46" s="62">
        <v>1511417247270593</v>
      </c>
    </row>
    <row r="47" spans="1:33" ht="14.25" customHeight="1" x14ac:dyDescent="0.25">
      <c r="A47" s="58" t="s">
        <v>149</v>
      </c>
      <c r="B47" s="59">
        <v>5.9957598180041744E+19</v>
      </c>
      <c r="C47" s="59">
        <v>6.5515667531331609E+19</v>
      </c>
      <c r="D47" s="59">
        <v>7.1588969911486054E+19</v>
      </c>
      <c r="E47" s="59">
        <v>7.8225267422280827E+19</v>
      </c>
      <c r="F47" s="59">
        <v>8.5476749712326246E+19</v>
      </c>
      <c r="G47" s="59">
        <v>9.3400444410658898E+19</v>
      </c>
      <c r="H47" s="59">
        <v>1.0205866560752697E+20</v>
      </c>
      <c r="I47" s="59">
        <v>1.1151950390934471E+20</v>
      </c>
      <c r="J47" s="59">
        <v>1.2185736192174098E+20</v>
      </c>
      <c r="K47" s="59">
        <v>1.3315353937188636E+20</v>
      </c>
      <c r="L47" s="59">
        <v>1.4549687247166025E+20</v>
      </c>
      <c r="M47" s="59">
        <v>1.5898443254978311E+20</v>
      </c>
      <c r="N47" s="59">
        <v>1.7372228944714803E+20</v>
      </c>
      <c r="O47" s="59">
        <v>1.8982634567889863E+20</v>
      </c>
      <c r="P47" s="59">
        <v>2.0742324792333258E+20</v>
      </c>
      <c r="Q47" s="59">
        <v>2.2665138300582547E+20</v>
      </c>
      <c r="R47" s="59">
        <v>2.4766196621046553E+20</v>
      </c>
      <c r="S47" s="59">
        <v>2.7062023047817567E+20</v>
      </c>
      <c r="T47" s="59">
        <v>2.9570672584350256E+20</v>
      </c>
      <c r="U47" s="59">
        <v>3.2311873932919531E+20</v>
      </c>
      <c r="V47" s="59">
        <v>3.5307184646501171E+20</v>
      </c>
      <c r="W47" s="59">
        <v>3.8580160663231824E+20</v>
      </c>
      <c r="X47" s="59">
        <v>4.2156541556713403E+20</v>
      </c>
      <c r="Y47" s="59">
        <v>4.6064452959020738E+20</v>
      </c>
      <c r="Z47" s="59">
        <v>5.0334627748321965E+20</v>
      </c>
      <c r="AA47" s="59">
        <v>5.500064774059142E+20</v>
      </c>
      <c r="AB47" s="59">
        <v>6.0099207786144242E+20</v>
      </c>
      <c r="AC47" s="59">
        <v>6.5670404347919807E+20</v>
      </c>
      <c r="AD47" s="59">
        <v>7.1758050830972001E+20</v>
      </c>
      <c r="AE47" s="59">
        <v>7.8410022143003093E+20</v>
      </c>
      <c r="AF47" s="59">
        <v>8.5678631195659469E+20</v>
      </c>
      <c r="AG47" s="59">
        <v>9.3621040307497114E+20</v>
      </c>
    </row>
    <row r="48" spans="1:33" ht="14.25" customHeight="1" x14ac:dyDescent="0.25">
      <c r="A48" s="5" t="s">
        <v>143</v>
      </c>
      <c r="B48" s="62">
        <v>5.9957598180041744E+19</v>
      </c>
      <c r="C48" s="62">
        <v>6.5515667531331609E+19</v>
      </c>
      <c r="D48" s="62">
        <v>7.1588969911486054E+19</v>
      </c>
      <c r="E48" s="62">
        <v>7.8225267422280827E+19</v>
      </c>
      <c r="F48" s="62">
        <v>8.5476749712326246E+19</v>
      </c>
      <c r="G48" s="62">
        <v>9.3400444410658898E+19</v>
      </c>
      <c r="H48" s="62">
        <v>1.0205866560752697E+20</v>
      </c>
      <c r="I48" s="62">
        <v>1.1151950390934471E+20</v>
      </c>
      <c r="J48" s="62">
        <v>1.2185736192174098E+20</v>
      </c>
      <c r="K48" s="62">
        <v>1.3315353937188636E+20</v>
      </c>
      <c r="L48" s="62">
        <v>1.4549687247166025E+20</v>
      </c>
      <c r="M48" s="62">
        <v>1.5898443254978311E+20</v>
      </c>
      <c r="N48" s="62">
        <v>1.7372228944714803E+20</v>
      </c>
      <c r="O48" s="62">
        <v>1.8982634567889863E+20</v>
      </c>
      <c r="P48" s="62">
        <v>2.0742324792333258E+20</v>
      </c>
      <c r="Q48" s="62">
        <v>2.2665138300582547E+20</v>
      </c>
      <c r="R48" s="62">
        <v>2.4766196621046553E+20</v>
      </c>
      <c r="S48" s="62">
        <v>2.7062023047817567E+20</v>
      </c>
      <c r="T48" s="62">
        <v>2.9570672584350256E+20</v>
      </c>
      <c r="U48" s="62">
        <v>3.2311873932919531E+20</v>
      </c>
      <c r="V48" s="62">
        <v>3.5307184646501171E+20</v>
      </c>
      <c r="W48" s="62">
        <v>3.8580160663231824E+20</v>
      </c>
      <c r="X48" s="62">
        <v>4.2156541556713403E+20</v>
      </c>
      <c r="Y48" s="62">
        <v>4.6064452959020738E+20</v>
      </c>
      <c r="Z48" s="62">
        <v>5.0334627748321965E+20</v>
      </c>
      <c r="AA48" s="62">
        <v>5.500064774059142E+20</v>
      </c>
      <c r="AB48" s="62">
        <v>6.0099207786144242E+20</v>
      </c>
      <c r="AC48" s="62">
        <v>6.5670404347919807E+20</v>
      </c>
      <c r="AD48" s="62">
        <v>7.1758050830972001E+20</v>
      </c>
      <c r="AE48" s="62">
        <v>7.8410022143003093E+20</v>
      </c>
      <c r="AF48" s="62">
        <v>8.5678631195659469E+20</v>
      </c>
      <c r="AG48" s="62">
        <v>9.3621040307497114E+20</v>
      </c>
    </row>
    <row r="49" spans="1:33" ht="14.25" customHeight="1" x14ac:dyDescent="0.25">
      <c r="A49" s="55" t="s">
        <v>150</v>
      </c>
      <c r="B49" s="63">
        <v>5.9958193239275119E+19</v>
      </c>
      <c r="C49" s="63">
        <v>6.5516278517199282E+19</v>
      </c>
      <c r="D49" s="63">
        <v>7.1589598317940351E+19</v>
      </c>
      <c r="E49" s="63">
        <v>7.8225914881763459E+19</v>
      </c>
      <c r="F49" s="63">
        <v>8.5477418008606245E+19</v>
      </c>
      <c r="G49" s="63">
        <v>9.340113549286074E+19</v>
      </c>
      <c r="H49" s="63">
        <v>1.0205938160545894E+20</v>
      </c>
      <c r="I49" s="63">
        <v>1.1152024715024831E+20</v>
      </c>
      <c r="J49" s="63">
        <v>1.2185813494859303E+20</v>
      </c>
      <c r="K49" s="63">
        <v>1.3315434496339758E+20</v>
      </c>
      <c r="L49" s="63">
        <v>1.4549771366412788E+20</v>
      </c>
      <c r="M49" s="63">
        <v>1.5898531266096916E+20</v>
      </c>
      <c r="N49" s="63">
        <v>1.7372321210237102E+20</v>
      </c>
      <c r="O49" s="63">
        <v>1.898273148395441E+20</v>
      </c>
      <c r="P49" s="63">
        <v>2.0742426791800652E+20</v>
      </c>
      <c r="Q49" s="63">
        <v>2.2665245856439566E+20</v>
      </c>
      <c r="R49" s="63">
        <v>2.4766310250125853E+20</v>
      </c>
      <c r="S49" s="63">
        <v>2.706214332730696E+20</v>
      </c>
      <c r="T49" s="63">
        <v>2.9570800131344466E+20</v>
      </c>
      <c r="U49" s="63">
        <v>3.2312009421717943E+20</v>
      </c>
      <c r="V49" s="63">
        <v>3.5307328813910747E+20</v>
      </c>
      <c r="W49" s="63">
        <v>3.8580314314361517E+20</v>
      </c>
      <c r="X49" s="63">
        <v>4.215670557130577E+20</v>
      </c>
      <c r="Y49" s="63">
        <v>4.6064628298370476E+20</v>
      </c>
      <c r="Z49" s="63">
        <v>5.0334815462835782E+20</v>
      </c>
      <c r="AA49" s="63">
        <v>5.5000848978048726E+20</v>
      </c>
      <c r="AB49" s="63">
        <v>6.0099423800723597E+20</v>
      </c>
      <c r="AC49" s="63">
        <v>6.567063651006213E+20</v>
      </c>
      <c r="AD49" s="63">
        <v>7.1758300638158088E+20</v>
      </c>
      <c r="AE49" s="63">
        <v>7.8410291231530195E+20</v>
      </c>
      <c r="AF49" s="63">
        <v>8.5678921353509601E+20</v>
      </c>
      <c r="AG49" s="63">
        <v>9.3621353488398221E+20</v>
      </c>
    </row>
    <row r="50" spans="1:33" ht="14.25" customHeight="1" x14ac:dyDescent="0.25"/>
    <row r="51" spans="1:33" ht="14.25" customHeight="1" x14ac:dyDescent="0.25"/>
    <row r="52" spans="1:33" ht="14.25" customHeight="1" x14ac:dyDescent="0.25"/>
    <row r="53" spans="1:33" ht="14.25" customHeight="1" x14ac:dyDescent="0.25"/>
    <row r="54" spans="1:33" ht="14.25" customHeight="1" x14ac:dyDescent="0.25"/>
    <row r="55" spans="1:33" ht="14.25" customHeight="1" x14ac:dyDescent="0.25"/>
    <row r="56" spans="1:33" ht="14.25" customHeight="1" x14ac:dyDescent="0.25"/>
    <row r="57" spans="1:33" ht="14.25" customHeight="1" x14ac:dyDescent="0.25"/>
    <row r="58" spans="1:33" ht="14.25" customHeight="1" x14ac:dyDescent="0.25"/>
    <row r="59" spans="1:33" ht="14.25" customHeight="1" x14ac:dyDescent="0.25"/>
    <row r="60" spans="1:33" ht="14.25" customHeight="1" x14ac:dyDescent="0.25"/>
    <row r="61" spans="1:33" ht="14.25" customHeight="1" x14ac:dyDescent="0.25"/>
    <row r="62" spans="1:33" ht="14.25" customHeight="1" x14ac:dyDescent="0.25"/>
    <row r="63" spans="1:33" ht="14.25" customHeight="1" x14ac:dyDescent="0.25"/>
    <row r="64" spans="1:33"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4"/>
  <sheetViews>
    <sheetView workbookViewId="0">
      <selection activeCell="A16" sqref="A16"/>
    </sheetView>
  </sheetViews>
  <sheetFormatPr defaultColWidth="14.42578125" defaultRowHeight="15" customHeight="1" x14ac:dyDescent="0.25"/>
  <cols>
    <col min="1" max="1" width="29" customWidth="1"/>
    <col min="2" max="2" width="11.7109375" customWidth="1"/>
    <col min="3" max="23" width="9.28515625" customWidth="1"/>
    <col min="24" max="24" width="11.140625" customWidth="1"/>
    <col min="25" max="33" width="9.28515625" customWidth="1"/>
    <col min="34" max="35" width="8.42578125" customWidth="1"/>
  </cols>
  <sheetData>
    <row r="1" spans="1:35" x14ac:dyDescent="0.25">
      <c r="A1" s="64" t="s">
        <v>152</v>
      </c>
      <c r="B1" s="65">
        <v>2019</v>
      </c>
      <c r="C1" s="65">
        <v>2020</v>
      </c>
      <c r="D1" s="65">
        <v>2021</v>
      </c>
      <c r="E1" s="65">
        <v>2022</v>
      </c>
      <c r="F1" s="65">
        <v>2023</v>
      </c>
      <c r="G1" s="65">
        <v>2024</v>
      </c>
      <c r="H1" s="65">
        <v>2025</v>
      </c>
      <c r="I1" s="65">
        <v>2026</v>
      </c>
      <c r="J1" s="65">
        <v>2027</v>
      </c>
      <c r="K1" s="65">
        <v>2028</v>
      </c>
      <c r="L1" s="65">
        <v>2029</v>
      </c>
      <c r="M1" s="65">
        <v>2030</v>
      </c>
      <c r="N1" s="65">
        <v>2031</v>
      </c>
      <c r="O1" s="65">
        <v>2032</v>
      </c>
      <c r="P1" s="65">
        <v>2033</v>
      </c>
      <c r="Q1" s="65">
        <v>2034</v>
      </c>
      <c r="R1" s="65">
        <v>2035</v>
      </c>
      <c r="S1" s="65">
        <v>2036</v>
      </c>
      <c r="T1" s="65">
        <v>2037</v>
      </c>
      <c r="U1" s="65">
        <v>2038</v>
      </c>
      <c r="V1" s="65">
        <v>2039</v>
      </c>
      <c r="W1" s="65">
        <v>2040</v>
      </c>
      <c r="X1" s="65">
        <v>2041</v>
      </c>
      <c r="Y1" s="65">
        <v>2042</v>
      </c>
      <c r="Z1" s="65">
        <v>2043</v>
      </c>
      <c r="AA1" s="65">
        <v>2044</v>
      </c>
      <c r="AB1" s="65">
        <v>2045</v>
      </c>
      <c r="AC1" s="65">
        <v>2046</v>
      </c>
      <c r="AD1" s="65">
        <v>2047</v>
      </c>
      <c r="AE1" s="65">
        <v>2048</v>
      </c>
      <c r="AF1" s="65">
        <v>2049</v>
      </c>
      <c r="AG1" s="65">
        <v>2050</v>
      </c>
      <c r="AH1" s="1"/>
      <c r="AI1" s="1"/>
    </row>
    <row r="2" spans="1:35" x14ac:dyDescent="0.25">
      <c r="A2" s="64" t="s">
        <v>153</v>
      </c>
      <c r="B2" s="5">
        <v>0</v>
      </c>
      <c r="C2" s="5">
        <v>0</v>
      </c>
      <c r="D2" s="5">
        <v>0</v>
      </c>
      <c r="E2" s="5">
        <v>0</v>
      </c>
      <c r="F2" s="5">
        <v>0</v>
      </c>
      <c r="G2" s="5">
        <v>0</v>
      </c>
      <c r="H2" s="5">
        <v>0</v>
      </c>
      <c r="I2" s="5">
        <v>0</v>
      </c>
      <c r="J2" s="5">
        <v>0</v>
      </c>
      <c r="K2" s="5">
        <v>0</v>
      </c>
      <c r="L2" s="5">
        <v>0</v>
      </c>
      <c r="M2" s="5">
        <v>0</v>
      </c>
      <c r="N2" s="5">
        <v>0</v>
      </c>
      <c r="O2" s="5">
        <v>0</v>
      </c>
      <c r="P2" s="5">
        <v>0</v>
      </c>
      <c r="Q2" s="5">
        <v>0</v>
      </c>
      <c r="R2" s="5">
        <v>0</v>
      </c>
      <c r="S2" s="5">
        <v>0</v>
      </c>
      <c r="T2" s="5">
        <v>0</v>
      </c>
      <c r="U2" s="5">
        <v>0</v>
      </c>
      <c r="V2" s="5">
        <v>0</v>
      </c>
      <c r="W2" s="5">
        <v>0</v>
      </c>
      <c r="X2" s="5">
        <v>0</v>
      </c>
      <c r="Y2" s="5">
        <v>0</v>
      </c>
      <c r="Z2" s="5">
        <v>0</v>
      </c>
      <c r="AA2" s="5">
        <v>0</v>
      </c>
      <c r="AB2" s="5">
        <v>0</v>
      </c>
      <c r="AC2" s="5">
        <v>0</v>
      </c>
      <c r="AD2" s="5">
        <v>0</v>
      </c>
      <c r="AE2" s="5">
        <v>0</v>
      </c>
      <c r="AF2" s="5">
        <v>0</v>
      </c>
      <c r="AG2" s="5">
        <v>0</v>
      </c>
      <c r="AH2" s="68"/>
      <c r="AI2" s="68"/>
    </row>
    <row r="3" spans="1:35" x14ac:dyDescent="0.25">
      <c r="A3" s="64" t="s">
        <v>154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68"/>
      <c r="AI3" s="70"/>
    </row>
    <row r="4" spans="1:35" x14ac:dyDescent="0.25">
      <c r="A4" s="64" t="s">
        <v>155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68"/>
      <c r="AI4" s="68"/>
    </row>
    <row r="5" spans="1:35" x14ac:dyDescent="0.25">
      <c r="A5" s="64" t="s">
        <v>156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68"/>
      <c r="AI5" s="70"/>
    </row>
    <row r="6" spans="1:35" x14ac:dyDescent="0.25">
      <c r="A6" s="64" t="s">
        <v>157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68"/>
      <c r="AI6" s="70"/>
    </row>
    <row r="7" spans="1:35" x14ac:dyDescent="0.25">
      <c r="A7" s="64" t="s">
        <v>158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68"/>
      <c r="AI7" s="70"/>
    </row>
    <row r="8" spans="1:35" x14ac:dyDescent="0.25">
      <c r="A8" s="64" t="s">
        <v>159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68"/>
      <c r="AI8" s="68"/>
    </row>
    <row r="9" spans="1:35" x14ac:dyDescent="0.25">
      <c r="A9" s="64" t="s">
        <v>160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68"/>
      <c r="AI9" s="68"/>
    </row>
    <row r="10" spans="1:35" x14ac:dyDescent="0.25">
      <c r="A10" s="64" t="s">
        <v>161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68"/>
      <c r="AI10" s="68"/>
    </row>
    <row r="11" spans="1:35" x14ac:dyDescent="0.25">
      <c r="A11" s="64" t="s">
        <v>162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68"/>
      <c r="AI11" s="68"/>
    </row>
    <row r="12" spans="1:35" x14ac:dyDescent="0.25">
      <c r="A12" s="1"/>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8"/>
      <c r="AI12" s="68"/>
    </row>
    <row r="13" spans="1:35" x14ac:dyDescent="0.25">
      <c r="A13" s="1"/>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8"/>
      <c r="AI13" s="68"/>
    </row>
    <row r="14" spans="1:35" x14ac:dyDescent="0.25">
      <c r="A14" s="1"/>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8"/>
      <c r="AI14" s="68"/>
    </row>
    <row r="15" spans="1:35" x14ac:dyDescent="0.25">
      <c r="A15" s="1"/>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row r="1001" spans="1:35" ht="15.75" customHeight="1" x14ac:dyDescent="0.25">
      <c r="A1001" s="68"/>
      <c r="B1001" s="68"/>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c r="AA1001" s="68"/>
      <c r="AB1001" s="68"/>
      <c r="AC1001" s="68"/>
      <c r="AD1001" s="68"/>
      <c r="AE1001" s="68"/>
      <c r="AF1001" s="68"/>
      <c r="AG1001" s="68"/>
      <c r="AH1001" s="68"/>
      <c r="AI1001" s="68"/>
    </row>
    <row r="1002" spans="1:35" ht="15.75" customHeight="1" x14ac:dyDescent="0.25">
      <c r="A1002" s="68"/>
      <c r="B1002" s="68"/>
      <c r="C1002" s="68"/>
      <c r="D1002" s="68"/>
      <c r="E1002" s="68"/>
      <c r="F1002" s="68"/>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c r="AC1002" s="68"/>
      <c r="AD1002" s="68"/>
      <c r="AE1002" s="68"/>
      <c r="AF1002" s="68"/>
      <c r="AG1002" s="68"/>
      <c r="AH1002" s="68"/>
      <c r="AI1002" s="68"/>
    </row>
    <row r="1003" spans="1:35" ht="15.75" customHeight="1" x14ac:dyDescent="0.25">
      <c r="A1003" s="68"/>
      <c r="B1003" s="68"/>
      <c r="C1003" s="68"/>
      <c r="D1003" s="68"/>
      <c r="E1003" s="68"/>
      <c r="F1003" s="68"/>
      <c r="G1003" s="68"/>
      <c r="H1003" s="68"/>
      <c r="I1003" s="68"/>
      <c r="J1003" s="68"/>
      <c r="K1003" s="68"/>
      <c r="L1003" s="68"/>
      <c r="M1003" s="68"/>
      <c r="N1003" s="68"/>
      <c r="O1003" s="68"/>
      <c r="P1003" s="68"/>
      <c r="Q1003" s="68"/>
      <c r="R1003" s="68"/>
      <c r="S1003" s="68"/>
      <c r="T1003" s="68"/>
      <c r="U1003" s="68"/>
      <c r="V1003" s="68"/>
      <c r="W1003" s="68"/>
      <c r="X1003" s="68"/>
      <c r="Y1003" s="68"/>
      <c r="Z1003" s="68"/>
      <c r="AA1003" s="68"/>
      <c r="AB1003" s="68"/>
      <c r="AC1003" s="68"/>
      <c r="AD1003" s="68"/>
      <c r="AE1003" s="68"/>
      <c r="AF1003" s="68"/>
      <c r="AG1003" s="68"/>
      <c r="AH1003" s="68"/>
      <c r="AI1003" s="68"/>
    </row>
    <row r="1004" spans="1:35" ht="15.75" customHeight="1" x14ac:dyDescent="0.25">
      <c r="A1004" s="68"/>
      <c r="B1004" s="68"/>
      <c r="C1004" s="68"/>
      <c r="D1004" s="68"/>
      <c r="E1004" s="68"/>
      <c r="F1004" s="68"/>
      <c r="G1004" s="68"/>
      <c r="H1004" s="68"/>
      <c r="I1004" s="68"/>
      <c r="J1004" s="68"/>
      <c r="K1004" s="68"/>
      <c r="L1004" s="68"/>
      <c r="M1004" s="68"/>
      <c r="N1004" s="68"/>
      <c r="O1004" s="68"/>
      <c r="P1004" s="68"/>
      <c r="Q1004" s="68"/>
      <c r="R1004" s="68"/>
      <c r="S1004" s="68"/>
      <c r="T1004" s="68"/>
      <c r="U1004" s="68"/>
      <c r="V1004" s="68"/>
      <c r="W1004" s="68"/>
      <c r="X1004" s="68"/>
      <c r="Y1004" s="68"/>
      <c r="Z1004" s="68"/>
      <c r="AA1004" s="68"/>
      <c r="AB1004" s="68"/>
      <c r="AC1004" s="68"/>
      <c r="AD1004" s="68"/>
      <c r="AE1004" s="68"/>
      <c r="AF1004" s="68"/>
      <c r="AG1004" s="68"/>
      <c r="AH1004" s="68"/>
      <c r="AI1004" s="68"/>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995"/>
  <sheetViews>
    <sheetView workbookViewId="0">
      <selection activeCell="B2" sqref="B2"/>
    </sheetView>
  </sheetViews>
  <sheetFormatPr defaultColWidth="14.42578125" defaultRowHeight="15" customHeight="1" x14ac:dyDescent="0.25"/>
  <cols>
    <col min="1" max="1" width="29" customWidth="1"/>
    <col min="2" max="33" width="12.7109375" customWidth="1"/>
    <col min="34" max="35" width="8.42578125" customWidth="1"/>
  </cols>
  <sheetData>
    <row r="1" spans="1:35" x14ac:dyDescent="0.25">
      <c r="A1" s="64" t="s">
        <v>152</v>
      </c>
      <c r="B1" s="65">
        <v>2019</v>
      </c>
      <c r="C1" s="65">
        <v>2020</v>
      </c>
      <c r="D1" s="65">
        <v>2021</v>
      </c>
      <c r="E1" s="65">
        <v>2022</v>
      </c>
      <c r="F1" s="65">
        <v>2023</v>
      </c>
      <c r="G1" s="65">
        <v>2024</v>
      </c>
      <c r="H1" s="65">
        <v>2025</v>
      </c>
      <c r="I1" s="65">
        <v>2026</v>
      </c>
      <c r="J1" s="65">
        <v>2027</v>
      </c>
      <c r="K1" s="65">
        <v>2028</v>
      </c>
      <c r="L1" s="65">
        <v>2029</v>
      </c>
      <c r="M1" s="65">
        <v>2030</v>
      </c>
      <c r="N1" s="65">
        <v>2031</v>
      </c>
      <c r="O1" s="65">
        <v>2032</v>
      </c>
      <c r="P1" s="65">
        <v>2033</v>
      </c>
      <c r="Q1" s="65">
        <v>2034</v>
      </c>
      <c r="R1" s="65">
        <v>2035</v>
      </c>
      <c r="S1" s="65">
        <v>2036</v>
      </c>
      <c r="T1" s="65">
        <v>2037</v>
      </c>
      <c r="U1" s="65">
        <v>2038</v>
      </c>
      <c r="V1" s="65">
        <v>2039</v>
      </c>
      <c r="W1" s="65">
        <v>2040</v>
      </c>
      <c r="X1" s="65">
        <v>2041</v>
      </c>
      <c r="Y1" s="65">
        <v>2042</v>
      </c>
      <c r="Z1" s="65">
        <v>2043</v>
      </c>
      <c r="AA1" s="65">
        <v>2044</v>
      </c>
      <c r="AB1" s="65">
        <v>2045</v>
      </c>
      <c r="AC1" s="65">
        <v>2046</v>
      </c>
      <c r="AD1" s="65">
        <v>2047</v>
      </c>
      <c r="AE1" s="65">
        <v>2048</v>
      </c>
      <c r="AF1" s="65">
        <v>2049</v>
      </c>
      <c r="AG1" s="65">
        <v>2050</v>
      </c>
      <c r="AH1" s="1"/>
      <c r="AI1" s="1"/>
    </row>
    <row r="2" spans="1:35" x14ac:dyDescent="0.25">
      <c r="A2" s="64" t="s">
        <v>153</v>
      </c>
      <c r="B2" s="66">
        <v>12570270656130.162</v>
      </c>
      <c r="C2" s="66">
        <v>12718647869114.205</v>
      </c>
      <c r="D2" s="66">
        <v>12867025082098.248</v>
      </c>
      <c r="E2" s="66">
        <v>13015402295082.291</v>
      </c>
      <c r="F2" s="66">
        <v>13163779508066.332</v>
      </c>
      <c r="G2" s="66">
        <v>13312156721050.375</v>
      </c>
      <c r="H2" s="66">
        <v>13460533934034.42</v>
      </c>
      <c r="I2" s="66">
        <v>13608911147018.461</v>
      </c>
      <c r="J2" s="66">
        <v>13757288360002.504</v>
      </c>
      <c r="K2" s="66">
        <v>13905665572986.547</v>
      </c>
      <c r="L2" s="66">
        <v>14054042785970.586</v>
      </c>
      <c r="M2" s="66">
        <v>14202419998954.629</v>
      </c>
      <c r="N2" s="66">
        <v>14350797211938.672</v>
      </c>
      <c r="O2" s="66">
        <v>14499174424922.717</v>
      </c>
      <c r="P2" s="66">
        <v>14647551637906.76</v>
      </c>
      <c r="Q2" s="66">
        <v>14795928850890.801</v>
      </c>
      <c r="R2" s="66">
        <v>14944306063874.846</v>
      </c>
      <c r="S2" s="66">
        <v>14995167565994.139</v>
      </c>
      <c r="T2" s="66">
        <v>15046029068113.43</v>
      </c>
      <c r="U2" s="66">
        <v>15096890570232.725</v>
      </c>
      <c r="V2" s="66">
        <v>15147752072352.018</v>
      </c>
      <c r="W2" s="66">
        <v>15198613574471.311</v>
      </c>
      <c r="X2" s="66">
        <v>15249475076590.607</v>
      </c>
      <c r="Y2" s="66">
        <v>15300336578709.9</v>
      </c>
      <c r="Z2" s="66">
        <v>15351198080829.193</v>
      </c>
      <c r="AA2" s="66">
        <v>15402059582948.486</v>
      </c>
      <c r="AB2" s="66">
        <v>15452921085067.775</v>
      </c>
      <c r="AC2" s="66">
        <v>15503782587187.068</v>
      </c>
      <c r="AD2" s="66">
        <v>15554644089306.369</v>
      </c>
      <c r="AE2" s="66">
        <v>15605505591425.664</v>
      </c>
      <c r="AF2" s="66">
        <v>15656367093544.957</v>
      </c>
      <c r="AG2" s="66">
        <v>15707228595664.252</v>
      </c>
      <c r="AH2" s="68"/>
      <c r="AI2" s="68"/>
    </row>
    <row r="3" spans="1:35" x14ac:dyDescent="0.25">
      <c r="A3" s="64" t="s">
        <v>154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68"/>
      <c r="AI3" s="68"/>
    </row>
    <row r="4" spans="1:35" x14ac:dyDescent="0.25">
      <c r="A4" s="64" t="s">
        <v>155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68"/>
      <c r="AI4" s="68"/>
    </row>
    <row r="5" spans="1:35" x14ac:dyDescent="0.25">
      <c r="A5" s="64" t="s">
        <v>156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68"/>
      <c r="AI5" s="68"/>
    </row>
    <row r="6" spans="1:35" x14ac:dyDescent="0.25">
      <c r="A6" s="64" t="s">
        <v>157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68"/>
      <c r="AI6" s="68"/>
    </row>
    <row r="7" spans="1:35" x14ac:dyDescent="0.25">
      <c r="A7" s="64" t="s">
        <v>158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68"/>
      <c r="AI7" s="68"/>
    </row>
    <row r="8" spans="1:35" x14ac:dyDescent="0.25">
      <c r="A8" s="64" t="s">
        <v>159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68"/>
      <c r="AI8" s="68"/>
    </row>
    <row r="9" spans="1:35" x14ac:dyDescent="0.25">
      <c r="A9" s="64" t="s">
        <v>160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68"/>
      <c r="AI9" s="68"/>
    </row>
    <row r="10" spans="1:35" x14ac:dyDescent="0.25">
      <c r="A10" s="64" t="s">
        <v>161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68"/>
      <c r="AI10" s="68"/>
    </row>
    <row r="11" spans="1:35" x14ac:dyDescent="0.25">
      <c r="A11" s="64" t="s">
        <v>162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ht="15.75" customHeight="1"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ht="15.75" customHeight="1"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ht="15.75" customHeight="1"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ht="15.75" customHeight="1"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ht="15.75" customHeight="1"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995"/>
  <sheetViews>
    <sheetView workbookViewId="0">
      <selection sqref="A1:AG11"/>
    </sheetView>
  </sheetViews>
  <sheetFormatPr defaultColWidth="14.42578125" defaultRowHeight="15" customHeight="1" x14ac:dyDescent="0.25"/>
  <cols>
    <col min="1" max="1" width="29" customWidth="1"/>
    <col min="2" max="2" width="11.28515625" customWidth="1"/>
    <col min="3" max="33" width="10.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2">
        <v>14040459404685.037</v>
      </c>
      <c r="C2" s="62">
        <v>14206190461117.527</v>
      </c>
      <c r="D2" s="62">
        <v>14371921517550.014</v>
      </c>
      <c r="E2" s="62">
        <v>14537652573982.502</v>
      </c>
      <c r="F2" s="62">
        <v>14703383630414.988</v>
      </c>
      <c r="G2" s="62">
        <v>14869114686847.479</v>
      </c>
      <c r="H2" s="62">
        <v>15034845743279.967</v>
      </c>
      <c r="I2" s="62">
        <v>15200576799712.451</v>
      </c>
      <c r="J2" s="62">
        <v>15366307856144.943</v>
      </c>
      <c r="K2" s="62">
        <v>15532038912577.432</v>
      </c>
      <c r="L2" s="62">
        <v>15697769969009.918</v>
      </c>
      <c r="M2" s="62">
        <v>15863501025442.402</v>
      </c>
      <c r="N2" s="62">
        <v>16029232081874.893</v>
      </c>
      <c r="O2" s="62">
        <v>16194963138307.381</v>
      </c>
      <c r="P2" s="62">
        <v>16360694194739.869</v>
      </c>
      <c r="Q2" s="62">
        <v>16526425251172.357</v>
      </c>
      <c r="R2" s="62">
        <v>16692156307604.848</v>
      </c>
      <c r="S2" s="62">
        <v>16748966449192.291</v>
      </c>
      <c r="T2" s="62">
        <v>16805776590779.73</v>
      </c>
      <c r="U2" s="62">
        <v>16862586732367.178</v>
      </c>
      <c r="V2" s="62">
        <v>16919396873954.621</v>
      </c>
      <c r="W2" s="62">
        <v>16976207015542.064</v>
      </c>
      <c r="X2" s="62">
        <v>17033017157129.508</v>
      </c>
      <c r="Y2" s="62">
        <v>17089827298716.951</v>
      </c>
      <c r="Z2" s="62">
        <v>17146637440304.395</v>
      </c>
      <c r="AA2" s="62">
        <v>17203447581891.838</v>
      </c>
      <c r="AB2" s="62">
        <v>17260257723479.281</v>
      </c>
      <c r="AC2" s="62">
        <v>17317067865066.727</v>
      </c>
      <c r="AD2" s="62">
        <v>17373878006654.172</v>
      </c>
      <c r="AE2" s="62">
        <v>17430688148241.619</v>
      </c>
      <c r="AF2" s="62">
        <v>17487498289829.063</v>
      </c>
      <c r="AG2" s="62">
        <v>17544308431416.506</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7"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64"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64"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64"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ht="15.75" customHeight="1"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ht="15.75" customHeight="1"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ht="15.75" customHeight="1"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ht="15.75" customHeight="1"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ht="15.75" customHeight="1"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2" width="10.28515625" customWidth="1"/>
    <col min="3" max="3" width="12.7109375" customWidth="1"/>
    <col min="4"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46551383397981.766</v>
      </c>
      <c r="C2" s="67">
        <v>47100867551354.055</v>
      </c>
      <c r="D2" s="67">
        <v>47650351704726.328</v>
      </c>
      <c r="E2" s="67">
        <v>48199835858098.617</v>
      </c>
      <c r="F2" s="67">
        <v>48749320011470.898</v>
      </c>
      <c r="G2" s="67">
        <v>49298804164843.188</v>
      </c>
      <c r="H2" s="67">
        <v>49848288318215.477</v>
      </c>
      <c r="I2" s="67">
        <v>50397772471587.75</v>
      </c>
      <c r="J2" s="67">
        <v>50947256624960.047</v>
      </c>
      <c r="K2" s="67">
        <v>51496740778332.336</v>
      </c>
      <c r="L2" s="67">
        <v>52046224931704.609</v>
      </c>
      <c r="M2" s="67">
        <v>52595709085076.898</v>
      </c>
      <c r="N2" s="67">
        <v>53145193238449.188</v>
      </c>
      <c r="O2" s="67">
        <v>53694677391821.469</v>
      </c>
      <c r="P2" s="67">
        <v>54244161545193.766</v>
      </c>
      <c r="Q2" s="67">
        <v>54793645698566.039</v>
      </c>
      <c r="R2" s="67">
        <v>55343129851938.328</v>
      </c>
      <c r="S2" s="67">
        <v>55531484848431.414</v>
      </c>
      <c r="T2" s="67">
        <v>55719839844924.492</v>
      </c>
      <c r="U2" s="67">
        <v>55908194841417.578</v>
      </c>
      <c r="V2" s="67">
        <v>56096549837910.664</v>
      </c>
      <c r="W2" s="67">
        <v>56284904834403.734</v>
      </c>
      <c r="X2" s="67">
        <v>56473259830896.836</v>
      </c>
      <c r="Y2" s="67">
        <v>56661614827389.906</v>
      </c>
      <c r="Z2" s="67">
        <v>56849969823883</v>
      </c>
      <c r="AA2" s="67">
        <v>57038324820376.078</v>
      </c>
      <c r="AB2" s="67">
        <v>57226679816869.148</v>
      </c>
      <c r="AC2" s="67">
        <v>57415034813362.234</v>
      </c>
      <c r="AD2" s="67">
        <v>57603389809855.328</v>
      </c>
      <c r="AE2" s="67">
        <v>57791744806348.422</v>
      </c>
      <c r="AF2" s="67">
        <v>57980099802841.5</v>
      </c>
      <c r="AG2" s="67">
        <v>58168454799334.578</v>
      </c>
      <c r="AH2" s="68"/>
      <c r="AI2" s="68"/>
    </row>
    <row r="3" spans="1:35" x14ac:dyDescent="0.25">
      <c r="A3" s="7" t="s">
        <v>154</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s="68"/>
      <c r="AI3" s="68"/>
    </row>
    <row r="4" spans="1:35" x14ac:dyDescent="0.25">
      <c r="A4" s="7" t="s">
        <v>155</v>
      </c>
      <c r="B4">
        <v>422208697251.59875</v>
      </c>
      <c r="C4" s="62">
        <v>427192372743.5235</v>
      </c>
      <c r="D4">
        <v>432176048235.44812</v>
      </c>
      <c r="E4">
        <v>437159723727.37274</v>
      </c>
      <c r="F4">
        <v>442143399219.29742</v>
      </c>
      <c r="G4">
        <v>447127074711.22211</v>
      </c>
      <c r="H4">
        <v>452110750203.14679</v>
      </c>
      <c r="I4">
        <v>457094425695.07141</v>
      </c>
      <c r="J4">
        <v>462078101186.99603</v>
      </c>
      <c r="K4">
        <v>467061776678.92078</v>
      </c>
      <c r="L4">
        <v>472045452170.8454</v>
      </c>
      <c r="M4">
        <v>477029127662.77002</v>
      </c>
      <c r="N4">
        <v>482012803154.6947</v>
      </c>
      <c r="O4">
        <v>486996478646.61945</v>
      </c>
      <c r="P4">
        <v>491980154138.54407</v>
      </c>
      <c r="Q4">
        <v>496963829630.46875</v>
      </c>
      <c r="R4">
        <v>501947505122.39337</v>
      </c>
      <c r="S4">
        <v>503655834969.6568</v>
      </c>
      <c r="T4">
        <v>505364164816.9201</v>
      </c>
      <c r="U4">
        <v>507072494664.18353</v>
      </c>
      <c r="V4">
        <v>508780824511.44702</v>
      </c>
      <c r="W4">
        <v>510489154358.71033</v>
      </c>
      <c r="X4">
        <v>512197484205.97388</v>
      </c>
      <c r="Y4">
        <v>513905814053.23718</v>
      </c>
      <c r="Z4">
        <v>515614143900.50049</v>
      </c>
      <c r="AA4">
        <v>517322473747.76392</v>
      </c>
      <c r="AB4">
        <v>519030803595.02722</v>
      </c>
      <c r="AC4">
        <v>520739133442.29065</v>
      </c>
      <c r="AD4">
        <v>522447463289.5542</v>
      </c>
      <c r="AE4">
        <v>524155793136.81763</v>
      </c>
      <c r="AF4">
        <v>525864122984.08105</v>
      </c>
      <c r="AG4">
        <v>527572452831.34436</v>
      </c>
      <c r="AH4" s="68"/>
      <c r="AI4" s="68"/>
    </row>
    <row r="5" spans="1:35" x14ac:dyDescent="0.25">
      <c r="A5" s="7" t="s">
        <v>156</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s="68"/>
      <c r="AI5" s="68"/>
    </row>
    <row r="6" spans="1:35" x14ac:dyDescent="0.25">
      <c r="A6" s="7" t="s">
        <v>157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s="68"/>
      <c r="AI6" s="68"/>
    </row>
    <row r="7" spans="1:35" x14ac:dyDescent="0.25">
      <c r="A7" s="7" t="s">
        <v>158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s="68"/>
      <c r="AI7" s="68"/>
    </row>
    <row r="8" spans="1:35" x14ac:dyDescent="0.25">
      <c r="A8" s="1" t="s">
        <v>159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s="68"/>
      <c r="AI8" s="68"/>
    </row>
    <row r="9" spans="1:35" x14ac:dyDescent="0.25">
      <c r="A9" s="1" t="s">
        <v>160</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s="68"/>
      <c r="AI9" s="68"/>
    </row>
    <row r="10" spans="1:35" x14ac:dyDescent="0.25">
      <c r="A10" s="1" t="s">
        <v>161</v>
      </c>
      <c r="B10" s="69">
        <v>115526674471109.84</v>
      </c>
      <c r="C10" s="69">
        <v>116890330549189.48</v>
      </c>
      <c r="D10" s="69">
        <v>118253986627269.11</v>
      </c>
      <c r="E10" s="69">
        <v>119617642705348.77</v>
      </c>
      <c r="F10" s="69">
        <v>120981298783428.38</v>
      </c>
      <c r="G10" s="69">
        <v>122344954861508.03</v>
      </c>
      <c r="H10" s="69">
        <v>123708610939587.67</v>
      </c>
      <c r="I10" s="69">
        <v>125072267017667.31</v>
      </c>
      <c r="J10" s="69">
        <v>126435923095746.94</v>
      </c>
      <c r="K10" s="69">
        <v>127799579173826.59</v>
      </c>
      <c r="L10" s="69">
        <v>129163235251906.23</v>
      </c>
      <c r="M10" s="69">
        <v>130526891329985.83</v>
      </c>
      <c r="N10" s="69">
        <v>131890547408065.48</v>
      </c>
      <c r="O10" s="69">
        <v>133254203486145.13</v>
      </c>
      <c r="P10" s="69">
        <v>134617859564224.78</v>
      </c>
      <c r="Q10" s="69">
        <v>135981515642304.42</v>
      </c>
      <c r="R10" s="69">
        <v>137345171720384.05</v>
      </c>
      <c r="S10" s="69">
        <v>137812612745258.22</v>
      </c>
      <c r="T10" s="69">
        <v>138280053770132.38</v>
      </c>
      <c r="U10" s="69">
        <v>138747494795006.58</v>
      </c>
      <c r="V10" s="69">
        <v>139214935819880.77</v>
      </c>
      <c r="W10" s="69">
        <v>139682376844754.94</v>
      </c>
      <c r="X10" s="69">
        <v>140149817869629.14</v>
      </c>
      <c r="Y10" s="69">
        <v>140617258894503.31</v>
      </c>
      <c r="Z10" s="69">
        <v>141084699919377.5</v>
      </c>
      <c r="AA10" s="69">
        <v>141552140944251.66</v>
      </c>
      <c r="AB10" s="69">
        <v>142019581969125.78</v>
      </c>
      <c r="AC10" s="69">
        <v>142487022994000</v>
      </c>
      <c r="AD10" s="69">
        <v>142954464018874.22</v>
      </c>
      <c r="AE10" s="69">
        <v>143421905043748.41</v>
      </c>
      <c r="AF10" s="69">
        <v>143889346068622.59</v>
      </c>
      <c r="AG10" s="69">
        <v>144356787093496.75</v>
      </c>
      <c r="AH10" s="68"/>
      <c r="AI10" s="68"/>
    </row>
    <row r="11" spans="1:35" x14ac:dyDescent="0.25">
      <c r="A11" s="1" t="s">
        <v>162</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9">
        <v>39794587722086.406</v>
      </c>
      <c r="C2" s="69">
        <v>40264315875089.438</v>
      </c>
      <c r="D2" s="69">
        <v>40734044028092.461</v>
      </c>
      <c r="E2" s="69">
        <v>41203772181095.484</v>
      </c>
      <c r="F2" s="69">
        <v>41673500334098.516</v>
      </c>
      <c r="G2" s="69">
        <v>42143228487101.547</v>
      </c>
      <c r="H2" s="69">
        <v>42612956640104.578</v>
      </c>
      <c r="I2" s="69">
        <v>43082684793107.602</v>
      </c>
      <c r="J2" s="69">
        <v>43552412946110.633</v>
      </c>
      <c r="K2" s="69">
        <v>44022141099113.664</v>
      </c>
      <c r="L2" s="69">
        <v>44491869252116.68</v>
      </c>
      <c r="M2" s="69">
        <v>44961597405119.711</v>
      </c>
      <c r="N2" s="69">
        <v>45431325558122.742</v>
      </c>
      <c r="O2" s="69">
        <v>45901053711125.773</v>
      </c>
      <c r="P2" s="69">
        <v>46370781864128.805</v>
      </c>
      <c r="Q2" s="69">
        <v>46840510017131.828</v>
      </c>
      <c r="R2" s="69">
        <v>47310238170134.859</v>
      </c>
      <c r="S2" s="69">
        <v>47471253995738.906</v>
      </c>
      <c r="T2" s="69">
        <v>47632269821342.969</v>
      </c>
      <c r="U2" s="69">
        <v>47793285646947.039</v>
      </c>
      <c r="V2" s="69">
        <v>47954301472551.102</v>
      </c>
      <c r="W2" s="69">
        <v>48115317298155.164</v>
      </c>
      <c r="X2" s="69">
        <v>48276333123759.227</v>
      </c>
      <c r="Y2" s="69">
        <v>48437348949363.289</v>
      </c>
      <c r="Z2" s="69">
        <v>48598364774967.352</v>
      </c>
      <c r="AA2" s="69">
        <v>48759380600571.414</v>
      </c>
      <c r="AB2" s="69">
        <v>48920396426175.469</v>
      </c>
      <c r="AC2" s="69">
        <v>49081412251779.523</v>
      </c>
      <c r="AD2" s="69">
        <v>49242428077383.602</v>
      </c>
      <c r="AE2" s="69">
        <v>49403443902987.672</v>
      </c>
      <c r="AF2" s="69">
        <v>49564459728591.734</v>
      </c>
      <c r="AG2" s="69">
        <v>49725475554195.797</v>
      </c>
      <c r="AH2" s="68"/>
      <c r="AI2" s="68"/>
    </row>
    <row r="3" spans="1:35" x14ac:dyDescent="0.25">
      <c r="A3" s="7" t="s">
        <v>154</v>
      </c>
      <c r="B3" s="71">
        <v>0</v>
      </c>
      <c r="C3" s="71">
        <v>0</v>
      </c>
      <c r="D3" s="71">
        <v>0</v>
      </c>
      <c r="E3" s="71">
        <v>0</v>
      </c>
      <c r="F3" s="71">
        <v>0</v>
      </c>
      <c r="G3" s="71">
        <v>0</v>
      </c>
      <c r="H3" s="71">
        <v>0</v>
      </c>
      <c r="I3" s="71">
        <v>0</v>
      </c>
      <c r="J3" s="71">
        <v>0</v>
      </c>
      <c r="K3" s="71">
        <v>0</v>
      </c>
      <c r="L3" s="71">
        <v>0</v>
      </c>
      <c r="M3" s="71">
        <v>0</v>
      </c>
      <c r="N3" s="71">
        <v>0</v>
      </c>
      <c r="O3" s="71">
        <v>0</v>
      </c>
      <c r="P3" s="71">
        <v>0</v>
      </c>
      <c r="Q3" s="71">
        <v>0</v>
      </c>
      <c r="R3" s="71">
        <v>0</v>
      </c>
      <c r="S3" s="71">
        <v>0</v>
      </c>
      <c r="T3" s="71">
        <v>0</v>
      </c>
      <c r="U3" s="71">
        <v>0</v>
      </c>
      <c r="V3" s="71">
        <v>0</v>
      </c>
      <c r="W3" s="71">
        <v>0</v>
      </c>
      <c r="X3" s="71">
        <v>0</v>
      </c>
      <c r="Y3" s="71">
        <v>0</v>
      </c>
      <c r="Z3" s="71">
        <v>0</v>
      </c>
      <c r="AA3" s="71">
        <v>0</v>
      </c>
      <c r="AB3" s="71">
        <v>0</v>
      </c>
      <c r="AC3" s="71">
        <v>0</v>
      </c>
      <c r="AD3" s="71">
        <v>0</v>
      </c>
      <c r="AE3" s="71">
        <v>0</v>
      </c>
      <c r="AF3" s="71">
        <v>0</v>
      </c>
      <c r="AG3" s="71">
        <v>0</v>
      </c>
      <c r="AH3" s="68"/>
      <c r="AI3" s="68"/>
    </row>
    <row r="4" spans="1:35" x14ac:dyDescent="0.25">
      <c r="A4" s="7" t="s">
        <v>155</v>
      </c>
      <c r="B4" s="71">
        <v>0</v>
      </c>
      <c r="C4" s="71">
        <v>0</v>
      </c>
      <c r="D4" s="71">
        <v>0</v>
      </c>
      <c r="E4" s="71">
        <v>0</v>
      </c>
      <c r="F4" s="71">
        <v>0</v>
      </c>
      <c r="G4" s="71">
        <v>0</v>
      </c>
      <c r="H4" s="71">
        <v>0</v>
      </c>
      <c r="I4" s="71">
        <v>0</v>
      </c>
      <c r="J4" s="71">
        <v>0</v>
      </c>
      <c r="K4" s="71">
        <v>0</v>
      </c>
      <c r="L4" s="71">
        <v>0</v>
      </c>
      <c r="M4" s="71">
        <v>0</v>
      </c>
      <c r="N4" s="71">
        <v>0</v>
      </c>
      <c r="O4" s="71">
        <v>0</v>
      </c>
      <c r="P4" s="71">
        <v>0</v>
      </c>
      <c r="Q4" s="71">
        <v>0</v>
      </c>
      <c r="R4" s="71">
        <v>0</v>
      </c>
      <c r="S4" s="71">
        <v>0</v>
      </c>
      <c r="T4" s="71">
        <v>0</v>
      </c>
      <c r="U4" s="71">
        <v>0</v>
      </c>
      <c r="V4" s="71">
        <v>0</v>
      </c>
      <c r="W4" s="71">
        <v>0</v>
      </c>
      <c r="X4" s="71">
        <v>0</v>
      </c>
      <c r="Y4" s="71">
        <v>0</v>
      </c>
      <c r="Z4" s="71">
        <v>0</v>
      </c>
      <c r="AA4" s="71">
        <v>0</v>
      </c>
      <c r="AB4" s="71">
        <v>0</v>
      </c>
      <c r="AC4" s="71">
        <v>0</v>
      </c>
      <c r="AD4" s="71">
        <v>0</v>
      </c>
      <c r="AE4" s="71">
        <v>0</v>
      </c>
      <c r="AF4" s="71">
        <v>0</v>
      </c>
      <c r="AG4" s="71">
        <v>0</v>
      </c>
      <c r="AH4" s="68"/>
      <c r="AI4" s="68"/>
    </row>
    <row r="5" spans="1:35" x14ac:dyDescent="0.25">
      <c r="A5" s="7" t="s">
        <v>156</v>
      </c>
      <c r="B5" s="71">
        <v>0</v>
      </c>
      <c r="C5" s="71">
        <v>0</v>
      </c>
      <c r="D5" s="71">
        <v>0</v>
      </c>
      <c r="E5" s="71">
        <v>0</v>
      </c>
      <c r="F5" s="71">
        <v>0</v>
      </c>
      <c r="G5" s="71">
        <v>0</v>
      </c>
      <c r="H5" s="71">
        <v>0</v>
      </c>
      <c r="I5" s="71">
        <v>0</v>
      </c>
      <c r="J5" s="71">
        <v>0</v>
      </c>
      <c r="K5" s="71">
        <v>0</v>
      </c>
      <c r="L5" s="71">
        <v>0</v>
      </c>
      <c r="M5" s="71">
        <v>0</v>
      </c>
      <c r="N5" s="71">
        <v>0</v>
      </c>
      <c r="O5" s="71">
        <v>0</v>
      </c>
      <c r="P5" s="71">
        <v>0</v>
      </c>
      <c r="Q5" s="71">
        <v>0</v>
      </c>
      <c r="R5" s="71">
        <v>0</v>
      </c>
      <c r="S5" s="71">
        <v>0</v>
      </c>
      <c r="T5" s="71">
        <v>0</v>
      </c>
      <c r="U5" s="71">
        <v>0</v>
      </c>
      <c r="V5" s="71">
        <v>0</v>
      </c>
      <c r="W5" s="71">
        <v>0</v>
      </c>
      <c r="X5" s="71">
        <v>0</v>
      </c>
      <c r="Y5" s="71">
        <v>0</v>
      </c>
      <c r="Z5" s="71">
        <v>0</v>
      </c>
      <c r="AA5" s="71">
        <v>0</v>
      </c>
      <c r="AB5" s="71">
        <v>0</v>
      </c>
      <c r="AC5" s="71">
        <v>0</v>
      </c>
      <c r="AD5" s="71">
        <v>0</v>
      </c>
      <c r="AE5" s="71">
        <v>0</v>
      </c>
      <c r="AF5" s="71">
        <v>0</v>
      </c>
      <c r="AG5" s="71">
        <v>0</v>
      </c>
      <c r="AH5" s="68"/>
      <c r="AI5" s="68"/>
    </row>
    <row r="6" spans="1:35" x14ac:dyDescent="0.25">
      <c r="A6" s="7" t="s">
        <v>157</v>
      </c>
      <c r="B6" s="71">
        <v>0</v>
      </c>
      <c r="C6" s="71">
        <v>0</v>
      </c>
      <c r="D6" s="71">
        <v>0</v>
      </c>
      <c r="E6" s="71">
        <v>0</v>
      </c>
      <c r="F6" s="71">
        <v>0</v>
      </c>
      <c r="G6" s="71">
        <v>0</v>
      </c>
      <c r="H6" s="71">
        <v>0</v>
      </c>
      <c r="I6" s="71">
        <v>0</v>
      </c>
      <c r="J6" s="71">
        <v>0</v>
      </c>
      <c r="K6" s="71">
        <v>0</v>
      </c>
      <c r="L6" s="71">
        <v>0</v>
      </c>
      <c r="M6" s="71">
        <v>0</v>
      </c>
      <c r="N6" s="71">
        <v>0</v>
      </c>
      <c r="O6" s="71">
        <v>0</v>
      </c>
      <c r="P6" s="71">
        <v>0</v>
      </c>
      <c r="Q6" s="71">
        <v>0</v>
      </c>
      <c r="R6" s="71">
        <v>0</v>
      </c>
      <c r="S6" s="71">
        <v>0</v>
      </c>
      <c r="T6" s="71">
        <v>0</v>
      </c>
      <c r="U6" s="71">
        <v>0</v>
      </c>
      <c r="V6" s="71">
        <v>0</v>
      </c>
      <c r="W6" s="71">
        <v>0</v>
      </c>
      <c r="X6" s="71">
        <v>0</v>
      </c>
      <c r="Y6" s="71">
        <v>0</v>
      </c>
      <c r="Z6" s="71">
        <v>0</v>
      </c>
      <c r="AA6" s="71">
        <v>0</v>
      </c>
      <c r="AB6" s="71">
        <v>0</v>
      </c>
      <c r="AC6" s="71">
        <v>0</v>
      </c>
      <c r="AD6" s="71">
        <v>0</v>
      </c>
      <c r="AE6" s="71">
        <v>0</v>
      </c>
      <c r="AF6" s="71">
        <v>0</v>
      </c>
      <c r="AG6" s="71">
        <v>0</v>
      </c>
      <c r="AH6" s="68"/>
      <c r="AI6" s="68"/>
    </row>
    <row r="7" spans="1:35" x14ac:dyDescent="0.25">
      <c r="A7" s="7" t="s">
        <v>158</v>
      </c>
      <c r="B7" s="71">
        <v>0</v>
      </c>
      <c r="C7" s="71">
        <v>0</v>
      </c>
      <c r="D7" s="71">
        <v>0</v>
      </c>
      <c r="E7" s="71">
        <v>0</v>
      </c>
      <c r="F7" s="71">
        <v>0</v>
      </c>
      <c r="G7" s="71">
        <v>0</v>
      </c>
      <c r="H7" s="71">
        <v>0</v>
      </c>
      <c r="I7" s="71">
        <v>0</v>
      </c>
      <c r="J7" s="71">
        <v>0</v>
      </c>
      <c r="K7" s="71">
        <v>0</v>
      </c>
      <c r="L7" s="71">
        <v>0</v>
      </c>
      <c r="M7" s="71">
        <v>0</v>
      </c>
      <c r="N7" s="71">
        <v>0</v>
      </c>
      <c r="O7" s="71">
        <v>0</v>
      </c>
      <c r="P7" s="71">
        <v>0</v>
      </c>
      <c r="Q7" s="71">
        <v>0</v>
      </c>
      <c r="R7" s="71">
        <v>0</v>
      </c>
      <c r="S7" s="71">
        <v>0</v>
      </c>
      <c r="T7" s="71">
        <v>0</v>
      </c>
      <c r="U7" s="71">
        <v>0</v>
      </c>
      <c r="V7" s="71">
        <v>0</v>
      </c>
      <c r="W7" s="71">
        <v>0</v>
      </c>
      <c r="X7" s="71">
        <v>0</v>
      </c>
      <c r="Y7" s="71">
        <v>0</v>
      </c>
      <c r="Z7" s="71">
        <v>0</v>
      </c>
      <c r="AA7" s="71">
        <v>0</v>
      </c>
      <c r="AB7" s="71">
        <v>0</v>
      </c>
      <c r="AC7" s="71">
        <v>0</v>
      </c>
      <c r="AD7" s="71">
        <v>0</v>
      </c>
      <c r="AE7" s="71">
        <v>0</v>
      </c>
      <c r="AF7" s="71">
        <v>0</v>
      </c>
      <c r="AG7" s="71">
        <v>0</v>
      </c>
      <c r="AH7" s="68"/>
      <c r="AI7" s="68"/>
    </row>
    <row r="8" spans="1:35" x14ac:dyDescent="0.25">
      <c r="A8" s="1" t="s">
        <v>159</v>
      </c>
      <c r="B8" s="71">
        <v>0</v>
      </c>
      <c r="C8" s="71">
        <v>0</v>
      </c>
      <c r="D8" s="71">
        <v>0</v>
      </c>
      <c r="E8" s="71">
        <v>0</v>
      </c>
      <c r="F8" s="71">
        <v>0</v>
      </c>
      <c r="G8" s="71">
        <v>0</v>
      </c>
      <c r="H8" s="71">
        <v>0</v>
      </c>
      <c r="I8" s="71">
        <v>0</v>
      </c>
      <c r="J8" s="71">
        <v>0</v>
      </c>
      <c r="K8" s="71">
        <v>0</v>
      </c>
      <c r="L8" s="71">
        <v>0</v>
      </c>
      <c r="M8" s="71">
        <v>0</v>
      </c>
      <c r="N8" s="71">
        <v>0</v>
      </c>
      <c r="O8" s="71">
        <v>0</v>
      </c>
      <c r="P8" s="71">
        <v>0</v>
      </c>
      <c r="Q8" s="71">
        <v>0</v>
      </c>
      <c r="R8" s="71">
        <v>0</v>
      </c>
      <c r="S8" s="71">
        <v>0</v>
      </c>
      <c r="T8" s="71">
        <v>0</v>
      </c>
      <c r="U8" s="71">
        <v>0</v>
      </c>
      <c r="V8" s="71">
        <v>0</v>
      </c>
      <c r="W8" s="71">
        <v>0</v>
      </c>
      <c r="X8" s="71">
        <v>0</v>
      </c>
      <c r="Y8" s="71">
        <v>0</v>
      </c>
      <c r="Z8" s="71">
        <v>0</v>
      </c>
      <c r="AA8" s="71">
        <v>0</v>
      </c>
      <c r="AB8" s="71">
        <v>0</v>
      </c>
      <c r="AC8" s="71">
        <v>0</v>
      </c>
      <c r="AD8" s="71">
        <v>0</v>
      </c>
      <c r="AE8" s="71">
        <v>0</v>
      </c>
      <c r="AF8" s="71">
        <v>0</v>
      </c>
      <c r="AG8" s="71">
        <v>0</v>
      </c>
      <c r="AH8" s="68"/>
      <c r="AI8" s="68"/>
    </row>
    <row r="9" spans="1:35" x14ac:dyDescent="0.25">
      <c r="A9" s="1" t="s">
        <v>160</v>
      </c>
      <c r="B9" s="71">
        <v>0</v>
      </c>
      <c r="C9" s="71">
        <v>0</v>
      </c>
      <c r="D9" s="71">
        <v>0</v>
      </c>
      <c r="E9" s="71">
        <v>0</v>
      </c>
      <c r="F9" s="71">
        <v>0</v>
      </c>
      <c r="G9" s="71">
        <v>0</v>
      </c>
      <c r="H9" s="71">
        <v>0</v>
      </c>
      <c r="I9" s="71">
        <v>0</v>
      </c>
      <c r="J9" s="71">
        <v>0</v>
      </c>
      <c r="K9" s="71">
        <v>0</v>
      </c>
      <c r="L9" s="71">
        <v>0</v>
      </c>
      <c r="M9" s="71">
        <v>0</v>
      </c>
      <c r="N9" s="71">
        <v>0</v>
      </c>
      <c r="O9" s="71">
        <v>0</v>
      </c>
      <c r="P9" s="71">
        <v>0</v>
      </c>
      <c r="Q9" s="71">
        <v>0</v>
      </c>
      <c r="R9" s="71">
        <v>0</v>
      </c>
      <c r="S9" s="71">
        <v>0</v>
      </c>
      <c r="T9" s="71">
        <v>0</v>
      </c>
      <c r="U9" s="71">
        <v>0</v>
      </c>
      <c r="V9" s="71">
        <v>0</v>
      </c>
      <c r="W9" s="71">
        <v>0</v>
      </c>
      <c r="X9" s="71">
        <v>0</v>
      </c>
      <c r="Y9" s="71">
        <v>0</v>
      </c>
      <c r="Z9" s="71">
        <v>0</v>
      </c>
      <c r="AA9" s="71">
        <v>0</v>
      </c>
      <c r="AB9" s="71">
        <v>0</v>
      </c>
      <c r="AC9" s="71">
        <v>0</v>
      </c>
      <c r="AD9" s="71">
        <v>0</v>
      </c>
      <c r="AE9" s="71">
        <v>0</v>
      </c>
      <c r="AF9" s="71">
        <v>0</v>
      </c>
      <c r="AG9" s="71">
        <v>0</v>
      </c>
      <c r="AH9" s="68"/>
      <c r="AI9" s="68"/>
    </row>
    <row r="10" spans="1:35" x14ac:dyDescent="0.25">
      <c r="A10" s="1" t="s">
        <v>161</v>
      </c>
      <c r="B10" s="71">
        <v>0</v>
      </c>
      <c r="C10" s="71">
        <v>0</v>
      </c>
      <c r="D10" s="71">
        <v>0</v>
      </c>
      <c r="E10" s="71">
        <v>0</v>
      </c>
      <c r="F10" s="71">
        <v>0</v>
      </c>
      <c r="G10" s="71">
        <v>0</v>
      </c>
      <c r="H10" s="71">
        <v>0</v>
      </c>
      <c r="I10" s="71">
        <v>0</v>
      </c>
      <c r="J10" s="71">
        <v>0</v>
      </c>
      <c r="K10" s="71">
        <v>0</v>
      </c>
      <c r="L10" s="71">
        <v>0</v>
      </c>
      <c r="M10" s="71">
        <v>0</v>
      </c>
      <c r="N10" s="71">
        <v>0</v>
      </c>
      <c r="O10" s="71">
        <v>0</v>
      </c>
      <c r="P10" s="71">
        <v>0</v>
      </c>
      <c r="Q10" s="71">
        <v>0</v>
      </c>
      <c r="R10" s="71">
        <v>0</v>
      </c>
      <c r="S10" s="71">
        <v>0</v>
      </c>
      <c r="T10" s="71">
        <v>0</v>
      </c>
      <c r="U10" s="71">
        <v>0</v>
      </c>
      <c r="V10" s="71">
        <v>0</v>
      </c>
      <c r="W10" s="71">
        <v>0</v>
      </c>
      <c r="X10" s="71">
        <v>0</v>
      </c>
      <c r="Y10" s="71">
        <v>0</v>
      </c>
      <c r="Z10" s="71">
        <v>0</v>
      </c>
      <c r="AA10" s="71">
        <v>0</v>
      </c>
      <c r="AB10" s="71">
        <v>0</v>
      </c>
      <c r="AC10" s="71">
        <v>0</v>
      </c>
      <c r="AD10" s="71">
        <v>0</v>
      </c>
      <c r="AE10" s="71">
        <v>0</v>
      </c>
      <c r="AF10" s="71">
        <v>0</v>
      </c>
      <c r="AG10" s="71">
        <v>0</v>
      </c>
      <c r="AH10" s="68"/>
      <c r="AI10" s="68"/>
    </row>
    <row r="11" spans="1:35" x14ac:dyDescent="0.25">
      <c r="A11" s="1" t="s">
        <v>162</v>
      </c>
      <c r="B11" s="71">
        <v>0</v>
      </c>
      <c r="C11" s="71">
        <v>0</v>
      </c>
      <c r="D11" s="71">
        <v>0</v>
      </c>
      <c r="E11" s="71">
        <v>0</v>
      </c>
      <c r="F11" s="71">
        <v>0</v>
      </c>
      <c r="G11" s="71">
        <v>0</v>
      </c>
      <c r="H11" s="71">
        <v>0</v>
      </c>
      <c r="I11" s="71">
        <v>0</v>
      </c>
      <c r="J11" s="71">
        <v>0</v>
      </c>
      <c r="K11" s="71">
        <v>0</v>
      </c>
      <c r="L11" s="71">
        <v>0</v>
      </c>
      <c r="M11" s="71">
        <v>0</v>
      </c>
      <c r="N11" s="71">
        <v>0</v>
      </c>
      <c r="O11" s="71">
        <v>0</v>
      </c>
      <c r="P11" s="71">
        <v>0</v>
      </c>
      <c r="Q11" s="71">
        <v>0</v>
      </c>
      <c r="R11" s="71">
        <v>0</v>
      </c>
      <c r="S11" s="71">
        <v>0</v>
      </c>
      <c r="T11" s="71">
        <v>0</v>
      </c>
      <c r="U11" s="71">
        <v>0</v>
      </c>
      <c r="V11" s="71">
        <v>0</v>
      </c>
      <c r="W11" s="71">
        <v>0</v>
      </c>
      <c r="X11" s="71">
        <v>0</v>
      </c>
      <c r="Y11" s="71">
        <v>0</v>
      </c>
      <c r="Z11" s="71">
        <v>0</v>
      </c>
      <c r="AA11" s="71">
        <v>0</v>
      </c>
      <c r="AB11" s="71">
        <v>0</v>
      </c>
      <c r="AC11" s="71">
        <v>0</v>
      </c>
      <c r="AD11" s="71">
        <v>0</v>
      </c>
      <c r="AE11" s="71">
        <v>0</v>
      </c>
      <c r="AF11" s="71">
        <v>0</v>
      </c>
      <c r="AG11" s="71">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10"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0</v>
      </c>
      <c r="C2" s="67">
        <v>0</v>
      </c>
      <c r="D2" s="67">
        <v>0</v>
      </c>
      <c r="E2" s="67">
        <v>0</v>
      </c>
      <c r="F2" s="67">
        <v>0</v>
      </c>
      <c r="G2" s="67">
        <v>0</v>
      </c>
      <c r="H2" s="67">
        <v>0</v>
      </c>
      <c r="I2" s="67">
        <v>0</v>
      </c>
      <c r="J2" s="67">
        <v>0</v>
      </c>
      <c r="K2" s="67">
        <v>0</v>
      </c>
      <c r="L2" s="67">
        <v>0</v>
      </c>
      <c r="M2" s="67">
        <v>0</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64" t="s">
        <v>152</v>
      </c>
      <c r="B1" s="65">
        <v>2019</v>
      </c>
      <c r="C1" s="65">
        <v>2020</v>
      </c>
      <c r="D1" s="65">
        <v>2021</v>
      </c>
      <c r="E1" s="65">
        <v>2022</v>
      </c>
      <c r="F1" s="65">
        <v>2023</v>
      </c>
      <c r="G1" s="65">
        <v>2024</v>
      </c>
      <c r="H1" s="65">
        <v>2025</v>
      </c>
      <c r="I1" s="65">
        <v>2026</v>
      </c>
      <c r="J1" s="65">
        <v>2027</v>
      </c>
      <c r="K1" s="65">
        <v>2028</v>
      </c>
      <c r="L1" s="65">
        <v>2029</v>
      </c>
      <c r="M1" s="65">
        <v>2030</v>
      </c>
      <c r="N1" s="65">
        <v>2031</v>
      </c>
      <c r="O1" s="65">
        <v>2032</v>
      </c>
      <c r="P1" s="65">
        <v>2033</v>
      </c>
      <c r="Q1" s="65">
        <v>2034</v>
      </c>
      <c r="R1" s="65">
        <v>2035</v>
      </c>
      <c r="S1" s="65">
        <v>2036</v>
      </c>
      <c r="T1" s="65">
        <v>2037</v>
      </c>
      <c r="U1" s="65">
        <v>2038</v>
      </c>
      <c r="V1" s="65">
        <v>2039</v>
      </c>
      <c r="W1" s="65">
        <v>2040</v>
      </c>
      <c r="X1" s="65">
        <v>2041</v>
      </c>
      <c r="Y1" s="65">
        <v>2042</v>
      </c>
      <c r="Z1" s="65">
        <v>2043</v>
      </c>
      <c r="AA1" s="65">
        <v>2044</v>
      </c>
      <c r="AB1" s="65">
        <v>2045</v>
      </c>
      <c r="AC1" s="65">
        <v>2046</v>
      </c>
      <c r="AD1" s="65">
        <v>2047</v>
      </c>
      <c r="AE1" s="65">
        <v>2048</v>
      </c>
      <c r="AF1" s="65">
        <v>2049</v>
      </c>
      <c r="AG1" s="65">
        <v>2049</v>
      </c>
      <c r="AH1" s="1"/>
      <c r="AI1" s="1"/>
    </row>
    <row r="2" spans="1:35" x14ac:dyDescent="0.25">
      <c r="A2" s="64" t="s">
        <v>153</v>
      </c>
      <c r="B2" s="72">
        <v>7747516107318.0439</v>
      </c>
      <c r="C2" s="72">
        <v>7631030317732.6846</v>
      </c>
      <c r="D2" s="72">
        <v>7514544528147.3271</v>
      </c>
      <c r="E2" s="72">
        <v>7398058738561.9668</v>
      </c>
      <c r="F2" s="72">
        <v>7281572948976.6104</v>
      </c>
      <c r="G2" s="72">
        <v>7165087159391.251</v>
      </c>
      <c r="H2" s="72">
        <v>7048601369805.8945</v>
      </c>
      <c r="I2" s="72">
        <v>6932115580220.5352</v>
      </c>
      <c r="J2" s="72">
        <v>6815629790635.1768</v>
      </c>
      <c r="K2" s="72">
        <v>6699144001049.8193</v>
      </c>
      <c r="L2" s="72">
        <v>6582658211464.4609</v>
      </c>
      <c r="M2" s="72">
        <v>6466172421879.1045</v>
      </c>
      <c r="N2" s="72">
        <v>6349686632293.7451</v>
      </c>
      <c r="O2" s="72">
        <v>6233200842708.3867</v>
      </c>
      <c r="P2" s="72">
        <v>6116715053123.0283</v>
      </c>
      <c r="Q2" s="72">
        <v>6000229263537.6689</v>
      </c>
      <c r="R2" s="72">
        <v>5883743473952.3125</v>
      </c>
      <c r="S2" s="72">
        <v>5843813877522.2939</v>
      </c>
      <c r="T2" s="72">
        <v>5803884281092.2813</v>
      </c>
      <c r="U2" s="72">
        <v>5763954684662.2637</v>
      </c>
      <c r="V2" s="72">
        <v>5724025088232.251</v>
      </c>
      <c r="W2" s="72">
        <v>5684095491802.2305</v>
      </c>
      <c r="X2" s="72">
        <v>5644165895372.2178</v>
      </c>
      <c r="Y2" s="72">
        <v>5604236298942.2012</v>
      </c>
      <c r="Z2" s="72">
        <v>5564306702512.1846</v>
      </c>
      <c r="AA2" s="72">
        <v>5524377106082.1699</v>
      </c>
      <c r="AB2" s="72">
        <v>5484447509652.1553</v>
      </c>
      <c r="AC2" s="72">
        <v>5444517913222.1387</v>
      </c>
      <c r="AD2" s="72">
        <v>5404588316792.124</v>
      </c>
      <c r="AE2" s="72">
        <v>5364658720362.1064</v>
      </c>
      <c r="AF2" s="72">
        <v>5324729123932.0928</v>
      </c>
      <c r="AG2" s="72">
        <v>5284799527502.0752</v>
      </c>
      <c r="AH2" s="68"/>
      <c r="AI2" s="68"/>
    </row>
    <row r="3" spans="1:35" x14ac:dyDescent="0.25">
      <c r="A3" s="64" t="s">
        <v>154</v>
      </c>
      <c r="B3" s="5">
        <v>0</v>
      </c>
      <c r="C3" s="5">
        <v>0</v>
      </c>
      <c r="D3" s="5">
        <v>0</v>
      </c>
      <c r="E3" s="5">
        <v>0</v>
      </c>
      <c r="F3" s="5">
        <v>0</v>
      </c>
      <c r="G3" s="5">
        <v>0</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0</v>
      </c>
      <c r="AA3" s="5">
        <v>0</v>
      </c>
      <c r="AB3" s="5">
        <v>0</v>
      </c>
      <c r="AC3" s="5">
        <v>0</v>
      </c>
      <c r="AD3" s="5">
        <v>0</v>
      </c>
      <c r="AE3" s="5">
        <v>0</v>
      </c>
      <c r="AF3" s="5">
        <v>0</v>
      </c>
      <c r="AG3" s="5">
        <v>0</v>
      </c>
      <c r="AH3" s="68"/>
      <c r="AI3" s="68"/>
    </row>
    <row r="4" spans="1:35" x14ac:dyDescent="0.25">
      <c r="A4" s="64" t="s">
        <v>155</v>
      </c>
      <c r="B4" s="5">
        <v>0</v>
      </c>
      <c r="C4" s="5">
        <v>0</v>
      </c>
      <c r="D4" s="5">
        <v>0</v>
      </c>
      <c r="E4" s="5">
        <v>0</v>
      </c>
      <c r="F4" s="5">
        <v>0</v>
      </c>
      <c r="G4" s="5">
        <v>0</v>
      </c>
      <c r="H4" s="5">
        <v>0</v>
      </c>
      <c r="I4" s="5">
        <v>0</v>
      </c>
      <c r="J4" s="5">
        <v>0</v>
      </c>
      <c r="K4" s="5">
        <v>0</v>
      </c>
      <c r="L4" s="5">
        <v>0</v>
      </c>
      <c r="M4" s="5">
        <v>0</v>
      </c>
      <c r="N4" s="5">
        <v>0</v>
      </c>
      <c r="O4" s="5">
        <v>0</v>
      </c>
      <c r="P4" s="5">
        <v>0</v>
      </c>
      <c r="Q4" s="5">
        <v>0</v>
      </c>
      <c r="R4" s="5">
        <v>0</v>
      </c>
      <c r="S4" s="5">
        <v>0</v>
      </c>
      <c r="T4" s="5">
        <v>0</v>
      </c>
      <c r="U4" s="5">
        <v>0</v>
      </c>
      <c r="V4" s="5">
        <v>0</v>
      </c>
      <c r="W4" s="5">
        <v>0</v>
      </c>
      <c r="X4" s="5">
        <v>0</v>
      </c>
      <c r="Y4" s="5">
        <v>0</v>
      </c>
      <c r="Z4" s="5">
        <v>0</v>
      </c>
      <c r="AA4" s="5">
        <v>0</v>
      </c>
      <c r="AB4" s="5">
        <v>0</v>
      </c>
      <c r="AC4" s="5">
        <v>0</v>
      </c>
      <c r="AD4" s="5">
        <v>0</v>
      </c>
      <c r="AE4" s="5">
        <v>0</v>
      </c>
      <c r="AF4" s="5">
        <v>0</v>
      </c>
      <c r="AG4" s="5">
        <v>0</v>
      </c>
      <c r="AH4" s="68"/>
      <c r="AI4" s="68"/>
    </row>
    <row r="5" spans="1:35" x14ac:dyDescent="0.25">
      <c r="A5" s="64" t="s">
        <v>156</v>
      </c>
      <c r="B5" s="5">
        <v>0</v>
      </c>
      <c r="C5" s="5">
        <v>0</v>
      </c>
      <c r="D5" s="5">
        <v>0</v>
      </c>
      <c r="E5" s="5">
        <v>0</v>
      </c>
      <c r="F5" s="5">
        <v>0</v>
      </c>
      <c r="G5" s="5">
        <v>0</v>
      </c>
      <c r="H5" s="5">
        <v>0</v>
      </c>
      <c r="I5" s="5">
        <v>0</v>
      </c>
      <c r="J5" s="5">
        <v>0</v>
      </c>
      <c r="K5" s="5">
        <v>0</v>
      </c>
      <c r="L5" s="5">
        <v>0</v>
      </c>
      <c r="M5" s="5">
        <v>0</v>
      </c>
      <c r="N5" s="5">
        <v>0</v>
      </c>
      <c r="O5" s="5">
        <v>0</v>
      </c>
      <c r="P5" s="5">
        <v>0</v>
      </c>
      <c r="Q5" s="5">
        <v>0</v>
      </c>
      <c r="R5" s="5">
        <v>0</v>
      </c>
      <c r="S5" s="5">
        <v>0</v>
      </c>
      <c r="T5" s="5">
        <v>0</v>
      </c>
      <c r="U5" s="5">
        <v>0</v>
      </c>
      <c r="V5" s="5">
        <v>0</v>
      </c>
      <c r="W5" s="5">
        <v>0</v>
      </c>
      <c r="X5" s="5">
        <v>0</v>
      </c>
      <c r="Y5" s="5">
        <v>0</v>
      </c>
      <c r="Z5" s="5">
        <v>0</v>
      </c>
      <c r="AA5" s="5">
        <v>0</v>
      </c>
      <c r="AB5" s="5">
        <v>0</v>
      </c>
      <c r="AC5" s="5">
        <v>0</v>
      </c>
      <c r="AD5" s="5">
        <v>0</v>
      </c>
      <c r="AE5" s="5">
        <v>0</v>
      </c>
      <c r="AF5" s="5">
        <v>0</v>
      </c>
      <c r="AG5" s="5">
        <v>0</v>
      </c>
      <c r="AH5" s="68"/>
      <c r="AI5" s="68"/>
    </row>
    <row r="6" spans="1:35" x14ac:dyDescent="0.25">
      <c r="A6" s="64" t="s">
        <v>157</v>
      </c>
      <c r="B6" s="5">
        <v>0</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0</v>
      </c>
      <c r="AH6" s="68"/>
      <c r="AI6" s="68"/>
    </row>
    <row r="7" spans="1:35" x14ac:dyDescent="0.25">
      <c r="A7" s="64" t="s">
        <v>158</v>
      </c>
      <c r="B7" s="5">
        <v>0</v>
      </c>
      <c r="C7" s="5">
        <v>0</v>
      </c>
      <c r="D7" s="5">
        <v>0</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68"/>
      <c r="AI7" s="68"/>
    </row>
    <row r="8" spans="1:35" x14ac:dyDescent="0.25">
      <c r="A8" s="64" t="s">
        <v>159</v>
      </c>
      <c r="B8" s="5">
        <v>0</v>
      </c>
      <c r="C8" s="5">
        <v>0</v>
      </c>
      <c r="D8" s="5">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68"/>
      <c r="AI8" s="68"/>
    </row>
    <row r="9" spans="1:35" x14ac:dyDescent="0.25">
      <c r="A9" s="64" t="s">
        <v>160</v>
      </c>
      <c r="B9" s="5">
        <v>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68"/>
      <c r="AI9" s="68"/>
    </row>
    <row r="10" spans="1:35" x14ac:dyDescent="0.25">
      <c r="A10" s="64" t="s">
        <v>161</v>
      </c>
      <c r="B10" s="5">
        <v>0</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68"/>
      <c r="AI10" s="68"/>
    </row>
    <row r="11" spans="1:35" x14ac:dyDescent="0.25">
      <c r="A11" s="64" t="s">
        <v>162</v>
      </c>
      <c r="B11" s="5">
        <v>0</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8653943826277.0859</v>
      </c>
      <c r="C2" s="67">
        <v>8523829675410.1953</v>
      </c>
      <c r="D2" s="67">
        <v>8393715524543.3096</v>
      </c>
      <c r="E2" s="67">
        <v>8263601373676.4219</v>
      </c>
      <c r="F2" s="67">
        <v>8133487222809.5332</v>
      </c>
      <c r="G2" s="67">
        <v>8003373071942.6455</v>
      </c>
      <c r="H2" s="67">
        <v>7873258921075.7598</v>
      </c>
      <c r="I2" s="67">
        <v>7743144770208.8721</v>
      </c>
      <c r="J2" s="67">
        <v>7613030619341.9834</v>
      </c>
      <c r="K2" s="67">
        <v>7482916468475.0957</v>
      </c>
      <c r="L2" s="67">
        <v>7352802317608.208</v>
      </c>
      <c r="M2" s="67">
        <v>7222688166741.3223</v>
      </c>
      <c r="N2" s="67">
        <v>7092574015874.4326</v>
      </c>
      <c r="O2" s="67">
        <v>6962459865007.5459</v>
      </c>
      <c r="P2" s="67">
        <v>6832345714140.6563</v>
      </c>
      <c r="Q2" s="67">
        <v>6702231563273.7695</v>
      </c>
      <c r="R2" s="67">
        <v>6572117412406.8828</v>
      </c>
      <c r="S2" s="67">
        <v>6527516216394.5381</v>
      </c>
      <c r="T2" s="67">
        <v>6482915020382.1992</v>
      </c>
      <c r="U2" s="67">
        <v>6438313824369.8545</v>
      </c>
      <c r="V2" s="67">
        <v>6393712628357.5156</v>
      </c>
      <c r="W2" s="67">
        <v>6349111432345.1699</v>
      </c>
      <c r="X2" s="67">
        <v>6304510236332.8291</v>
      </c>
      <c r="Y2" s="67">
        <v>6259909040320.4863</v>
      </c>
      <c r="Z2" s="67">
        <v>6215307844308.1436</v>
      </c>
      <c r="AA2" s="67">
        <v>6170706648295.8027</v>
      </c>
      <c r="AB2" s="67">
        <v>6126105452283.4619</v>
      </c>
      <c r="AC2" s="67">
        <v>6081504256271.1182</v>
      </c>
      <c r="AD2" s="67">
        <v>6036903060258.7764</v>
      </c>
      <c r="AE2" s="67">
        <v>5992301864246.4336</v>
      </c>
      <c r="AF2" s="67">
        <v>5947700668234.0928</v>
      </c>
      <c r="AG2" s="67">
        <v>5903099472221.75</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7322185565345.5596</v>
      </c>
      <c r="C8" s="67">
        <v>7212094723938.4473</v>
      </c>
      <c r="D8" s="67">
        <v>7102003882531.3369</v>
      </c>
      <c r="E8" s="67">
        <v>6991913041124.2256</v>
      </c>
      <c r="F8" s="67">
        <v>6881822199717.1143</v>
      </c>
      <c r="G8" s="67">
        <v>6771731358310.002</v>
      </c>
      <c r="H8" s="67">
        <v>6661640516902.8916</v>
      </c>
      <c r="I8" s="67">
        <v>6551549675495.7813</v>
      </c>
      <c r="J8" s="67">
        <v>6441458834088.6689</v>
      </c>
      <c r="K8" s="67">
        <v>6331367992681.5586</v>
      </c>
      <c r="L8" s="67">
        <v>6221277151274.4473</v>
      </c>
      <c r="M8" s="67">
        <v>6111186309867.3379</v>
      </c>
      <c r="N8" s="67">
        <v>6001095468460.2256</v>
      </c>
      <c r="O8" s="67">
        <v>5891004627053.1133</v>
      </c>
      <c r="P8" s="67">
        <v>5780913785646.0029</v>
      </c>
      <c r="Q8" s="67">
        <v>5670822944238.8906</v>
      </c>
      <c r="R8" s="67">
        <v>5560732102831.7803</v>
      </c>
      <c r="S8" s="67">
        <v>5522994599539.1074</v>
      </c>
      <c r="T8" s="67">
        <v>5485257096246.4404</v>
      </c>
      <c r="U8" s="67">
        <v>5447519592953.7666</v>
      </c>
      <c r="V8" s="67">
        <v>5409782089661.0996</v>
      </c>
      <c r="W8" s="67">
        <v>5372044586368.4248</v>
      </c>
      <c r="X8" s="67">
        <v>5334307083075.7559</v>
      </c>
      <c r="Y8" s="67">
        <v>5296569579783.084</v>
      </c>
      <c r="Z8" s="67">
        <v>5258832076490.4131</v>
      </c>
      <c r="AA8" s="67">
        <v>5221094573197.7432</v>
      </c>
      <c r="AB8" s="67">
        <v>5183357069905.0732</v>
      </c>
      <c r="AC8" s="67">
        <v>5145619566612.4014</v>
      </c>
      <c r="AD8" s="67">
        <v>5107882063319.7314</v>
      </c>
      <c r="AE8" s="67">
        <v>5070144560027.0596</v>
      </c>
      <c r="AF8" s="67">
        <v>5032407056734.3896</v>
      </c>
      <c r="AG8" s="67">
        <v>4994669553441.7178</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1" width="9.28515625" customWidth="1"/>
    <col min="32" max="32" width="10" customWidth="1"/>
    <col min="33"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20032888208920.121</v>
      </c>
      <c r="C2" s="67">
        <v>19731688860849.441</v>
      </c>
      <c r="D2" s="67">
        <v>19430489512778.766</v>
      </c>
      <c r="E2" s="67">
        <v>19129290164708.086</v>
      </c>
      <c r="F2" s="67">
        <v>18828090816637.41</v>
      </c>
      <c r="G2" s="67">
        <v>18526891468566.727</v>
      </c>
      <c r="H2" s="67">
        <v>18225692120496.055</v>
      </c>
      <c r="I2" s="67">
        <v>17924492772425.375</v>
      </c>
      <c r="J2" s="67">
        <v>17623293424354.695</v>
      </c>
      <c r="K2" s="67">
        <v>17322094076284.02</v>
      </c>
      <c r="L2" s="67">
        <v>17020894728213.34</v>
      </c>
      <c r="M2" s="67">
        <v>16719695380142.666</v>
      </c>
      <c r="N2" s="67">
        <v>16418496032071.982</v>
      </c>
      <c r="O2" s="67">
        <v>16117296684001.309</v>
      </c>
      <c r="P2" s="67">
        <v>15816097335930.625</v>
      </c>
      <c r="Q2" s="67">
        <v>15514897987859.947</v>
      </c>
      <c r="R2" s="67">
        <v>15213698639789.27</v>
      </c>
      <c r="S2" s="67">
        <v>15110451982353.57</v>
      </c>
      <c r="T2" s="67">
        <v>15007205324917.883</v>
      </c>
      <c r="U2" s="67">
        <v>14903958667482.182</v>
      </c>
      <c r="V2" s="67">
        <v>14800712010046.494</v>
      </c>
      <c r="W2" s="67">
        <v>14697465352610.787</v>
      </c>
      <c r="X2" s="67">
        <v>14594218695175.098</v>
      </c>
      <c r="Y2" s="67">
        <v>14490972037739.4</v>
      </c>
      <c r="Z2" s="67">
        <v>14387725380303.701</v>
      </c>
      <c r="AA2" s="67">
        <v>14284478722868.008</v>
      </c>
      <c r="AB2" s="67">
        <v>14181232065432.316</v>
      </c>
      <c r="AC2" s="67">
        <v>14077985407996.615</v>
      </c>
      <c r="AD2" s="67">
        <v>13974738750560.924</v>
      </c>
      <c r="AE2" s="67">
        <v>13871492093125.225</v>
      </c>
      <c r="AF2" s="67">
        <v>13768245435689.531</v>
      </c>
      <c r="AG2" s="67">
        <v>13664998778253.836</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260226558133.93137</v>
      </c>
      <c r="C4" s="67">
        <v>256313988521.24231</v>
      </c>
      <c r="D4" s="67">
        <v>252401418908.55338</v>
      </c>
      <c r="E4" s="67">
        <v>248488849295.86435</v>
      </c>
      <c r="F4" s="67">
        <v>244576279683.17538</v>
      </c>
      <c r="G4" s="67">
        <v>240663710070.48636</v>
      </c>
      <c r="H4" s="67">
        <v>236751140457.79739</v>
      </c>
      <c r="I4" s="67">
        <v>232838570845.1084</v>
      </c>
      <c r="J4" s="67">
        <v>228926001232.41937</v>
      </c>
      <c r="K4" s="67">
        <v>225013431619.73041</v>
      </c>
      <c r="L4" s="67">
        <v>221100862007.04138</v>
      </c>
      <c r="M4" s="67">
        <v>217188292394.35245</v>
      </c>
      <c r="N4" s="67">
        <v>213275722781.66339</v>
      </c>
      <c r="O4" s="67">
        <v>209363153168.97443</v>
      </c>
      <c r="P4" s="67">
        <v>205450583556.28543</v>
      </c>
      <c r="Q4" s="67">
        <v>201538013943.59641</v>
      </c>
      <c r="R4" s="67">
        <v>197625444330.90744</v>
      </c>
      <c r="S4" s="67">
        <v>196284273650.81735</v>
      </c>
      <c r="T4" s="67">
        <v>194943102970.72748</v>
      </c>
      <c r="U4" s="67">
        <v>193601932290.63742</v>
      </c>
      <c r="V4" s="67">
        <v>192260761610.54755</v>
      </c>
      <c r="W4" s="67">
        <v>190919590930.4574</v>
      </c>
      <c r="X4" s="67">
        <v>189578420250.36749</v>
      </c>
      <c r="Y4" s="67">
        <v>188237249570.27747</v>
      </c>
      <c r="Z4" s="67">
        <v>186896078890.18747</v>
      </c>
      <c r="AA4" s="67">
        <v>185554908210.09747</v>
      </c>
      <c r="AB4" s="67">
        <v>184213737530.00751</v>
      </c>
      <c r="AC4" s="67">
        <v>182872566849.91751</v>
      </c>
      <c r="AD4" s="67">
        <v>181531396169.82751</v>
      </c>
      <c r="AE4" s="67">
        <v>180190225489.73752</v>
      </c>
      <c r="AF4" s="67">
        <v>178849054809.64758</v>
      </c>
      <c r="AG4" s="67">
        <v>177507884129.55756</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43894938755486.43</v>
      </c>
      <c r="C7" s="67">
        <v>43234967671992.445</v>
      </c>
      <c r="D7" s="67">
        <v>42574996588498.469</v>
      </c>
      <c r="E7" s="67">
        <v>41915025505004.477</v>
      </c>
      <c r="F7" s="67">
        <v>41255054421510.5</v>
      </c>
      <c r="G7" s="67">
        <v>40595083338016.508</v>
      </c>
      <c r="H7" s="67">
        <v>39935112254522.523</v>
      </c>
      <c r="I7" s="67">
        <v>39275141171028.555</v>
      </c>
      <c r="J7" s="67">
        <v>38615170087534.563</v>
      </c>
      <c r="K7" s="67">
        <v>37955199004040.578</v>
      </c>
      <c r="L7" s="67">
        <v>37295227920546.602</v>
      </c>
      <c r="M7" s="67">
        <v>36635256837052.617</v>
      </c>
      <c r="N7" s="67">
        <v>35975285753558.633</v>
      </c>
      <c r="O7" s="67">
        <v>35315314670064.648</v>
      </c>
      <c r="P7" s="67">
        <v>34655343586570.66</v>
      </c>
      <c r="Q7" s="67">
        <v>33995372503076.672</v>
      </c>
      <c r="R7" s="67">
        <v>33335401419582.699</v>
      </c>
      <c r="S7" s="67">
        <v>33109173146475.738</v>
      </c>
      <c r="T7" s="67">
        <v>32882944873368.809</v>
      </c>
      <c r="U7" s="67">
        <v>32656716600261.844</v>
      </c>
      <c r="V7" s="67">
        <v>32430488327154.91</v>
      </c>
      <c r="W7" s="67">
        <v>32204260054047.945</v>
      </c>
      <c r="X7" s="67">
        <v>31978031780941.004</v>
      </c>
      <c r="Y7" s="67">
        <v>31751803507834.055</v>
      </c>
      <c r="Z7" s="67">
        <v>31525575234727.098</v>
      </c>
      <c r="AA7" s="67">
        <v>31299346961620.156</v>
      </c>
      <c r="AB7" s="67">
        <v>31073118688513.215</v>
      </c>
      <c r="AC7" s="67">
        <v>30846890415406.258</v>
      </c>
      <c r="AD7" s="67">
        <v>30620662142299.32</v>
      </c>
      <c r="AE7" s="67">
        <v>30394433869192.363</v>
      </c>
      <c r="AF7" s="67">
        <v>30168205596085.422</v>
      </c>
      <c r="AG7" s="67">
        <v>29941977322978.469</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71204493233821.859</v>
      </c>
      <c r="C10" s="67">
        <v>70133916354538.883</v>
      </c>
      <c r="D10" s="67">
        <v>69063339475255.938</v>
      </c>
      <c r="E10" s="67">
        <v>67992762595972.969</v>
      </c>
      <c r="F10" s="67">
        <v>66922185716690.016</v>
      </c>
      <c r="G10" s="67">
        <v>65851608837407.039</v>
      </c>
      <c r="H10" s="67">
        <v>64781031958124.086</v>
      </c>
      <c r="I10" s="67">
        <v>63710455078841.125</v>
      </c>
      <c r="J10" s="67">
        <v>62639878199558.156</v>
      </c>
      <c r="K10" s="67">
        <v>61569301320275.188</v>
      </c>
      <c r="L10" s="67">
        <v>60498724440992.234</v>
      </c>
      <c r="M10" s="67">
        <v>59428147561709.273</v>
      </c>
      <c r="N10" s="67">
        <v>58357570682426.313</v>
      </c>
      <c r="O10" s="67">
        <v>57286993803143.344</v>
      </c>
      <c r="P10" s="67">
        <v>56216416923860.383</v>
      </c>
      <c r="Q10" s="67">
        <v>55145840044577.414</v>
      </c>
      <c r="R10" s="67">
        <v>54075263165294.461</v>
      </c>
      <c r="S10" s="67">
        <v>53708285331438.148</v>
      </c>
      <c r="T10" s="67">
        <v>53341307497581.891</v>
      </c>
      <c r="U10" s="67">
        <v>52974329663725.578</v>
      </c>
      <c r="V10" s="67">
        <v>52607351829869.32</v>
      </c>
      <c r="W10" s="67">
        <v>52240373996012.992</v>
      </c>
      <c r="X10" s="67">
        <v>51873396162156.719</v>
      </c>
      <c r="Y10" s="67">
        <v>51506418328300.422</v>
      </c>
      <c r="Z10" s="67">
        <v>51139440494444.133</v>
      </c>
      <c r="AA10" s="67">
        <v>50772462660587.844</v>
      </c>
      <c r="AB10" s="67">
        <v>50405484826731.57</v>
      </c>
      <c r="AC10" s="67">
        <v>50038506992875.266</v>
      </c>
      <c r="AD10" s="67">
        <v>49671529159018.984</v>
      </c>
      <c r="AE10" s="67">
        <v>49304551325162.68</v>
      </c>
      <c r="AF10" s="67">
        <v>48937573491306.406</v>
      </c>
      <c r="AG10" s="67">
        <v>48570595657450.102</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24527204007096.953</v>
      </c>
      <c r="C2" s="67">
        <v>24158431527567.781</v>
      </c>
      <c r="D2" s="67">
        <v>23789659048038.617</v>
      </c>
      <c r="E2" s="67">
        <v>23420886568509.445</v>
      </c>
      <c r="F2" s="67">
        <v>23052114088980.277</v>
      </c>
      <c r="G2" s="67">
        <v>22683341609451.105</v>
      </c>
      <c r="H2" s="67">
        <v>22314569129921.938</v>
      </c>
      <c r="I2" s="67">
        <v>21945796650392.773</v>
      </c>
      <c r="J2" s="67">
        <v>21577024170863.602</v>
      </c>
      <c r="K2" s="67">
        <v>21208251691334.434</v>
      </c>
      <c r="L2" s="67">
        <v>20839479211805.262</v>
      </c>
      <c r="M2" s="67">
        <v>20470706732276.098</v>
      </c>
      <c r="N2" s="67">
        <v>20101934252746.926</v>
      </c>
      <c r="O2" s="67">
        <v>19733161773217.758</v>
      </c>
      <c r="P2" s="67">
        <v>19364389293688.586</v>
      </c>
      <c r="Q2" s="67">
        <v>18995616814159.414</v>
      </c>
      <c r="R2" s="67">
        <v>18626844334630.246</v>
      </c>
      <c r="S2" s="67">
        <v>18500434612598.82</v>
      </c>
      <c r="T2" s="67">
        <v>18374024890567.406</v>
      </c>
      <c r="U2" s="67">
        <v>18247615168535.977</v>
      </c>
      <c r="V2" s="67">
        <v>18121205446504.566</v>
      </c>
      <c r="W2" s="67">
        <v>17994795724473.125</v>
      </c>
      <c r="X2" s="67">
        <v>17868386002441.707</v>
      </c>
      <c r="Y2" s="67">
        <v>17741976280410.289</v>
      </c>
      <c r="Z2" s="67">
        <v>17615566558378.863</v>
      </c>
      <c r="AA2" s="67">
        <v>17489156836347.441</v>
      </c>
      <c r="AB2" s="67">
        <v>17362747114316.023</v>
      </c>
      <c r="AC2" s="67">
        <v>17236337392284.596</v>
      </c>
      <c r="AD2" s="67">
        <v>17109927670253.178</v>
      </c>
      <c r="AE2" s="67">
        <v>16983517948221.748</v>
      </c>
      <c r="AF2" s="67">
        <v>16857108226190.33</v>
      </c>
      <c r="AG2" s="67">
        <v>16730698504158.906</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2" width="10.28515625" customWidth="1"/>
    <col min="3" max="4" width="9.28515625" customWidth="1"/>
    <col min="5" max="5" width="11.7109375" customWidth="1"/>
    <col min="6"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0</v>
      </c>
      <c r="C2" s="67">
        <v>0</v>
      </c>
      <c r="D2" s="67">
        <v>0</v>
      </c>
      <c r="E2" s="67">
        <v>0</v>
      </c>
      <c r="F2" s="67">
        <v>0</v>
      </c>
      <c r="G2" s="67">
        <v>0</v>
      </c>
      <c r="H2" s="67">
        <v>0</v>
      </c>
      <c r="I2" s="67">
        <v>0</v>
      </c>
      <c r="J2" s="67">
        <v>0</v>
      </c>
      <c r="K2" s="67">
        <v>0</v>
      </c>
      <c r="L2" s="67">
        <v>0</v>
      </c>
      <c r="M2" s="67">
        <v>0</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96795493509356.078</v>
      </c>
      <c r="C2" s="67">
        <v>105768435757673.38</v>
      </c>
      <c r="D2" s="67">
        <v>115573169752409.69</v>
      </c>
      <c r="E2" s="67">
        <v>126286802588458.09</v>
      </c>
      <c r="F2" s="67">
        <v>137993589188408.14</v>
      </c>
      <c r="G2" s="67">
        <v>150785594906173.56</v>
      </c>
      <c r="H2" s="67">
        <v>164763419553975.84</v>
      </c>
      <c r="I2" s="67">
        <v>180036988546629.44</v>
      </c>
      <c r="J2" s="67">
        <v>196726417384901.97</v>
      </c>
      <c r="K2" s="67">
        <v>214962956276482.41</v>
      </c>
      <c r="L2" s="67">
        <v>234890022323312.34</v>
      </c>
      <c r="M2" s="67">
        <v>256664327392683.38</v>
      </c>
      <c r="N2" s="67">
        <v>280457110541985.09</v>
      </c>
      <c r="O2" s="67">
        <v>306455484689227.06</v>
      </c>
      <c r="P2" s="67">
        <v>334863908119918.5</v>
      </c>
      <c r="Q2" s="67">
        <v>365905792402634.88</v>
      </c>
      <c r="R2" s="67">
        <v>399825259358359.25</v>
      </c>
      <c r="S2" s="67">
        <v>436889060900879.13</v>
      </c>
      <c r="T2" s="67">
        <v>477388676846390.63</v>
      </c>
      <c r="U2" s="67">
        <v>521642607190051.06</v>
      </c>
      <c r="V2" s="67">
        <v>569998876876568.88</v>
      </c>
      <c r="W2" s="67">
        <v>622837772763026.75</v>
      </c>
      <c r="X2" s="67">
        <v>680574834298159.13</v>
      </c>
      <c r="Y2" s="67">
        <v>743664121437598.63</v>
      </c>
      <c r="Z2" s="67">
        <v>812601785494864</v>
      </c>
      <c r="AA2" s="67">
        <v>887929971010238</v>
      </c>
      <c r="AB2" s="67">
        <v>970241079322887</v>
      </c>
      <c r="AC2" s="67">
        <v>1060182427376118.8</v>
      </c>
      <c r="AD2" s="67">
        <v>1158461338393885</v>
      </c>
      <c r="AE2" s="67">
        <v>1265850704462997.8</v>
      </c>
      <c r="AF2" s="67">
        <v>1383195064766717.8</v>
      </c>
      <c r="AG2" s="67">
        <v>1511417247270593</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285156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38718197403742.43</v>
      </c>
      <c r="C2" s="67">
        <v>42307374303069.352</v>
      </c>
      <c r="D2" s="67">
        <v>46229267900963.867</v>
      </c>
      <c r="E2" s="67">
        <v>50514721035383.227</v>
      </c>
      <c r="F2" s="67">
        <v>55197435675363.258</v>
      </c>
      <c r="G2" s="67">
        <v>60314237962469.43</v>
      </c>
      <c r="H2" s="67">
        <v>65905367821590.344</v>
      </c>
      <c r="I2" s="67">
        <v>72014795418651.766</v>
      </c>
      <c r="J2" s="67">
        <v>78690566953960.797</v>
      </c>
      <c r="K2" s="67">
        <v>85985182510592.953</v>
      </c>
      <c r="L2" s="67">
        <v>93956008929324.938</v>
      </c>
      <c r="M2" s="67">
        <v>102665730957073.34</v>
      </c>
      <c r="N2" s="67">
        <v>112182844216794.05</v>
      </c>
      <c r="O2" s="67">
        <v>122582193875690.86</v>
      </c>
      <c r="P2" s="67">
        <v>133945563247967.41</v>
      </c>
      <c r="Q2" s="67">
        <v>146362316961053.97</v>
      </c>
      <c r="R2" s="67">
        <v>159930103743343.72</v>
      </c>
      <c r="S2" s="67">
        <v>174755624360351.66</v>
      </c>
      <c r="T2" s="67">
        <v>190955470738556.25</v>
      </c>
      <c r="U2" s="67">
        <v>208657042876020.44</v>
      </c>
      <c r="V2" s="67">
        <v>227999550750627.53</v>
      </c>
      <c r="W2" s="67">
        <v>249135109105210.69</v>
      </c>
      <c r="X2" s="67">
        <v>272229933719263.63</v>
      </c>
      <c r="Y2" s="67">
        <v>297465648575039.44</v>
      </c>
      <c r="Z2" s="67">
        <v>325040714197945.56</v>
      </c>
      <c r="AA2" s="67">
        <v>355171988404095.19</v>
      </c>
      <c r="AB2" s="67">
        <v>388096431729154.81</v>
      </c>
      <c r="AC2" s="67">
        <v>424072970950447.5</v>
      </c>
      <c r="AD2" s="67">
        <v>463384535357554.06</v>
      </c>
      <c r="AE2" s="67">
        <v>506340281785199.25</v>
      </c>
      <c r="AF2" s="67">
        <v>553278025906687.13</v>
      </c>
      <c r="AG2" s="67">
        <v>604566898908237.13</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election sqref="A1:AG11"/>
    </sheetView>
  </sheetViews>
  <sheetFormatPr defaultColWidth="14.42578125" defaultRowHeight="15" customHeight="1" x14ac:dyDescent="0.25"/>
  <cols>
    <col min="1" max="1" width="29" customWidth="1"/>
    <col min="2" max="33" width="9.8554687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15227998978883.049</v>
      </c>
      <c r="C2" s="67">
        <v>16639634484225.51</v>
      </c>
      <c r="D2" s="67">
        <v>18182128600913.211</v>
      </c>
      <c r="E2" s="67">
        <v>19867611922217.871</v>
      </c>
      <c r="F2" s="67">
        <v>21709339547407.465</v>
      </c>
      <c r="G2" s="67">
        <v>23721795323452.137</v>
      </c>
      <c r="H2" s="67">
        <v>25920805749936.148</v>
      </c>
      <c r="I2" s="67">
        <v>28323664442955.227</v>
      </c>
      <c r="J2" s="67">
        <v>30949268136817.184</v>
      </c>
      <c r="K2" s="67">
        <v>33818265293100.133</v>
      </c>
      <c r="L2" s="67">
        <v>36953218485770.523</v>
      </c>
      <c r="M2" s="67">
        <v>40378781839401.445</v>
      </c>
      <c r="N2" s="67">
        <v>44121894915913.961</v>
      </c>
      <c r="O2" s="67">
        <v>48211994574619.172</v>
      </c>
      <c r="P2" s="67">
        <v>52681246471686.383</v>
      </c>
      <c r="Q2" s="67">
        <v>57564798019611.711</v>
      </c>
      <c r="R2" s="67">
        <v>62901054796029.711</v>
      </c>
      <c r="S2" s="67">
        <v>68731982575621.664</v>
      </c>
      <c r="T2" s="67">
        <v>75103437360381.813</v>
      </c>
      <c r="U2" s="67">
        <v>82065526003689.203</v>
      </c>
      <c r="V2" s="67">
        <v>89673000264231.203</v>
      </c>
      <c r="W2" s="67">
        <v>97985687388725.422</v>
      </c>
      <c r="X2" s="67">
        <v>107068960609660.23</v>
      </c>
      <c r="Y2" s="67">
        <v>116994253258175.75</v>
      </c>
      <c r="Z2" s="67">
        <v>127839620535208.63</v>
      </c>
      <c r="AA2" s="67">
        <v>139690353358822.5</v>
      </c>
      <c r="AB2" s="67">
        <v>152639649115185.34</v>
      </c>
      <c r="AC2" s="67">
        <v>166789344588163</v>
      </c>
      <c r="AD2" s="67">
        <v>182250716831485.78</v>
      </c>
      <c r="AE2" s="67">
        <v>199145358281764.5</v>
      </c>
      <c r="AF2" s="67">
        <v>217606132994484.03</v>
      </c>
      <c r="AG2" s="67">
        <v>237778221523072.75</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179242987980.8205</v>
      </c>
      <c r="C4" s="67">
        <v>195858812966.64255</v>
      </c>
      <c r="D4" s="67">
        <v>214014924928.6503</v>
      </c>
      <c r="E4" s="67">
        <v>233854108469.53622</v>
      </c>
      <c r="F4" s="67">
        <v>255532384324.66223</v>
      </c>
      <c r="G4" s="67">
        <v>279220236351.55841</v>
      </c>
      <c r="H4" s="67">
        <v>305103952261.3479</v>
      </c>
      <c r="I4" s="67">
        <v>333387088635.97479</v>
      </c>
      <c r="J4" s="67">
        <v>364292071752.52972</v>
      </c>
      <c r="K4" s="67">
        <v>398061946803.9892</v>
      </c>
      <c r="L4" s="67">
        <v>434962289272.71899</v>
      </c>
      <c r="M4" s="67">
        <v>475283293488.30005</v>
      </c>
      <c r="N4" s="67">
        <v>519342054794.66547</v>
      </c>
      <c r="O4" s="67">
        <v>567485063274.13086</v>
      </c>
      <c r="P4" s="67">
        <v>620090928639.64294</v>
      </c>
      <c r="Q4" s="67">
        <v>677573357724.53784</v>
      </c>
      <c r="R4" s="67">
        <v>740384407985.60254</v>
      </c>
      <c r="S4" s="67">
        <v>809018042605.8678</v>
      </c>
      <c r="T4" s="67">
        <v>884014015155.43188</v>
      </c>
      <c r="U4" s="67">
        <v>965962114360.34045</v>
      </c>
      <c r="V4" s="67">
        <v>1055506802361.5441</v>
      </c>
      <c r="W4" s="67">
        <v>1153352282940.459</v>
      </c>
      <c r="X4" s="67">
        <v>1260268039569.0393</v>
      </c>
      <c r="Y4" s="67">
        <v>1377094886837.0891</v>
      </c>
      <c r="Z4" s="67">
        <v>1504751582846.8875</v>
      </c>
      <c r="AA4" s="67">
        <v>1644242054576.7939</v>
      </c>
      <c r="AB4" s="67">
        <v>1796663293036.063</v>
      </c>
      <c r="AC4" s="67">
        <v>1963213980300.5061</v>
      </c>
      <c r="AD4" s="67">
        <v>2145203916274.3635</v>
      </c>
      <c r="AE4" s="67">
        <v>2344064319312.9961</v>
      </c>
      <c r="AF4" s="67">
        <v>2561359081713.311</v>
      </c>
      <c r="AG4" s="67">
        <v>2798797068588.1357</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9"/>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12746899145253.766</v>
      </c>
      <c r="C9" s="67">
        <v>12746899145253.766</v>
      </c>
      <c r="D9" s="67">
        <v>12746899145253.766</v>
      </c>
      <c r="E9" s="67">
        <v>12746899145253.766</v>
      </c>
      <c r="F9" s="67">
        <v>12746899145253.766</v>
      </c>
      <c r="G9" s="67">
        <v>12746899145253.766</v>
      </c>
      <c r="H9" s="67">
        <v>12746899145253.766</v>
      </c>
      <c r="I9" s="67">
        <v>12746899145253.766</v>
      </c>
      <c r="J9" s="67">
        <v>12746899145253.766</v>
      </c>
      <c r="K9" s="67">
        <v>12746899145253.766</v>
      </c>
      <c r="L9" s="67">
        <v>12746899145253.766</v>
      </c>
      <c r="M9" s="67">
        <v>12746899145253.766</v>
      </c>
      <c r="N9" s="67">
        <v>12746899145253.766</v>
      </c>
      <c r="O9" s="67">
        <v>12746899145253.766</v>
      </c>
      <c r="P9" s="67">
        <v>12746899145253.766</v>
      </c>
      <c r="Q9" s="67">
        <v>12746899145253.766</v>
      </c>
      <c r="R9" s="67">
        <v>12746899145253.766</v>
      </c>
      <c r="S9" s="67">
        <v>12746899145253.766</v>
      </c>
      <c r="T9" s="67">
        <v>12746899145253.766</v>
      </c>
      <c r="U9" s="67">
        <v>12746899145253.766</v>
      </c>
      <c r="V9" s="67">
        <v>12746899145253.766</v>
      </c>
      <c r="W9" s="67">
        <v>12746899145253.766</v>
      </c>
      <c r="X9" s="67">
        <v>12746899145253.766</v>
      </c>
      <c r="Y9" s="67">
        <v>12746899145253.766</v>
      </c>
      <c r="Z9" s="67">
        <v>12746899145253.766</v>
      </c>
      <c r="AA9" s="67">
        <v>12746899145253.766</v>
      </c>
      <c r="AB9" s="67">
        <v>12746899145253.766</v>
      </c>
      <c r="AC9" s="67">
        <v>12746899145253.766</v>
      </c>
      <c r="AD9" s="67">
        <v>12746899145253.766</v>
      </c>
      <c r="AE9" s="67">
        <v>12746899145253.766</v>
      </c>
      <c r="AF9" s="67">
        <v>12746899145253.766</v>
      </c>
      <c r="AG9" s="67">
        <v>12746899145253.766</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F497D"/>
  </sheetPr>
  <dimension ref="A1:AI1000"/>
  <sheetViews>
    <sheetView workbookViewId="0">
      <selection activeCell="A2" sqref="A2:A11"/>
    </sheetView>
  </sheetViews>
  <sheetFormatPr defaultColWidth="14.42578125" defaultRowHeight="15" customHeight="1" x14ac:dyDescent="0.25"/>
  <cols>
    <col min="1" max="1" width="29" customWidth="1"/>
    <col min="2" max="33" width="9.425781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5.9957598180041744E+19</v>
      </c>
      <c r="C2" s="67">
        <v>6.5515667531331609E+19</v>
      </c>
      <c r="D2" s="67">
        <v>7.1588969911486054E+19</v>
      </c>
      <c r="E2" s="67">
        <v>7.8225267422280827E+19</v>
      </c>
      <c r="F2" s="67">
        <v>8.5476749712326246E+19</v>
      </c>
      <c r="G2" s="67">
        <v>9.3400444410658898E+19</v>
      </c>
      <c r="H2" s="67">
        <v>1.0205866560752697E+20</v>
      </c>
      <c r="I2" s="67">
        <v>1.1151950390934471E+20</v>
      </c>
      <c r="J2" s="67">
        <v>1.2185736192174098E+20</v>
      </c>
      <c r="K2" s="67">
        <v>1.3315353937188636E+20</v>
      </c>
      <c r="L2" s="67">
        <v>1.4549687247166025E+20</v>
      </c>
      <c r="M2" s="67">
        <v>1.5898443254978311E+20</v>
      </c>
      <c r="N2" s="67">
        <v>1.7372228944714803E+20</v>
      </c>
      <c r="O2" s="67">
        <v>1.8982634567889863E+20</v>
      </c>
      <c r="P2" s="67">
        <v>2.0742324792333258E+20</v>
      </c>
      <c r="Q2" s="67">
        <v>2.2665138300582547E+20</v>
      </c>
      <c r="R2" s="67">
        <v>2.4766196621046553E+20</v>
      </c>
      <c r="S2" s="67">
        <v>2.7062023047817567E+20</v>
      </c>
      <c r="T2" s="67">
        <v>2.9570672584350256E+20</v>
      </c>
      <c r="U2" s="67">
        <v>3.2311873932919531E+20</v>
      </c>
      <c r="V2" s="67">
        <v>3.5307184646501171E+20</v>
      </c>
      <c r="W2" s="67">
        <v>3.8580160663231824E+20</v>
      </c>
      <c r="X2" s="67">
        <v>4.2156541556713403E+20</v>
      </c>
      <c r="Y2" s="67">
        <v>4.6064452959020738E+20</v>
      </c>
      <c r="Z2" s="67">
        <v>5.0334627748321965E+20</v>
      </c>
      <c r="AA2" s="67">
        <v>5.500064774059142E+20</v>
      </c>
      <c r="AB2" s="67">
        <v>6.0099207786144242E+20</v>
      </c>
      <c r="AC2" s="67">
        <v>6.5670404347919807E+20</v>
      </c>
      <c r="AD2" s="67">
        <v>7.1758050830972001E+20</v>
      </c>
      <c r="AE2" s="67">
        <v>7.8410022143003093E+20</v>
      </c>
      <c r="AF2" s="67">
        <v>8.5678631195659469E+20</v>
      </c>
      <c r="AG2" s="67">
        <v>9.3621040307497114E+20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F497D"/>
  </sheetPr>
  <dimension ref="A1:AI1000"/>
  <sheetViews>
    <sheetView workbookViewId="0">
      <selection activeCell="AC15" sqref="AC15"/>
    </sheetView>
  </sheetViews>
  <sheetFormatPr defaultColWidth="14.42578125" defaultRowHeight="15" customHeight="1" x14ac:dyDescent="0.25"/>
  <cols>
    <col min="1" max="1" width="29" customWidth="1"/>
    <col min="2" max="33" width="9.42578125" customWidth="1"/>
    <col min="34" max="35" width="8.42578125" customWidth="1"/>
  </cols>
  <sheetData>
    <row r="1" spans="1:35" x14ac:dyDescent="0.25">
      <c r="A1" s="1" t="s">
        <v>152</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5">
      <c r="A2" s="7" t="s">
        <v>153</v>
      </c>
      <c r="B2" s="67">
        <v>0</v>
      </c>
      <c r="C2" s="67">
        <v>0</v>
      </c>
      <c r="D2" s="67">
        <v>0</v>
      </c>
      <c r="E2" s="67">
        <v>0</v>
      </c>
      <c r="F2" s="67">
        <v>0</v>
      </c>
      <c r="G2" s="67">
        <v>0</v>
      </c>
      <c r="H2" s="67">
        <v>0</v>
      </c>
      <c r="I2" s="67">
        <v>0</v>
      </c>
      <c r="J2" s="67">
        <v>0</v>
      </c>
      <c r="K2" s="67">
        <v>0</v>
      </c>
      <c r="L2" s="67">
        <v>0</v>
      </c>
      <c r="M2" s="67">
        <v>0</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8"/>
      <c r="AI2" s="68"/>
    </row>
    <row r="3" spans="1:35" x14ac:dyDescent="0.25">
      <c r="A3" s="7" t="s">
        <v>154</v>
      </c>
      <c r="B3" s="67">
        <v>0</v>
      </c>
      <c r="C3" s="67">
        <v>0</v>
      </c>
      <c r="D3" s="67">
        <v>0</v>
      </c>
      <c r="E3" s="67">
        <v>0</v>
      </c>
      <c r="F3" s="67">
        <v>0</v>
      </c>
      <c r="G3" s="67">
        <v>0</v>
      </c>
      <c r="H3" s="67">
        <v>0</v>
      </c>
      <c r="I3" s="67">
        <v>0</v>
      </c>
      <c r="J3" s="67">
        <v>0</v>
      </c>
      <c r="K3" s="67">
        <v>0</v>
      </c>
      <c r="L3" s="67">
        <v>0</v>
      </c>
      <c r="M3" s="67">
        <v>0</v>
      </c>
      <c r="N3" s="67">
        <v>0</v>
      </c>
      <c r="O3" s="67">
        <v>0</v>
      </c>
      <c r="P3" s="67">
        <v>0</v>
      </c>
      <c r="Q3" s="67">
        <v>0</v>
      </c>
      <c r="R3" s="67">
        <v>0</v>
      </c>
      <c r="S3" s="67">
        <v>0</v>
      </c>
      <c r="T3" s="67">
        <v>0</v>
      </c>
      <c r="U3" s="67">
        <v>0</v>
      </c>
      <c r="V3" s="67">
        <v>0</v>
      </c>
      <c r="W3" s="67">
        <v>0</v>
      </c>
      <c r="X3" s="67">
        <v>0</v>
      </c>
      <c r="Y3" s="67">
        <v>0</v>
      </c>
      <c r="Z3" s="67">
        <v>0</v>
      </c>
      <c r="AA3" s="67">
        <v>0</v>
      </c>
      <c r="AB3" s="67">
        <v>0</v>
      </c>
      <c r="AC3" s="67">
        <v>0</v>
      </c>
      <c r="AD3" s="67">
        <v>0</v>
      </c>
      <c r="AE3" s="67">
        <v>0</v>
      </c>
      <c r="AF3" s="67">
        <v>0</v>
      </c>
      <c r="AG3" s="67">
        <v>0</v>
      </c>
      <c r="AH3" s="68"/>
      <c r="AI3" s="68"/>
    </row>
    <row r="4" spans="1:35" x14ac:dyDescent="0.25">
      <c r="A4" s="7" t="s">
        <v>155</v>
      </c>
      <c r="B4" s="67">
        <v>0</v>
      </c>
      <c r="C4" s="67">
        <v>0</v>
      </c>
      <c r="D4" s="67">
        <v>0</v>
      </c>
      <c r="E4" s="67">
        <v>0</v>
      </c>
      <c r="F4" s="67">
        <v>0</v>
      </c>
      <c r="G4" s="67">
        <v>0</v>
      </c>
      <c r="H4" s="67">
        <v>0</v>
      </c>
      <c r="I4" s="67">
        <v>0</v>
      </c>
      <c r="J4" s="67">
        <v>0</v>
      </c>
      <c r="K4" s="67">
        <v>0</v>
      </c>
      <c r="L4" s="67">
        <v>0</v>
      </c>
      <c r="M4" s="67">
        <v>0</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8"/>
      <c r="AI4" s="68"/>
    </row>
    <row r="5" spans="1:35" x14ac:dyDescent="0.25">
      <c r="A5" s="7" t="s">
        <v>156</v>
      </c>
      <c r="B5" s="67">
        <v>0</v>
      </c>
      <c r="C5" s="67">
        <v>0</v>
      </c>
      <c r="D5" s="67">
        <v>0</v>
      </c>
      <c r="E5" s="67">
        <v>0</v>
      </c>
      <c r="F5" s="67">
        <v>0</v>
      </c>
      <c r="G5" s="67">
        <v>0</v>
      </c>
      <c r="H5" s="67">
        <v>0</v>
      </c>
      <c r="I5" s="67">
        <v>0</v>
      </c>
      <c r="J5" s="67">
        <v>0</v>
      </c>
      <c r="K5" s="67">
        <v>0</v>
      </c>
      <c r="L5" s="67">
        <v>0</v>
      </c>
      <c r="M5" s="67">
        <v>0</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8"/>
      <c r="AI5" s="68"/>
    </row>
    <row r="6" spans="1:35" x14ac:dyDescent="0.25">
      <c r="A6" s="7" t="s">
        <v>157</v>
      </c>
      <c r="B6" s="67">
        <v>0</v>
      </c>
      <c r="C6" s="67">
        <v>0</v>
      </c>
      <c r="D6" s="67">
        <v>0</v>
      </c>
      <c r="E6" s="67">
        <v>0</v>
      </c>
      <c r="F6" s="67">
        <v>0</v>
      </c>
      <c r="G6" s="67">
        <v>0</v>
      </c>
      <c r="H6" s="67">
        <v>0</v>
      </c>
      <c r="I6" s="67">
        <v>0</v>
      </c>
      <c r="J6" s="67">
        <v>0</v>
      </c>
      <c r="K6" s="67">
        <v>0</v>
      </c>
      <c r="L6" s="67">
        <v>0</v>
      </c>
      <c r="M6" s="67">
        <v>0</v>
      </c>
      <c r="N6" s="67">
        <v>0</v>
      </c>
      <c r="O6" s="67">
        <v>0</v>
      </c>
      <c r="P6" s="67">
        <v>0</v>
      </c>
      <c r="Q6" s="67">
        <v>0</v>
      </c>
      <c r="R6" s="67">
        <v>0</v>
      </c>
      <c r="S6" s="67">
        <v>0</v>
      </c>
      <c r="T6" s="67">
        <v>0</v>
      </c>
      <c r="U6" s="67">
        <v>0</v>
      </c>
      <c r="V6" s="67">
        <v>0</v>
      </c>
      <c r="W6" s="67">
        <v>0</v>
      </c>
      <c r="X6" s="67">
        <v>0</v>
      </c>
      <c r="Y6" s="67">
        <v>0</v>
      </c>
      <c r="Z6" s="67">
        <v>0</v>
      </c>
      <c r="AA6" s="67">
        <v>0</v>
      </c>
      <c r="AB6" s="67">
        <v>0</v>
      </c>
      <c r="AC6" s="67">
        <v>0</v>
      </c>
      <c r="AD6" s="67">
        <v>0</v>
      </c>
      <c r="AE6" s="67">
        <v>0</v>
      </c>
      <c r="AF6" s="67">
        <v>0</v>
      </c>
      <c r="AG6" s="67">
        <v>0</v>
      </c>
      <c r="AH6" s="68"/>
      <c r="AI6" s="68"/>
    </row>
    <row r="7" spans="1:35" x14ac:dyDescent="0.25">
      <c r="A7" s="7" t="s">
        <v>158</v>
      </c>
      <c r="B7" s="67">
        <v>0</v>
      </c>
      <c r="C7" s="67">
        <v>0</v>
      </c>
      <c r="D7" s="67">
        <v>0</v>
      </c>
      <c r="E7" s="67">
        <v>0</v>
      </c>
      <c r="F7" s="67">
        <v>0</v>
      </c>
      <c r="G7" s="67">
        <v>0</v>
      </c>
      <c r="H7" s="67">
        <v>0</v>
      </c>
      <c r="I7" s="67">
        <v>0</v>
      </c>
      <c r="J7" s="67">
        <v>0</v>
      </c>
      <c r="K7" s="67">
        <v>0</v>
      </c>
      <c r="L7" s="67">
        <v>0</v>
      </c>
      <c r="M7" s="67">
        <v>0</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8"/>
      <c r="AI7" s="68"/>
    </row>
    <row r="8" spans="1:35" x14ac:dyDescent="0.25">
      <c r="A8" s="1" t="s">
        <v>159</v>
      </c>
      <c r="B8" s="67">
        <v>0</v>
      </c>
      <c r="C8" s="67">
        <v>0</v>
      </c>
      <c r="D8" s="67">
        <v>0</v>
      </c>
      <c r="E8" s="67">
        <v>0</v>
      </c>
      <c r="F8" s="67">
        <v>0</v>
      </c>
      <c r="G8" s="67">
        <v>0</v>
      </c>
      <c r="H8" s="67">
        <v>0</v>
      </c>
      <c r="I8" s="67">
        <v>0</v>
      </c>
      <c r="J8" s="67">
        <v>0</v>
      </c>
      <c r="K8" s="67">
        <v>0</v>
      </c>
      <c r="L8" s="67">
        <v>0</v>
      </c>
      <c r="M8" s="67">
        <v>0</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8"/>
      <c r="AI8" s="68"/>
    </row>
    <row r="9" spans="1:35" x14ac:dyDescent="0.25">
      <c r="A9" s="1" t="s">
        <v>160</v>
      </c>
      <c r="B9" s="67">
        <v>0</v>
      </c>
      <c r="C9" s="67">
        <v>0</v>
      </c>
      <c r="D9" s="67">
        <v>0</v>
      </c>
      <c r="E9" s="67">
        <v>0</v>
      </c>
      <c r="F9" s="67">
        <v>0</v>
      </c>
      <c r="G9" s="67">
        <v>0</v>
      </c>
      <c r="H9" s="67">
        <v>0</v>
      </c>
      <c r="I9" s="67">
        <v>0</v>
      </c>
      <c r="J9" s="67">
        <v>0</v>
      </c>
      <c r="K9" s="67">
        <v>0</v>
      </c>
      <c r="L9" s="67">
        <v>0</v>
      </c>
      <c r="M9" s="67">
        <v>0</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8"/>
      <c r="AI9" s="68"/>
    </row>
    <row r="10" spans="1:35" x14ac:dyDescent="0.25">
      <c r="A10" s="1" t="s">
        <v>161</v>
      </c>
      <c r="B10" s="67">
        <v>0</v>
      </c>
      <c r="C10" s="67">
        <v>0</v>
      </c>
      <c r="D10" s="67">
        <v>0</v>
      </c>
      <c r="E10" s="67">
        <v>0</v>
      </c>
      <c r="F10" s="67">
        <v>0</v>
      </c>
      <c r="G10" s="67">
        <v>0</v>
      </c>
      <c r="H10" s="67">
        <v>0</v>
      </c>
      <c r="I10" s="67">
        <v>0</v>
      </c>
      <c r="J10" s="67">
        <v>0</v>
      </c>
      <c r="K10" s="67">
        <v>0</v>
      </c>
      <c r="L10" s="67">
        <v>0</v>
      </c>
      <c r="M10" s="67">
        <v>0</v>
      </c>
      <c r="N10" s="67">
        <v>0</v>
      </c>
      <c r="O10" s="67">
        <v>0</v>
      </c>
      <c r="P10" s="67">
        <v>0</v>
      </c>
      <c r="Q10" s="67">
        <v>0</v>
      </c>
      <c r="R10" s="67">
        <v>0</v>
      </c>
      <c r="S10" s="67">
        <v>0</v>
      </c>
      <c r="T10" s="67">
        <v>0</v>
      </c>
      <c r="U10" s="67">
        <v>0</v>
      </c>
      <c r="V10" s="67">
        <v>0</v>
      </c>
      <c r="W10" s="67">
        <v>0</v>
      </c>
      <c r="X10" s="67">
        <v>0</v>
      </c>
      <c r="Y10" s="67">
        <v>0</v>
      </c>
      <c r="Z10" s="67">
        <v>0</v>
      </c>
      <c r="AA10" s="67">
        <v>0</v>
      </c>
      <c r="AB10" s="67">
        <v>0</v>
      </c>
      <c r="AC10" s="67">
        <v>0</v>
      </c>
      <c r="AD10" s="67">
        <v>0</v>
      </c>
      <c r="AE10" s="67">
        <v>0</v>
      </c>
      <c r="AF10" s="67">
        <v>0</v>
      </c>
      <c r="AG10" s="67">
        <v>0</v>
      </c>
      <c r="AH10" s="68"/>
      <c r="AI10" s="68"/>
    </row>
    <row r="11" spans="1:35" x14ac:dyDescent="0.25">
      <c r="A11" s="1" t="s">
        <v>162</v>
      </c>
      <c r="B11" s="67">
        <v>0</v>
      </c>
      <c r="C11" s="67">
        <v>0</v>
      </c>
      <c r="D11" s="67">
        <v>0</v>
      </c>
      <c r="E11" s="67">
        <v>0</v>
      </c>
      <c r="F11" s="67">
        <v>0</v>
      </c>
      <c r="G11" s="67">
        <v>0</v>
      </c>
      <c r="H11" s="67">
        <v>0</v>
      </c>
      <c r="I11" s="67">
        <v>0</v>
      </c>
      <c r="J11" s="67">
        <v>0</v>
      </c>
      <c r="K11" s="67">
        <v>0</v>
      </c>
      <c r="L11" s="67">
        <v>0</v>
      </c>
      <c r="M11" s="67">
        <v>0</v>
      </c>
      <c r="N11" s="67">
        <v>0</v>
      </c>
      <c r="O11" s="67">
        <v>0</v>
      </c>
      <c r="P11" s="67">
        <v>0</v>
      </c>
      <c r="Q11" s="67">
        <v>0</v>
      </c>
      <c r="R11" s="67">
        <v>0</v>
      </c>
      <c r="S11" s="67">
        <v>0</v>
      </c>
      <c r="T11" s="67">
        <v>0</v>
      </c>
      <c r="U11" s="67">
        <v>0</v>
      </c>
      <c r="V11" s="67">
        <v>0</v>
      </c>
      <c r="W11" s="67">
        <v>0</v>
      </c>
      <c r="X11" s="67">
        <v>0</v>
      </c>
      <c r="Y11" s="67">
        <v>0</v>
      </c>
      <c r="Z11" s="67">
        <v>0</v>
      </c>
      <c r="AA11" s="67">
        <v>0</v>
      </c>
      <c r="AB11" s="67">
        <v>0</v>
      </c>
      <c r="AC11" s="67">
        <v>0</v>
      </c>
      <c r="AD11" s="67">
        <v>0</v>
      </c>
      <c r="AE11" s="67">
        <v>0</v>
      </c>
      <c r="AF11" s="67">
        <v>0</v>
      </c>
      <c r="AG11" s="67">
        <v>0</v>
      </c>
      <c r="AH11" s="68"/>
      <c r="AI11" s="68"/>
    </row>
    <row r="12" spans="1:35" x14ac:dyDescent="0.25">
      <c r="A12" s="68"/>
      <c r="B12" s="68"/>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row>
    <row r="13" spans="1:35" x14ac:dyDescent="0.25">
      <c r="A13" s="68"/>
      <c r="B13" s="68"/>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row>
    <row r="14" spans="1:35" x14ac:dyDescent="0.25">
      <c r="A14" s="68"/>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row>
    <row r="15" spans="1:35" x14ac:dyDescent="0.25">
      <c r="A15" s="68"/>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row>
    <row r="16" spans="1:35" x14ac:dyDescent="0.25">
      <c r="A16" s="68"/>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row>
    <row r="17" spans="1:35" x14ac:dyDescent="0.25">
      <c r="A17" s="68"/>
      <c r="B17" s="68"/>
      <c r="C17" s="68"/>
      <c r="D17" s="68"/>
      <c r="E17" s="68"/>
      <c r="F17" s="68"/>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row>
    <row r="18" spans="1:35" x14ac:dyDescent="0.25">
      <c r="A18" s="68"/>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row>
    <row r="19" spans="1:35" x14ac:dyDescent="0.25">
      <c r="A19" s="68"/>
      <c r="B19" s="68"/>
      <c r="C19" s="68"/>
      <c r="D19" s="68"/>
      <c r="E19" s="68"/>
      <c r="F19" s="68"/>
      <c r="G19" s="68"/>
      <c r="H19" s="68"/>
      <c r="I19" s="68"/>
      <c r="J19" s="68"/>
      <c r="K19" s="68"/>
      <c r="L19" s="68"/>
      <c r="M19" s="68"/>
      <c r="N19" s="68"/>
      <c r="O19" s="68"/>
      <c r="P19" s="68"/>
      <c r="Q19" s="68"/>
      <c r="R19" s="68"/>
      <c r="S19" s="68"/>
      <c r="T19" s="68"/>
      <c r="U19" s="68"/>
      <c r="V19" s="68"/>
      <c r="W19" s="68"/>
      <c r="X19" s="68"/>
      <c r="Y19" s="68"/>
      <c r="Z19" s="68"/>
      <c r="AA19" s="68"/>
      <c r="AB19" s="68"/>
      <c r="AC19" s="68"/>
      <c r="AD19" s="68"/>
      <c r="AE19" s="68"/>
      <c r="AF19" s="68"/>
      <c r="AG19" s="68"/>
      <c r="AH19" s="68"/>
      <c r="AI19" s="68"/>
    </row>
    <row r="20" spans="1:35" x14ac:dyDescent="0.25">
      <c r="A20" s="68"/>
      <c r="B20" s="68"/>
      <c r="C20" s="68"/>
      <c r="D20" s="68"/>
      <c r="E20" s="68"/>
      <c r="F20" s="68"/>
      <c r="G20" s="68"/>
      <c r="H20" s="68"/>
      <c r="I20" s="68"/>
      <c r="J20" s="68"/>
      <c r="K20" s="68"/>
      <c r="L20" s="68"/>
      <c r="M20" s="68"/>
      <c r="N20" s="68"/>
      <c r="O20" s="68"/>
      <c r="P20" s="68"/>
      <c r="Q20" s="68"/>
      <c r="R20" s="68"/>
      <c r="S20" s="68"/>
      <c r="T20" s="68"/>
      <c r="U20" s="68"/>
      <c r="V20" s="68"/>
      <c r="W20" s="68"/>
      <c r="X20" s="68"/>
      <c r="Y20" s="68"/>
      <c r="Z20" s="68"/>
      <c r="AA20" s="68"/>
      <c r="AB20" s="68"/>
      <c r="AC20" s="68"/>
      <c r="AD20" s="68"/>
      <c r="AE20" s="68"/>
      <c r="AF20" s="68"/>
      <c r="AG20" s="68"/>
      <c r="AH20" s="68"/>
      <c r="AI20" s="68"/>
    </row>
    <row r="21" spans="1:35" ht="15.75" customHeight="1" x14ac:dyDescent="0.25">
      <c r="A21" s="68"/>
      <c r="B21" s="68"/>
      <c r="C21" s="68"/>
      <c r="D21" s="68"/>
      <c r="E21" s="68"/>
      <c r="F21" s="68"/>
      <c r="G21" s="68"/>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row>
    <row r="22" spans="1:35" ht="15.75" customHeight="1" x14ac:dyDescent="0.25">
      <c r="A22" s="68"/>
      <c r="B22" s="68"/>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row>
    <row r="23" spans="1:35" ht="15.75" customHeight="1" x14ac:dyDescent="0.25">
      <c r="A23" s="68"/>
      <c r="B23" s="68"/>
      <c r="C23" s="68"/>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row>
    <row r="24" spans="1:35" ht="15.75" customHeight="1" x14ac:dyDescent="0.25">
      <c r="A24" s="68"/>
      <c r="B24" s="68"/>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row>
    <row r="25" spans="1:35" ht="15.75" customHeight="1" x14ac:dyDescent="0.25">
      <c r="A25" s="68"/>
      <c r="B25" s="68"/>
      <c r="C25" s="68"/>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row>
    <row r="26" spans="1:35" ht="15.75" customHeight="1" x14ac:dyDescent="0.25">
      <c r="A26" s="68"/>
      <c r="B26" s="68"/>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row>
    <row r="27" spans="1:35" ht="15.75" customHeight="1" x14ac:dyDescent="0.25">
      <c r="A27" s="68"/>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row>
    <row r="28" spans="1:35" ht="15.75" customHeight="1" x14ac:dyDescent="0.25">
      <c r="A28" s="68"/>
      <c r="B28" s="68"/>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row>
    <row r="29" spans="1:35" ht="15.75" customHeight="1" x14ac:dyDescent="0.25">
      <c r="A29" s="68"/>
      <c r="B29" s="68"/>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row>
    <row r="30" spans="1:35" ht="15.75" customHeight="1" x14ac:dyDescent="0.25">
      <c r="A30" s="68"/>
      <c r="B30" s="68"/>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row>
    <row r="31" spans="1:35" ht="15.75" customHeight="1" x14ac:dyDescent="0.25">
      <c r="A31" s="68"/>
      <c r="B31" s="68"/>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row>
    <row r="32" spans="1:35" ht="15.75" customHeight="1" x14ac:dyDescent="0.25">
      <c r="A32" s="68"/>
      <c r="B32" s="68"/>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row>
    <row r="33" spans="1:35" ht="15.75" customHeight="1" x14ac:dyDescent="0.25">
      <c r="A33" s="68"/>
      <c r="B33" s="68"/>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row>
    <row r="34" spans="1:35" ht="15.75" customHeight="1" x14ac:dyDescent="0.25">
      <c r="A34" s="68"/>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row>
    <row r="35" spans="1:35" ht="15.75" customHeight="1" x14ac:dyDescent="0.25">
      <c r="A35" s="68"/>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row>
    <row r="36" spans="1:35" ht="15.75" customHeight="1" x14ac:dyDescent="0.25">
      <c r="A36" s="68"/>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row>
    <row r="37" spans="1:35" ht="15.75" customHeight="1" x14ac:dyDescent="0.25">
      <c r="A37" s="68"/>
      <c r="B37" s="68"/>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row>
    <row r="38" spans="1:35" ht="15.75" customHeight="1" x14ac:dyDescent="0.25">
      <c r="A38" s="68"/>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row>
    <row r="39" spans="1:35" ht="15.75" customHeight="1" x14ac:dyDescent="0.25">
      <c r="A39" s="68"/>
      <c r="B39" s="68"/>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row>
    <row r="40" spans="1:35" ht="15.75" customHeight="1" x14ac:dyDescent="0.25">
      <c r="A40" s="68"/>
      <c r="B40" s="68"/>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row>
    <row r="41" spans="1:35" ht="15.75" customHeight="1" x14ac:dyDescent="0.25">
      <c r="A41" s="68"/>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row>
    <row r="42" spans="1:35" ht="15.75" customHeight="1" x14ac:dyDescent="0.25">
      <c r="A42" s="68"/>
      <c r="B42" s="68"/>
      <c r="C42" s="68"/>
      <c r="D42" s="68"/>
      <c r="E42" s="68"/>
      <c r="F42" s="68"/>
      <c r="G42" s="68"/>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row>
    <row r="43" spans="1:35" ht="15.75" customHeight="1" x14ac:dyDescent="0.25">
      <c r="A43" s="68"/>
      <c r="B43" s="68"/>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row>
    <row r="44" spans="1:35" ht="15.75" customHeight="1" x14ac:dyDescent="0.25">
      <c r="A44" s="68"/>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row>
    <row r="45" spans="1:35" ht="15.75" customHeight="1" x14ac:dyDescent="0.25">
      <c r="A45" s="68"/>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row>
    <row r="46" spans="1:35" ht="15.75" customHeight="1" x14ac:dyDescent="0.25">
      <c r="A46" s="68"/>
      <c r="B46" s="68"/>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row>
    <row r="47" spans="1:35" ht="15.75" customHeight="1" x14ac:dyDescent="0.25">
      <c r="A47" s="68"/>
      <c r="B47" s="68"/>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row>
    <row r="48" spans="1:35" ht="15.75" customHeight="1" x14ac:dyDescent="0.25">
      <c r="A48" s="68"/>
      <c r="B48" s="68"/>
      <c r="C48" s="68"/>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row>
    <row r="49" spans="1:35" ht="15.75" customHeight="1" x14ac:dyDescent="0.25">
      <c r="A49" s="68"/>
      <c r="B49" s="68"/>
      <c r="C49" s="68"/>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row>
    <row r="50" spans="1:35" ht="15.75" customHeight="1" x14ac:dyDescent="0.25">
      <c r="A50" s="68"/>
      <c r="B50" s="68"/>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row>
    <row r="51" spans="1:35" ht="15.75" customHeight="1" x14ac:dyDescent="0.25">
      <c r="A51" s="68"/>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row>
    <row r="52" spans="1:35" ht="15.75" customHeight="1" x14ac:dyDescent="0.25">
      <c r="A52" s="68"/>
      <c r="B52" s="68"/>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row>
    <row r="53" spans="1:35" ht="15.75" customHeight="1" x14ac:dyDescent="0.25">
      <c r="A53" s="68"/>
      <c r="B53" s="68"/>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row>
    <row r="54" spans="1:35" ht="15.75" customHeight="1" x14ac:dyDescent="0.25">
      <c r="A54" s="68"/>
      <c r="B54" s="68"/>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row>
    <row r="55" spans="1:35" ht="15.75" customHeight="1" x14ac:dyDescent="0.25">
      <c r="A55" s="68"/>
      <c r="B55" s="68"/>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row>
    <row r="56" spans="1:35" ht="15.75" customHeight="1" x14ac:dyDescent="0.25">
      <c r="A56" s="68"/>
      <c r="B56" s="68"/>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row>
    <row r="57" spans="1:35" ht="15.75" customHeight="1" x14ac:dyDescent="0.25">
      <c r="A57" s="68"/>
      <c r="B57" s="68"/>
      <c r="C57" s="68"/>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row>
    <row r="58" spans="1:35" ht="15.75" customHeight="1" x14ac:dyDescent="0.25">
      <c r="A58" s="68"/>
      <c r="B58" s="68"/>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row>
    <row r="59" spans="1:35" ht="15.75" customHeight="1" x14ac:dyDescent="0.25">
      <c r="A59" s="68"/>
      <c r="B59" s="68"/>
      <c r="C59" s="68"/>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row>
    <row r="60" spans="1:35" ht="15.75" customHeight="1" x14ac:dyDescent="0.25">
      <c r="A60" s="68"/>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row>
    <row r="61" spans="1:35" ht="15.75" customHeight="1" x14ac:dyDescent="0.25">
      <c r="A61" s="68"/>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row>
    <row r="62" spans="1:35" ht="15.75" customHeight="1" x14ac:dyDescent="0.25">
      <c r="A62" s="68"/>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row>
    <row r="63" spans="1:35" ht="15.75" customHeight="1" x14ac:dyDescent="0.25">
      <c r="A63" s="68"/>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row>
    <row r="64" spans="1:35" ht="15.75" customHeight="1" x14ac:dyDescent="0.25">
      <c r="A64" s="68"/>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row>
    <row r="65" spans="1:35" ht="15.75" customHeight="1" x14ac:dyDescent="0.25">
      <c r="A65" s="68"/>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row>
    <row r="66" spans="1:35" ht="15.75" customHeight="1" x14ac:dyDescent="0.25">
      <c r="A66" s="68"/>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row>
    <row r="67" spans="1:35" ht="15.75" customHeight="1" x14ac:dyDescent="0.25">
      <c r="A67" s="68"/>
      <c r="B67" s="68"/>
      <c r="C67" s="68"/>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row>
    <row r="68" spans="1:35" ht="15.75" customHeight="1" x14ac:dyDescent="0.25">
      <c r="A68" s="68"/>
      <c r="B68" s="68"/>
      <c r="C68" s="68"/>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row>
    <row r="69" spans="1:35" ht="15.75" customHeight="1" x14ac:dyDescent="0.25">
      <c r="A69" s="68"/>
      <c r="B69" s="68"/>
      <c r="C69" s="68"/>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row>
    <row r="70" spans="1:35" ht="15.75" customHeight="1" x14ac:dyDescent="0.25">
      <c r="A70" s="68"/>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row>
    <row r="71" spans="1:35" ht="15.75" customHeight="1" x14ac:dyDescent="0.25">
      <c r="A71" s="68"/>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row>
    <row r="72" spans="1:35" ht="15.75" customHeight="1" x14ac:dyDescent="0.25">
      <c r="A72" s="68"/>
      <c r="B72" s="68"/>
      <c r="C72" s="68"/>
      <c r="D72" s="68"/>
      <c r="E72" s="68"/>
      <c r="F72" s="68"/>
      <c r="G72" s="68"/>
      <c r="H72" s="68"/>
      <c r="I72" s="68"/>
      <c r="J72" s="68"/>
      <c r="K72" s="68"/>
      <c r="L72" s="68"/>
      <c r="M72" s="68"/>
      <c r="N72" s="68"/>
      <c r="O72" s="68"/>
      <c r="P72" s="68"/>
      <c r="Q72" s="68"/>
      <c r="R72" s="68"/>
      <c r="S72" s="68"/>
      <c r="T72" s="68"/>
      <c r="U72" s="68"/>
      <c r="V72" s="68"/>
      <c r="W72" s="68"/>
      <c r="X72" s="68"/>
      <c r="Y72" s="68"/>
      <c r="Z72" s="68"/>
      <c r="AA72" s="68"/>
      <c r="AB72" s="68"/>
      <c r="AC72" s="68"/>
      <c r="AD72" s="68"/>
      <c r="AE72" s="68"/>
      <c r="AF72" s="68"/>
      <c r="AG72" s="68"/>
      <c r="AH72" s="68"/>
      <c r="AI72" s="68"/>
    </row>
    <row r="73" spans="1:35" ht="15.75" customHeight="1" x14ac:dyDescent="0.25">
      <c r="A73" s="68"/>
      <c r="B73" s="68"/>
      <c r="C73" s="68"/>
      <c r="D73" s="68"/>
      <c r="E73" s="68"/>
      <c r="F73" s="68"/>
      <c r="G73" s="68"/>
      <c r="H73" s="68"/>
      <c r="I73" s="68"/>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row>
    <row r="74" spans="1:35" ht="15.75" customHeight="1" x14ac:dyDescent="0.25">
      <c r="A74" s="68"/>
      <c r="B74" s="68"/>
      <c r="C74" s="68"/>
      <c r="D74" s="68"/>
      <c r="E74" s="68"/>
      <c r="F74" s="68"/>
      <c r="G74" s="68"/>
      <c r="H74" s="68"/>
      <c r="I74" s="68"/>
      <c r="J74" s="68"/>
      <c r="K74" s="68"/>
      <c r="L74" s="68"/>
      <c r="M74" s="68"/>
      <c r="N74" s="68"/>
      <c r="O74" s="68"/>
      <c r="P74" s="68"/>
      <c r="Q74" s="68"/>
      <c r="R74" s="68"/>
      <c r="S74" s="68"/>
      <c r="T74" s="68"/>
      <c r="U74" s="68"/>
      <c r="V74" s="68"/>
      <c r="W74" s="68"/>
      <c r="X74" s="68"/>
      <c r="Y74" s="68"/>
      <c r="Z74" s="68"/>
      <c r="AA74" s="68"/>
      <c r="AB74" s="68"/>
      <c r="AC74" s="68"/>
      <c r="AD74" s="68"/>
      <c r="AE74" s="68"/>
      <c r="AF74" s="68"/>
      <c r="AG74" s="68"/>
      <c r="AH74" s="68"/>
      <c r="AI74" s="68"/>
    </row>
    <row r="75" spans="1:35" ht="15.75" customHeight="1" x14ac:dyDescent="0.25">
      <c r="A75" s="68"/>
      <c r="B75" s="68"/>
      <c r="C75" s="68"/>
      <c r="D75" s="68"/>
      <c r="E75" s="68"/>
      <c r="F75" s="68"/>
      <c r="G75" s="68"/>
      <c r="H75" s="68"/>
      <c r="I75" s="68"/>
      <c r="J75" s="68"/>
      <c r="K75" s="68"/>
      <c r="L75" s="68"/>
      <c r="M75" s="68"/>
      <c r="N75" s="68"/>
      <c r="O75" s="68"/>
      <c r="P75" s="68"/>
      <c r="Q75" s="68"/>
      <c r="R75" s="68"/>
      <c r="S75" s="68"/>
      <c r="T75" s="68"/>
      <c r="U75" s="68"/>
      <c r="V75" s="68"/>
      <c r="W75" s="68"/>
      <c r="X75" s="68"/>
      <c r="Y75" s="68"/>
      <c r="Z75" s="68"/>
      <c r="AA75" s="68"/>
      <c r="AB75" s="68"/>
      <c r="AC75" s="68"/>
      <c r="AD75" s="68"/>
      <c r="AE75" s="68"/>
      <c r="AF75" s="68"/>
      <c r="AG75" s="68"/>
      <c r="AH75" s="68"/>
      <c r="AI75" s="68"/>
    </row>
    <row r="76" spans="1:35" ht="15.75" customHeight="1" x14ac:dyDescent="0.25">
      <c r="A76" s="68"/>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68"/>
      <c r="AG76" s="68"/>
      <c r="AH76" s="68"/>
      <c r="AI76" s="68"/>
    </row>
    <row r="77" spans="1:35" ht="15.75" customHeight="1" x14ac:dyDescent="0.25">
      <c r="A77" s="68"/>
      <c r="B77" s="68"/>
      <c r="C77" s="68"/>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row>
    <row r="78" spans="1:35" ht="15.75" customHeight="1" x14ac:dyDescent="0.25">
      <c r="A78" s="68"/>
      <c r="B78" s="68"/>
      <c r="C78" s="68"/>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row>
    <row r="79" spans="1:35" ht="15.75" customHeight="1" x14ac:dyDescent="0.25">
      <c r="A79" s="68"/>
      <c r="B79" s="68"/>
      <c r="C79" s="68"/>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row>
    <row r="80" spans="1:35" ht="15.75" customHeight="1" x14ac:dyDescent="0.25">
      <c r="A80" s="68"/>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row>
    <row r="81" spans="1:35" ht="15.75" customHeight="1" x14ac:dyDescent="0.25">
      <c r="A81" s="68"/>
      <c r="B81" s="68"/>
      <c r="C81" s="68"/>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row>
    <row r="82" spans="1:35" ht="15.75" customHeight="1" x14ac:dyDescent="0.25">
      <c r="A82" s="68"/>
      <c r="B82" s="68"/>
      <c r="C82" s="68"/>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row>
    <row r="83" spans="1:35" ht="15.75" customHeight="1" x14ac:dyDescent="0.25">
      <c r="A83" s="68"/>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row>
    <row r="84" spans="1:35" ht="15.75" customHeight="1" x14ac:dyDescent="0.25">
      <c r="A84" s="68"/>
      <c r="B84" s="68"/>
      <c r="C84" s="68"/>
      <c r="D84" s="68"/>
      <c r="E84" s="68"/>
      <c r="F84" s="68"/>
      <c r="G84" s="68"/>
      <c r="H84" s="68"/>
      <c r="I84" s="68"/>
      <c r="J84" s="68"/>
      <c r="K84" s="68"/>
      <c r="L84" s="68"/>
      <c r="M84" s="68"/>
      <c r="N84" s="68"/>
      <c r="O84" s="68"/>
      <c r="P84" s="68"/>
      <c r="Q84" s="68"/>
      <c r="R84" s="68"/>
      <c r="S84" s="68"/>
      <c r="T84" s="68"/>
      <c r="U84" s="68"/>
      <c r="V84" s="68"/>
      <c r="W84" s="68"/>
      <c r="X84" s="68"/>
      <c r="Y84" s="68"/>
      <c r="Z84" s="68"/>
      <c r="AA84" s="68"/>
      <c r="AB84" s="68"/>
      <c r="AC84" s="68"/>
      <c r="AD84" s="68"/>
      <c r="AE84" s="68"/>
      <c r="AF84" s="68"/>
      <c r="AG84" s="68"/>
      <c r="AH84" s="68"/>
      <c r="AI84" s="68"/>
    </row>
    <row r="85" spans="1:35" ht="15.75" customHeight="1" x14ac:dyDescent="0.25">
      <c r="A85" s="68"/>
      <c r="B85" s="68"/>
      <c r="C85" s="68"/>
      <c r="D85" s="68"/>
      <c r="E85" s="68"/>
      <c r="F85" s="68"/>
      <c r="G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row>
    <row r="86" spans="1:35" ht="15.75" customHeight="1" x14ac:dyDescent="0.25">
      <c r="A86" s="68"/>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row>
    <row r="87" spans="1:35" ht="15.75" customHeight="1" x14ac:dyDescent="0.25">
      <c r="A87" s="68"/>
      <c r="B87" s="68"/>
      <c r="C87" s="68"/>
      <c r="D87" s="68"/>
      <c r="E87" s="68"/>
      <c r="F87" s="68"/>
      <c r="G87" s="68"/>
      <c r="H87" s="68"/>
      <c r="I87" s="68"/>
      <c r="J87" s="68"/>
      <c r="K87" s="68"/>
      <c r="L87" s="68"/>
      <c r="M87" s="68"/>
      <c r="N87" s="68"/>
      <c r="O87" s="68"/>
      <c r="P87" s="68"/>
      <c r="Q87" s="68"/>
      <c r="R87" s="68"/>
      <c r="S87" s="68"/>
      <c r="T87" s="68"/>
      <c r="U87" s="68"/>
      <c r="V87" s="68"/>
      <c r="W87" s="68"/>
      <c r="X87" s="68"/>
      <c r="Y87" s="68"/>
      <c r="Z87" s="68"/>
      <c r="AA87" s="68"/>
      <c r="AB87" s="68"/>
      <c r="AC87" s="68"/>
      <c r="AD87" s="68"/>
      <c r="AE87" s="68"/>
      <c r="AF87" s="68"/>
      <c r="AG87" s="68"/>
      <c r="AH87" s="68"/>
      <c r="AI87" s="68"/>
    </row>
    <row r="88" spans="1:35" ht="15.75" customHeight="1" x14ac:dyDescent="0.25">
      <c r="A88" s="68"/>
      <c r="B88" s="68"/>
      <c r="C88" s="68"/>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row>
    <row r="89" spans="1:35" ht="15.75" customHeight="1" x14ac:dyDescent="0.25">
      <c r="A89" s="68"/>
      <c r="B89" s="68"/>
      <c r="C89" s="68"/>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row>
    <row r="90" spans="1:35" ht="15.75" customHeight="1" x14ac:dyDescent="0.25">
      <c r="A90" s="68"/>
      <c r="B90" s="68"/>
      <c r="C90" s="68"/>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row>
    <row r="91" spans="1:35" ht="15.75" customHeight="1" x14ac:dyDescent="0.25">
      <c r="A91" s="68"/>
      <c r="B91" s="68"/>
      <c r="C91" s="68"/>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row>
    <row r="92" spans="1:35" ht="15.75" customHeight="1" x14ac:dyDescent="0.25">
      <c r="A92" s="68"/>
      <c r="B92" s="68"/>
      <c r="C92" s="68"/>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row>
    <row r="93" spans="1:35" ht="15.75" customHeight="1" x14ac:dyDescent="0.25">
      <c r="A93" s="68"/>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row>
    <row r="94" spans="1:35" ht="15.75" customHeight="1" x14ac:dyDescent="0.25">
      <c r="A94" s="68"/>
      <c r="B94" s="68"/>
      <c r="C94" s="68"/>
      <c r="D94" s="68"/>
      <c r="E94" s="68"/>
      <c r="F94" s="68"/>
      <c r="G94" s="68"/>
      <c r="H94" s="68"/>
      <c r="I94" s="68"/>
      <c r="J94" s="68"/>
      <c r="K94" s="68"/>
      <c r="L94" s="68"/>
      <c r="M94" s="68"/>
      <c r="N94" s="68"/>
      <c r="O94" s="68"/>
      <c r="P94" s="68"/>
      <c r="Q94" s="68"/>
      <c r="R94" s="68"/>
      <c r="S94" s="68"/>
      <c r="T94" s="68"/>
      <c r="U94" s="68"/>
      <c r="V94" s="68"/>
      <c r="W94" s="68"/>
      <c r="X94" s="68"/>
      <c r="Y94" s="68"/>
      <c r="Z94" s="68"/>
      <c r="AA94" s="68"/>
      <c r="AB94" s="68"/>
      <c r="AC94" s="68"/>
      <c r="AD94" s="68"/>
      <c r="AE94" s="68"/>
      <c r="AF94" s="68"/>
      <c r="AG94" s="68"/>
      <c r="AH94" s="68"/>
      <c r="AI94" s="68"/>
    </row>
    <row r="95" spans="1:35" ht="15.75" customHeight="1" x14ac:dyDescent="0.25">
      <c r="A95" s="68"/>
      <c r="B95" s="68"/>
      <c r="C95" s="68"/>
      <c r="D95" s="68"/>
      <c r="E95" s="68"/>
      <c r="F95" s="68"/>
      <c r="G95" s="68"/>
      <c r="H95" s="68"/>
      <c r="I95" s="68"/>
      <c r="J95" s="68"/>
      <c r="K95" s="68"/>
      <c r="L95" s="68"/>
      <c r="M95" s="68"/>
      <c r="N95" s="68"/>
      <c r="O95" s="68"/>
      <c r="P95" s="68"/>
      <c r="Q95" s="68"/>
      <c r="R95" s="68"/>
      <c r="S95" s="68"/>
      <c r="T95" s="68"/>
      <c r="U95" s="68"/>
      <c r="V95" s="68"/>
      <c r="W95" s="68"/>
      <c r="X95" s="68"/>
      <c r="Y95" s="68"/>
      <c r="Z95" s="68"/>
      <c r="AA95" s="68"/>
      <c r="AB95" s="68"/>
      <c r="AC95" s="68"/>
      <c r="AD95" s="68"/>
      <c r="AE95" s="68"/>
      <c r="AF95" s="68"/>
      <c r="AG95" s="68"/>
      <c r="AH95" s="68"/>
      <c r="AI95" s="68"/>
    </row>
    <row r="96" spans="1:35" ht="15.75" customHeight="1" x14ac:dyDescent="0.25">
      <c r="A96" s="68"/>
      <c r="B96" s="68"/>
      <c r="C96" s="68"/>
      <c r="D96" s="68"/>
      <c r="E96" s="68"/>
      <c r="F96" s="68"/>
      <c r="G96" s="68"/>
      <c r="H96" s="68"/>
      <c r="I96" s="68"/>
      <c r="J96" s="68"/>
      <c r="K96" s="68"/>
      <c r="L96" s="68"/>
      <c r="M96" s="68"/>
      <c r="N96" s="68"/>
      <c r="O96" s="68"/>
      <c r="P96" s="68"/>
      <c r="Q96" s="68"/>
      <c r="R96" s="68"/>
      <c r="S96" s="68"/>
      <c r="T96" s="68"/>
      <c r="U96" s="68"/>
      <c r="V96" s="68"/>
      <c r="W96" s="68"/>
      <c r="X96" s="68"/>
      <c r="Y96" s="68"/>
      <c r="Z96" s="68"/>
      <c r="AA96" s="68"/>
      <c r="AB96" s="68"/>
      <c r="AC96" s="68"/>
      <c r="AD96" s="68"/>
      <c r="AE96" s="68"/>
      <c r="AF96" s="68"/>
      <c r="AG96" s="68"/>
      <c r="AH96" s="68"/>
      <c r="AI96" s="68"/>
    </row>
    <row r="97" spans="1:35" ht="15.75" customHeight="1" x14ac:dyDescent="0.25">
      <c r="A97" s="68"/>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c r="AB97" s="68"/>
      <c r="AC97" s="68"/>
      <c r="AD97" s="68"/>
      <c r="AE97" s="68"/>
      <c r="AF97" s="68"/>
      <c r="AG97" s="68"/>
      <c r="AH97" s="68"/>
      <c r="AI97" s="68"/>
    </row>
    <row r="98" spans="1:35" ht="15.75" customHeight="1" x14ac:dyDescent="0.25">
      <c r="A98" s="68"/>
      <c r="B98" s="68"/>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68"/>
      <c r="AH98" s="68"/>
      <c r="AI98" s="68"/>
    </row>
    <row r="99" spans="1:35" ht="15.75" customHeight="1" x14ac:dyDescent="0.25">
      <c r="A99" s="68"/>
      <c r="B99" s="68"/>
      <c r="C99" s="68"/>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row>
    <row r="100" spans="1:35" ht="15.75" customHeight="1" x14ac:dyDescent="0.25">
      <c r="A100" s="68"/>
      <c r="B100" s="68"/>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row>
    <row r="101" spans="1:35" ht="15.75" customHeight="1" x14ac:dyDescent="0.25">
      <c r="A101" s="68"/>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row>
    <row r="102" spans="1:35" ht="15.75" customHeight="1" x14ac:dyDescent="0.25">
      <c r="A102" s="68"/>
      <c r="B102" s="68"/>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row>
    <row r="103" spans="1:35" ht="15.75" customHeight="1" x14ac:dyDescent="0.25">
      <c r="A103" s="68"/>
      <c r="B103" s="68"/>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row>
    <row r="104" spans="1:35" ht="15.75" customHeight="1" x14ac:dyDescent="0.25">
      <c r="A104" s="68"/>
      <c r="B104" s="68"/>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row>
    <row r="105" spans="1:35" ht="15.75" customHeight="1" x14ac:dyDescent="0.25">
      <c r="A105" s="68"/>
      <c r="B105" s="68"/>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row>
    <row r="106" spans="1:35" ht="15.75" customHeight="1" x14ac:dyDescent="0.25">
      <c r="A106" s="68"/>
      <c r="B106" s="68"/>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row>
    <row r="107" spans="1:35" ht="15.75" customHeight="1" x14ac:dyDescent="0.25">
      <c r="A107" s="68"/>
      <c r="B107" s="68"/>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c r="AA107" s="68"/>
      <c r="AB107" s="68"/>
      <c r="AC107" s="68"/>
      <c r="AD107" s="68"/>
      <c r="AE107" s="68"/>
      <c r="AF107" s="68"/>
      <c r="AG107" s="68"/>
      <c r="AH107" s="68"/>
      <c r="AI107" s="68"/>
    </row>
    <row r="108" spans="1:35" ht="15.75" customHeight="1" x14ac:dyDescent="0.25">
      <c r="A108" s="68"/>
      <c r="B108" s="68"/>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row>
    <row r="109" spans="1:35" ht="15.75" customHeight="1" x14ac:dyDescent="0.25">
      <c r="A109" s="68"/>
      <c r="B109" s="68"/>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row>
    <row r="110" spans="1:35" ht="15.75" customHeight="1" x14ac:dyDescent="0.25">
      <c r="A110" s="68"/>
      <c r="B110" s="68"/>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row>
    <row r="111" spans="1:35" ht="15.75" customHeight="1" x14ac:dyDescent="0.25">
      <c r="A111" s="68"/>
      <c r="B111" s="68"/>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row>
    <row r="112" spans="1:35" ht="15.75" customHeight="1" x14ac:dyDescent="0.25">
      <c r="A112" s="68"/>
      <c r="B112" s="68"/>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row>
    <row r="113" spans="1:35" ht="15.75" customHeight="1" x14ac:dyDescent="0.25">
      <c r="A113" s="68"/>
      <c r="B113" s="68"/>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row>
    <row r="114" spans="1:35" ht="15.75" customHeight="1" x14ac:dyDescent="0.25">
      <c r="A114" s="68"/>
      <c r="B114" s="68"/>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row>
    <row r="115" spans="1:35" ht="15.75" customHeight="1" x14ac:dyDescent="0.25">
      <c r="A115" s="68"/>
      <c r="B115" s="68"/>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row>
    <row r="116" spans="1:35" ht="15.75" customHeight="1" x14ac:dyDescent="0.25">
      <c r="A116" s="68"/>
      <c r="B116" s="68"/>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row>
    <row r="117" spans="1:35" ht="15.75" customHeight="1" x14ac:dyDescent="0.25">
      <c r="A117" s="68"/>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row>
    <row r="118" spans="1:35" ht="15.75" customHeight="1" x14ac:dyDescent="0.25">
      <c r="A118" s="68"/>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row>
    <row r="119" spans="1:35" ht="15.75" customHeight="1" x14ac:dyDescent="0.25">
      <c r="A119" s="68"/>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row>
    <row r="120" spans="1:35" ht="15.75" customHeight="1" x14ac:dyDescent="0.25">
      <c r="A120" s="68"/>
      <c r="B120" s="68"/>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row>
    <row r="121" spans="1:35" ht="15.75" customHeight="1" x14ac:dyDescent="0.25">
      <c r="A121" s="68"/>
      <c r="B121" s="68"/>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row>
    <row r="122" spans="1:35" ht="15.75" customHeight="1" x14ac:dyDescent="0.25">
      <c r="A122" s="68"/>
      <c r="B122" s="68"/>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row>
    <row r="123" spans="1:35" ht="15.75" customHeight="1" x14ac:dyDescent="0.25">
      <c r="A123" s="68"/>
      <c r="B123" s="68"/>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row>
    <row r="124" spans="1:35" ht="15.75" customHeight="1" x14ac:dyDescent="0.25">
      <c r="A124" s="68"/>
      <c r="B124" s="68"/>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row>
    <row r="125" spans="1:35" ht="15.75" customHeight="1" x14ac:dyDescent="0.25">
      <c r="A125" s="68"/>
      <c r="B125" s="68"/>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row>
    <row r="126" spans="1:35" ht="15.75" customHeight="1" x14ac:dyDescent="0.25">
      <c r="A126" s="68"/>
      <c r="B126" s="68"/>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row>
    <row r="127" spans="1:35" ht="15.75" customHeight="1" x14ac:dyDescent="0.25">
      <c r="A127" s="68"/>
      <c r="B127" s="68"/>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row>
    <row r="128" spans="1:35" ht="15.75" customHeight="1" x14ac:dyDescent="0.25">
      <c r="A128" s="68"/>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row>
    <row r="129" spans="1:35" ht="15.75" customHeight="1" x14ac:dyDescent="0.25">
      <c r="A129" s="68"/>
      <c r="B129" s="68"/>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row>
    <row r="130" spans="1:35" ht="15.75" customHeight="1" x14ac:dyDescent="0.25">
      <c r="A130" s="68"/>
      <c r="B130" s="68"/>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row>
    <row r="131" spans="1:35" ht="15.75" customHeight="1" x14ac:dyDescent="0.25">
      <c r="A131" s="68"/>
      <c r="B131" s="68"/>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row>
    <row r="132" spans="1:35" ht="15.75" customHeight="1" x14ac:dyDescent="0.25">
      <c r="A132" s="68"/>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row>
    <row r="133" spans="1:35" ht="15.75" customHeight="1" x14ac:dyDescent="0.25">
      <c r="A133" s="68"/>
      <c r="B133" s="68"/>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row>
    <row r="134" spans="1:35" ht="15.75" customHeight="1" x14ac:dyDescent="0.25">
      <c r="A134" s="68"/>
      <c r="B134" s="68"/>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row>
    <row r="135" spans="1:35" ht="15.75" customHeight="1" x14ac:dyDescent="0.25">
      <c r="A135" s="68"/>
      <c r="B135" s="68"/>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row>
    <row r="136" spans="1:35" ht="15.75" customHeight="1" x14ac:dyDescent="0.25">
      <c r="A136" s="68"/>
      <c r="B136" s="68"/>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row>
    <row r="137" spans="1:35" ht="15.75" customHeight="1" x14ac:dyDescent="0.25">
      <c r="A137" s="68"/>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row>
    <row r="138" spans="1:35" ht="15.75" customHeight="1" x14ac:dyDescent="0.25">
      <c r="A138" s="68"/>
      <c r="B138" s="68"/>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c r="AA138" s="68"/>
      <c r="AB138" s="68"/>
      <c r="AC138" s="68"/>
      <c r="AD138" s="68"/>
      <c r="AE138" s="68"/>
      <c r="AF138" s="68"/>
      <c r="AG138" s="68"/>
      <c r="AH138" s="68"/>
      <c r="AI138" s="68"/>
    </row>
    <row r="139" spans="1:35" ht="15.75" customHeight="1" x14ac:dyDescent="0.25">
      <c r="A139" s="68"/>
      <c r="B139" s="68"/>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c r="AA139" s="68"/>
      <c r="AB139" s="68"/>
      <c r="AC139" s="68"/>
      <c r="AD139" s="68"/>
      <c r="AE139" s="68"/>
      <c r="AF139" s="68"/>
      <c r="AG139" s="68"/>
      <c r="AH139" s="68"/>
      <c r="AI139" s="68"/>
    </row>
    <row r="140" spans="1:35" ht="15.75" customHeight="1" x14ac:dyDescent="0.25">
      <c r="A140" s="68"/>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row>
    <row r="141" spans="1:35" ht="15.75" customHeight="1" x14ac:dyDescent="0.25">
      <c r="A141" s="68"/>
      <c r="B141" s="68"/>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c r="AA141" s="68"/>
      <c r="AB141" s="68"/>
      <c r="AC141" s="68"/>
      <c r="AD141" s="68"/>
      <c r="AE141" s="68"/>
      <c r="AF141" s="68"/>
      <c r="AG141" s="68"/>
      <c r="AH141" s="68"/>
      <c r="AI141" s="68"/>
    </row>
    <row r="142" spans="1:35" ht="15.75" customHeight="1" x14ac:dyDescent="0.25">
      <c r="A142" s="68"/>
      <c r="B142" s="68"/>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c r="AA142" s="68"/>
      <c r="AB142" s="68"/>
      <c r="AC142" s="68"/>
      <c r="AD142" s="68"/>
      <c r="AE142" s="68"/>
      <c r="AF142" s="68"/>
      <c r="AG142" s="68"/>
      <c r="AH142" s="68"/>
      <c r="AI142" s="68"/>
    </row>
    <row r="143" spans="1:35" ht="15.75" customHeight="1" x14ac:dyDescent="0.25">
      <c r="A143" s="68"/>
      <c r="B143" s="68"/>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row>
    <row r="144" spans="1:35" ht="15.75" customHeight="1" x14ac:dyDescent="0.25">
      <c r="A144" s="68"/>
      <c r="B144" s="68"/>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row>
    <row r="145" spans="1:35" ht="15.75" customHeight="1" x14ac:dyDescent="0.25">
      <c r="A145" s="68"/>
      <c r="B145" s="68"/>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row>
    <row r="146" spans="1:35" ht="15.75" customHeight="1" x14ac:dyDescent="0.25">
      <c r="A146" s="68"/>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row>
    <row r="147" spans="1:35" ht="15.75" customHeight="1" x14ac:dyDescent="0.25">
      <c r="A147" s="68"/>
      <c r="B147" s="68"/>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row>
    <row r="148" spans="1:35" ht="15.75" customHeight="1" x14ac:dyDescent="0.25">
      <c r="A148" s="68"/>
      <c r="B148" s="68"/>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row>
    <row r="149" spans="1:35" ht="15.75" customHeight="1" x14ac:dyDescent="0.25">
      <c r="A149" s="68"/>
      <c r="B149" s="68"/>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row>
    <row r="150" spans="1:35" ht="15.75" customHeight="1" x14ac:dyDescent="0.25">
      <c r="A150" s="68"/>
      <c r="B150" s="68"/>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row>
    <row r="151" spans="1:35" ht="15.75" customHeight="1" x14ac:dyDescent="0.25">
      <c r="A151" s="68"/>
      <c r="B151" s="68"/>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row>
    <row r="152" spans="1:35" ht="15.75" customHeight="1" x14ac:dyDescent="0.25">
      <c r="A152" s="68"/>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row>
    <row r="153" spans="1:35" ht="15.75" customHeight="1" x14ac:dyDescent="0.25">
      <c r="A153" s="68"/>
      <c r="B153" s="68"/>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row>
    <row r="154" spans="1:35" ht="15.75" customHeight="1" x14ac:dyDescent="0.25">
      <c r="A154" s="68"/>
      <c r="B154" s="68"/>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row>
    <row r="155" spans="1:35" ht="15.75" customHeight="1" x14ac:dyDescent="0.25">
      <c r="A155" s="68"/>
      <c r="B155" s="68"/>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row>
    <row r="156" spans="1:35" ht="15.75" customHeight="1" x14ac:dyDescent="0.25">
      <c r="A156" s="68"/>
      <c r="B156" s="68"/>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row>
    <row r="157" spans="1:35" ht="15.75" customHeight="1" x14ac:dyDescent="0.25">
      <c r="A157" s="68"/>
      <c r="B157" s="68"/>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row>
    <row r="158" spans="1:35" ht="15.75" customHeight="1" x14ac:dyDescent="0.25">
      <c r="A158" s="68"/>
      <c r="B158" s="68"/>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row>
    <row r="159" spans="1:35" ht="15.75" customHeight="1" x14ac:dyDescent="0.25">
      <c r="A159" s="68"/>
      <c r="B159" s="68"/>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row>
    <row r="160" spans="1:35" ht="15.75" customHeight="1" x14ac:dyDescent="0.25">
      <c r="A160" s="68"/>
      <c r="B160" s="68"/>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row>
    <row r="161" spans="1:35" ht="15.75" customHeight="1" x14ac:dyDescent="0.25">
      <c r="A161" s="68"/>
      <c r="B161" s="68"/>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row>
    <row r="162" spans="1:35" ht="15.75" customHeight="1" x14ac:dyDescent="0.25">
      <c r="A162" s="68"/>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row>
    <row r="163" spans="1:35" ht="15.75" customHeight="1" x14ac:dyDescent="0.25">
      <c r="A163" s="68"/>
      <c r="B163" s="68"/>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row>
    <row r="164" spans="1:35" ht="15.75" customHeight="1" x14ac:dyDescent="0.25">
      <c r="A164" s="68"/>
      <c r="B164" s="68"/>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row>
    <row r="165" spans="1:35" ht="15.75" customHeight="1" x14ac:dyDescent="0.25">
      <c r="A165" s="68"/>
      <c r="B165" s="68"/>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row>
    <row r="166" spans="1:35" ht="15.75" customHeight="1" x14ac:dyDescent="0.25">
      <c r="A166" s="68"/>
      <c r="B166" s="68"/>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c r="AA166" s="68"/>
      <c r="AB166" s="68"/>
      <c r="AC166" s="68"/>
      <c r="AD166" s="68"/>
      <c r="AE166" s="68"/>
      <c r="AF166" s="68"/>
      <c r="AG166" s="68"/>
      <c r="AH166" s="68"/>
      <c r="AI166" s="68"/>
    </row>
    <row r="167" spans="1:35" ht="15.75" customHeight="1" x14ac:dyDescent="0.25">
      <c r="A167" s="68"/>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row>
    <row r="168" spans="1:35" ht="15.75" customHeight="1" x14ac:dyDescent="0.25">
      <c r="A168" s="68"/>
      <c r="B168" s="68"/>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c r="AA168" s="68"/>
      <c r="AB168" s="68"/>
      <c r="AC168" s="68"/>
      <c r="AD168" s="68"/>
      <c r="AE168" s="68"/>
      <c r="AF168" s="68"/>
      <c r="AG168" s="68"/>
      <c r="AH168" s="68"/>
      <c r="AI168" s="68"/>
    </row>
    <row r="169" spans="1:35" ht="15.75" customHeight="1" x14ac:dyDescent="0.25">
      <c r="A169" s="68"/>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row>
    <row r="170" spans="1:35" ht="15.75" customHeight="1" x14ac:dyDescent="0.25">
      <c r="A170" s="68"/>
      <c r="B170" s="68"/>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c r="AA170" s="68"/>
      <c r="AB170" s="68"/>
      <c r="AC170" s="68"/>
      <c r="AD170" s="68"/>
      <c r="AE170" s="68"/>
      <c r="AF170" s="68"/>
      <c r="AG170" s="68"/>
      <c r="AH170" s="68"/>
      <c r="AI170" s="68"/>
    </row>
    <row r="171" spans="1:35" ht="15.75" customHeight="1" x14ac:dyDescent="0.25">
      <c r="A171" s="68"/>
      <c r="B171" s="68"/>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row>
    <row r="172" spans="1:35" ht="15.75" customHeight="1" x14ac:dyDescent="0.25">
      <c r="A172" s="68"/>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row>
    <row r="173" spans="1:35" ht="15.75" customHeight="1" x14ac:dyDescent="0.25">
      <c r="A173" s="68"/>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row>
    <row r="174" spans="1:35" ht="15.75" customHeight="1" x14ac:dyDescent="0.25">
      <c r="A174" s="68"/>
      <c r="B174" s="68"/>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row>
    <row r="175" spans="1:35" ht="15.75" customHeight="1" x14ac:dyDescent="0.25">
      <c r="A175" s="68"/>
      <c r="B175" s="68"/>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row>
    <row r="176" spans="1:35" ht="15.75" customHeight="1" x14ac:dyDescent="0.25">
      <c r="A176" s="68"/>
      <c r="B176" s="68"/>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row>
    <row r="177" spans="1:35" ht="15.75" customHeight="1" x14ac:dyDescent="0.25">
      <c r="A177" s="68"/>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row>
    <row r="178" spans="1:35" ht="15.75" customHeight="1" x14ac:dyDescent="0.25">
      <c r="A178" s="68"/>
      <c r="B178" s="68"/>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c r="AA178" s="68"/>
      <c r="AB178" s="68"/>
      <c r="AC178" s="68"/>
      <c r="AD178" s="68"/>
      <c r="AE178" s="68"/>
      <c r="AF178" s="68"/>
      <c r="AG178" s="68"/>
      <c r="AH178" s="68"/>
      <c r="AI178" s="68"/>
    </row>
    <row r="179" spans="1:35" ht="15.75" customHeight="1" x14ac:dyDescent="0.25">
      <c r="A179" s="68"/>
      <c r="B179" s="68"/>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c r="AA179" s="68"/>
      <c r="AB179" s="68"/>
      <c r="AC179" s="68"/>
      <c r="AD179" s="68"/>
      <c r="AE179" s="68"/>
      <c r="AF179" s="68"/>
      <c r="AG179" s="68"/>
      <c r="AH179" s="68"/>
      <c r="AI179" s="68"/>
    </row>
    <row r="180" spans="1:35" ht="15.75" customHeight="1" x14ac:dyDescent="0.25">
      <c r="A180" s="68"/>
      <c r="B180" s="68"/>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c r="AA180" s="68"/>
      <c r="AB180" s="68"/>
      <c r="AC180" s="68"/>
      <c r="AD180" s="68"/>
      <c r="AE180" s="68"/>
      <c r="AF180" s="68"/>
      <c r="AG180" s="68"/>
      <c r="AH180" s="68"/>
      <c r="AI180" s="68"/>
    </row>
    <row r="181" spans="1:35" ht="15.75" customHeight="1" x14ac:dyDescent="0.25">
      <c r="A181" s="68"/>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c r="AB181" s="68"/>
      <c r="AC181" s="68"/>
      <c r="AD181" s="68"/>
      <c r="AE181" s="68"/>
      <c r="AF181" s="68"/>
      <c r="AG181" s="68"/>
      <c r="AH181" s="68"/>
      <c r="AI181" s="68"/>
    </row>
    <row r="182" spans="1:35" ht="15.75" customHeight="1" x14ac:dyDescent="0.25">
      <c r="A182" s="68"/>
      <c r="B182" s="68"/>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c r="AA182" s="68"/>
      <c r="AB182" s="68"/>
      <c r="AC182" s="68"/>
      <c r="AD182" s="68"/>
      <c r="AE182" s="68"/>
      <c r="AF182" s="68"/>
      <c r="AG182" s="68"/>
      <c r="AH182" s="68"/>
      <c r="AI182" s="68"/>
    </row>
    <row r="183" spans="1:35" ht="15.75" customHeight="1" x14ac:dyDescent="0.25">
      <c r="A183" s="68"/>
      <c r="B183" s="68"/>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c r="AA183" s="68"/>
      <c r="AB183" s="68"/>
      <c r="AC183" s="68"/>
      <c r="AD183" s="68"/>
      <c r="AE183" s="68"/>
      <c r="AF183" s="68"/>
      <c r="AG183" s="68"/>
      <c r="AH183" s="68"/>
      <c r="AI183" s="68"/>
    </row>
    <row r="184" spans="1:35" ht="15.75" customHeight="1" x14ac:dyDescent="0.25">
      <c r="A184" s="68"/>
      <c r="B184" s="68"/>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row>
    <row r="185" spans="1:35" ht="15.75" customHeight="1" x14ac:dyDescent="0.25">
      <c r="A185" s="68"/>
      <c r="B185" s="68"/>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c r="AA185" s="68"/>
      <c r="AB185" s="68"/>
      <c r="AC185" s="68"/>
      <c r="AD185" s="68"/>
      <c r="AE185" s="68"/>
      <c r="AF185" s="68"/>
      <c r="AG185" s="68"/>
      <c r="AH185" s="68"/>
      <c r="AI185" s="68"/>
    </row>
    <row r="186" spans="1:35" ht="15.75" customHeight="1" x14ac:dyDescent="0.25">
      <c r="A186" s="68"/>
      <c r="B186" s="68"/>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c r="AA186" s="68"/>
      <c r="AB186" s="68"/>
      <c r="AC186" s="68"/>
      <c r="AD186" s="68"/>
      <c r="AE186" s="68"/>
      <c r="AF186" s="68"/>
      <c r="AG186" s="68"/>
      <c r="AH186" s="68"/>
      <c r="AI186" s="68"/>
    </row>
    <row r="187" spans="1:35" ht="15.75" customHeight="1" x14ac:dyDescent="0.25">
      <c r="A187" s="68"/>
      <c r="B187" s="68"/>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c r="AA187" s="68"/>
      <c r="AB187" s="68"/>
      <c r="AC187" s="68"/>
      <c r="AD187" s="68"/>
      <c r="AE187" s="68"/>
      <c r="AF187" s="68"/>
      <c r="AG187" s="68"/>
      <c r="AH187" s="68"/>
      <c r="AI187" s="68"/>
    </row>
    <row r="188" spans="1:35" ht="15.75" customHeight="1" x14ac:dyDescent="0.25">
      <c r="A188" s="68"/>
      <c r="B188" s="68"/>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c r="AA188" s="68"/>
      <c r="AB188" s="68"/>
      <c r="AC188" s="68"/>
      <c r="AD188" s="68"/>
      <c r="AE188" s="68"/>
      <c r="AF188" s="68"/>
      <c r="AG188" s="68"/>
      <c r="AH188" s="68"/>
      <c r="AI188" s="68"/>
    </row>
    <row r="189" spans="1:35" ht="15.75" customHeight="1" x14ac:dyDescent="0.25">
      <c r="A189" s="68"/>
      <c r="B189" s="68"/>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c r="AA189" s="68"/>
      <c r="AB189" s="68"/>
      <c r="AC189" s="68"/>
      <c r="AD189" s="68"/>
      <c r="AE189" s="68"/>
      <c r="AF189" s="68"/>
      <c r="AG189" s="68"/>
      <c r="AH189" s="68"/>
      <c r="AI189" s="68"/>
    </row>
    <row r="190" spans="1:35" ht="15.75" customHeight="1" x14ac:dyDescent="0.25">
      <c r="A190" s="68"/>
      <c r="B190" s="68"/>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c r="AA190" s="68"/>
      <c r="AB190" s="68"/>
      <c r="AC190" s="68"/>
      <c r="AD190" s="68"/>
      <c r="AE190" s="68"/>
      <c r="AF190" s="68"/>
      <c r="AG190" s="68"/>
      <c r="AH190" s="68"/>
      <c r="AI190" s="68"/>
    </row>
    <row r="191" spans="1:35" ht="15.75" customHeight="1" x14ac:dyDescent="0.25">
      <c r="A191" s="68"/>
      <c r="B191" s="68"/>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c r="AA191" s="68"/>
      <c r="AB191" s="68"/>
      <c r="AC191" s="68"/>
      <c r="AD191" s="68"/>
      <c r="AE191" s="68"/>
      <c r="AF191" s="68"/>
      <c r="AG191" s="68"/>
      <c r="AH191" s="68"/>
      <c r="AI191" s="68"/>
    </row>
    <row r="192" spans="1:35" ht="15.75" customHeight="1" x14ac:dyDescent="0.25">
      <c r="A192" s="68"/>
      <c r="B192" s="68"/>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c r="AA192" s="68"/>
      <c r="AB192" s="68"/>
      <c r="AC192" s="68"/>
      <c r="AD192" s="68"/>
      <c r="AE192" s="68"/>
      <c r="AF192" s="68"/>
      <c r="AG192" s="68"/>
      <c r="AH192" s="68"/>
      <c r="AI192" s="68"/>
    </row>
    <row r="193" spans="1:35" ht="15.75" customHeight="1" x14ac:dyDescent="0.25">
      <c r="A193" s="68"/>
      <c r="B193" s="68"/>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c r="AA193" s="68"/>
      <c r="AB193" s="68"/>
      <c r="AC193" s="68"/>
      <c r="AD193" s="68"/>
      <c r="AE193" s="68"/>
      <c r="AF193" s="68"/>
      <c r="AG193" s="68"/>
      <c r="AH193" s="68"/>
      <c r="AI193" s="68"/>
    </row>
    <row r="194" spans="1:35" ht="15.75" customHeight="1" x14ac:dyDescent="0.25">
      <c r="A194" s="68"/>
      <c r="B194" s="68"/>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c r="AA194" s="68"/>
      <c r="AB194" s="68"/>
      <c r="AC194" s="68"/>
      <c r="AD194" s="68"/>
      <c r="AE194" s="68"/>
      <c r="AF194" s="68"/>
      <c r="AG194" s="68"/>
      <c r="AH194" s="68"/>
      <c r="AI194" s="68"/>
    </row>
    <row r="195" spans="1:35" ht="15.75" customHeight="1" x14ac:dyDescent="0.25">
      <c r="A195" s="68"/>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c r="AB195" s="68"/>
      <c r="AC195" s="68"/>
      <c r="AD195" s="68"/>
      <c r="AE195" s="68"/>
      <c r="AF195" s="68"/>
      <c r="AG195" s="68"/>
      <c r="AH195" s="68"/>
      <c r="AI195" s="68"/>
    </row>
    <row r="196" spans="1:35" ht="15.75" customHeight="1" x14ac:dyDescent="0.25">
      <c r="A196" s="68"/>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c r="AB196" s="68"/>
      <c r="AC196" s="68"/>
      <c r="AD196" s="68"/>
      <c r="AE196" s="68"/>
      <c r="AF196" s="68"/>
      <c r="AG196" s="68"/>
      <c r="AH196" s="68"/>
      <c r="AI196" s="68"/>
    </row>
    <row r="197" spans="1:35" ht="15.75" customHeight="1" x14ac:dyDescent="0.25">
      <c r="A197" s="68"/>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row>
    <row r="198" spans="1:35" ht="15.75" customHeight="1" x14ac:dyDescent="0.25">
      <c r="A198" s="68"/>
      <c r="B198" s="68"/>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c r="AA198" s="68"/>
      <c r="AB198" s="68"/>
      <c r="AC198" s="68"/>
      <c r="AD198" s="68"/>
      <c r="AE198" s="68"/>
      <c r="AF198" s="68"/>
      <c r="AG198" s="68"/>
      <c r="AH198" s="68"/>
      <c r="AI198" s="68"/>
    </row>
    <row r="199" spans="1:35" ht="15.75" customHeight="1" x14ac:dyDescent="0.25">
      <c r="A199" s="68"/>
      <c r="B199" s="68"/>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c r="AA199" s="68"/>
      <c r="AB199" s="68"/>
      <c r="AC199" s="68"/>
      <c r="AD199" s="68"/>
      <c r="AE199" s="68"/>
      <c r="AF199" s="68"/>
      <c r="AG199" s="68"/>
      <c r="AH199" s="68"/>
      <c r="AI199" s="68"/>
    </row>
    <row r="200" spans="1:35" ht="15.75" customHeight="1" x14ac:dyDescent="0.25">
      <c r="A200" s="68"/>
      <c r="B200" s="68"/>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c r="AA200" s="68"/>
      <c r="AB200" s="68"/>
      <c r="AC200" s="68"/>
      <c r="AD200" s="68"/>
      <c r="AE200" s="68"/>
      <c r="AF200" s="68"/>
      <c r="AG200" s="68"/>
      <c r="AH200" s="68"/>
      <c r="AI200" s="68"/>
    </row>
    <row r="201" spans="1:35" ht="15.75" customHeight="1" x14ac:dyDescent="0.25">
      <c r="A201" s="68"/>
      <c r="B201" s="68"/>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c r="AA201" s="68"/>
      <c r="AB201" s="68"/>
      <c r="AC201" s="68"/>
      <c r="AD201" s="68"/>
      <c r="AE201" s="68"/>
      <c r="AF201" s="68"/>
      <c r="AG201" s="68"/>
      <c r="AH201" s="68"/>
      <c r="AI201" s="68"/>
    </row>
    <row r="202" spans="1:35" ht="15.75" customHeight="1" x14ac:dyDescent="0.25">
      <c r="A202" s="68"/>
      <c r="B202" s="68"/>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c r="AA202" s="68"/>
      <c r="AB202" s="68"/>
      <c r="AC202" s="68"/>
      <c r="AD202" s="68"/>
      <c r="AE202" s="68"/>
      <c r="AF202" s="68"/>
      <c r="AG202" s="68"/>
      <c r="AH202" s="68"/>
      <c r="AI202" s="68"/>
    </row>
    <row r="203" spans="1:35" ht="15.75" customHeight="1" x14ac:dyDescent="0.25">
      <c r="A203" s="68"/>
      <c r="B203" s="68"/>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c r="AA203" s="68"/>
      <c r="AB203" s="68"/>
      <c r="AC203" s="68"/>
      <c r="AD203" s="68"/>
      <c r="AE203" s="68"/>
      <c r="AF203" s="68"/>
      <c r="AG203" s="68"/>
      <c r="AH203" s="68"/>
      <c r="AI203" s="68"/>
    </row>
    <row r="204" spans="1:35" ht="15.75" customHeight="1" x14ac:dyDescent="0.25">
      <c r="A204" s="68"/>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row>
    <row r="205" spans="1:35" ht="15.75" customHeight="1" x14ac:dyDescent="0.25">
      <c r="A205" s="68"/>
      <c r="B205" s="68"/>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c r="AA205" s="68"/>
      <c r="AB205" s="68"/>
      <c r="AC205" s="68"/>
      <c r="AD205" s="68"/>
      <c r="AE205" s="68"/>
      <c r="AF205" s="68"/>
      <c r="AG205" s="68"/>
      <c r="AH205" s="68"/>
      <c r="AI205" s="68"/>
    </row>
    <row r="206" spans="1:35" ht="15.75" customHeight="1" x14ac:dyDescent="0.25">
      <c r="A206" s="68"/>
      <c r="B206" s="68"/>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c r="AA206" s="68"/>
      <c r="AB206" s="68"/>
      <c r="AC206" s="68"/>
      <c r="AD206" s="68"/>
      <c r="AE206" s="68"/>
      <c r="AF206" s="68"/>
      <c r="AG206" s="68"/>
      <c r="AH206" s="68"/>
      <c r="AI206" s="68"/>
    </row>
    <row r="207" spans="1:35" ht="15.75" customHeight="1" x14ac:dyDescent="0.25">
      <c r="A207" s="68"/>
      <c r="B207" s="68"/>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c r="AA207" s="68"/>
      <c r="AB207" s="68"/>
      <c r="AC207" s="68"/>
      <c r="AD207" s="68"/>
      <c r="AE207" s="68"/>
      <c r="AF207" s="68"/>
      <c r="AG207" s="68"/>
      <c r="AH207" s="68"/>
      <c r="AI207" s="68"/>
    </row>
    <row r="208" spans="1:35" ht="15.75" customHeight="1" x14ac:dyDescent="0.25">
      <c r="A208" s="68"/>
      <c r="B208" s="68"/>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c r="AA208" s="68"/>
      <c r="AB208" s="68"/>
      <c r="AC208" s="68"/>
      <c r="AD208" s="68"/>
      <c r="AE208" s="68"/>
      <c r="AF208" s="68"/>
      <c r="AG208" s="68"/>
      <c r="AH208" s="68"/>
      <c r="AI208" s="68"/>
    </row>
    <row r="209" spans="1:35" ht="15.75" customHeight="1" x14ac:dyDescent="0.25">
      <c r="A209" s="68"/>
      <c r="B209" s="68"/>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8"/>
      <c r="AH209" s="68"/>
      <c r="AI209" s="68"/>
    </row>
    <row r="210" spans="1:35" ht="15.75" customHeight="1" x14ac:dyDescent="0.25">
      <c r="A210" s="68"/>
      <c r="B210" s="68"/>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c r="AA210" s="68"/>
      <c r="AB210" s="68"/>
      <c r="AC210" s="68"/>
      <c r="AD210" s="68"/>
      <c r="AE210" s="68"/>
      <c r="AF210" s="68"/>
      <c r="AG210" s="68"/>
      <c r="AH210" s="68"/>
      <c r="AI210" s="68"/>
    </row>
    <row r="211" spans="1:35" ht="15.75" customHeight="1" x14ac:dyDescent="0.25">
      <c r="A211" s="68"/>
      <c r="B211" s="68"/>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8"/>
      <c r="AH211" s="68"/>
      <c r="AI211" s="68"/>
    </row>
    <row r="212" spans="1:35" ht="15.75" customHeight="1" x14ac:dyDescent="0.25">
      <c r="A212" s="68"/>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c r="AB212" s="68"/>
      <c r="AC212" s="68"/>
      <c r="AD212" s="68"/>
      <c r="AE212" s="68"/>
      <c r="AF212" s="68"/>
      <c r="AG212" s="68"/>
      <c r="AH212" s="68"/>
      <c r="AI212" s="68"/>
    </row>
    <row r="213" spans="1:35" ht="15.75" customHeight="1" x14ac:dyDescent="0.25">
      <c r="A213" s="68"/>
      <c r="B213" s="68"/>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c r="AA213" s="68"/>
      <c r="AB213" s="68"/>
      <c r="AC213" s="68"/>
      <c r="AD213" s="68"/>
      <c r="AE213" s="68"/>
      <c r="AF213" s="68"/>
      <c r="AG213" s="68"/>
      <c r="AH213" s="68"/>
      <c r="AI213" s="68"/>
    </row>
    <row r="214" spans="1:35" ht="15.75" customHeight="1" x14ac:dyDescent="0.25">
      <c r="A214" s="68"/>
      <c r="B214" s="68"/>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c r="AA214" s="68"/>
      <c r="AB214" s="68"/>
      <c r="AC214" s="68"/>
      <c r="AD214" s="68"/>
      <c r="AE214" s="68"/>
      <c r="AF214" s="68"/>
      <c r="AG214" s="68"/>
      <c r="AH214" s="68"/>
      <c r="AI214" s="68"/>
    </row>
    <row r="215" spans="1:35" ht="15.75" customHeight="1" x14ac:dyDescent="0.25">
      <c r="A215" s="68"/>
      <c r="B215" s="68"/>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c r="AA215" s="68"/>
      <c r="AB215" s="68"/>
      <c r="AC215" s="68"/>
      <c r="AD215" s="68"/>
      <c r="AE215" s="68"/>
      <c r="AF215" s="68"/>
      <c r="AG215" s="68"/>
      <c r="AH215" s="68"/>
      <c r="AI215" s="68"/>
    </row>
    <row r="216" spans="1:35" ht="15.75" customHeight="1" x14ac:dyDescent="0.25">
      <c r="A216" s="68"/>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c r="AB216" s="68"/>
      <c r="AC216" s="68"/>
      <c r="AD216" s="68"/>
      <c r="AE216" s="68"/>
      <c r="AF216" s="68"/>
      <c r="AG216" s="68"/>
      <c r="AH216" s="68"/>
      <c r="AI216" s="68"/>
    </row>
    <row r="217" spans="1:35" ht="15.75" customHeight="1" x14ac:dyDescent="0.25">
      <c r="A217" s="68"/>
      <c r="B217" s="68"/>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c r="AA217" s="68"/>
      <c r="AB217" s="68"/>
      <c r="AC217" s="68"/>
      <c r="AD217" s="68"/>
      <c r="AE217" s="68"/>
      <c r="AF217" s="68"/>
      <c r="AG217" s="68"/>
      <c r="AH217" s="68"/>
      <c r="AI217" s="68"/>
    </row>
    <row r="218" spans="1:35" ht="15.75" customHeight="1" x14ac:dyDescent="0.25">
      <c r="A218" s="68"/>
      <c r="B218" s="68"/>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row>
    <row r="219" spans="1:35" ht="15.75" customHeight="1" x14ac:dyDescent="0.25">
      <c r="A219" s="68"/>
      <c r="B219" s="68"/>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c r="AA219" s="68"/>
      <c r="AB219" s="68"/>
      <c r="AC219" s="68"/>
      <c r="AD219" s="68"/>
      <c r="AE219" s="68"/>
      <c r="AF219" s="68"/>
      <c r="AG219" s="68"/>
      <c r="AH219" s="68"/>
      <c r="AI219" s="68"/>
    </row>
    <row r="220" spans="1:35" ht="15.75" customHeight="1" x14ac:dyDescent="0.25">
      <c r="A220" s="68"/>
      <c r="B220" s="68"/>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c r="AA220" s="68"/>
      <c r="AB220" s="68"/>
      <c r="AC220" s="68"/>
      <c r="AD220" s="68"/>
      <c r="AE220" s="68"/>
      <c r="AF220" s="68"/>
      <c r="AG220" s="68"/>
      <c r="AH220" s="68"/>
      <c r="AI220" s="68"/>
    </row>
    <row r="221" spans="1:35" ht="15.75" customHeight="1" x14ac:dyDescent="0.25">
      <c r="A221" s="68"/>
      <c r="B221" s="68"/>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c r="AA221" s="68"/>
      <c r="AB221" s="68"/>
      <c r="AC221" s="68"/>
      <c r="AD221" s="68"/>
      <c r="AE221" s="68"/>
      <c r="AF221" s="68"/>
      <c r="AG221" s="68"/>
      <c r="AH221" s="68"/>
      <c r="AI221" s="68"/>
    </row>
    <row r="222" spans="1:35" ht="15.75" customHeight="1" x14ac:dyDescent="0.25">
      <c r="A222" s="68"/>
      <c r="B222" s="68"/>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c r="AA222" s="68"/>
      <c r="AB222" s="68"/>
      <c r="AC222" s="68"/>
      <c r="AD222" s="68"/>
      <c r="AE222" s="68"/>
      <c r="AF222" s="68"/>
      <c r="AG222" s="68"/>
      <c r="AH222" s="68"/>
      <c r="AI222" s="68"/>
    </row>
    <row r="223" spans="1:35" ht="15.75" customHeight="1" x14ac:dyDescent="0.25">
      <c r="A223" s="68"/>
      <c r="B223" s="68"/>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c r="AA223" s="68"/>
      <c r="AB223" s="68"/>
      <c r="AC223" s="68"/>
      <c r="AD223" s="68"/>
      <c r="AE223" s="68"/>
      <c r="AF223" s="68"/>
      <c r="AG223" s="68"/>
      <c r="AH223" s="68"/>
      <c r="AI223" s="68"/>
    </row>
    <row r="224" spans="1:35" ht="15.75" customHeight="1" x14ac:dyDescent="0.25">
      <c r="A224" s="68"/>
      <c r="B224" s="68"/>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c r="AA224" s="68"/>
      <c r="AB224" s="68"/>
      <c r="AC224" s="68"/>
      <c r="AD224" s="68"/>
      <c r="AE224" s="68"/>
      <c r="AF224" s="68"/>
      <c r="AG224" s="68"/>
      <c r="AH224" s="68"/>
      <c r="AI224" s="68"/>
    </row>
    <row r="225" spans="1:35" ht="15.75" customHeight="1" x14ac:dyDescent="0.25">
      <c r="A225" s="68"/>
      <c r="B225" s="68"/>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c r="AA225" s="68"/>
      <c r="AB225" s="68"/>
      <c r="AC225" s="68"/>
      <c r="AD225" s="68"/>
      <c r="AE225" s="68"/>
      <c r="AF225" s="68"/>
      <c r="AG225" s="68"/>
      <c r="AH225" s="68"/>
      <c r="AI225" s="68"/>
    </row>
    <row r="226" spans="1:35" ht="15.75" customHeight="1" x14ac:dyDescent="0.25">
      <c r="A226" s="68"/>
      <c r="B226" s="68"/>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c r="AA226" s="68"/>
      <c r="AB226" s="68"/>
      <c r="AC226" s="68"/>
      <c r="AD226" s="68"/>
      <c r="AE226" s="68"/>
      <c r="AF226" s="68"/>
      <c r="AG226" s="68"/>
      <c r="AH226" s="68"/>
      <c r="AI226" s="68"/>
    </row>
    <row r="227" spans="1:35" ht="15.75" customHeight="1" x14ac:dyDescent="0.25">
      <c r="A227" s="68"/>
      <c r="B227" s="68"/>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c r="AA227" s="68"/>
      <c r="AB227" s="68"/>
      <c r="AC227" s="68"/>
      <c r="AD227" s="68"/>
      <c r="AE227" s="68"/>
      <c r="AF227" s="68"/>
      <c r="AG227" s="68"/>
      <c r="AH227" s="68"/>
      <c r="AI227" s="68"/>
    </row>
    <row r="228" spans="1:35" ht="15.75" customHeight="1" x14ac:dyDescent="0.25">
      <c r="A228" s="68"/>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row>
    <row r="229" spans="1:35" ht="15.75" customHeight="1" x14ac:dyDescent="0.25">
      <c r="A229" s="68"/>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row>
    <row r="230" spans="1:35" ht="15.75" customHeight="1" x14ac:dyDescent="0.25">
      <c r="A230" s="68"/>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row>
    <row r="231" spans="1:35" ht="15.75" customHeight="1" x14ac:dyDescent="0.25">
      <c r="A231" s="68"/>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row>
    <row r="232" spans="1:35" ht="15.75" customHeight="1" x14ac:dyDescent="0.25">
      <c r="A232" s="68"/>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row>
    <row r="233" spans="1:35" ht="15.75" customHeight="1" x14ac:dyDescent="0.25">
      <c r="A233" s="68"/>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row>
    <row r="234" spans="1:35" ht="15.75" customHeight="1" x14ac:dyDescent="0.25">
      <c r="A234" s="68"/>
      <c r="B234" s="68"/>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c r="AA234" s="68"/>
      <c r="AB234" s="68"/>
      <c r="AC234" s="68"/>
      <c r="AD234" s="68"/>
      <c r="AE234" s="68"/>
      <c r="AF234" s="68"/>
      <c r="AG234" s="68"/>
      <c r="AH234" s="68"/>
      <c r="AI234" s="68"/>
    </row>
    <row r="235" spans="1:35" ht="15.75" customHeight="1" x14ac:dyDescent="0.25">
      <c r="A235" s="68"/>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row>
    <row r="236" spans="1:35" ht="15.75" customHeight="1" x14ac:dyDescent="0.25">
      <c r="A236" s="68"/>
      <c r="B236" s="68"/>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row>
    <row r="237" spans="1:35" ht="15.75" customHeight="1" x14ac:dyDescent="0.25">
      <c r="A237" s="68"/>
      <c r="B237" s="68"/>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row>
    <row r="238" spans="1:35" ht="15.75" customHeight="1" x14ac:dyDescent="0.25">
      <c r="A238" s="68"/>
      <c r="B238" s="68"/>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row>
    <row r="239" spans="1:35" ht="15.75" customHeight="1" x14ac:dyDescent="0.25">
      <c r="A239" s="68"/>
      <c r="B239" s="68"/>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row>
    <row r="240" spans="1:35" ht="15.75" customHeight="1" x14ac:dyDescent="0.25">
      <c r="A240" s="68"/>
      <c r="B240" s="68"/>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c r="AA240" s="68"/>
      <c r="AB240" s="68"/>
      <c r="AC240" s="68"/>
      <c r="AD240" s="68"/>
      <c r="AE240" s="68"/>
      <c r="AF240" s="68"/>
      <c r="AG240" s="68"/>
      <c r="AH240" s="68"/>
      <c r="AI240" s="68"/>
    </row>
    <row r="241" spans="1:35" ht="15.75" customHeight="1" x14ac:dyDescent="0.25">
      <c r="A241" s="68"/>
      <c r="B241" s="68"/>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row>
    <row r="242" spans="1:35" ht="15.75" customHeight="1" x14ac:dyDescent="0.25">
      <c r="A242" s="68"/>
      <c r="B242" s="68"/>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row>
    <row r="243" spans="1:35" ht="15.75" customHeight="1" x14ac:dyDescent="0.25">
      <c r="A243" s="68"/>
      <c r="B243" s="68"/>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row>
    <row r="244" spans="1:35" ht="15.75" customHeight="1" x14ac:dyDescent="0.25">
      <c r="A244" s="68"/>
      <c r="B244" s="68"/>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row>
    <row r="245" spans="1:35" ht="15.75" customHeight="1" x14ac:dyDescent="0.25">
      <c r="A245" s="68"/>
      <c r="B245" s="68"/>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row>
    <row r="246" spans="1:35" ht="15.75" customHeight="1" x14ac:dyDescent="0.25">
      <c r="A246" s="68"/>
      <c r="B246" s="68"/>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c r="AA246" s="68"/>
      <c r="AB246" s="68"/>
      <c r="AC246" s="68"/>
      <c r="AD246" s="68"/>
      <c r="AE246" s="68"/>
      <c r="AF246" s="68"/>
      <c r="AG246" s="68"/>
      <c r="AH246" s="68"/>
      <c r="AI246" s="68"/>
    </row>
    <row r="247" spans="1:35" ht="15.75" customHeight="1" x14ac:dyDescent="0.25">
      <c r="A247" s="68"/>
      <c r="B247" s="68"/>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row>
    <row r="248" spans="1:35" ht="15.75" customHeight="1" x14ac:dyDescent="0.25">
      <c r="A248" s="68"/>
      <c r="B248" s="68"/>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row>
    <row r="249" spans="1:35" ht="15.75" customHeight="1" x14ac:dyDescent="0.25">
      <c r="A249" s="68"/>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row>
    <row r="250" spans="1:35" ht="15.75" customHeight="1" x14ac:dyDescent="0.25">
      <c r="A250" s="68"/>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row>
    <row r="251" spans="1:35" ht="15.75" customHeight="1" x14ac:dyDescent="0.25">
      <c r="A251" s="68"/>
      <c r="B251" s="68"/>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row>
    <row r="252" spans="1:35" ht="15.75" customHeight="1" x14ac:dyDescent="0.25">
      <c r="A252" s="68"/>
      <c r="B252" s="68"/>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c r="AA252" s="68"/>
      <c r="AB252" s="68"/>
      <c r="AC252" s="68"/>
      <c r="AD252" s="68"/>
      <c r="AE252" s="68"/>
      <c r="AF252" s="68"/>
      <c r="AG252" s="68"/>
      <c r="AH252" s="68"/>
      <c r="AI252" s="68"/>
    </row>
    <row r="253" spans="1:35" ht="15.75" customHeight="1" x14ac:dyDescent="0.25">
      <c r="A253" s="68"/>
      <c r="B253" s="68"/>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row>
    <row r="254" spans="1:35" ht="15.75" customHeight="1" x14ac:dyDescent="0.25">
      <c r="A254" s="68"/>
      <c r="B254" s="68"/>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row>
    <row r="255" spans="1:35" ht="15.75" customHeight="1" x14ac:dyDescent="0.25">
      <c r="A255" s="68"/>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row>
    <row r="256" spans="1:35" ht="15.75" customHeight="1" x14ac:dyDescent="0.25">
      <c r="A256" s="68"/>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row>
    <row r="257" spans="1:35" ht="15.75" customHeight="1" x14ac:dyDescent="0.25">
      <c r="A257" s="68"/>
      <c r="B257" s="68"/>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row>
    <row r="258" spans="1:35" ht="15.75" customHeight="1" x14ac:dyDescent="0.25">
      <c r="A258" s="68"/>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c r="AB258" s="68"/>
      <c r="AC258" s="68"/>
      <c r="AD258" s="68"/>
      <c r="AE258" s="68"/>
      <c r="AF258" s="68"/>
      <c r="AG258" s="68"/>
      <c r="AH258" s="68"/>
      <c r="AI258" s="68"/>
    </row>
    <row r="259" spans="1:35" ht="15.75" customHeight="1" x14ac:dyDescent="0.25">
      <c r="A259" s="68"/>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row>
    <row r="260" spans="1:35" ht="15.75" customHeight="1" x14ac:dyDescent="0.25">
      <c r="A260" s="68"/>
      <c r="B260" s="68"/>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row>
    <row r="261" spans="1:35" ht="15.75" customHeight="1" x14ac:dyDescent="0.25">
      <c r="A261" s="68"/>
      <c r="B261" s="68"/>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row>
    <row r="262" spans="1:35" ht="15.75" customHeight="1" x14ac:dyDescent="0.25">
      <c r="A262" s="68"/>
      <c r="B262" s="68"/>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row>
    <row r="263" spans="1:35" ht="15.75" customHeight="1" x14ac:dyDescent="0.25">
      <c r="A263" s="68"/>
      <c r="B263" s="68"/>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row>
    <row r="264" spans="1:35" ht="15.75" customHeight="1" x14ac:dyDescent="0.25">
      <c r="A264" s="68"/>
      <c r="B264" s="68"/>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c r="AA264" s="68"/>
      <c r="AB264" s="68"/>
      <c r="AC264" s="68"/>
      <c r="AD264" s="68"/>
      <c r="AE264" s="68"/>
      <c r="AF264" s="68"/>
      <c r="AG264" s="68"/>
      <c r="AH264" s="68"/>
      <c r="AI264" s="68"/>
    </row>
    <row r="265" spans="1:35" ht="15.75" customHeight="1" x14ac:dyDescent="0.25">
      <c r="A265" s="68"/>
      <c r="B265" s="68"/>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row>
    <row r="266" spans="1:35" ht="15.75" customHeight="1" x14ac:dyDescent="0.25">
      <c r="A266" s="68"/>
      <c r="B266" s="68"/>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row>
    <row r="267" spans="1:35" ht="15.75" customHeight="1" x14ac:dyDescent="0.25">
      <c r="A267" s="68"/>
      <c r="B267" s="68"/>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c r="AA267" s="68"/>
      <c r="AB267" s="68"/>
      <c r="AC267" s="68"/>
      <c r="AD267" s="68"/>
      <c r="AE267" s="68"/>
      <c r="AF267" s="68"/>
      <c r="AG267" s="68"/>
      <c r="AH267" s="68"/>
      <c r="AI267" s="68"/>
    </row>
    <row r="268" spans="1:35" ht="15.75" customHeight="1" x14ac:dyDescent="0.25">
      <c r="A268" s="68"/>
      <c r="B268" s="68"/>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c r="AA268" s="68"/>
      <c r="AB268" s="68"/>
      <c r="AC268" s="68"/>
      <c r="AD268" s="68"/>
      <c r="AE268" s="68"/>
      <c r="AF268" s="68"/>
      <c r="AG268" s="68"/>
      <c r="AH268" s="68"/>
      <c r="AI268" s="68"/>
    </row>
    <row r="269" spans="1:35" ht="15.75" customHeight="1" x14ac:dyDescent="0.25">
      <c r="A269" s="68"/>
      <c r="B269" s="68"/>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row>
    <row r="270" spans="1:35" ht="15.75" customHeight="1" x14ac:dyDescent="0.25">
      <c r="A270" s="68"/>
      <c r="B270" s="68"/>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row>
    <row r="271" spans="1:35" ht="15.75" customHeight="1" x14ac:dyDescent="0.25">
      <c r="A271" s="68"/>
      <c r="B271" s="68"/>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c r="AA271" s="68"/>
      <c r="AB271" s="68"/>
      <c r="AC271" s="68"/>
      <c r="AD271" s="68"/>
      <c r="AE271" s="68"/>
      <c r="AF271" s="68"/>
      <c r="AG271" s="68"/>
      <c r="AH271" s="68"/>
      <c r="AI271" s="68"/>
    </row>
    <row r="272" spans="1:35" ht="15.75" customHeight="1" x14ac:dyDescent="0.25">
      <c r="A272" s="68"/>
      <c r="B272" s="68"/>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c r="AA272" s="68"/>
      <c r="AB272" s="68"/>
      <c r="AC272" s="68"/>
      <c r="AD272" s="68"/>
      <c r="AE272" s="68"/>
      <c r="AF272" s="68"/>
      <c r="AG272" s="68"/>
      <c r="AH272" s="68"/>
      <c r="AI272" s="68"/>
    </row>
    <row r="273" spans="1:35" ht="15.75" customHeight="1" x14ac:dyDescent="0.25">
      <c r="A273" s="68"/>
      <c r="B273" s="68"/>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c r="AA273" s="68"/>
      <c r="AB273" s="68"/>
      <c r="AC273" s="68"/>
      <c r="AD273" s="68"/>
      <c r="AE273" s="68"/>
      <c r="AF273" s="68"/>
      <c r="AG273" s="68"/>
      <c r="AH273" s="68"/>
      <c r="AI273" s="68"/>
    </row>
    <row r="274" spans="1:35" ht="15.75" customHeight="1" x14ac:dyDescent="0.25">
      <c r="A274" s="68"/>
      <c r="B274" s="68"/>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c r="AA274" s="68"/>
      <c r="AB274" s="68"/>
      <c r="AC274" s="68"/>
      <c r="AD274" s="68"/>
      <c r="AE274" s="68"/>
      <c r="AF274" s="68"/>
      <c r="AG274" s="68"/>
      <c r="AH274" s="68"/>
      <c r="AI274" s="68"/>
    </row>
    <row r="275" spans="1:35" ht="15.75" customHeight="1" x14ac:dyDescent="0.25">
      <c r="A275" s="68"/>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c r="AB275" s="68"/>
      <c r="AC275" s="68"/>
      <c r="AD275" s="68"/>
      <c r="AE275" s="68"/>
      <c r="AF275" s="68"/>
      <c r="AG275" s="68"/>
      <c r="AH275" s="68"/>
      <c r="AI275" s="68"/>
    </row>
    <row r="276" spans="1:35" ht="15.75" customHeight="1" x14ac:dyDescent="0.25">
      <c r="A276" s="68"/>
      <c r="B276" s="68"/>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c r="AA276" s="68"/>
      <c r="AB276" s="68"/>
      <c r="AC276" s="68"/>
      <c r="AD276" s="68"/>
      <c r="AE276" s="68"/>
      <c r="AF276" s="68"/>
      <c r="AG276" s="68"/>
      <c r="AH276" s="68"/>
      <c r="AI276" s="68"/>
    </row>
    <row r="277" spans="1:35" ht="15.75" customHeight="1" x14ac:dyDescent="0.25">
      <c r="A277" s="68"/>
      <c r="B277" s="68"/>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row>
    <row r="278" spans="1:35" ht="15.75" customHeight="1" x14ac:dyDescent="0.25">
      <c r="A278" s="68"/>
      <c r="B278" s="68"/>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row>
    <row r="279" spans="1:35" ht="15.75" customHeight="1" x14ac:dyDescent="0.25">
      <c r="A279" s="68"/>
      <c r="B279" s="68"/>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row>
    <row r="280" spans="1:35" ht="15.75" customHeight="1" x14ac:dyDescent="0.25">
      <c r="A280" s="68"/>
      <c r="B280" s="68"/>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c r="AA280" s="68"/>
      <c r="AB280" s="68"/>
      <c r="AC280" s="68"/>
      <c r="AD280" s="68"/>
      <c r="AE280" s="68"/>
      <c r="AF280" s="68"/>
      <c r="AG280" s="68"/>
      <c r="AH280" s="68"/>
      <c r="AI280" s="68"/>
    </row>
    <row r="281" spans="1:35" ht="15.75" customHeight="1" x14ac:dyDescent="0.25">
      <c r="A281" s="68"/>
      <c r="B281" s="68"/>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c r="AA281" s="68"/>
      <c r="AB281" s="68"/>
      <c r="AC281" s="68"/>
      <c r="AD281" s="68"/>
      <c r="AE281" s="68"/>
      <c r="AF281" s="68"/>
      <c r="AG281" s="68"/>
      <c r="AH281" s="68"/>
      <c r="AI281" s="68"/>
    </row>
    <row r="282" spans="1:35" ht="15.75" customHeight="1" x14ac:dyDescent="0.25">
      <c r="A282" s="68"/>
      <c r="B282" s="68"/>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c r="AA282" s="68"/>
      <c r="AB282" s="68"/>
      <c r="AC282" s="68"/>
      <c r="AD282" s="68"/>
      <c r="AE282" s="68"/>
      <c r="AF282" s="68"/>
      <c r="AG282" s="68"/>
      <c r="AH282" s="68"/>
      <c r="AI282" s="68"/>
    </row>
    <row r="283" spans="1:35" ht="15.75" customHeight="1" x14ac:dyDescent="0.25">
      <c r="A283" s="68"/>
      <c r="B283" s="68"/>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c r="AA283" s="68"/>
      <c r="AB283" s="68"/>
      <c r="AC283" s="68"/>
      <c r="AD283" s="68"/>
      <c r="AE283" s="68"/>
      <c r="AF283" s="68"/>
      <c r="AG283" s="68"/>
      <c r="AH283" s="68"/>
      <c r="AI283" s="68"/>
    </row>
    <row r="284" spans="1:35" ht="15.75" customHeight="1" x14ac:dyDescent="0.25">
      <c r="A284" s="68"/>
      <c r="B284" s="68"/>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c r="AA284" s="68"/>
      <c r="AB284" s="68"/>
      <c r="AC284" s="68"/>
      <c r="AD284" s="68"/>
      <c r="AE284" s="68"/>
      <c r="AF284" s="68"/>
      <c r="AG284" s="68"/>
      <c r="AH284" s="68"/>
      <c r="AI284" s="68"/>
    </row>
    <row r="285" spans="1:35" ht="15.75" customHeight="1" x14ac:dyDescent="0.25">
      <c r="A285" s="68"/>
      <c r="B285" s="68"/>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c r="AA285" s="68"/>
      <c r="AB285" s="68"/>
      <c r="AC285" s="68"/>
      <c r="AD285" s="68"/>
      <c r="AE285" s="68"/>
      <c r="AF285" s="68"/>
      <c r="AG285" s="68"/>
      <c r="AH285" s="68"/>
      <c r="AI285" s="68"/>
    </row>
    <row r="286" spans="1:35" ht="15.75" customHeight="1" x14ac:dyDescent="0.25">
      <c r="A286" s="68"/>
      <c r="B286" s="68"/>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c r="AA286" s="68"/>
      <c r="AB286" s="68"/>
      <c r="AC286" s="68"/>
      <c r="AD286" s="68"/>
      <c r="AE286" s="68"/>
      <c r="AF286" s="68"/>
      <c r="AG286" s="68"/>
      <c r="AH286" s="68"/>
      <c r="AI286" s="68"/>
    </row>
    <row r="287" spans="1:35" ht="15.75" customHeight="1" x14ac:dyDescent="0.25">
      <c r="A287" s="68"/>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row>
    <row r="288" spans="1:35" ht="15.75" customHeight="1" x14ac:dyDescent="0.25">
      <c r="A288" s="68"/>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row>
    <row r="289" spans="1:35" ht="15.75" customHeight="1" x14ac:dyDescent="0.25">
      <c r="A289" s="68"/>
      <c r="B289" s="68"/>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c r="AA289" s="68"/>
      <c r="AB289" s="68"/>
      <c r="AC289" s="68"/>
      <c r="AD289" s="68"/>
      <c r="AE289" s="68"/>
      <c r="AF289" s="68"/>
      <c r="AG289" s="68"/>
      <c r="AH289" s="68"/>
      <c r="AI289" s="68"/>
    </row>
    <row r="290" spans="1:35" ht="15.75" customHeight="1" x14ac:dyDescent="0.25">
      <c r="A290" s="68"/>
      <c r="B290" s="68"/>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row>
    <row r="291" spans="1:35" ht="15.75" customHeight="1" x14ac:dyDescent="0.25">
      <c r="A291" s="68"/>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c r="AB291" s="68"/>
      <c r="AC291" s="68"/>
      <c r="AD291" s="68"/>
      <c r="AE291" s="68"/>
      <c r="AF291" s="68"/>
      <c r="AG291" s="68"/>
      <c r="AH291" s="68"/>
      <c r="AI291" s="68"/>
    </row>
    <row r="292" spans="1:35" ht="15.75" customHeight="1" x14ac:dyDescent="0.25">
      <c r="A292" s="68"/>
      <c r="B292" s="68"/>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c r="AA292" s="68"/>
      <c r="AB292" s="68"/>
      <c r="AC292" s="68"/>
      <c r="AD292" s="68"/>
      <c r="AE292" s="68"/>
      <c r="AF292" s="68"/>
      <c r="AG292" s="68"/>
      <c r="AH292" s="68"/>
      <c r="AI292" s="68"/>
    </row>
    <row r="293" spans="1:35" ht="15.75" customHeight="1" x14ac:dyDescent="0.25">
      <c r="A293" s="68"/>
      <c r="B293" s="68"/>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c r="AA293" s="68"/>
      <c r="AB293" s="68"/>
      <c r="AC293" s="68"/>
      <c r="AD293" s="68"/>
      <c r="AE293" s="68"/>
      <c r="AF293" s="68"/>
      <c r="AG293" s="68"/>
      <c r="AH293" s="68"/>
      <c r="AI293" s="68"/>
    </row>
    <row r="294" spans="1:35" ht="15.75" customHeight="1" x14ac:dyDescent="0.25">
      <c r="A294" s="68"/>
      <c r="B294" s="68"/>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row>
    <row r="295" spans="1:35" ht="15.75" customHeight="1" x14ac:dyDescent="0.25">
      <c r="A295" s="68"/>
      <c r="B295" s="68"/>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row>
    <row r="296" spans="1:35" ht="15.75" customHeight="1" x14ac:dyDescent="0.25">
      <c r="A296" s="68"/>
      <c r="B296" s="68"/>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row>
    <row r="297" spans="1:35" ht="15.75" customHeight="1" x14ac:dyDescent="0.25">
      <c r="A297" s="68"/>
      <c r="B297" s="68"/>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c r="AA297" s="68"/>
      <c r="AB297" s="68"/>
      <c r="AC297" s="68"/>
      <c r="AD297" s="68"/>
      <c r="AE297" s="68"/>
      <c r="AF297" s="68"/>
      <c r="AG297" s="68"/>
      <c r="AH297" s="68"/>
      <c r="AI297" s="68"/>
    </row>
    <row r="298" spans="1:35" ht="15.75" customHeight="1" x14ac:dyDescent="0.25">
      <c r="A298" s="68"/>
      <c r="B298" s="68"/>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c r="AA298" s="68"/>
      <c r="AB298" s="68"/>
      <c r="AC298" s="68"/>
      <c r="AD298" s="68"/>
      <c r="AE298" s="68"/>
      <c r="AF298" s="68"/>
      <c r="AG298" s="68"/>
      <c r="AH298" s="68"/>
      <c r="AI298" s="68"/>
    </row>
    <row r="299" spans="1:35" ht="15.75" customHeight="1" x14ac:dyDescent="0.25">
      <c r="A299" s="68"/>
      <c r="B299" s="68"/>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c r="AA299" s="68"/>
      <c r="AB299" s="68"/>
      <c r="AC299" s="68"/>
      <c r="AD299" s="68"/>
      <c r="AE299" s="68"/>
      <c r="AF299" s="68"/>
      <c r="AG299" s="68"/>
      <c r="AH299" s="68"/>
      <c r="AI299" s="68"/>
    </row>
    <row r="300" spans="1:35" ht="15.75" customHeight="1" x14ac:dyDescent="0.25">
      <c r="A300" s="68"/>
      <c r="B300" s="68"/>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c r="AA300" s="68"/>
      <c r="AB300" s="68"/>
      <c r="AC300" s="68"/>
      <c r="AD300" s="68"/>
      <c r="AE300" s="68"/>
      <c r="AF300" s="68"/>
      <c r="AG300" s="68"/>
      <c r="AH300" s="68"/>
      <c r="AI300" s="68"/>
    </row>
    <row r="301" spans="1:35" ht="15.75" customHeight="1" x14ac:dyDescent="0.25">
      <c r="A301" s="68"/>
      <c r="B301" s="68"/>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c r="AA301" s="68"/>
      <c r="AB301" s="68"/>
      <c r="AC301" s="68"/>
      <c r="AD301" s="68"/>
      <c r="AE301" s="68"/>
      <c r="AF301" s="68"/>
      <c r="AG301" s="68"/>
      <c r="AH301" s="68"/>
      <c r="AI301" s="68"/>
    </row>
    <row r="302" spans="1:35" ht="15.75" customHeight="1" x14ac:dyDescent="0.25">
      <c r="A302" s="68"/>
      <c r="B302" s="68"/>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c r="AA302" s="68"/>
      <c r="AB302" s="68"/>
      <c r="AC302" s="68"/>
      <c r="AD302" s="68"/>
      <c r="AE302" s="68"/>
      <c r="AF302" s="68"/>
      <c r="AG302" s="68"/>
      <c r="AH302" s="68"/>
      <c r="AI302" s="68"/>
    </row>
    <row r="303" spans="1:35" ht="15.75" customHeight="1" x14ac:dyDescent="0.25">
      <c r="A303" s="68"/>
      <c r="B303" s="68"/>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row>
    <row r="304" spans="1:35" ht="15.75" customHeight="1" x14ac:dyDescent="0.25">
      <c r="A304" s="68"/>
      <c r="B304" s="68"/>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c r="AA304" s="68"/>
      <c r="AB304" s="68"/>
      <c r="AC304" s="68"/>
      <c r="AD304" s="68"/>
      <c r="AE304" s="68"/>
      <c r="AF304" s="68"/>
      <c r="AG304" s="68"/>
      <c r="AH304" s="68"/>
      <c r="AI304" s="68"/>
    </row>
    <row r="305" spans="1:35" ht="15.75" customHeight="1" x14ac:dyDescent="0.25">
      <c r="A305" s="68"/>
      <c r="B305" s="68"/>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c r="AA305" s="68"/>
      <c r="AB305" s="68"/>
      <c r="AC305" s="68"/>
      <c r="AD305" s="68"/>
      <c r="AE305" s="68"/>
      <c r="AF305" s="68"/>
      <c r="AG305" s="68"/>
      <c r="AH305" s="68"/>
      <c r="AI305" s="68"/>
    </row>
    <row r="306" spans="1:35" ht="15.75" customHeight="1" x14ac:dyDescent="0.25">
      <c r="A306" s="68"/>
      <c r="B306" s="68"/>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c r="AA306" s="68"/>
      <c r="AB306" s="68"/>
      <c r="AC306" s="68"/>
      <c r="AD306" s="68"/>
      <c r="AE306" s="68"/>
      <c r="AF306" s="68"/>
      <c r="AG306" s="68"/>
      <c r="AH306" s="68"/>
      <c r="AI306" s="68"/>
    </row>
    <row r="307" spans="1:35" ht="15.75" customHeight="1" x14ac:dyDescent="0.25">
      <c r="A307" s="68"/>
      <c r="B307" s="68"/>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c r="AA307" s="68"/>
      <c r="AB307" s="68"/>
      <c r="AC307" s="68"/>
      <c r="AD307" s="68"/>
      <c r="AE307" s="68"/>
      <c r="AF307" s="68"/>
      <c r="AG307" s="68"/>
      <c r="AH307" s="68"/>
      <c r="AI307" s="68"/>
    </row>
    <row r="308" spans="1:35" ht="15.75" customHeight="1" x14ac:dyDescent="0.25">
      <c r="A308" s="68"/>
      <c r="B308" s="68"/>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c r="AA308" s="68"/>
      <c r="AB308" s="68"/>
      <c r="AC308" s="68"/>
      <c r="AD308" s="68"/>
      <c r="AE308" s="68"/>
      <c r="AF308" s="68"/>
      <c r="AG308" s="68"/>
      <c r="AH308" s="68"/>
      <c r="AI308" s="68"/>
    </row>
    <row r="309" spans="1:35" ht="15.75" customHeight="1" x14ac:dyDescent="0.25">
      <c r="A309" s="68"/>
      <c r="B309" s="68"/>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c r="AA309" s="68"/>
      <c r="AB309" s="68"/>
      <c r="AC309" s="68"/>
      <c r="AD309" s="68"/>
      <c r="AE309" s="68"/>
      <c r="AF309" s="68"/>
      <c r="AG309" s="68"/>
      <c r="AH309" s="68"/>
      <c r="AI309" s="68"/>
    </row>
    <row r="310" spans="1:35" ht="15.75" customHeight="1" x14ac:dyDescent="0.25">
      <c r="A310" s="68"/>
      <c r="B310" s="68"/>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c r="AA310" s="68"/>
      <c r="AB310" s="68"/>
      <c r="AC310" s="68"/>
      <c r="AD310" s="68"/>
      <c r="AE310" s="68"/>
      <c r="AF310" s="68"/>
      <c r="AG310" s="68"/>
      <c r="AH310" s="68"/>
      <c r="AI310" s="68"/>
    </row>
    <row r="311" spans="1:35" ht="15.75" customHeight="1" x14ac:dyDescent="0.25">
      <c r="A311" s="68"/>
      <c r="B311" s="68"/>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c r="AA311" s="68"/>
      <c r="AB311" s="68"/>
      <c r="AC311" s="68"/>
      <c r="AD311" s="68"/>
      <c r="AE311" s="68"/>
      <c r="AF311" s="68"/>
      <c r="AG311" s="68"/>
      <c r="AH311" s="68"/>
      <c r="AI311" s="68"/>
    </row>
    <row r="312" spans="1:35" ht="15.75" customHeight="1" x14ac:dyDescent="0.25">
      <c r="A312" s="68"/>
      <c r="B312" s="68"/>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c r="AA312" s="68"/>
      <c r="AB312" s="68"/>
      <c r="AC312" s="68"/>
      <c r="AD312" s="68"/>
      <c r="AE312" s="68"/>
      <c r="AF312" s="68"/>
      <c r="AG312" s="68"/>
      <c r="AH312" s="68"/>
      <c r="AI312" s="68"/>
    </row>
    <row r="313" spans="1:35" ht="15.75" customHeight="1" x14ac:dyDescent="0.25">
      <c r="A313" s="68"/>
      <c r="B313" s="68"/>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c r="AA313" s="68"/>
      <c r="AB313" s="68"/>
      <c r="AC313" s="68"/>
      <c r="AD313" s="68"/>
      <c r="AE313" s="68"/>
      <c r="AF313" s="68"/>
      <c r="AG313" s="68"/>
      <c r="AH313" s="68"/>
      <c r="AI313" s="68"/>
    </row>
    <row r="314" spans="1:35" ht="15.75" customHeight="1" x14ac:dyDescent="0.25">
      <c r="A314" s="68"/>
      <c r="B314" s="68"/>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c r="AA314" s="68"/>
      <c r="AB314" s="68"/>
      <c r="AC314" s="68"/>
      <c r="AD314" s="68"/>
      <c r="AE314" s="68"/>
      <c r="AF314" s="68"/>
      <c r="AG314" s="68"/>
      <c r="AH314" s="68"/>
      <c r="AI314" s="68"/>
    </row>
    <row r="315" spans="1:35" ht="15.75" customHeight="1" x14ac:dyDescent="0.25">
      <c r="A315" s="68"/>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row>
    <row r="316" spans="1:35" ht="15.75" customHeight="1" x14ac:dyDescent="0.25">
      <c r="A316" s="68"/>
      <c r="B316" s="68"/>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c r="AA316" s="68"/>
      <c r="AB316" s="68"/>
      <c r="AC316" s="68"/>
      <c r="AD316" s="68"/>
      <c r="AE316" s="68"/>
      <c r="AF316" s="68"/>
      <c r="AG316" s="68"/>
      <c r="AH316" s="68"/>
      <c r="AI316" s="68"/>
    </row>
    <row r="317" spans="1:35" ht="15.75" customHeight="1" x14ac:dyDescent="0.25">
      <c r="A317" s="68"/>
      <c r="B317" s="68"/>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c r="AA317" s="68"/>
      <c r="AB317" s="68"/>
      <c r="AC317" s="68"/>
      <c r="AD317" s="68"/>
      <c r="AE317" s="68"/>
      <c r="AF317" s="68"/>
      <c r="AG317" s="68"/>
      <c r="AH317" s="68"/>
      <c r="AI317" s="68"/>
    </row>
    <row r="318" spans="1:35" ht="15.75" customHeight="1" x14ac:dyDescent="0.25">
      <c r="A318" s="68"/>
      <c r="B318" s="68"/>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c r="AA318" s="68"/>
      <c r="AB318" s="68"/>
      <c r="AC318" s="68"/>
      <c r="AD318" s="68"/>
      <c r="AE318" s="68"/>
      <c r="AF318" s="68"/>
      <c r="AG318" s="68"/>
      <c r="AH318" s="68"/>
      <c r="AI318" s="68"/>
    </row>
    <row r="319" spans="1:35" ht="15.75" customHeight="1" x14ac:dyDescent="0.25">
      <c r="A319" s="68"/>
      <c r="B319" s="68"/>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c r="AA319" s="68"/>
      <c r="AB319" s="68"/>
      <c r="AC319" s="68"/>
      <c r="AD319" s="68"/>
      <c r="AE319" s="68"/>
      <c r="AF319" s="68"/>
      <c r="AG319" s="68"/>
      <c r="AH319" s="68"/>
      <c r="AI319" s="68"/>
    </row>
    <row r="320" spans="1:35" ht="15.75" customHeight="1" x14ac:dyDescent="0.25">
      <c r="A320" s="68"/>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row>
    <row r="321" spans="1:35" ht="15.75" customHeight="1" x14ac:dyDescent="0.25">
      <c r="A321" s="68"/>
      <c r="B321" s="68"/>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c r="AA321" s="68"/>
      <c r="AB321" s="68"/>
      <c r="AC321" s="68"/>
      <c r="AD321" s="68"/>
      <c r="AE321" s="68"/>
      <c r="AF321" s="68"/>
      <c r="AG321" s="68"/>
      <c r="AH321" s="68"/>
      <c r="AI321" s="68"/>
    </row>
    <row r="322" spans="1:35" ht="15.75" customHeight="1" x14ac:dyDescent="0.25">
      <c r="A322" s="68"/>
      <c r="B322" s="68"/>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c r="AA322" s="68"/>
      <c r="AB322" s="68"/>
      <c r="AC322" s="68"/>
      <c r="AD322" s="68"/>
      <c r="AE322" s="68"/>
      <c r="AF322" s="68"/>
      <c r="AG322" s="68"/>
      <c r="AH322" s="68"/>
      <c r="AI322" s="68"/>
    </row>
    <row r="323" spans="1:35" ht="15.75" customHeight="1" x14ac:dyDescent="0.25">
      <c r="A323" s="68"/>
      <c r="B323" s="68"/>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c r="AA323" s="68"/>
      <c r="AB323" s="68"/>
      <c r="AC323" s="68"/>
      <c r="AD323" s="68"/>
      <c r="AE323" s="68"/>
      <c r="AF323" s="68"/>
      <c r="AG323" s="68"/>
      <c r="AH323" s="68"/>
      <c r="AI323" s="68"/>
    </row>
    <row r="324" spans="1:35" ht="15.75" customHeight="1" x14ac:dyDescent="0.25">
      <c r="A324" s="68"/>
      <c r="B324" s="68"/>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c r="AA324" s="68"/>
      <c r="AB324" s="68"/>
      <c r="AC324" s="68"/>
      <c r="AD324" s="68"/>
      <c r="AE324" s="68"/>
      <c r="AF324" s="68"/>
      <c r="AG324" s="68"/>
      <c r="AH324" s="68"/>
      <c r="AI324" s="68"/>
    </row>
    <row r="325" spans="1:35" ht="15.75" customHeight="1" x14ac:dyDescent="0.25">
      <c r="A325" s="68"/>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c r="AB325" s="68"/>
      <c r="AC325" s="68"/>
      <c r="AD325" s="68"/>
      <c r="AE325" s="68"/>
      <c r="AF325" s="68"/>
      <c r="AG325" s="68"/>
      <c r="AH325" s="68"/>
      <c r="AI325" s="68"/>
    </row>
    <row r="326" spans="1:35" ht="15.75" customHeight="1" x14ac:dyDescent="0.25">
      <c r="A326" s="68"/>
      <c r="B326" s="68"/>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c r="AA326" s="68"/>
      <c r="AB326" s="68"/>
      <c r="AC326" s="68"/>
      <c r="AD326" s="68"/>
      <c r="AE326" s="68"/>
      <c r="AF326" s="68"/>
      <c r="AG326" s="68"/>
      <c r="AH326" s="68"/>
      <c r="AI326" s="68"/>
    </row>
    <row r="327" spans="1:35" ht="15.75" customHeight="1" x14ac:dyDescent="0.25">
      <c r="A327" s="68"/>
      <c r="B327" s="68"/>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c r="AA327" s="68"/>
      <c r="AB327" s="68"/>
      <c r="AC327" s="68"/>
      <c r="AD327" s="68"/>
      <c r="AE327" s="68"/>
      <c r="AF327" s="68"/>
      <c r="AG327" s="68"/>
      <c r="AH327" s="68"/>
      <c r="AI327" s="68"/>
    </row>
    <row r="328" spans="1:35" ht="15.75" customHeight="1" x14ac:dyDescent="0.25">
      <c r="A328" s="68"/>
      <c r="B328" s="68"/>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c r="AA328" s="68"/>
      <c r="AB328" s="68"/>
      <c r="AC328" s="68"/>
      <c r="AD328" s="68"/>
      <c r="AE328" s="68"/>
      <c r="AF328" s="68"/>
      <c r="AG328" s="68"/>
      <c r="AH328" s="68"/>
      <c r="AI328" s="68"/>
    </row>
    <row r="329" spans="1:35" ht="15.75" customHeight="1" x14ac:dyDescent="0.25">
      <c r="A329" s="68"/>
      <c r="B329" s="68"/>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row>
    <row r="330" spans="1:35" ht="15.75" customHeight="1" x14ac:dyDescent="0.25">
      <c r="A330" s="68"/>
      <c r="B330" s="68"/>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c r="AA330" s="68"/>
      <c r="AB330" s="68"/>
      <c r="AC330" s="68"/>
      <c r="AD330" s="68"/>
      <c r="AE330" s="68"/>
      <c r="AF330" s="68"/>
      <c r="AG330" s="68"/>
      <c r="AH330" s="68"/>
      <c r="AI330" s="68"/>
    </row>
    <row r="331" spans="1:35" ht="15.75" customHeight="1" x14ac:dyDescent="0.25">
      <c r="A331" s="68"/>
      <c r="B331" s="68"/>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c r="AA331" s="68"/>
      <c r="AB331" s="68"/>
      <c r="AC331" s="68"/>
      <c r="AD331" s="68"/>
      <c r="AE331" s="68"/>
      <c r="AF331" s="68"/>
      <c r="AG331" s="68"/>
      <c r="AH331" s="68"/>
      <c r="AI331" s="68"/>
    </row>
    <row r="332" spans="1:35" ht="15.75" customHeight="1" x14ac:dyDescent="0.25">
      <c r="A332" s="68"/>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row>
    <row r="333" spans="1:35" ht="15.75" customHeight="1" x14ac:dyDescent="0.25">
      <c r="A333" s="68"/>
      <c r="B333" s="68"/>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c r="AA333" s="68"/>
      <c r="AB333" s="68"/>
      <c r="AC333" s="68"/>
      <c r="AD333" s="68"/>
      <c r="AE333" s="68"/>
      <c r="AF333" s="68"/>
      <c r="AG333" s="68"/>
      <c r="AH333" s="68"/>
      <c r="AI333" s="68"/>
    </row>
    <row r="334" spans="1:35" ht="15.75" customHeight="1" x14ac:dyDescent="0.25">
      <c r="A334" s="68"/>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row>
    <row r="335" spans="1:35" ht="15.75" customHeight="1" x14ac:dyDescent="0.25">
      <c r="A335" s="68"/>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row>
    <row r="336" spans="1:35" ht="15.75" customHeight="1" x14ac:dyDescent="0.25">
      <c r="A336" s="68"/>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row>
    <row r="337" spans="1:35" ht="15.75" customHeight="1" x14ac:dyDescent="0.25">
      <c r="A337" s="68"/>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row>
    <row r="338" spans="1:35" ht="15.75" customHeight="1" x14ac:dyDescent="0.25">
      <c r="A338" s="68"/>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row>
    <row r="339" spans="1:35" ht="15.75" customHeight="1" x14ac:dyDescent="0.25">
      <c r="A339" s="68"/>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row>
    <row r="340" spans="1:35" ht="15.75" customHeight="1" x14ac:dyDescent="0.25">
      <c r="A340" s="68"/>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row>
    <row r="341" spans="1:35" ht="15.75" customHeight="1" x14ac:dyDescent="0.25">
      <c r="A341" s="68"/>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row>
    <row r="342" spans="1:35" ht="15.75" customHeight="1" x14ac:dyDescent="0.25">
      <c r="A342" s="68"/>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row>
    <row r="343" spans="1:35" ht="15.75" customHeight="1" x14ac:dyDescent="0.25">
      <c r="A343" s="68"/>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row>
    <row r="344" spans="1:35" ht="15.75" customHeight="1" x14ac:dyDescent="0.25">
      <c r="A344" s="68"/>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row>
    <row r="345" spans="1:35" ht="15.75" customHeight="1" x14ac:dyDescent="0.25">
      <c r="A345" s="68"/>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row>
    <row r="346" spans="1:35" ht="15.75" customHeight="1" x14ac:dyDescent="0.25">
      <c r="A346" s="68"/>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row>
    <row r="347" spans="1:35" ht="15.75" customHeight="1" x14ac:dyDescent="0.25">
      <c r="A347" s="68"/>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row>
    <row r="348" spans="1:35" ht="15.75" customHeight="1" x14ac:dyDescent="0.25">
      <c r="A348" s="68"/>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row>
    <row r="349" spans="1:35" ht="15.75" customHeight="1" x14ac:dyDescent="0.25">
      <c r="A349" s="68"/>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row>
    <row r="350" spans="1:35" ht="15.75" customHeight="1" x14ac:dyDescent="0.25">
      <c r="A350" s="68"/>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row>
    <row r="351" spans="1:35" ht="15.75" customHeight="1" x14ac:dyDescent="0.25">
      <c r="A351" s="68"/>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row>
    <row r="352" spans="1:35" ht="15.75" customHeight="1" x14ac:dyDescent="0.25">
      <c r="A352" s="68"/>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row>
    <row r="353" spans="1:35" ht="15.75" customHeight="1" x14ac:dyDescent="0.25">
      <c r="A353" s="68"/>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row>
    <row r="354" spans="1:35" ht="15.75" customHeight="1" x14ac:dyDescent="0.25">
      <c r="A354" s="68"/>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row>
    <row r="355" spans="1:35" ht="15.75" customHeight="1" x14ac:dyDescent="0.25">
      <c r="A355" s="68"/>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row>
    <row r="356" spans="1:35" ht="15.75" customHeight="1" x14ac:dyDescent="0.25">
      <c r="A356" s="68"/>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row>
    <row r="357" spans="1:35" ht="15.75" customHeight="1" x14ac:dyDescent="0.25">
      <c r="A357" s="68"/>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row>
    <row r="358" spans="1:35" ht="15.75" customHeight="1" x14ac:dyDescent="0.25">
      <c r="A358" s="68"/>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row>
    <row r="359" spans="1:35" ht="15.75" customHeight="1" x14ac:dyDescent="0.25">
      <c r="A359" s="68"/>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row>
    <row r="360" spans="1:35" ht="15.75" customHeight="1" x14ac:dyDescent="0.25">
      <c r="A360" s="68"/>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row>
    <row r="361" spans="1:35" ht="15.75" customHeight="1" x14ac:dyDescent="0.25">
      <c r="A361" s="68"/>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row>
    <row r="362" spans="1:35" ht="15.75" customHeight="1" x14ac:dyDescent="0.25">
      <c r="A362" s="68"/>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row>
    <row r="363" spans="1:35" ht="15.75" customHeight="1" x14ac:dyDescent="0.25">
      <c r="A363" s="68"/>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row>
    <row r="364" spans="1:35" ht="15.75" customHeight="1" x14ac:dyDescent="0.25">
      <c r="A364" s="68"/>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row>
    <row r="365" spans="1:35" ht="15.75" customHeight="1" x14ac:dyDescent="0.25">
      <c r="A365" s="68"/>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row>
    <row r="366" spans="1:35" ht="15.75" customHeight="1" x14ac:dyDescent="0.25">
      <c r="A366" s="68"/>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row>
    <row r="367" spans="1:35" ht="15.75" customHeight="1" x14ac:dyDescent="0.25">
      <c r="A367" s="68"/>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row>
    <row r="368" spans="1:35" ht="15.75" customHeight="1" x14ac:dyDescent="0.25">
      <c r="A368" s="68"/>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row>
    <row r="369" spans="1:35" ht="15.75" customHeight="1" x14ac:dyDescent="0.25">
      <c r="A369" s="68"/>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row>
    <row r="370" spans="1:35" ht="15.75" customHeight="1" x14ac:dyDescent="0.25">
      <c r="A370" s="68"/>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row>
    <row r="371" spans="1:35" ht="15.75" customHeight="1" x14ac:dyDescent="0.25">
      <c r="A371" s="68"/>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row>
    <row r="372" spans="1:35" ht="15.75" customHeight="1" x14ac:dyDescent="0.25">
      <c r="A372" s="68"/>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row>
    <row r="373" spans="1:35" ht="15.75" customHeight="1" x14ac:dyDescent="0.25">
      <c r="A373" s="68"/>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row>
    <row r="374" spans="1:35" ht="15.75" customHeight="1" x14ac:dyDescent="0.25">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row>
    <row r="375" spans="1:35" ht="15.75" customHeight="1" x14ac:dyDescent="0.25">
      <c r="A375" s="68"/>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row>
    <row r="376" spans="1:35" ht="15.75" customHeight="1" x14ac:dyDescent="0.25">
      <c r="A376" s="68"/>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row>
    <row r="377" spans="1:35" ht="15.75" customHeight="1" x14ac:dyDescent="0.25">
      <c r="A377" s="68"/>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row>
    <row r="378" spans="1:35" ht="15.75" customHeight="1" x14ac:dyDescent="0.25">
      <c r="A378" s="68"/>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row>
    <row r="379" spans="1:35" ht="15.75" customHeight="1" x14ac:dyDescent="0.25">
      <c r="A379" s="68"/>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row>
    <row r="380" spans="1:35" ht="15.75" customHeight="1" x14ac:dyDescent="0.25">
      <c r="A380" s="68"/>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row>
    <row r="381" spans="1:35" ht="15.75" customHeight="1" x14ac:dyDescent="0.25">
      <c r="A381" s="68"/>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row>
    <row r="382" spans="1:35" ht="15.75" customHeight="1" x14ac:dyDescent="0.25">
      <c r="A382" s="68"/>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row>
    <row r="383" spans="1:35" ht="15.75" customHeight="1" x14ac:dyDescent="0.25">
      <c r="A383" s="68"/>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row>
    <row r="384" spans="1:35" ht="15.75" customHeight="1" x14ac:dyDescent="0.25">
      <c r="A384" s="68"/>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row>
    <row r="385" spans="1:35" ht="15.75" customHeight="1" x14ac:dyDescent="0.25">
      <c r="A385" s="68"/>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row>
    <row r="386" spans="1:35" ht="15.75" customHeight="1" x14ac:dyDescent="0.25">
      <c r="A386" s="68"/>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row>
    <row r="387" spans="1:35" ht="15.75" customHeight="1" x14ac:dyDescent="0.25">
      <c r="A387" s="68"/>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row>
    <row r="388" spans="1:35" ht="15.75" customHeight="1" x14ac:dyDescent="0.25">
      <c r="A388" s="68"/>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row>
    <row r="389" spans="1:35" ht="15.75" customHeight="1" x14ac:dyDescent="0.25">
      <c r="A389" s="68"/>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row>
    <row r="390" spans="1:35" ht="15.75" customHeight="1" x14ac:dyDescent="0.25">
      <c r="A390" s="68"/>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row>
    <row r="391" spans="1:35" ht="15.75" customHeight="1" x14ac:dyDescent="0.25">
      <c r="A391" s="68"/>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row>
    <row r="392" spans="1:35" ht="15.75" customHeight="1" x14ac:dyDescent="0.25">
      <c r="A392" s="68"/>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row>
    <row r="393" spans="1:35" ht="15.75" customHeight="1" x14ac:dyDescent="0.25">
      <c r="A393" s="68"/>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row>
    <row r="394" spans="1:35" ht="15.75" customHeight="1" x14ac:dyDescent="0.25">
      <c r="A394" s="68"/>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row>
    <row r="395" spans="1:35" ht="15.75" customHeight="1" x14ac:dyDescent="0.25">
      <c r="A395" s="68"/>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row>
    <row r="396" spans="1:35" ht="15.75" customHeight="1" x14ac:dyDescent="0.25">
      <c r="A396" s="68"/>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row>
    <row r="397" spans="1:35" ht="15.75" customHeight="1" x14ac:dyDescent="0.25">
      <c r="A397" s="68"/>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row>
    <row r="398" spans="1:35" ht="15.75" customHeight="1" x14ac:dyDescent="0.25">
      <c r="A398" s="68"/>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row>
    <row r="399" spans="1:35" ht="15.75" customHeight="1" x14ac:dyDescent="0.25">
      <c r="A399" s="68"/>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row>
    <row r="400" spans="1:35" ht="15.75" customHeight="1" x14ac:dyDescent="0.25">
      <c r="A400" s="68"/>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row>
    <row r="401" spans="1:35" ht="15.75" customHeight="1" x14ac:dyDescent="0.25">
      <c r="A401" s="68"/>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row>
    <row r="402" spans="1:35" ht="15.75" customHeight="1" x14ac:dyDescent="0.25">
      <c r="A402" s="68"/>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row>
    <row r="403" spans="1:35" ht="15.75" customHeight="1" x14ac:dyDescent="0.25">
      <c r="A403" s="68"/>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row>
    <row r="404" spans="1:35" ht="15.75" customHeight="1" x14ac:dyDescent="0.25">
      <c r="A404" s="68"/>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row>
    <row r="405" spans="1:35" ht="15.75" customHeight="1" x14ac:dyDescent="0.25">
      <c r="A405" s="68"/>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row>
    <row r="406" spans="1:35" ht="15.75" customHeight="1" x14ac:dyDescent="0.25">
      <c r="A406" s="68"/>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row>
    <row r="407" spans="1:35" ht="15.75" customHeight="1" x14ac:dyDescent="0.25">
      <c r="A407" s="68"/>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row>
    <row r="408" spans="1:35" ht="15.75" customHeight="1" x14ac:dyDescent="0.25">
      <c r="A408" s="68"/>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row>
    <row r="409" spans="1:35" ht="15.75" customHeight="1" x14ac:dyDescent="0.25">
      <c r="A409" s="68"/>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row>
    <row r="410" spans="1:35" ht="15.75" customHeight="1" x14ac:dyDescent="0.25">
      <c r="A410" s="68"/>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row>
    <row r="411" spans="1:35" ht="15.75" customHeight="1" x14ac:dyDescent="0.25">
      <c r="A411" s="68"/>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row>
    <row r="412" spans="1:35" ht="15.75" customHeight="1" x14ac:dyDescent="0.25">
      <c r="A412" s="68"/>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row>
    <row r="413" spans="1:35" ht="15.75" customHeight="1" x14ac:dyDescent="0.25">
      <c r="A413" s="68"/>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row>
    <row r="414" spans="1:35" ht="15.75" customHeight="1" x14ac:dyDescent="0.25">
      <c r="A414" s="68"/>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row>
    <row r="415" spans="1:35" ht="15.75" customHeight="1" x14ac:dyDescent="0.25">
      <c r="A415" s="68"/>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row>
    <row r="416" spans="1:35" ht="15.75" customHeight="1" x14ac:dyDescent="0.25">
      <c r="A416" s="68"/>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row>
    <row r="417" spans="1:35" ht="15.75" customHeight="1" x14ac:dyDescent="0.25">
      <c r="A417" s="68"/>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row>
    <row r="418" spans="1:35" ht="15.75" customHeight="1" x14ac:dyDescent="0.25">
      <c r="A418" s="68"/>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row>
    <row r="419" spans="1:35" ht="15.75" customHeight="1" x14ac:dyDescent="0.25">
      <c r="A419" s="68"/>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row>
    <row r="420" spans="1:35" ht="15.75" customHeight="1" x14ac:dyDescent="0.25">
      <c r="A420" s="68"/>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row>
    <row r="421" spans="1:35" ht="15.75" customHeight="1" x14ac:dyDescent="0.25">
      <c r="A421" s="68"/>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row>
    <row r="422" spans="1:35" ht="15.75" customHeight="1" x14ac:dyDescent="0.25">
      <c r="A422" s="68"/>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row>
    <row r="423" spans="1:35" ht="15.75" customHeight="1" x14ac:dyDescent="0.25">
      <c r="A423" s="68"/>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row>
    <row r="424" spans="1:35" ht="15.75" customHeight="1" x14ac:dyDescent="0.25">
      <c r="A424" s="68"/>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row>
    <row r="425" spans="1:35" ht="15.75" customHeight="1" x14ac:dyDescent="0.25">
      <c r="A425" s="68"/>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row>
    <row r="426" spans="1:35" ht="15.75" customHeight="1" x14ac:dyDescent="0.25">
      <c r="A426" s="68"/>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row>
    <row r="427" spans="1:35" ht="15.75" customHeight="1" x14ac:dyDescent="0.25">
      <c r="A427" s="68"/>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row>
    <row r="428" spans="1:35" ht="15.75" customHeight="1" x14ac:dyDescent="0.25">
      <c r="A428" s="68"/>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row>
    <row r="429" spans="1:35" ht="15.75" customHeight="1" x14ac:dyDescent="0.25">
      <c r="A429" s="68"/>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row>
    <row r="430" spans="1:35" ht="15.75" customHeight="1" x14ac:dyDescent="0.25">
      <c r="A430" s="68"/>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row>
    <row r="431" spans="1:35" ht="15.75" customHeight="1" x14ac:dyDescent="0.25">
      <c r="A431" s="68"/>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row>
    <row r="432" spans="1:35" ht="15.75" customHeight="1" x14ac:dyDescent="0.25">
      <c r="A432" s="68"/>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row>
    <row r="433" spans="1:35" ht="15.75" customHeight="1" x14ac:dyDescent="0.25">
      <c r="A433" s="68"/>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row>
    <row r="434" spans="1:35" ht="15.75" customHeight="1" x14ac:dyDescent="0.25">
      <c r="A434" s="68"/>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row>
    <row r="435" spans="1:35" ht="15.75" customHeight="1" x14ac:dyDescent="0.25">
      <c r="A435" s="68"/>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row>
    <row r="436" spans="1:35" ht="15.75" customHeight="1" x14ac:dyDescent="0.25">
      <c r="A436" s="68"/>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row>
    <row r="437" spans="1:35" ht="15.75" customHeight="1" x14ac:dyDescent="0.25">
      <c r="A437" s="68"/>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row>
    <row r="438" spans="1:35" ht="15.75" customHeight="1" x14ac:dyDescent="0.25">
      <c r="A438" s="68"/>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row>
    <row r="439" spans="1:35" ht="15.75" customHeight="1" x14ac:dyDescent="0.25">
      <c r="A439" s="68"/>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row>
    <row r="440" spans="1:35" ht="15.75" customHeight="1" x14ac:dyDescent="0.25">
      <c r="A440" s="68"/>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row>
    <row r="441" spans="1:35" ht="15.75" customHeight="1" x14ac:dyDescent="0.25">
      <c r="A441" s="68"/>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row>
    <row r="442" spans="1:35" ht="15.75" customHeight="1" x14ac:dyDescent="0.25">
      <c r="A442" s="68"/>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row>
    <row r="443" spans="1:35" ht="15.75" customHeight="1" x14ac:dyDescent="0.25">
      <c r="A443" s="68"/>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row>
    <row r="444" spans="1:35" ht="15.75" customHeight="1" x14ac:dyDescent="0.25">
      <c r="A444" s="68"/>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row>
    <row r="445" spans="1:35" ht="15.75" customHeight="1" x14ac:dyDescent="0.25">
      <c r="A445" s="68"/>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row>
    <row r="446" spans="1:35" ht="15.75" customHeight="1" x14ac:dyDescent="0.25">
      <c r="A446" s="68"/>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row>
    <row r="447" spans="1:35" ht="15.75" customHeight="1" x14ac:dyDescent="0.25">
      <c r="A447" s="68"/>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row>
    <row r="448" spans="1:35" ht="15.75" customHeight="1" x14ac:dyDescent="0.25">
      <c r="A448" s="68"/>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row>
    <row r="449" spans="1:35" ht="15.75" customHeight="1" x14ac:dyDescent="0.25">
      <c r="A449" s="68"/>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row>
    <row r="450" spans="1:35" ht="15.75" customHeight="1" x14ac:dyDescent="0.25">
      <c r="A450" s="68"/>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row>
    <row r="451" spans="1:35" ht="15.75" customHeight="1" x14ac:dyDescent="0.25">
      <c r="A451" s="68"/>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row>
    <row r="452" spans="1:35" ht="15.75" customHeight="1" x14ac:dyDescent="0.25">
      <c r="A452" s="68"/>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row>
    <row r="453" spans="1:35" ht="15.75" customHeight="1" x14ac:dyDescent="0.25">
      <c r="A453" s="68"/>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row>
    <row r="454" spans="1:35" ht="15.75" customHeight="1" x14ac:dyDescent="0.25">
      <c r="A454" s="68"/>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row>
    <row r="455" spans="1:35" ht="15.75" customHeight="1" x14ac:dyDescent="0.25">
      <c r="A455" s="68"/>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row>
    <row r="456" spans="1:35" ht="15.75" customHeight="1" x14ac:dyDescent="0.25">
      <c r="A456" s="68"/>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row>
    <row r="457" spans="1:35" ht="15.75" customHeight="1" x14ac:dyDescent="0.25">
      <c r="A457" s="68"/>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row>
    <row r="458" spans="1:35" ht="15.75" customHeight="1" x14ac:dyDescent="0.25">
      <c r="A458" s="68"/>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row>
    <row r="459" spans="1:35" ht="15.75" customHeight="1" x14ac:dyDescent="0.25">
      <c r="A459" s="68"/>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row>
    <row r="460" spans="1:35" ht="15.75" customHeight="1" x14ac:dyDescent="0.25">
      <c r="A460" s="68"/>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row>
    <row r="461" spans="1:35" ht="15.75" customHeight="1" x14ac:dyDescent="0.25">
      <c r="A461" s="68"/>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row>
    <row r="462" spans="1:35" ht="15.75" customHeight="1" x14ac:dyDescent="0.25">
      <c r="A462" s="68"/>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row>
    <row r="463" spans="1:35" ht="15.75" customHeight="1" x14ac:dyDescent="0.25">
      <c r="A463" s="68"/>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row>
    <row r="464" spans="1:35" ht="15.75" customHeight="1" x14ac:dyDescent="0.25">
      <c r="A464" s="68"/>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row>
    <row r="465" spans="1:35" ht="15.75" customHeight="1" x14ac:dyDescent="0.25">
      <c r="A465" s="68"/>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row>
    <row r="466" spans="1:35" ht="15.75" customHeight="1" x14ac:dyDescent="0.25">
      <c r="A466" s="68"/>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row>
    <row r="467" spans="1:35" ht="15.75" customHeight="1" x14ac:dyDescent="0.25">
      <c r="A467" s="68"/>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row>
    <row r="468" spans="1:35" ht="15.75" customHeight="1" x14ac:dyDescent="0.25">
      <c r="A468" s="68"/>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row>
    <row r="469" spans="1:35" ht="15.75" customHeight="1" x14ac:dyDescent="0.25">
      <c r="A469" s="68"/>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row>
    <row r="470" spans="1:35" ht="15.75" customHeight="1" x14ac:dyDescent="0.25">
      <c r="A470" s="68"/>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row>
    <row r="471" spans="1:35" ht="15.75" customHeight="1" x14ac:dyDescent="0.25">
      <c r="A471" s="68"/>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row>
    <row r="472" spans="1:35" ht="15.75" customHeight="1" x14ac:dyDescent="0.25">
      <c r="A472" s="68"/>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row>
    <row r="473" spans="1:35" ht="15.75" customHeight="1" x14ac:dyDescent="0.25">
      <c r="A473" s="68"/>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row>
    <row r="474" spans="1:35" ht="15.75" customHeight="1" x14ac:dyDescent="0.25">
      <c r="A474" s="68"/>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row>
    <row r="475" spans="1:35" ht="15.75" customHeight="1" x14ac:dyDescent="0.25">
      <c r="A475" s="68"/>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row>
    <row r="476" spans="1:35" ht="15.75" customHeight="1" x14ac:dyDescent="0.25">
      <c r="A476" s="68"/>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row>
    <row r="477" spans="1:35" ht="15.75" customHeight="1" x14ac:dyDescent="0.25">
      <c r="A477" s="68"/>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row>
    <row r="478" spans="1:35" ht="15.75" customHeight="1" x14ac:dyDescent="0.25">
      <c r="A478" s="68"/>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row>
    <row r="479" spans="1:35" ht="15.75" customHeight="1" x14ac:dyDescent="0.25">
      <c r="A479" s="68"/>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row>
    <row r="480" spans="1:35" ht="15.75" customHeight="1" x14ac:dyDescent="0.25">
      <c r="A480" s="68"/>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row>
    <row r="481" spans="1:35" ht="15.75" customHeight="1" x14ac:dyDescent="0.25">
      <c r="A481" s="68"/>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row>
    <row r="482" spans="1:35" ht="15.75" customHeight="1" x14ac:dyDescent="0.25">
      <c r="A482" s="68"/>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row>
    <row r="483" spans="1:35" ht="15.75" customHeight="1" x14ac:dyDescent="0.25">
      <c r="A483" s="68"/>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row>
    <row r="484" spans="1:35" ht="15.75" customHeight="1" x14ac:dyDescent="0.25">
      <c r="A484" s="68"/>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row>
    <row r="485" spans="1:35" ht="15.75" customHeight="1" x14ac:dyDescent="0.25">
      <c r="A485" s="68"/>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row>
    <row r="486" spans="1:35" ht="15.75" customHeight="1" x14ac:dyDescent="0.25">
      <c r="A486" s="68"/>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row>
    <row r="487" spans="1:35" ht="15.75" customHeight="1" x14ac:dyDescent="0.25">
      <c r="A487" s="68"/>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row>
    <row r="488" spans="1:35" ht="15.75" customHeight="1" x14ac:dyDescent="0.25">
      <c r="A488" s="68"/>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row>
    <row r="489" spans="1:35" ht="15.75" customHeight="1" x14ac:dyDescent="0.25">
      <c r="A489" s="68"/>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row>
    <row r="490" spans="1:35" ht="15.75" customHeight="1" x14ac:dyDescent="0.25">
      <c r="A490" s="68"/>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row>
    <row r="491" spans="1:35" ht="15.75" customHeight="1" x14ac:dyDescent="0.25">
      <c r="A491" s="68"/>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row>
    <row r="492" spans="1:35" ht="15.75" customHeight="1" x14ac:dyDescent="0.25">
      <c r="A492" s="68"/>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row>
    <row r="493" spans="1:35" ht="15.75" customHeight="1" x14ac:dyDescent="0.25">
      <c r="A493" s="68"/>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row>
    <row r="494" spans="1:35" ht="15.75" customHeight="1" x14ac:dyDescent="0.25">
      <c r="A494" s="68"/>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row>
    <row r="495" spans="1:35" ht="15.75" customHeight="1" x14ac:dyDescent="0.25">
      <c r="A495" s="68"/>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row>
    <row r="496" spans="1:35" ht="15.75" customHeight="1" x14ac:dyDescent="0.25">
      <c r="A496" s="68"/>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row>
    <row r="497" spans="1:35" ht="15.75" customHeight="1" x14ac:dyDescent="0.25">
      <c r="A497" s="68"/>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row>
    <row r="498" spans="1:35" ht="15.75" customHeight="1" x14ac:dyDescent="0.25">
      <c r="A498" s="68"/>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B498" s="68"/>
      <c r="AC498" s="68"/>
      <c r="AD498" s="68"/>
      <c r="AE498" s="68"/>
      <c r="AF498" s="68"/>
      <c r="AG498" s="68"/>
      <c r="AH498" s="68"/>
      <c r="AI498" s="68"/>
    </row>
    <row r="499" spans="1:35" ht="15.75" customHeight="1" x14ac:dyDescent="0.25">
      <c r="A499" s="68"/>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B499" s="68"/>
      <c r="AC499" s="68"/>
      <c r="AD499" s="68"/>
      <c r="AE499" s="68"/>
      <c r="AF499" s="68"/>
      <c r="AG499" s="68"/>
      <c r="AH499" s="68"/>
      <c r="AI499" s="68"/>
    </row>
    <row r="500" spans="1:35" ht="15.75" customHeight="1" x14ac:dyDescent="0.25">
      <c r="A500" s="68"/>
      <c r="B500" s="68"/>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row>
    <row r="501" spans="1:35" ht="15.75" customHeight="1" x14ac:dyDescent="0.25">
      <c r="A501" s="68"/>
      <c r="B501" s="68"/>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c r="AA501" s="68"/>
      <c r="AB501" s="68"/>
      <c r="AC501" s="68"/>
      <c r="AD501" s="68"/>
      <c r="AE501" s="68"/>
      <c r="AF501" s="68"/>
      <c r="AG501" s="68"/>
      <c r="AH501" s="68"/>
      <c r="AI501" s="68"/>
    </row>
    <row r="502" spans="1:35" ht="15.75" customHeight="1" x14ac:dyDescent="0.25">
      <c r="A502" s="68"/>
      <c r="B502" s="68"/>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8"/>
      <c r="AD502" s="68"/>
      <c r="AE502" s="68"/>
      <c r="AF502" s="68"/>
      <c r="AG502" s="68"/>
      <c r="AH502" s="68"/>
      <c r="AI502" s="68"/>
    </row>
    <row r="503" spans="1:35" ht="15.75" customHeight="1" x14ac:dyDescent="0.25">
      <c r="A503" s="68"/>
      <c r="B503" s="68"/>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c r="AA503" s="68"/>
      <c r="AB503" s="68"/>
      <c r="AC503" s="68"/>
      <c r="AD503" s="68"/>
      <c r="AE503" s="68"/>
      <c r="AF503" s="68"/>
      <c r="AG503" s="68"/>
      <c r="AH503" s="68"/>
      <c r="AI503" s="68"/>
    </row>
    <row r="504" spans="1:35" ht="15.75" customHeight="1" x14ac:dyDescent="0.25">
      <c r="A504" s="68"/>
      <c r="B504" s="68"/>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c r="AA504" s="68"/>
      <c r="AB504" s="68"/>
      <c r="AC504" s="68"/>
      <c r="AD504" s="68"/>
      <c r="AE504" s="68"/>
      <c r="AF504" s="68"/>
      <c r="AG504" s="68"/>
      <c r="AH504" s="68"/>
      <c r="AI504" s="68"/>
    </row>
    <row r="505" spans="1:35" ht="15.75" customHeight="1" x14ac:dyDescent="0.25">
      <c r="A505" s="68"/>
      <c r="B505" s="68"/>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c r="AA505" s="68"/>
      <c r="AB505" s="68"/>
      <c r="AC505" s="68"/>
      <c r="AD505" s="68"/>
      <c r="AE505" s="68"/>
      <c r="AF505" s="68"/>
      <c r="AG505" s="68"/>
      <c r="AH505" s="68"/>
      <c r="AI505" s="68"/>
    </row>
    <row r="506" spans="1:35" ht="15.75" customHeight="1" x14ac:dyDescent="0.25">
      <c r="A506" s="68"/>
      <c r="B506" s="68"/>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c r="AA506" s="68"/>
      <c r="AB506" s="68"/>
      <c r="AC506" s="68"/>
      <c r="AD506" s="68"/>
      <c r="AE506" s="68"/>
      <c r="AF506" s="68"/>
      <c r="AG506" s="68"/>
      <c r="AH506" s="68"/>
      <c r="AI506" s="68"/>
    </row>
    <row r="507" spans="1:35" ht="15.75" customHeight="1" x14ac:dyDescent="0.25">
      <c r="A507" s="68"/>
      <c r="B507" s="68"/>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row>
    <row r="508" spans="1:35" ht="15.75" customHeight="1" x14ac:dyDescent="0.25">
      <c r="A508" s="68"/>
      <c r="B508" s="68"/>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c r="AA508" s="68"/>
      <c r="AB508" s="68"/>
      <c r="AC508" s="68"/>
      <c r="AD508" s="68"/>
      <c r="AE508" s="68"/>
      <c r="AF508" s="68"/>
      <c r="AG508" s="68"/>
      <c r="AH508" s="68"/>
      <c r="AI508" s="68"/>
    </row>
    <row r="509" spans="1:35" ht="15.75" customHeight="1" x14ac:dyDescent="0.25">
      <c r="A509" s="68"/>
      <c r="B509" s="68"/>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c r="AA509" s="68"/>
      <c r="AB509" s="68"/>
      <c r="AC509" s="68"/>
      <c r="AD509" s="68"/>
      <c r="AE509" s="68"/>
      <c r="AF509" s="68"/>
      <c r="AG509" s="68"/>
      <c r="AH509" s="68"/>
      <c r="AI509" s="68"/>
    </row>
    <row r="510" spans="1:35" ht="15.75" customHeight="1" x14ac:dyDescent="0.25">
      <c r="A510" s="68"/>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row>
    <row r="511" spans="1:35" ht="15.75" customHeight="1" x14ac:dyDescent="0.25">
      <c r="A511" s="68"/>
      <c r="B511" s="68"/>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c r="AA511" s="68"/>
      <c r="AB511" s="68"/>
      <c r="AC511" s="68"/>
      <c r="AD511" s="68"/>
      <c r="AE511" s="68"/>
      <c r="AF511" s="68"/>
      <c r="AG511" s="68"/>
      <c r="AH511" s="68"/>
      <c r="AI511" s="68"/>
    </row>
    <row r="512" spans="1:35" ht="15.75" customHeight="1" x14ac:dyDescent="0.25">
      <c r="A512" s="68"/>
      <c r="B512" s="68"/>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c r="AA512" s="68"/>
      <c r="AB512" s="68"/>
      <c r="AC512" s="68"/>
      <c r="AD512" s="68"/>
      <c r="AE512" s="68"/>
      <c r="AF512" s="68"/>
      <c r="AG512" s="68"/>
      <c r="AH512" s="68"/>
      <c r="AI512" s="68"/>
    </row>
    <row r="513" spans="1:35" ht="15.75" customHeight="1" x14ac:dyDescent="0.25">
      <c r="A513" s="68"/>
      <c r="B513" s="68"/>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c r="AA513" s="68"/>
      <c r="AB513" s="68"/>
      <c r="AC513" s="68"/>
      <c r="AD513" s="68"/>
      <c r="AE513" s="68"/>
      <c r="AF513" s="68"/>
      <c r="AG513" s="68"/>
      <c r="AH513" s="68"/>
      <c r="AI513" s="68"/>
    </row>
    <row r="514" spans="1:35" ht="15.75" customHeight="1" x14ac:dyDescent="0.25">
      <c r="A514" s="68"/>
      <c r="B514" s="68"/>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c r="AA514" s="68"/>
      <c r="AB514" s="68"/>
      <c r="AC514" s="68"/>
      <c r="AD514" s="68"/>
      <c r="AE514" s="68"/>
      <c r="AF514" s="68"/>
      <c r="AG514" s="68"/>
      <c r="AH514" s="68"/>
      <c r="AI514" s="68"/>
    </row>
    <row r="515" spans="1:35" ht="15.75" customHeight="1" x14ac:dyDescent="0.25">
      <c r="A515" s="68"/>
      <c r="B515" s="68"/>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row>
    <row r="516" spans="1:35" ht="15.75" customHeight="1" x14ac:dyDescent="0.25">
      <c r="A516" s="68"/>
      <c r="B516" s="68"/>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row>
    <row r="517" spans="1:35" ht="15.75" customHeight="1" x14ac:dyDescent="0.25">
      <c r="A517" s="68"/>
      <c r="B517" s="68"/>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c r="AA517" s="68"/>
      <c r="AB517" s="68"/>
      <c r="AC517" s="68"/>
      <c r="AD517" s="68"/>
      <c r="AE517" s="68"/>
      <c r="AF517" s="68"/>
      <c r="AG517" s="68"/>
      <c r="AH517" s="68"/>
      <c r="AI517" s="68"/>
    </row>
    <row r="518" spans="1:35" ht="15.75" customHeight="1" x14ac:dyDescent="0.25">
      <c r="A518" s="68"/>
      <c r="B518" s="68"/>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c r="AA518" s="68"/>
      <c r="AB518" s="68"/>
      <c r="AC518" s="68"/>
      <c r="AD518" s="68"/>
      <c r="AE518" s="68"/>
      <c r="AF518" s="68"/>
      <c r="AG518" s="68"/>
      <c r="AH518" s="68"/>
      <c r="AI518" s="68"/>
    </row>
    <row r="519" spans="1:35" ht="15.75" customHeight="1" x14ac:dyDescent="0.25">
      <c r="A519" s="68"/>
      <c r="B519" s="68"/>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row>
    <row r="520" spans="1:35" ht="15.75" customHeight="1" x14ac:dyDescent="0.25">
      <c r="A520" s="68"/>
      <c r="B520" s="68"/>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c r="AA520" s="68"/>
      <c r="AB520" s="68"/>
      <c r="AC520" s="68"/>
      <c r="AD520" s="68"/>
      <c r="AE520" s="68"/>
      <c r="AF520" s="68"/>
      <c r="AG520" s="68"/>
      <c r="AH520" s="68"/>
      <c r="AI520" s="68"/>
    </row>
    <row r="521" spans="1:35" ht="15.75" customHeight="1" x14ac:dyDescent="0.25">
      <c r="A521" s="68"/>
      <c r="B521" s="68"/>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c r="AA521" s="68"/>
      <c r="AB521" s="68"/>
      <c r="AC521" s="68"/>
      <c r="AD521" s="68"/>
      <c r="AE521" s="68"/>
      <c r="AF521" s="68"/>
      <c r="AG521" s="68"/>
      <c r="AH521" s="68"/>
      <c r="AI521" s="68"/>
    </row>
    <row r="522" spans="1:35" ht="15.75" customHeight="1" x14ac:dyDescent="0.25">
      <c r="A522" s="68"/>
      <c r="B522" s="68"/>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c r="AA522" s="68"/>
      <c r="AB522" s="68"/>
      <c r="AC522" s="68"/>
      <c r="AD522" s="68"/>
      <c r="AE522" s="68"/>
      <c r="AF522" s="68"/>
      <c r="AG522" s="68"/>
      <c r="AH522" s="68"/>
      <c r="AI522" s="68"/>
    </row>
    <row r="523" spans="1:35" ht="15.75" customHeight="1" x14ac:dyDescent="0.25">
      <c r="A523" s="68"/>
      <c r="B523" s="68"/>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c r="AA523" s="68"/>
      <c r="AB523" s="68"/>
      <c r="AC523" s="68"/>
      <c r="AD523" s="68"/>
      <c r="AE523" s="68"/>
      <c r="AF523" s="68"/>
      <c r="AG523" s="68"/>
      <c r="AH523" s="68"/>
      <c r="AI523" s="68"/>
    </row>
    <row r="524" spans="1:35" ht="15.75" customHeight="1" x14ac:dyDescent="0.25">
      <c r="A524" s="68"/>
      <c r="B524" s="68"/>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c r="AA524" s="68"/>
      <c r="AB524" s="68"/>
      <c r="AC524" s="68"/>
      <c r="AD524" s="68"/>
      <c r="AE524" s="68"/>
      <c r="AF524" s="68"/>
      <c r="AG524" s="68"/>
      <c r="AH524" s="68"/>
      <c r="AI524" s="68"/>
    </row>
    <row r="525" spans="1:35" ht="15.75" customHeight="1" x14ac:dyDescent="0.25">
      <c r="A525" s="68"/>
      <c r="B525" s="68"/>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c r="AA525" s="68"/>
      <c r="AB525" s="68"/>
      <c r="AC525" s="68"/>
      <c r="AD525" s="68"/>
      <c r="AE525" s="68"/>
      <c r="AF525" s="68"/>
      <c r="AG525" s="68"/>
      <c r="AH525" s="68"/>
      <c r="AI525" s="68"/>
    </row>
    <row r="526" spans="1:35" ht="15.75" customHeight="1" x14ac:dyDescent="0.25">
      <c r="A526" s="68"/>
      <c r="B526" s="68"/>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c r="AA526" s="68"/>
      <c r="AB526" s="68"/>
      <c r="AC526" s="68"/>
      <c r="AD526" s="68"/>
      <c r="AE526" s="68"/>
      <c r="AF526" s="68"/>
      <c r="AG526" s="68"/>
      <c r="AH526" s="68"/>
      <c r="AI526" s="68"/>
    </row>
    <row r="527" spans="1:35" ht="15.75" customHeight="1" x14ac:dyDescent="0.25">
      <c r="A527" s="68"/>
      <c r="B527" s="68"/>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row>
    <row r="528" spans="1:35" ht="15.75" customHeight="1" x14ac:dyDescent="0.25">
      <c r="A528" s="68"/>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row>
    <row r="529" spans="1:35" ht="15.75" customHeight="1" x14ac:dyDescent="0.25">
      <c r="A529" s="68"/>
      <c r="B529" s="68"/>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c r="AA529" s="68"/>
      <c r="AB529" s="68"/>
      <c r="AC529" s="68"/>
      <c r="AD529" s="68"/>
      <c r="AE529" s="68"/>
      <c r="AF529" s="68"/>
      <c r="AG529" s="68"/>
      <c r="AH529" s="68"/>
      <c r="AI529" s="68"/>
    </row>
    <row r="530" spans="1:35" ht="15.75" customHeight="1" x14ac:dyDescent="0.25">
      <c r="A530" s="68"/>
      <c r="B530" s="68"/>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c r="AA530" s="68"/>
      <c r="AB530" s="68"/>
      <c r="AC530" s="68"/>
      <c r="AD530" s="68"/>
      <c r="AE530" s="68"/>
      <c r="AF530" s="68"/>
      <c r="AG530" s="68"/>
      <c r="AH530" s="68"/>
      <c r="AI530" s="68"/>
    </row>
    <row r="531" spans="1:35" ht="15.75" customHeight="1" x14ac:dyDescent="0.25">
      <c r="A531" s="68"/>
      <c r="B531" s="68"/>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row>
    <row r="532" spans="1:35" ht="15.75" customHeight="1" x14ac:dyDescent="0.25">
      <c r="A532" s="68"/>
      <c r="B532" s="68"/>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c r="AA532" s="68"/>
      <c r="AB532" s="68"/>
      <c r="AC532" s="68"/>
      <c r="AD532" s="68"/>
      <c r="AE532" s="68"/>
      <c r="AF532" s="68"/>
      <c r="AG532" s="68"/>
      <c r="AH532" s="68"/>
      <c r="AI532" s="68"/>
    </row>
    <row r="533" spans="1:35" ht="15.75" customHeight="1" x14ac:dyDescent="0.25">
      <c r="A533" s="68"/>
      <c r="B533" s="68"/>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c r="AA533" s="68"/>
      <c r="AB533" s="68"/>
      <c r="AC533" s="68"/>
      <c r="AD533" s="68"/>
      <c r="AE533" s="68"/>
      <c r="AF533" s="68"/>
      <c r="AG533" s="68"/>
      <c r="AH533" s="68"/>
      <c r="AI533" s="68"/>
    </row>
    <row r="534" spans="1:35" ht="15.75" customHeight="1" x14ac:dyDescent="0.25">
      <c r="A534" s="68"/>
      <c r="B534" s="68"/>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c r="AA534" s="68"/>
      <c r="AB534" s="68"/>
      <c r="AC534" s="68"/>
      <c r="AD534" s="68"/>
      <c r="AE534" s="68"/>
      <c r="AF534" s="68"/>
      <c r="AG534" s="68"/>
      <c r="AH534" s="68"/>
      <c r="AI534" s="68"/>
    </row>
    <row r="535" spans="1:35" ht="15.75" customHeight="1" x14ac:dyDescent="0.25">
      <c r="A535" s="68"/>
      <c r="B535" s="68"/>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c r="AA535" s="68"/>
      <c r="AB535" s="68"/>
      <c r="AC535" s="68"/>
      <c r="AD535" s="68"/>
      <c r="AE535" s="68"/>
      <c r="AF535" s="68"/>
      <c r="AG535" s="68"/>
      <c r="AH535" s="68"/>
      <c r="AI535" s="68"/>
    </row>
    <row r="536" spans="1:35" ht="15.75" customHeight="1" x14ac:dyDescent="0.25">
      <c r="A536" s="68"/>
      <c r="B536" s="68"/>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c r="AA536" s="68"/>
      <c r="AB536" s="68"/>
      <c r="AC536" s="68"/>
      <c r="AD536" s="68"/>
      <c r="AE536" s="68"/>
      <c r="AF536" s="68"/>
      <c r="AG536" s="68"/>
      <c r="AH536" s="68"/>
      <c r="AI536" s="68"/>
    </row>
    <row r="537" spans="1:35" ht="15.75" customHeight="1" x14ac:dyDescent="0.25">
      <c r="A537" s="68"/>
      <c r="B537" s="68"/>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c r="AA537" s="68"/>
      <c r="AB537" s="68"/>
      <c r="AC537" s="68"/>
      <c r="AD537" s="68"/>
      <c r="AE537" s="68"/>
      <c r="AF537" s="68"/>
      <c r="AG537" s="68"/>
      <c r="AH537" s="68"/>
      <c r="AI537" s="68"/>
    </row>
    <row r="538" spans="1:35" ht="15.75" customHeight="1" x14ac:dyDescent="0.25">
      <c r="A538" s="68"/>
      <c r="B538" s="68"/>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c r="AA538" s="68"/>
      <c r="AB538" s="68"/>
      <c r="AC538" s="68"/>
      <c r="AD538" s="68"/>
      <c r="AE538" s="68"/>
      <c r="AF538" s="68"/>
      <c r="AG538" s="68"/>
      <c r="AH538" s="68"/>
      <c r="AI538" s="68"/>
    </row>
    <row r="539" spans="1:35" ht="15.75" customHeight="1" x14ac:dyDescent="0.25">
      <c r="A539" s="68"/>
      <c r="B539" s="68"/>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row>
    <row r="540" spans="1:35" ht="15.75" customHeight="1" x14ac:dyDescent="0.25">
      <c r="A540" s="68"/>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row>
    <row r="541" spans="1:35" ht="15.75" customHeight="1" x14ac:dyDescent="0.25">
      <c r="A541" s="68"/>
      <c r="B541" s="68"/>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c r="AA541" s="68"/>
      <c r="AB541" s="68"/>
      <c r="AC541" s="68"/>
      <c r="AD541" s="68"/>
      <c r="AE541" s="68"/>
      <c r="AF541" s="68"/>
      <c r="AG541" s="68"/>
      <c r="AH541" s="68"/>
      <c r="AI541" s="68"/>
    </row>
    <row r="542" spans="1:35" ht="15.75" customHeight="1" x14ac:dyDescent="0.25">
      <c r="A542" s="68"/>
      <c r="B542" s="68"/>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c r="AA542" s="68"/>
      <c r="AB542" s="68"/>
      <c r="AC542" s="68"/>
      <c r="AD542" s="68"/>
      <c r="AE542" s="68"/>
      <c r="AF542" s="68"/>
      <c r="AG542" s="68"/>
      <c r="AH542" s="68"/>
      <c r="AI542" s="68"/>
    </row>
    <row r="543" spans="1:35" ht="15.75" customHeight="1" x14ac:dyDescent="0.25">
      <c r="A543" s="68"/>
      <c r="B543" s="68"/>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c r="AA543" s="68"/>
      <c r="AB543" s="68"/>
      <c r="AC543" s="68"/>
      <c r="AD543" s="68"/>
      <c r="AE543" s="68"/>
      <c r="AF543" s="68"/>
      <c r="AG543" s="68"/>
      <c r="AH543" s="68"/>
      <c r="AI543" s="68"/>
    </row>
    <row r="544" spans="1:35" ht="15.75" customHeight="1" x14ac:dyDescent="0.25">
      <c r="A544" s="68"/>
      <c r="B544" s="68"/>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c r="AA544" s="68"/>
      <c r="AB544" s="68"/>
      <c r="AC544" s="68"/>
      <c r="AD544" s="68"/>
      <c r="AE544" s="68"/>
      <c r="AF544" s="68"/>
      <c r="AG544" s="68"/>
      <c r="AH544" s="68"/>
      <c r="AI544" s="68"/>
    </row>
    <row r="545" spans="1:35" ht="15.75" customHeight="1" x14ac:dyDescent="0.25">
      <c r="A545" s="68"/>
      <c r="B545" s="68"/>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row>
    <row r="546" spans="1:35" ht="15.75" customHeight="1" x14ac:dyDescent="0.25">
      <c r="A546" s="68"/>
      <c r="B546" s="68"/>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c r="AA546" s="68"/>
      <c r="AB546" s="68"/>
      <c r="AC546" s="68"/>
      <c r="AD546" s="68"/>
      <c r="AE546" s="68"/>
      <c r="AF546" s="68"/>
      <c r="AG546" s="68"/>
      <c r="AH546" s="68"/>
      <c r="AI546" s="68"/>
    </row>
    <row r="547" spans="1:35" ht="15.75" customHeight="1" x14ac:dyDescent="0.25">
      <c r="A547" s="68"/>
      <c r="B547" s="68"/>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row>
    <row r="548" spans="1:35" ht="15.75" customHeight="1" x14ac:dyDescent="0.25">
      <c r="A548" s="68"/>
      <c r="B548" s="68"/>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c r="AA548" s="68"/>
      <c r="AB548" s="68"/>
      <c r="AC548" s="68"/>
      <c r="AD548" s="68"/>
      <c r="AE548" s="68"/>
      <c r="AF548" s="68"/>
      <c r="AG548" s="68"/>
      <c r="AH548" s="68"/>
      <c r="AI548" s="68"/>
    </row>
    <row r="549" spans="1:35" ht="15.75" customHeight="1" x14ac:dyDescent="0.25">
      <c r="A549" s="68"/>
      <c r="B549" s="68"/>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c r="AA549" s="68"/>
      <c r="AB549" s="68"/>
      <c r="AC549" s="68"/>
      <c r="AD549" s="68"/>
      <c r="AE549" s="68"/>
      <c r="AF549" s="68"/>
      <c r="AG549" s="68"/>
      <c r="AH549" s="68"/>
      <c r="AI549" s="68"/>
    </row>
    <row r="550" spans="1:35" ht="15.75" customHeight="1" x14ac:dyDescent="0.25">
      <c r="A550" s="68"/>
      <c r="B550" s="68"/>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row>
    <row r="551" spans="1:35" ht="15.75" customHeight="1" x14ac:dyDescent="0.25">
      <c r="A551" s="68"/>
      <c r="B551" s="68"/>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row>
    <row r="552" spans="1:35" ht="15.75" customHeight="1" x14ac:dyDescent="0.25">
      <c r="A552" s="68"/>
      <c r="B552" s="68"/>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c r="AA552" s="68"/>
      <c r="AB552" s="68"/>
      <c r="AC552" s="68"/>
      <c r="AD552" s="68"/>
      <c r="AE552" s="68"/>
      <c r="AF552" s="68"/>
      <c r="AG552" s="68"/>
      <c r="AH552" s="68"/>
      <c r="AI552" s="68"/>
    </row>
    <row r="553" spans="1:35" ht="15.75" customHeight="1" x14ac:dyDescent="0.25">
      <c r="A553" s="68"/>
      <c r="B553" s="68"/>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c r="AA553" s="68"/>
      <c r="AB553" s="68"/>
      <c r="AC553" s="68"/>
      <c r="AD553" s="68"/>
      <c r="AE553" s="68"/>
      <c r="AF553" s="68"/>
      <c r="AG553" s="68"/>
      <c r="AH553" s="68"/>
      <c r="AI553" s="68"/>
    </row>
    <row r="554" spans="1:35" ht="15.75" customHeight="1" x14ac:dyDescent="0.25">
      <c r="A554" s="68"/>
      <c r="B554" s="68"/>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row>
    <row r="555" spans="1:35" ht="15.75" customHeight="1" x14ac:dyDescent="0.25">
      <c r="A555" s="68"/>
      <c r="B555" s="68"/>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c r="AA555" s="68"/>
      <c r="AB555" s="68"/>
      <c r="AC555" s="68"/>
      <c r="AD555" s="68"/>
      <c r="AE555" s="68"/>
      <c r="AF555" s="68"/>
      <c r="AG555" s="68"/>
      <c r="AH555" s="68"/>
      <c r="AI555" s="68"/>
    </row>
    <row r="556" spans="1:35" ht="15.75" customHeight="1" x14ac:dyDescent="0.25">
      <c r="A556" s="68"/>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row>
    <row r="557" spans="1:35" ht="15.75" customHeight="1" x14ac:dyDescent="0.25">
      <c r="A557" s="68"/>
      <c r="B557" s="68"/>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c r="AA557" s="68"/>
      <c r="AB557" s="68"/>
      <c r="AC557" s="68"/>
      <c r="AD557" s="68"/>
      <c r="AE557" s="68"/>
      <c r="AF557" s="68"/>
      <c r="AG557" s="68"/>
      <c r="AH557" s="68"/>
      <c r="AI557" s="68"/>
    </row>
    <row r="558" spans="1:35" ht="15.75" customHeight="1" x14ac:dyDescent="0.25">
      <c r="A558" s="68"/>
      <c r="B558" s="68"/>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c r="AA558" s="68"/>
      <c r="AB558" s="68"/>
      <c r="AC558" s="68"/>
      <c r="AD558" s="68"/>
      <c r="AE558" s="68"/>
      <c r="AF558" s="68"/>
      <c r="AG558" s="68"/>
      <c r="AH558" s="68"/>
      <c r="AI558" s="68"/>
    </row>
    <row r="559" spans="1:35" ht="15.75" customHeight="1" x14ac:dyDescent="0.25">
      <c r="A559" s="68"/>
      <c r="B559" s="68"/>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row>
    <row r="560" spans="1:35" ht="15.75" customHeight="1" x14ac:dyDescent="0.25">
      <c r="A560" s="68"/>
      <c r="B560" s="68"/>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c r="AA560" s="68"/>
      <c r="AB560" s="68"/>
      <c r="AC560" s="68"/>
      <c r="AD560" s="68"/>
      <c r="AE560" s="68"/>
      <c r="AF560" s="68"/>
      <c r="AG560" s="68"/>
      <c r="AH560" s="68"/>
      <c r="AI560" s="68"/>
    </row>
    <row r="561" spans="1:35" ht="15.75" customHeight="1" x14ac:dyDescent="0.25">
      <c r="A561" s="68"/>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row>
    <row r="562" spans="1:35" ht="15.75" customHeight="1" x14ac:dyDescent="0.25">
      <c r="A562" s="68"/>
      <c r="B562" s="68"/>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row>
    <row r="563" spans="1:35" ht="15.75" customHeight="1" x14ac:dyDescent="0.25">
      <c r="A563" s="68"/>
      <c r="B563" s="68"/>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row>
    <row r="564" spans="1:35" ht="15.75" customHeight="1" x14ac:dyDescent="0.25">
      <c r="A564" s="68"/>
      <c r="B564" s="68"/>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c r="AA564" s="68"/>
      <c r="AB564" s="68"/>
      <c r="AC564" s="68"/>
      <c r="AD564" s="68"/>
      <c r="AE564" s="68"/>
      <c r="AF564" s="68"/>
      <c r="AG564" s="68"/>
      <c r="AH564" s="68"/>
      <c r="AI564" s="68"/>
    </row>
    <row r="565" spans="1:35" ht="15.75" customHeight="1" x14ac:dyDescent="0.25">
      <c r="A565" s="68"/>
      <c r="B565" s="68"/>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c r="AA565" s="68"/>
      <c r="AB565" s="68"/>
      <c r="AC565" s="68"/>
      <c r="AD565" s="68"/>
      <c r="AE565" s="68"/>
      <c r="AF565" s="68"/>
      <c r="AG565" s="68"/>
      <c r="AH565" s="68"/>
      <c r="AI565" s="68"/>
    </row>
    <row r="566" spans="1:35" ht="15.75" customHeight="1" x14ac:dyDescent="0.25">
      <c r="A566" s="68"/>
      <c r="B566" s="68"/>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row>
    <row r="567" spans="1:35" ht="15.75" customHeight="1" x14ac:dyDescent="0.25">
      <c r="A567" s="68"/>
      <c r="B567" s="68"/>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c r="AA567" s="68"/>
      <c r="AB567" s="68"/>
      <c r="AC567" s="68"/>
      <c r="AD567" s="68"/>
      <c r="AE567" s="68"/>
      <c r="AF567" s="68"/>
      <c r="AG567" s="68"/>
      <c r="AH567" s="68"/>
      <c r="AI567" s="68"/>
    </row>
    <row r="568" spans="1:35" ht="15.75" customHeight="1" x14ac:dyDescent="0.25">
      <c r="A568" s="68"/>
      <c r="B568" s="68"/>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c r="AA568" s="68"/>
      <c r="AB568" s="68"/>
      <c r="AC568" s="68"/>
      <c r="AD568" s="68"/>
      <c r="AE568" s="68"/>
      <c r="AF568" s="68"/>
      <c r="AG568" s="68"/>
      <c r="AH568" s="68"/>
      <c r="AI568" s="68"/>
    </row>
    <row r="569" spans="1:35" ht="15.75" customHeight="1" x14ac:dyDescent="0.25">
      <c r="A569" s="68"/>
      <c r="B569" s="68"/>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c r="AA569" s="68"/>
      <c r="AB569" s="68"/>
      <c r="AC569" s="68"/>
      <c r="AD569" s="68"/>
      <c r="AE569" s="68"/>
      <c r="AF569" s="68"/>
      <c r="AG569" s="68"/>
      <c r="AH569" s="68"/>
      <c r="AI569" s="68"/>
    </row>
    <row r="570" spans="1:35" ht="15.75" customHeight="1" x14ac:dyDescent="0.25">
      <c r="A570" s="68"/>
      <c r="B570" s="68"/>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c r="AA570" s="68"/>
      <c r="AB570" s="68"/>
      <c r="AC570" s="68"/>
      <c r="AD570" s="68"/>
      <c r="AE570" s="68"/>
      <c r="AF570" s="68"/>
      <c r="AG570" s="68"/>
      <c r="AH570" s="68"/>
      <c r="AI570" s="68"/>
    </row>
    <row r="571" spans="1:35" ht="15.75" customHeight="1" x14ac:dyDescent="0.25">
      <c r="A571" s="68"/>
      <c r="B571" s="68"/>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row>
    <row r="572" spans="1:35" ht="15.75" customHeight="1" x14ac:dyDescent="0.25">
      <c r="A572" s="68"/>
      <c r="B572" s="68"/>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c r="AA572" s="68"/>
      <c r="AB572" s="68"/>
      <c r="AC572" s="68"/>
      <c r="AD572" s="68"/>
      <c r="AE572" s="68"/>
      <c r="AF572" s="68"/>
      <c r="AG572" s="68"/>
      <c r="AH572" s="68"/>
      <c r="AI572" s="68"/>
    </row>
    <row r="573" spans="1:35" ht="15.75" customHeight="1" x14ac:dyDescent="0.25">
      <c r="A573" s="68"/>
      <c r="B573" s="68"/>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c r="AA573" s="68"/>
      <c r="AB573" s="68"/>
      <c r="AC573" s="68"/>
      <c r="AD573" s="68"/>
      <c r="AE573" s="68"/>
      <c r="AF573" s="68"/>
      <c r="AG573" s="68"/>
      <c r="AH573" s="68"/>
      <c r="AI573" s="68"/>
    </row>
    <row r="574" spans="1:35" ht="15.75" customHeight="1" x14ac:dyDescent="0.25">
      <c r="A574" s="68"/>
      <c r="B574" s="68"/>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row>
    <row r="575" spans="1:35" ht="15.75" customHeight="1" x14ac:dyDescent="0.25">
      <c r="A575" s="68"/>
      <c r="B575" s="68"/>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row>
    <row r="576" spans="1:35" ht="15.75" customHeight="1" x14ac:dyDescent="0.25">
      <c r="A576" s="68"/>
      <c r="B576" s="68"/>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c r="AA576" s="68"/>
      <c r="AB576" s="68"/>
      <c r="AC576" s="68"/>
      <c r="AD576" s="68"/>
      <c r="AE576" s="68"/>
      <c r="AF576" s="68"/>
      <c r="AG576" s="68"/>
      <c r="AH576" s="68"/>
      <c r="AI576" s="68"/>
    </row>
    <row r="577" spans="1:35" ht="15.75" customHeight="1" x14ac:dyDescent="0.25">
      <c r="A577" s="68"/>
      <c r="B577" s="68"/>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c r="AA577" s="68"/>
      <c r="AB577" s="68"/>
      <c r="AC577" s="68"/>
      <c r="AD577" s="68"/>
      <c r="AE577" s="68"/>
      <c r="AF577" s="68"/>
      <c r="AG577" s="68"/>
      <c r="AH577" s="68"/>
      <c r="AI577" s="68"/>
    </row>
    <row r="578" spans="1:35" ht="15.75" customHeight="1" x14ac:dyDescent="0.25">
      <c r="A578" s="68"/>
      <c r="B578" s="68"/>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row>
    <row r="579" spans="1:35" ht="15.75" customHeight="1" x14ac:dyDescent="0.25">
      <c r="A579" s="68"/>
      <c r="B579" s="68"/>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c r="AA579" s="68"/>
      <c r="AB579" s="68"/>
      <c r="AC579" s="68"/>
      <c r="AD579" s="68"/>
      <c r="AE579" s="68"/>
      <c r="AF579" s="68"/>
      <c r="AG579" s="68"/>
      <c r="AH579" s="68"/>
      <c r="AI579" s="68"/>
    </row>
    <row r="580" spans="1:35" ht="15.75" customHeight="1" x14ac:dyDescent="0.25">
      <c r="A580" s="68"/>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row>
    <row r="581" spans="1:35" ht="15.75" customHeight="1" x14ac:dyDescent="0.25">
      <c r="A581" s="68"/>
      <c r="B581" s="68"/>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c r="AA581" s="68"/>
      <c r="AB581" s="68"/>
      <c r="AC581" s="68"/>
      <c r="AD581" s="68"/>
      <c r="AE581" s="68"/>
      <c r="AF581" s="68"/>
      <c r="AG581" s="68"/>
      <c r="AH581" s="68"/>
      <c r="AI581" s="68"/>
    </row>
    <row r="582" spans="1:35" ht="15.75" customHeight="1" x14ac:dyDescent="0.25">
      <c r="A582" s="68"/>
      <c r="B582" s="68"/>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c r="AA582" s="68"/>
      <c r="AB582" s="68"/>
      <c r="AC582" s="68"/>
      <c r="AD582" s="68"/>
      <c r="AE582" s="68"/>
      <c r="AF582" s="68"/>
      <c r="AG582" s="68"/>
      <c r="AH582" s="68"/>
      <c r="AI582" s="68"/>
    </row>
    <row r="583" spans="1:35" ht="15.75" customHeight="1" x14ac:dyDescent="0.25">
      <c r="A583" s="68"/>
      <c r="B583" s="68"/>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c r="AA583" s="68"/>
      <c r="AB583" s="68"/>
      <c r="AC583" s="68"/>
      <c r="AD583" s="68"/>
      <c r="AE583" s="68"/>
      <c r="AF583" s="68"/>
      <c r="AG583" s="68"/>
      <c r="AH583" s="68"/>
      <c r="AI583" s="68"/>
    </row>
    <row r="584" spans="1:35" ht="15.75" customHeight="1" x14ac:dyDescent="0.25">
      <c r="A584" s="68"/>
      <c r="B584" s="68"/>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row>
    <row r="585" spans="1:35" ht="15.75" customHeight="1" x14ac:dyDescent="0.25">
      <c r="A585" s="68"/>
      <c r="B585" s="68"/>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c r="AA585" s="68"/>
      <c r="AB585" s="68"/>
      <c r="AC585" s="68"/>
      <c r="AD585" s="68"/>
      <c r="AE585" s="68"/>
      <c r="AF585" s="68"/>
      <c r="AG585" s="68"/>
      <c r="AH585" s="68"/>
      <c r="AI585" s="68"/>
    </row>
    <row r="586" spans="1:35" ht="15.75" customHeight="1" x14ac:dyDescent="0.25">
      <c r="A586" s="68"/>
      <c r="B586" s="68"/>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c r="AA586" s="68"/>
      <c r="AB586" s="68"/>
      <c r="AC586" s="68"/>
      <c r="AD586" s="68"/>
      <c r="AE586" s="68"/>
      <c r="AF586" s="68"/>
      <c r="AG586" s="68"/>
      <c r="AH586" s="68"/>
      <c r="AI586" s="68"/>
    </row>
    <row r="587" spans="1:35" ht="15.75" customHeight="1" x14ac:dyDescent="0.25">
      <c r="A587" s="68"/>
      <c r="B587" s="68"/>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row>
    <row r="588" spans="1:35" ht="15.75" customHeight="1" x14ac:dyDescent="0.25">
      <c r="A588" s="68"/>
      <c r="B588" s="68"/>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c r="AA588" s="68"/>
      <c r="AB588" s="68"/>
      <c r="AC588" s="68"/>
      <c r="AD588" s="68"/>
      <c r="AE588" s="68"/>
      <c r="AF588" s="68"/>
      <c r="AG588" s="68"/>
      <c r="AH588" s="68"/>
      <c r="AI588" s="68"/>
    </row>
    <row r="589" spans="1:35" ht="15.75" customHeight="1" x14ac:dyDescent="0.25">
      <c r="A589" s="68"/>
      <c r="B589" s="68"/>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c r="AA589" s="68"/>
      <c r="AB589" s="68"/>
      <c r="AC589" s="68"/>
      <c r="AD589" s="68"/>
      <c r="AE589" s="68"/>
      <c r="AF589" s="68"/>
      <c r="AG589" s="68"/>
      <c r="AH589" s="68"/>
      <c r="AI589" s="68"/>
    </row>
    <row r="590" spans="1:35" ht="15.75" customHeight="1" x14ac:dyDescent="0.25">
      <c r="A590" s="68"/>
      <c r="B590" s="68"/>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row>
    <row r="591" spans="1:35" ht="15.75" customHeight="1" x14ac:dyDescent="0.25">
      <c r="A591" s="68"/>
      <c r="B591" s="68"/>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row>
    <row r="592" spans="1:35" ht="15.75" customHeight="1" x14ac:dyDescent="0.25">
      <c r="A592" s="68"/>
      <c r="B592" s="68"/>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c r="AA592" s="68"/>
      <c r="AB592" s="68"/>
      <c r="AC592" s="68"/>
      <c r="AD592" s="68"/>
      <c r="AE592" s="68"/>
      <c r="AF592" s="68"/>
      <c r="AG592" s="68"/>
      <c r="AH592" s="68"/>
      <c r="AI592" s="68"/>
    </row>
    <row r="593" spans="1:35" ht="15.75" customHeight="1" x14ac:dyDescent="0.25">
      <c r="A593" s="68"/>
      <c r="B593" s="68"/>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c r="AA593" s="68"/>
      <c r="AB593" s="68"/>
      <c r="AC593" s="68"/>
      <c r="AD593" s="68"/>
      <c r="AE593" s="68"/>
      <c r="AF593" s="68"/>
      <c r="AG593" s="68"/>
      <c r="AH593" s="68"/>
      <c r="AI593" s="68"/>
    </row>
    <row r="594" spans="1:35" ht="15.75" customHeight="1" x14ac:dyDescent="0.25">
      <c r="A594" s="68"/>
      <c r="B594" s="68"/>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row>
    <row r="595" spans="1:35" ht="15.75" customHeight="1" x14ac:dyDescent="0.25">
      <c r="A595" s="68"/>
      <c r="B595" s="68"/>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c r="AA595" s="68"/>
      <c r="AB595" s="68"/>
      <c r="AC595" s="68"/>
      <c r="AD595" s="68"/>
      <c r="AE595" s="68"/>
      <c r="AF595" s="68"/>
      <c r="AG595" s="68"/>
      <c r="AH595" s="68"/>
      <c r="AI595" s="68"/>
    </row>
    <row r="596" spans="1:35" ht="15.75" customHeight="1" x14ac:dyDescent="0.25">
      <c r="A596" s="68"/>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row>
    <row r="597" spans="1:35" ht="15.75" customHeight="1" x14ac:dyDescent="0.25">
      <c r="A597" s="68"/>
      <c r="B597" s="68"/>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c r="AA597" s="68"/>
      <c r="AB597" s="68"/>
      <c r="AC597" s="68"/>
      <c r="AD597" s="68"/>
      <c r="AE597" s="68"/>
      <c r="AF597" s="68"/>
      <c r="AG597" s="68"/>
      <c r="AH597" s="68"/>
      <c r="AI597" s="68"/>
    </row>
    <row r="598" spans="1:35" ht="15.75" customHeight="1" x14ac:dyDescent="0.25">
      <c r="A598" s="68"/>
      <c r="B598" s="68"/>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c r="AA598" s="68"/>
      <c r="AB598" s="68"/>
      <c r="AC598" s="68"/>
      <c r="AD598" s="68"/>
      <c r="AE598" s="68"/>
      <c r="AF598" s="68"/>
      <c r="AG598" s="68"/>
      <c r="AH598" s="68"/>
      <c r="AI598" s="68"/>
    </row>
    <row r="599" spans="1:35" ht="15.75" customHeight="1" x14ac:dyDescent="0.25">
      <c r="A599" s="68"/>
      <c r="B599" s="68"/>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row>
    <row r="600" spans="1:35" ht="15.75" customHeight="1" x14ac:dyDescent="0.25">
      <c r="A600" s="68"/>
      <c r="B600" s="68"/>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c r="AA600" s="68"/>
      <c r="AB600" s="68"/>
      <c r="AC600" s="68"/>
      <c r="AD600" s="68"/>
      <c r="AE600" s="68"/>
      <c r="AF600" s="68"/>
      <c r="AG600" s="68"/>
      <c r="AH600" s="68"/>
      <c r="AI600" s="68"/>
    </row>
    <row r="601" spans="1:35" ht="15.75" customHeight="1" x14ac:dyDescent="0.25">
      <c r="A601" s="68"/>
      <c r="B601" s="68"/>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c r="AA601" s="68"/>
      <c r="AB601" s="68"/>
      <c r="AC601" s="68"/>
      <c r="AD601" s="68"/>
      <c r="AE601" s="68"/>
      <c r="AF601" s="68"/>
      <c r="AG601" s="68"/>
      <c r="AH601" s="68"/>
      <c r="AI601" s="68"/>
    </row>
    <row r="602" spans="1:35" ht="15.75" customHeight="1" x14ac:dyDescent="0.25">
      <c r="A602" s="68"/>
      <c r="B602" s="68"/>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row>
    <row r="603" spans="1:35" ht="15.75" customHeight="1" x14ac:dyDescent="0.25">
      <c r="A603" s="68"/>
      <c r="B603" s="68"/>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row>
    <row r="604" spans="1:35" ht="15.75" customHeight="1" x14ac:dyDescent="0.25">
      <c r="A604" s="68"/>
      <c r="B604" s="68"/>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c r="AA604" s="68"/>
      <c r="AB604" s="68"/>
      <c r="AC604" s="68"/>
      <c r="AD604" s="68"/>
      <c r="AE604" s="68"/>
      <c r="AF604" s="68"/>
      <c r="AG604" s="68"/>
      <c r="AH604" s="68"/>
      <c r="AI604" s="68"/>
    </row>
    <row r="605" spans="1:35" ht="15.75" customHeight="1" x14ac:dyDescent="0.25">
      <c r="A605" s="68"/>
      <c r="B605" s="68"/>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c r="AA605" s="68"/>
      <c r="AB605" s="68"/>
      <c r="AC605" s="68"/>
      <c r="AD605" s="68"/>
      <c r="AE605" s="68"/>
      <c r="AF605" s="68"/>
      <c r="AG605" s="68"/>
      <c r="AH605" s="68"/>
      <c r="AI605" s="68"/>
    </row>
    <row r="606" spans="1:35" ht="15.75" customHeight="1" x14ac:dyDescent="0.25">
      <c r="A606" s="68"/>
      <c r="B606" s="68"/>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row>
    <row r="607" spans="1:35" ht="15.75" customHeight="1" x14ac:dyDescent="0.25">
      <c r="A607" s="68"/>
      <c r="B607" s="68"/>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c r="AA607" s="68"/>
      <c r="AB607" s="68"/>
      <c r="AC607" s="68"/>
      <c r="AD607" s="68"/>
      <c r="AE607" s="68"/>
      <c r="AF607" s="68"/>
      <c r="AG607" s="68"/>
      <c r="AH607" s="68"/>
      <c r="AI607" s="68"/>
    </row>
    <row r="608" spans="1:35" ht="15.75" customHeight="1" x14ac:dyDescent="0.25">
      <c r="A608" s="68"/>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row>
    <row r="609" spans="1:35" ht="15.75" customHeight="1" x14ac:dyDescent="0.25">
      <c r="A609" s="68"/>
      <c r="B609" s="68"/>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c r="AA609" s="68"/>
      <c r="AB609" s="68"/>
      <c r="AC609" s="68"/>
      <c r="AD609" s="68"/>
      <c r="AE609" s="68"/>
      <c r="AF609" s="68"/>
      <c r="AG609" s="68"/>
      <c r="AH609" s="68"/>
      <c r="AI609" s="68"/>
    </row>
    <row r="610" spans="1:35" ht="15.75" customHeight="1" x14ac:dyDescent="0.25">
      <c r="A610" s="68"/>
      <c r="B610" s="68"/>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c r="AA610" s="68"/>
      <c r="AB610" s="68"/>
      <c r="AC610" s="68"/>
      <c r="AD610" s="68"/>
      <c r="AE610" s="68"/>
      <c r="AF610" s="68"/>
      <c r="AG610" s="68"/>
      <c r="AH610" s="68"/>
      <c r="AI610" s="68"/>
    </row>
    <row r="611" spans="1:35" ht="15.75" customHeight="1" x14ac:dyDescent="0.25">
      <c r="A611" s="68"/>
      <c r="B611" s="68"/>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row>
    <row r="612" spans="1:35" ht="15.75" customHeight="1" x14ac:dyDescent="0.25">
      <c r="A612" s="68"/>
      <c r="B612" s="68"/>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c r="AA612" s="68"/>
      <c r="AB612" s="68"/>
      <c r="AC612" s="68"/>
      <c r="AD612" s="68"/>
      <c r="AE612" s="68"/>
      <c r="AF612" s="68"/>
      <c r="AG612" s="68"/>
      <c r="AH612" s="68"/>
      <c r="AI612" s="68"/>
    </row>
    <row r="613" spans="1:35" ht="15.75" customHeight="1" x14ac:dyDescent="0.25">
      <c r="A613" s="68"/>
      <c r="B613" s="68"/>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c r="AA613" s="68"/>
      <c r="AB613" s="68"/>
      <c r="AC613" s="68"/>
      <c r="AD613" s="68"/>
      <c r="AE613" s="68"/>
      <c r="AF613" s="68"/>
      <c r="AG613" s="68"/>
      <c r="AH613" s="68"/>
      <c r="AI613" s="68"/>
    </row>
    <row r="614" spans="1:35" ht="15.75" customHeight="1" x14ac:dyDescent="0.25">
      <c r="A614" s="68"/>
      <c r="B614" s="68"/>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row>
    <row r="615" spans="1:35" ht="15.75" customHeight="1" x14ac:dyDescent="0.25">
      <c r="A615" s="68"/>
      <c r="B615" s="68"/>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row>
    <row r="616" spans="1:35" ht="15.75" customHeight="1" x14ac:dyDescent="0.25">
      <c r="A616" s="68"/>
      <c r="B616" s="68"/>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c r="AA616" s="68"/>
      <c r="AB616" s="68"/>
      <c r="AC616" s="68"/>
      <c r="AD616" s="68"/>
      <c r="AE616" s="68"/>
      <c r="AF616" s="68"/>
      <c r="AG616" s="68"/>
      <c r="AH616" s="68"/>
      <c r="AI616" s="68"/>
    </row>
    <row r="617" spans="1:35" ht="15.75" customHeight="1" x14ac:dyDescent="0.25">
      <c r="A617" s="68"/>
      <c r="B617" s="68"/>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c r="AA617" s="68"/>
      <c r="AB617" s="68"/>
      <c r="AC617" s="68"/>
      <c r="AD617" s="68"/>
      <c r="AE617" s="68"/>
      <c r="AF617" s="68"/>
      <c r="AG617" s="68"/>
      <c r="AH617" s="68"/>
      <c r="AI617" s="68"/>
    </row>
    <row r="618" spans="1:35" ht="15.75" customHeight="1" x14ac:dyDescent="0.25">
      <c r="A618" s="68"/>
      <c r="B618" s="68"/>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row>
    <row r="619" spans="1:35" ht="15.75" customHeight="1" x14ac:dyDescent="0.25">
      <c r="A619" s="68"/>
      <c r="B619" s="68"/>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c r="AA619" s="68"/>
      <c r="AB619" s="68"/>
      <c r="AC619" s="68"/>
      <c r="AD619" s="68"/>
      <c r="AE619" s="68"/>
      <c r="AF619" s="68"/>
      <c r="AG619" s="68"/>
      <c r="AH619" s="68"/>
      <c r="AI619" s="68"/>
    </row>
    <row r="620" spans="1:35" ht="15.75" customHeight="1" x14ac:dyDescent="0.25">
      <c r="A620" s="68"/>
      <c r="B620" s="68"/>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c r="AA620" s="68"/>
      <c r="AB620" s="68"/>
      <c r="AC620" s="68"/>
      <c r="AD620" s="68"/>
      <c r="AE620" s="68"/>
      <c r="AF620" s="68"/>
      <c r="AG620" s="68"/>
      <c r="AH620" s="68"/>
      <c r="AI620" s="68"/>
    </row>
    <row r="621" spans="1:35" ht="15.75" customHeight="1" x14ac:dyDescent="0.25">
      <c r="A621" s="68"/>
      <c r="B621" s="68"/>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c r="AA621" s="68"/>
      <c r="AB621" s="68"/>
      <c r="AC621" s="68"/>
      <c r="AD621" s="68"/>
      <c r="AE621" s="68"/>
      <c r="AF621" s="68"/>
      <c r="AG621" s="68"/>
      <c r="AH621" s="68"/>
      <c r="AI621" s="68"/>
    </row>
    <row r="622" spans="1:35" ht="15.75" customHeight="1" x14ac:dyDescent="0.25">
      <c r="A622" s="68"/>
      <c r="B622" s="68"/>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c r="AA622" s="68"/>
      <c r="AB622" s="68"/>
      <c r="AC622" s="68"/>
      <c r="AD622" s="68"/>
      <c r="AE622" s="68"/>
      <c r="AF622" s="68"/>
      <c r="AG622" s="68"/>
      <c r="AH622" s="68"/>
      <c r="AI622" s="68"/>
    </row>
    <row r="623" spans="1:35" ht="15.75" customHeight="1" x14ac:dyDescent="0.25">
      <c r="A623" s="68"/>
      <c r="B623" s="68"/>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c r="AA623" s="68"/>
      <c r="AB623" s="68"/>
      <c r="AC623" s="68"/>
      <c r="AD623" s="68"/>
      <c r="AE623" s="68"/>
      <c r="AF623" s="68"/>
      <c r="AG623" s="68"/>
      <c r="AH623" s="68"/>
      <c r="AI623" s="68"/>
    </row>
    <row r="624" spans="1:35" ht="15.75" customHeight="1" x14ac:dyDescent="0.25">
      <c r="A624" s="68"/>
      <c r="B624" s="68"/>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c r="AA624" s="68"/>
      <c r="AB624" s="68"/>
      <c r="AC624" s="68"/>
      <c r="AD624" s="68"/>
      <c r="AE624" s="68"/>
      <c r="AF624" s="68"/>
      <c r="AG624" s="68"/>
      <c r="AH624" s="68"/>
      <c r="AI624" s="68"/>
    </row>
    <row r="625" spans="1:35" ht="15.75" customHeight="1" x14ac:dyDescent="0.25">
      <c r="A625" s="68"/>
      <c r="B625" s="68"/>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c r="AA625" s="68"/>
      <c r="AB625" s="68"/>
      <c r="AC625" s="68"/>
      <c r="AD625" s="68"/>
      <c r="AE625" s="68"/>
      <c r="AF625" s="68"/>
      <c r="AG625" s="68"/>
      <c r="AH625" s="68"/>
      <c r="AI625" s="68"/>
    </row>
    <row r="626" spans="1:35" ht="15.75" customHeight="1" x14ac:dyDescent="0.25">
      <c r="A626" s="68"/>
      <c r="B626" s="68"/>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c r="AA626" s="68"/>
      <c r="AB626" s="68"/>
      <c r="AC626" s="68"/>
      <c r="AD626" s="68"/>
      <c r="AE626" s="68"/>
      <c r="AF626" s="68"/>
      <c r="AG626" s="68"/>
      <c r="AH626" s="68"/>
      <c r="AI626" s="68"/>
    </row>
    <row r="627" spans="1:35" ht="15.75" customHeight="1" x14ac:dyDescent="0.25">
      <c r="A627" s="68"/>
      <c r="B627" s="68"/>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c r="AA627" s="68"/>
      <c r="AB627" s="68"/>
      <c r="AC627" s="68"/>
      <c r="AD627" s="68"/>
      <c r="AE627" s="68"/>
      <c r="AF627" s="68"/>
      <c r="AG627" s="68"/>
      <c r="AH627" s="68"/>
      <c r="AI627" s="68"/>
    </row>
    <row r="628" spans="1:35" ht="15.75" customHeight="1" x14ac:dyDescent="0.25">
      <c r="A628" s="68"/>
      <c r="B628" s="68"/>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c r="AA628" s="68"/>
      <c r="AB628" s="68"/>
      <c r="AC628" s="68"/>
      <c r="AD628" s="68"/>
      <c r="AE628" s="68"/>
      <c r="AF628" s="68"/>
      <c r="AG628" s="68"/>
      <c r="AH628" s="68"/>
      <c r="AI628" s="68"/>
    </row>
    <row r="629" spans="1:35" ht="15.75" customHeight="1" x14ac:dyDescent="0.25">
      <c r="A629" s="68"/>
      <c r="B629" s="68"/>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row>
    <row r="630" spans="1:35" ht="15.75" customHeight="1" x14ac:dyDescent="0.25">
      <c r="A630" s="68"/>
      <c r="B630" s="68"/>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c r="AA630" s="68"/>
      <c r="AB630" s="68"/>
      <c r="AC630" s="68"/>
      <c r="AD630" s="68"/>
      <c r="AE630" s="68"/>
      <c r="AF630" s="68"/>
      <c r="AG630" s="68"/>
      <c r="AH630" s="68"/>
      <c r="AI630" s="68"/>
    </row>
    <row r="631" spans="1:35" ht="15.75" customHeight="1" x14ac:dyDescent="0.25">
      <c r="A631" s="68"/>
      <c r="B631" s="68"/>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c r="AA631" s="68"/>
      <c r="AB631" s="68"/>
      <c r="AC631" s="68"/>
      <c r="AD631" s="68"/>
      <c r="AE631" s="68"/>
      <c r="AF631" s="68"/>
      <c r="AG631" s="68"/>
      <c r="AH631" s="68"/>
      <c r="AI631" s="68"/>
    </row>
    <row r="632" spans="1:35" ht="15.75" customHeight="1" x14ac:dyDescent="0.25">
      <c r="A632" s="68"/>
      <c r="B632" s="68"/>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c r="AA632" s="68"/>
      <c r="AB632" s="68"/>
      <c r="AC632" s="68"/>
      <c r="AD632" s="68"/>
      <c r="AE632" s="68"/>
      <c r="AF632" s="68"/>
      <c r="AG632" s="68"/>
      <c r="AH632" s="68"/>
      <c r="AI632" s="68"/>
    </row>
    <row r="633" spans="1:35" ht="15.75" customHeight="1" x14ac:dyDescent="0.25">
      <c r="A633" s="68"/>
      <c r="B633" s="68"/>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c r="AA633" s="68"/>
      <c r="AB633" s="68"/>
      <c r="AC633" s="68"/>
      <c r="AD633" s="68"/>
      <c r="AE633" s="68"/>
      <c r="AF633" s="68"/>
      <c r="AG633" s="68"/>
      <c r="AH633" s="68"/>
      <c r="AI633" s="68"/>
    </row>
    <row r="634" spans="1:35" ht="15.75" customHeight="1" x14ac:dyDescent="0.25">
      <c r="A634" s="68"/>
      <c r="B634" s="68"/>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c r="AA634" s="68"/>
      <c r="AB634" s="68"/>
      <c r="AC634" s="68"/>
      <c r="AD634" s="68"/>
      <c r="AE634" s="68"/>
      <c r="AF634" s="68"/>
      <c r="AG634" s="68"/>
      <c r="AH634" s="68"/>
      <c r="AI634" s="68"/>
    </row>
    <row r="635" spans="1:35" ht="15.75" customHeight="1" x14ac:dyDescent="0.25">
      <c r="A635" s="68"/>
      <c r="B635" s="68"/>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c r="AA635" s="68"/>
      <c r="AB635" s="68"/>
      <c r="AC635" s="68"/>
      <c r="AD635" s="68"/>
      <c r="AE635" s="68"/>
      <c r="AF635" s="68"/>
      <c r="AG635" s="68"/>
      <c r="AH635" s="68"/>
      <c r="AI635" s="68"/>
    </row>
    <row r="636" spans="1:35" ht="15.75" customHeight="1" x14ac:dyDescent="0.25">
      <c r="A636" s="68"/>
      <c r="B636" s="68"/>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c r="AA636" s="68"/>
      <c r="AB636" s="68"/>
      <c r="AC636" s="68"/>
      <c r="AD636" s="68"/>
      <c r="AE636" s="68"/>
      <c r="AF636" s="68"/>
      <c r="AG636" s="68"/>
      <c r="AH636" s="68"/>
      <c r="AI636" s="68"/>
    </row>
    <row r="637" spans="1:35" ht="15.75" customHeight="1" x14ac:dyDescent="0.25">
      <c r="A637" s="68"/>
      <c r="B637" s="68"/>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c r="AA637" s="68"/>
      <c r="AB637" s="68"/>
      <c r="AC637" s="68"/>
      <c r="AD637" s="68"/>
      <c r="AE637" s="68"/>
      <c r="AF637" s="68"/>
      <c r="AG637" s="68"/>
      <c r="AH637" s="68"/>
      <c r="AI637" s="68"/>
    </row>
    <row r="638" spans="1:35" ht="15.75" customHeight="1" x14ac:dyDescent="0.25">
      <c r="A638" s="68"/>
      <c r="B638" s="68"/>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row>
    <row r="639" spans="1:35" ht="15.75" customHeight="1" x14ac:dyDescent="0.25">
      <c r="A639" s="68"/>
      <c r="B639" s="68"/>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c r="AA639" s="68"/>
      <c r="AB639" s="68"/>
      <c r="AC639" s="68"/>
      <c r="AD639" s="68"/>
      <c r="AE639" s="68"/>
      <c r="AF639" s="68"/>
      <c r="AG639" s="68"/>
      <c r="AH639" s="68"/>
      <c r="AI639" s="68"/>
    </row>
    <row r="640" spans="1:35" ht="15.75" customHeight="1" x14ac:dyDescent="0.25">
      <c r="A640" s="68"/>
      <c r="B640" s="68"/>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c r="AA640" s="68"/>
      <c r="AB640" s="68"/>
      <c r="AC640" s="68"/>
      <c r="AD640" s="68"/>
      <c r="AE640" s="68"/>
      <c r="AF640" s="68"/>
      <c r="AG640" s="68"/>
      <c r="AH640" s="68"/>
      <c r="AI640" s="68"/>
    </row>
    <row r="641" spans="1:35" ht="15.75" customHeight="1" x14ac:dyDescent="0.25">
      <c r="A641" s="68"/>
      <c r="B641" s="68"/>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c r="AA641" s="68"/>
      <c r="AB641" s="68"/>
      <c r="AC641" s="68"/>
      <c r="AD641" s="68"/>
      <c r="AE641" s="68"/>
      <c r="AF641" s="68"/>
      <c r="AG641" s="68"/>
      <c r="AH641" s="68"/>
      <c r="AI641" s="68"/>
    </row>
    <row r="642" spans="1:35" ht="15.75" customHeight="1" x14ac:dyDescent="0.25">
      <c r="A642" s="68"/>
      <c r="B642" s="68"/>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c r="AA642" s="68"/>
      <c r="AB642" s="68"/>
      <c r="AC642" s="68"/>
      <c r="AD642" s="68"/>
      <c r="AE642" s="68"/>
      <c r="AF642" s="68"/>
      <c r="AG642" s="68"/>
      <c r="AH642" s="68"/>
      <c r="AI642" s="68"/>
    </row>
    <row r="643" spans="1:35" ht="15.75" customHeight="1" x14ac:dyDescent="0.25">
      <c r="A643" s="68"/>
      <c r="B643" s="68"/>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c r="AA643" s="68"/>
      <c r="AB643" s="68"/>
      <c r="AC643" s="68"/>
      <c r="AD643" s="68"/>
      <c r="AE643" s="68"/>
      <c r="AF643" s="68"/>
      <c r="AG643" s="68"/>
      <c r="AH643" s="68"/>
      <c r="AI643" s="68"/>
    </row>
    <row r="644" spans="1:35" ht="15.75" customHeight="1" x14ac:dyDescent="0.25">
      <c r="A644" s="68"/>
      <c r="B644" s="68"/>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c r="AA644" s="68"/>
      <c r="AB644" s="68"/>
      <c r="AC644" s="68"/>
      <c r="AD644" s="68"/>
      <c r="AE644" s="68"/>
      <c r="AF644" s="68"/>
      <c r="AG644" s="68"/>
      <c r="AH644" s="68"/>
      <c r="AI644" s="68"/>
    </row>
    <row r="645" spans="1:35" ht="15.75" customHeight="1" x14ac:dyDescent="0.25">
      <c r="A645" s="68"/>
      <c r="B645" s="68"/>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c r="AA645" s="68"/>
      <c r="AB645" s="68"/>
      <c r="AC645" s="68"/>
      <c r="AD645" s="68"/>
      <c r="AE645" s="68"/>
      <c r="AF645" s="68"/>
      <c r="AG645" s="68"/>
      <c r="AH645" s="68"/>
      <c r="AI645" s="68"/>
    </row>
    <row r="646" spans="1:35" ht="15.75" customHeight="1" x14ac:dyDescent="0.25">
      <c r="A646" s="68"/>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row>
    <row r="647" spans="1:35" ht="15.75" customHeight="1" x14ac:dyDescent="0.25">
      <c r="A647" s="68"/>
      <c r="B647" s="68"/>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row>
    <row r="648" spans="1:35" ht="15.75" customHeight="1" x14ac:dyDescent="0.25">
      <c r="A648" s="68"/>
      <c r="B648" s="68"/>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row>
    <row r="649" spans="1:35" ht="15.75" customHeight="1" x14ac:dyDescent="0.25">
      <c r="A649" s="68"/>
      <c r="B649" s="68"/>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row>
    <row r="650" spans="1:35" ht="15.75" customHeight="1" x14ac:dyDescent="0.25">
      <c r="A650" s="68"/>
      <c r="B650" s="68"/>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row>
    <row r="651" spans="1:35" ht="15.75" customHeight="1" x14ac:dyDescent="0.25">
      <c r="A651" s="68"/>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row>
    <row r="652" spans="1:35" ht="15.75" customHeight="1" x14ac:dyDescent="0.25">
      <c r="A652" s="68"/>
      <c r="B652" s="68"/>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row>
    <row r="653" spans="1:35" ht="15.75" customHeight="1" x14ac:dyDescent="0.25">
      <c r="A653" s="68"/>
      <c r="B653" s="68"/>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c r="AA653" s="68"/>
      <c r="AB653" s="68"/>
      <c r="AC653" s="68"/>
      <c r="AD653" s="68"/>
      <c r="AE653" s="68"/>
      <c r="AF653" s="68"/>
      <c r="AG653" s="68"/>
      <c r="AH653" s="68"/>
      <c r="AI653" s="68"/>
    </row>
    <row r="654" spans="1:35" ht="15.75" customHeight="1" x14ac:dyDescent="0.25">
      <c r="A654" s="68"/>
      <c r="B654" s="68"/>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c r="AA654" s="68"/>
      <c r="AB654" s="68"/>
      <c r="AC654" s="68"/>
      <c r="AD654" s="68"/>
      <c r="AE654" s="68"/>
      <c r="AF654" s="68"/>
      <c r="AG654" s="68"/>
      <c r="AH654" s="68"/>
      <c r="AI654" s="68"/>
    </row>
    <row r="655" spans="1:35" ht="15.75" customHeight="1" x14ac:dyDescent="0.25">
      <c r="A655" s="68"/>
      <c r="B655" s="68"/>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c r="AA655" s="68"/>
      <c r="AB655" s="68"/>
      <c r="AC655" s="68"/>
      <c r="AD655" s="68"/>
      <c r="AE655" s="68"/>
      <c r="AF655" s="68"/>
      <c r="AG655" s="68"/>
      <c r="AH655" s="68"/>
      <c r="AI655" s="68"/>
    </row>
    <row r="656" spans="1:35" ht="15.75" customHeight="1" x14ac:dyDescent="0.25">
      <c r="A656" s="68"/>
      <c r="B656" s="68"/>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c r="AA656" s="68"/>
      <c r="AB656" s="68"/>
      <c r="AC656" s="68"/>
      <c r="AD656" s="68"/>
      <c r="AE656" s="68"/>
      <c r="AF656" s="68"/>
      <c r="AG656" s="68"/>
      <c r="AH656" s="68"/>
      <c r="AI656" s="68"/>
    </row>
    <row r="657" spans="1:35" ht="15.75" customHeight="1" x14ac:dyDescent="0.25">
      <c r="A657" s="68"/>
      <c r="B657" s="68"/>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c r="AA657" s="68"/>
      <c r="AB657" s="68"/>
      <c r="AC657" s="68"/>
      <c r="AD657" s="68"/>
      <c r="AE657" s="68"/>
      <c r="AF657" s="68"/>
      <c r="AG657" s="68"/>
      <c r="AH657" s="68"/>
      <c r="AI657" s="68"/>
    </row>
    <row r="658" spans="1:35" ht="15.75" customHeight="1" x14ac:dyDescent="0.25">
      <c r="A658" s="68"/>
      <c r="B658" s="68"/>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c r="AA658" s="68"/>
      <c r="AB658" s="68"/>
      <c r="AC658" s="68"/>
      <c r="AD658" s="68"/>
      <c r="AE658" s="68"/>
      <c r="AF658" s="68"/>
      <c r="AG658" s="68"/>
      <c r="AH658" s="68"/>
      <c r="AI658" s="68"/>
    </row>
    <row r="659" spans="1:35" ht="15.75" customHeight="1" x14ac:dyDescent="0.25">
      <c r="A659" s="68"/>
      <c r="B659" s="68"/>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c r="AA659" s="68"/>
      <c r="AB659" s="68"/>
      <c r="AC659" s="68"/>
      <c r="AD659" s="68"/>
      <c r="AE659" s="68"/>
      <c r="AF659" s="68"/>
      <c r="AG659" s="68"/>
      <c r="AH659" s="68"/>
      <c r="AI659" s="68"/>
    </row>
    <row r="660" spans="1:35" ht="15.75" customHeight="1" x14ac:dyDescent="0.25">
      <c r="A660" s="68"/>
      <c r="B660" s="68"/>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c r="AA660" s="68"/>
      <c r="AB660" s="68"/>
      <c r="AC660" s="68"/>
      <c r="AD660" s="68"/>
      <c r="AE660" s="68"/>
      <c r="AF660" s="68"/>
      <c r="AG660" s="68"/>
      <c r="AH660" s="68"/>
      <c r="AI660" s="68"/>
    </row>
    <row r="661" spans="1:35" ht="15.75" customHeight="1" x14ac:dyDescent="0.25">
      <c r="A661" s="68"/>
      <c r="B661" s="68"/>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c r="AA661" s="68"/>
      <c r="AB661" s="68"/>
      <c r="AC661" s="68"/>
      <c r="AD661" s="68"/>
      <c r="AE661" s="68"/>
      <c r="AF661" s="68"/>
      <c r="AG661" s="68"/>
      <c r="AH661" s="68"/>
      <c r="AI661" s="68"/>
    </row>
    <row r="662" spans="1:35" ht="15.75" customHeight="1" x14ac:dyDescent="0.25">
      <c r="A662" s="68"/>
      <c r="B662" s="68"/>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c r="AA662" s="68"/>
      <c r="AB662" s="68"/>
      <c r="AC662" s="68"/>
      <c r="AD662" s="68"/>
      <c r="AE662" s="68"/>
      <c r="AF662" s="68"/>
      <c r="AG662" s="68"/>
      <c r="AH662" s="68"/>
      <c r="AI662" s="68"/>
    </row>
    <row r="663" spans="1:35" ht="15.75" customHeight="1" x14ac:dyDescent="0.25">
      <c r="A663" s="68"/>
      <c r="B663" s="68"/>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c r="AA663" s="68"/>
      <c r="AB663" s="68"/>
      <c r="AC663" s="68"/>
      <c r="AD663" s="68"/>
      <c r="AE663" s="68"/>
      <c r="AF663" s="68"/>
      <c r="AG663" s="68"/>
      <c r="AH663" s="68"/>
      <c r="AI663" s="68"/>
    </row>
    <row r="664" spans="1:35" ht="15.75" customHeight="1" x14ac:dyDescent="0.25">
      <c r="A664" s="68"/>
      <c r="B664" s="68"/>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c r="AA664" s="68"/>
      <c r="AB664" s="68"/>
      <c r="AC664" s="68"/>
      <c r="AD664" s="68"/>
      <c r="AE664" s="68"/>
      <c r="AF664" s="68"/>
      <c r="AG664" s="68"/>
      <c r="AH664" s="68"/>
      <c r="AI664" s="68"/>
    </row>
    <row r="665" spans="1:35" ht="15.75" customHeight="1" x14ac:dyDescent="0.25">
      <c r="A665" s="68"/>
      <c r="B665" s="68"/>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c r="AA665" s="68"/>
      <c r="AB665" s="68"/>
      <c r="AC665" s="68"/>
      <c r="AD665" s="68"/>
      <c r="AE665" s="68"/>
      <c r="AF665" s="68"/>
      <c r="AG665" s="68"/>
      <c r="AH665" s="68"/>
      <c r="AI665" s="68"/>
    </row>
    <row r="666" spans="1:35" ht="15.75" customHeight="1" x14ac:dyDescent="0.25">
      <c r="A666" s="68"/>
      <c r="B666" s="68"/>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c r="AA666" s="68"/>
      <c r="AB666" s="68"/>
      <c r="AC666" s="68"/>
      <c r="AD666" s="68"/>
      <c r="AE666" s="68"/>
      <c r="AF666" s="68"/>
      <c r="AG666" s="68"/>
      <c r="AH666" s="68"/>
      <c r="AI666" s="68"/>
    </row>
    <row r="667" spans="1:35" ht="15.75" customHeight="1" x14ac:dyDescent="0.25">
      <c r="A667" s="68"/>
      <c r="B667" s="68"/>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c r="AA667" s="68"/>
      <c r="AB667" s="68"/>
      <c r="AC667" s="68"/>
      <c r="AD667" s="68"/>
      <c r="AE667" s="68"/>
      <c r="AF667" s="68"/>
      <c r="AG667" s="68"/>
      <c r="AH667" s="68"/>
      <c r="AI667" s="68"/>
    </row>
    <row r="668" spans="1:35" ht="15.75" customHeight="1" x14ac:dyDescent="0.25">
      <c r="A668" s="68"/>
      <c r="B668" s="68"/>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c r="AA668" s="68"/>
      <c r="AB668" s="68"/>
      <c r="AC668" s="68"/>
      <c r="AD668" s="68"/>
      <c r="AE668" s="68"/>
      <c r="AF668" s="68"/>
      <c r="AG668" s="68"/>
      <c r="AH668" s="68"/>
      <c r="AI668" s="68"/>
    </row>
    <row r="669" spans="1:35" ht="15.75" customHeight="1" x14ac:dyDescent="0.25">
      <c r="A669" s="68"/>
      <c r="B669" s="68"/>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row>
    <row r="670" spans="1:35" ht="15.75" customHeight="1" x14ac:dyDescent="0.25">
      <c r="A670" s="68"/>
      <c r="B670" s="68"/>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c r="AA670" s="68"/>
      <c r="AB670" s="68"/>
      <c r="AC670" s="68"/>
      <c r="AD670" s="68"/>
      <c r="AE670" s="68"/>
      <c r="AF670" s="68"/>
      <c r="AG670" s="68"/>
      <c r="AH670" s="68"/>
      <c r="AI670" s="68"/>
    </row>
    <row r="671" spans="1:35" ht="15.75" customHeight="1" x14ac:dyDescent="0.25">
      <c r="A671" s="68"/>
      <c r="B671" s="68"/>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c r="AA671" s="68"/>
      <c r="AB671" s="68"/>
      <c r="AC671" s="68"/>
      <c r="AD671" s="68"/>
      <c r="AE671" s="68"/>
      <c r="AF671" s="68"/>
      <c r="AG671" s="68"/>
      <c r="AH671" s="68"/>
      <c r="AI671" s="68"/>
    </row>
    <row r="672" spans="1:35" ht="15.75" customHeight="1" x14ac:dyDescent="0.25">
      <c r="A672" s="68"/>
      <c r="B672" s="68"/>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c r="AA672" s="68"/>
      <c r="AB672" s="68"/>
      <c r="AC672" s="68"/>
      <c r="AD672" s="68"/>
      <c r="AE672" s="68"/>
      <c r="AF672" s="68"/>
      <c r="AG672" s="68"/>
      <c r="AH672" s="68"/>
      <c r="AI672" s="68"/>
    </row>
    <row r="673" spans="1:35" ht="15.75" customHeight="1" x14ac:dyDescent="0.25">
      <c r="A673" s="68"/>
      <c r="B673" s="68"/>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c r="AA673" s="68"/>
      <c r="AB673" s="68"/>
      <c r="AC673" s="68"/>
      <c r="AD673" s="68"/>
      <c r="AE673" s="68"/>
      <c r="AF673" s="68"/>
      <c r="AG673" s="68"/>
      <c r="AH673" s="68"/>
      <c r="AI673" s="68"/>
    </row>
    <row r="674" spans="1:35" ht="15.75" customHeight="1" x14ac:dyDescent="0.25">
      <c r="A674" s="68"/>
      <c r="B674" s="68"/>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c r="AA674" s="68"/>
      <c r="AB674" s="68"/>
      <c r="AC674" s="68"/>
      <c r="AD674" s="68"/>
      <c r="AE674" s="68"/>
      <c r="AF674" s="68"/>
      <c r="AG674" s="68"/>
      <c r="AH674" s="68"/>
      <c r="AI674" s="68"/>
    </row>
    <row r="675" spans="1:35" ht="15.75" customHeight="1" x14ac:dyDescent="0.25">
      <c r="A675" s="68"/>
      <c r="B675" s="68"/>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c r="AA675" s="68"/>
      <c r="AB675" s="68"/>
      <c r="AC675" s="68"/>
      <c r="AD675" s="68"/>
      <c r="AE675" s="68"/>
      <c r="AF675" s="68"/>
      <c r="AG675" s="68"/>
      <c r="AH675" s="68"/>
      <c r="AI675" s="68"/>
    </row>
    <row r="676" spans="1:35" ht="15.75" customHeight="1" x14ac:dyDescent="0.25">
      <c r="A676" s="68"/>
      <c r="B676" s="68"/>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c r="AA676" s="68"/>
      <c r="AB676" s="68"/>
      <c r="AC676" s="68"/>
      <c r="AD676" s="68"/>
      <c r="AE676" s="68"/>
      <c r="AF676" s="68"/>
      <c r="AG676" s="68"/>
      <c r="AH676" s="68"/>
      <c r="AI676" s="68"/>
    </row>
    <row r="677" spans="1:35" ht="15.75" customHeight="1" x14ac:dyDescent="0.25">
      <c r="A677" s="68"/>
      <c r="B677" s="68"/>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c r="AA677" s="68"/>
      <c r="AB677" s="68"/>
      <c r="AC677" s="68"/>
      <c r="AD677" s="68"/>
      <c r="AE677" s="68"/>
      <c r="AF677" s="68"/>
      <c r="AG677" s="68"/>
      <c r="AH677" s="68"/>
      <c r="AI677" s="68"/>
    </row>
    <row r="678" spans="1:35" ht="15.75" customHeight="1" x14ac:dyDescent="0.25">
      <c r="A678" s="68"/>
      <c r="B678" s="68"/>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c r="AA678" s="68"/>
      <c r="AB678" s="68"/>
      <c r="AC678" s="68"/>
      <c r="AD678" s="68"/>
      <c r="AE678" s="68"/>
      <c r="AF678" s="68"/>
      <c r="AG678" s="68"/>
      <c r="AH678" s="68"/>
      <c r="AI678" s="68"/>
    </row>
    <row r="679" spans="1:35" ht="15.75" customHeight="1" x14ac:dyDescent="0.25">
      <c r="A679" s="68"/>
      <c r="B679" s="68"/>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c r="AA679" s="68"/>
      <c r="AB679" s="68"/>
      <c r="AC679" s="68"/>
      <c r="AD679" s="68"/>
      <c r="AE679" s="68"/>
      <c r="AF679" s="68"/>
      <c r="AG679" s="68"/>
      <c r="AH679" s="68"/>
      <c r="AI679" s="68"/>
    </row>
    <row r="680" spans="1:35" ht="15.75" customHeight="1" x14ac:dyDescent="0.25">
      <c r="A680" s="68"/>
      <c r="B680" s="68"/>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c r="AA680" s="68"/>
      <c r="AB680" s="68"/>
      <c r="AC680" s="68"/>
      <c r="AD680" s="68"/>
      <c r="AE680" s="68"/>
      <c r="AF680" s="68"/>
      <c r="AG680" s="68"/>
      <c r="AH680" s="68"/>
      <c r="AI680" s="68"/>
    </row>
    <row r="681" spans="1:35" ht="15.75" customHeight="1" x14ac:dyDescent="0.25">
      <c r="A681" s="68"/>
      <c r="B681" s="68"/>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c r="AA681" s="68"/>
      <c r="AB681" s="68"/>
      <c r="AC681" s="68"/>
      <c r="AD681" s="68"/>
      <c r="AE681" s="68"/>
      <c r="AF681" s="68"/>
      <c r="AG681" s="68"/>
      <c r="AH681" s="68"/>
      <c r="AI681" s="68"/>
    </row>
    <row r="682" spans="1:35" ht="15.75" customHeight="1" x14ac:dyDescent="0.25">
      <c r="A682" s="68"/>
      <c r="B682" s="68"/>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c r="AA682" s="68"/>
      <c r="AB682" s="68"/>
      <c r="AC682" s="68"/>
      <c r="AD682" s="68"/>
      <c r="AE682" s="68"/>
      <c r="AF682" s="68"/>
      <c r="AG682" s="68"/>
      <c r="AH682" s="68"/>
      <c r="AI682" s="68"/>
    </row>
    <row r="683" spans="1:35" ht="15.75" customHeight="1" x14ac:dyDescent="0.25">
      <c r="A683" s="68"/>
      <c r="B683" s="68"/>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c r="AA683" s="68"/>
      <c r="AB683" s="68"/>
      <c r="AC683" s="68"/>
      <c r="AD683" s="68"/>
      <c r="AE683" s="68"/>
      <c r="AF683" s="68"/>
      <c r="AG683" s="68"/>
      <c r="AH683" s="68"/>
      <c r="AI683" s="68"/>
    </row>
    <row r="684" spans="1:35" ht="15.75" customHeight="1" x14ac:dyDescent="0.25">
      <c r="A684" s="68"/>
      <c r="B684" s="68"/>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c r="AA684" s="68"/>
      <c r="AB684" s="68"/>
      <c r="AC684" s="68"/>
      <c r="AD684" s="68"/>
      <c r="AE684" s="68"/>
      <c r="AF684" s="68"/>
      <c r="AG684" s="68"/>
      <c r="AH684" s="68"/>
      <c r="AI684" s="68"/>
    </row>
    <row r="685" spans="1:35" ht="15.75" customHeight="1" x14ac:dyDescent="0.25">
      <c r="A685" s="68"/>
      <c r="B685" s="68"/>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c r="AA685" s="68"/>
      <c r="AB685" s="68"/>
      <c r="AC685" s="68"/>
      <c r="AD685" s="68"/>
      <c r="AE685" s="68"/>
      <c r="AF685" s="68"/>
      <c r="AG685" s="68"/>
      <c r="AH685" s="68"/>
      <c r="AI685" s="68"/>
    </row>
    <row r="686" spans="1:35" ht="15.75" customHeight="1" x14ac:dyDescent="0.25">
      <c r="A686" s="68"/>
      <c r="B686" s="68"/>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c r="AA686" s="68"/>
      <c r="AB686" s="68"/>
      <c r="AC686" s="68"/>
      <c r="AD686" s="68"/>
      <c r="AE686" s="68"/>
      <c r="AF686" s="68"/>
      <c r="AG686" s="68"/>
      <c r="AH686" s="68"/>
      <c r="AI686" s="68"/>
    </row>
    <row r="687" spans="1:35" ht="15.75" customHeight="1" x14ac:dyDescent="0.25">
      <c r="A687" s="68"/>
      <c r="B687" s="68"/>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c r="AA687" s="68"/>
      <c r="AB687" s="68"/>
      <c r="AC687" s="68"/>
      <c r="AD687" s="68"/>
      <c r="AE687" s="68"/>
      <c r="AF687" s="68"/>
      <c r="AG687" s="68"/>
      <c r="AH687" s="68"/>
      <c r="AI687" s="68"/>
    </row>
    <row r="688" spans="1:35" ht="15.75" customHeight="1" x14ac:dyDescent="0.25">
      <c r="A688" s="68"/>
      <c r="B688" s="68"/>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c r="AA688" s="68"/>
      <c r="AB688" s="68"/>
      <c r="AC688" s="68"/>
      <c r="AD688" s="68"/>
      <c r="AE688" s="68"/>
      <c r="AF688" s="68"/>
      <c r="AG688" s="68"/>
      <c r="AH688" s="68"/>
      <c r="AI688" s="68"/>
    </row>
    <row r="689" spans="1:35" ht="15.75" customHeight="1" x14ac:dyDescent="0.25">
      <c r="A689" s="68"/>
      <c r="B689" s="68"/>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c r="AA689" s="68"/>
      <c r="AB689" s="68"/>
      <c r="AC689" s="68"/>
      <c r="AD689" s="68"/>
      <c r="AE689" s="68"/>
      <c r="AF689" s="68"/>
      <c r="AG689" s="68"/>
      <c r="AH689" s="68"/>
      <c r="AI689" s="68"/>
    </row>
    <row r="690" spans="1:35" ht="15.75" customHeight="1" x14ac:dyDescent="0.25">
      <c r="A690" s="68"/>
      <c r="B690" s="68"/>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c r="AA690" s="68"/>
      <c r="AB690" s="68"/>
      <c r="AC690" s="68"/>
      <c r="AD690" s="68"/>
      <c r="AE690" s="68"/>
      <c r="AF690" s="68"/>
      <c r="AG690" s="68"/>
      <c r="AH690" s="68"/>
      <c r="AI690" s="68"/>
    </row>
    <row r="691" spans="1:35" ht="15.75" customHeight="1" x14ac:dyDescent="0.25">
      <c r="A691" s="68"/>
      <c r="B691" s="68"/>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c r="AA691" s="68"/>
      <c r="AB691" s="68"/>
      <c r="AC691" s="68"/>
      <c r="AD691" s="68"/>
      <c r="AE691" s="68"/>
      <c r="AF691" s="68"/>
      <c r="AG691" s="68"/>
      <c r="AH691" s="68"/>
      <c r="AI691" s="68"/>
    </row>
    <row r="692" spans="1:35" ht="15.75" customHeight="1" x14ac:dyDescent="0.25">
      <c r="A692" s="68"/>
      <c r="B692" s="68"/>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c r="AA692" s="68"/>
      <c r="AB692" s="68"/>
      <c r="AC692" s="68"/>
      <c r="AD692" s="68"/>
      <c r="AE692" s="68"/>
      <c r="AF692" s="68"/>
      <c r="AG692" s="68"/>
      <c r="AH692" s="68"/>
      <c r="AI692" s="68"/>
    </row>
    <row r="693" spans="1:35" ht="15.75" customHeight="1" x14ac:dyDescent="0.25">
      <c r="A693" s="68"/>
      <c r="B693" s="68"/>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c r="AA693" s="68"/>
      <c r="AB693" s="68"/>
      <c r="AC693" s="68"/>
      <c r="AD693" s="68"/>
      <c r="AE693" s="68"/>
      <c r="AF693" s="68"/>
      <c r="AG693" s="68"/>
      <c r="AH693" s="68"/>
      <c r="AI693" s="68"/>
    </row>
    <row r="694" spans="1:35" ht="15.75" customHeight="1" x14ac:dyDescent="0.25">
      <c r="A694" s="68"/>
      <c r="B694" s="68"/>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c r="AA694" s="68"/>
      <c r="AB694" s="68"/>
      <c r="AC694" s="68"/>
      <c r="AD694" s="68"/>
      <c r="AE694" s="68"/>
      <c r="AF694" s="68"/>
      <c r="AG694" s="68"/>
      <c r="AH694" s="68"/>
      <c r="AI694" s="68"/>
    </row>
    <row r="695" spans="1:35" ht="15.75" customHeight="1" x14ac:dyDescent="0.25">
      <c r="A695" s="68"/>
      <c r="B695" s="68"/>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c r="AA695" s="68"/>
      <c r="AB695" s="68"/>
      <c r="AC695" s="68"/>
      <c r="AD695" s="68"/>
      <c r="AE695" s="68"/>
      <c r="AF695" s="68"/>
      <c r="AG695" s="68"/>
      <c r="AH695" s="68"/>
      <c r="AI695" s="68"/>
    </row>
    <row r="696" spans="1:35" ht="15.75" customHeight="1" x14ac:dyDescent="0.25">
      <c r="A696" s="68"/>
      <c r="B696" s="68"/>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c r="AA696" s="68"/>
      <c r="AB696" s="68"/>
      <c r="AC696" s="68"/>
      <c r="AD696" s="68"/>
      <c r="AE696" s="68"/>
      <c r="AF696" s="68"/>
      <c r="AG696" s="68"/>
      <c r="AH696" s="68"/>
      <c r="AI696" s="68"/>
    </row>
    <row r="697" spans="1:35" ht="15.75" customHeight="1" x14ac:dyDescent="0.25">
      <c r="A697" s="68"/>
      <c r="B697" s="68"/>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c r="AA697" s="68"/>
      <c r="AB697" s="68"/>
      <c r="AC697" s="68"/>
      <c r="AD697" s="68"/>
      <c r="AE697" s="68"/>
      <c r="AF697" s="68"/>
      <c r="AG697" s="68"/>
      <c r="AH697" s="68"/>
      <c r="AI697" s="68"/>
    </row>
    <row r="698" spans="1:35" ht="15.75" customHeight="1" x14ac:dyDescent="0.25">
      <c r="A698" s="68"/>
      <c r="B698" s="68"/>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c r="AA698" s="68"/>
      <c r="AB698" s="68"/>
      <c r="AC698" s="68"/>
      <c r="AD698" s="68"/>
      <c r="AE698" s="68"/>
      <c r="AF698" s="68"/>
      <c r="AG698" s="68"/>
      <c r="AH698" s="68"/>
      <c r="AI698" s="68"/>
    </row>
    <row r="699" spans="1:35" ht="15.75" customHeight="1" x14ac:dyDescent="0.25">
      <c r="A699" s="68"/>
      <c r="B699" s="68"/>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c r="AA699" s="68"/>
      <c r="AB699" s="68"/>
      <c r="AC699" s="68"/>
      <c r="AD699" s="68"/>
      <c r="AE699" s="68"/>
      <c r="AF699" s="68"/>
      <c r="AG699" s="68"/>
      <c r="AH699" s="68"/>
      <c r="AI699" s="68"/>
    </row>
    <row r="700" spans="1:35" ht="15.75" customHeight="1" x14ac:dyDescent="0.25">
      <c r="A700" s="68"/>
      <c r="B700" s="68"/>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c r="AA700" s="68"/>
      <c r="AB700" s="68"/>
      <c r="AC700" s="68"/>
      <c r="AD700" s="68"/>
      <c r="AE700" s="68"/>
      <c r="AF700" s="68"/>
      <c r="AG700" s="68"/>
      <c r="AH700" s="68"/>
      <c r="AI700" s="68"/>
    </row>
    <row r="701" spans="1:35" ht="15.75" customHeight="1" x14ac:dyDescent="0.25">
      <c r="A701" s="68"/>
      <c r="B701" s="68"/>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c r="AA701" s="68"/>
      <c r="AB701" s="68"/>
      <c r="AC701" s="68"/>
      <c r="AD701" s="68"/>
      <c r="AE701" s="68"/>
      <c r="AF701" s="68"/>
      <c r="AG701" s="68"/>
      <c r="AH701" s="68"/>
      <c r="AI701" s="68"/>
    </row>
    <row r="702" spans="1:35" ht="15.75" customHeight="1" x14ac:dyDescent="0.25">
      <c r="A702" s="68"/>
      <c r="B702" s="68"/>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c r="AA702" s="68"/>
      <c r="AB702" s="68"/>
      <c r="AC702" s="68"/>
      <c r="AD702" s="68"/>
      <c r="AE702" s="68"/>
      <c r="AF702" s="68"/>
      <c r="AG702" s="68"/>
      <c r="AH702" s="68"/>
      <c r="AI702" s="68"/>
    </row>
    <row r="703" spans="1:35" ht="15.75" customHeight="1" x14ac:dyDescent="0.25">
      <c r="A703" s="68"/>
      <c r="B703" s="68"/>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c r="AA703" s="68"/>
      <c r="AB703" s="68"/>
      <c r="AC703" s="68"/>
      <c r="AD703" s="68"/>
      <c r="AE703" s="68"/>
      <c r="AF703" s="68"/>
      <c r="AG703" s="68"/>
      <c r="AH703" s="68"/>
      <c r="AI703" s="68"/>
    </row>
    <row r="704" spans="1:35" ht="15.75" customHeight="1" x14ac:dyDescent="0.25">
      <c r="A704" s="68"/>
      <c r="B704" s="68"/>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c r="AA704" s="68"/>
      <c r="AB704" s="68"/>
      <c r="AC704" s="68"/>
      <c r="AD704" s="68"/>
      <c r="AE704" s="68"/>
      <c r="AF704" s="68"/>
      <c r="AG704" s="68"/>
      <c r="AH704" s="68"/>
      <c r="AI704" s="68"/>
    </row>
    <row r="705" spans="1:35" ht="15.75" customHeight="1" x14ac:dyDescent="0.25">
      <c r="A705" s="68"/>
      <c r="B705" s="68"/>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c r="AA705" s="68"/>
      <c r="AB705" s="68"/>
      <c r="AC705" s="68"/>
      <c r="AD705" s="68"/>
      <c r="AE705" s="68"/>
      <c r="AF705" s="68"/>
      <c r="AG705" s="68"/>
      <c r="AH705" s="68"/>
      <c r="AI705" s="68"/>
    </row>
    <row r="706" spans="1:35" ht="15.75" customHeight="1" x14ac:dyDescent="0.25">
      <c r="A706" s="68"/>
      <c r="B706" s="68"/>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c r="AA706" s="68"/>
      <c r="AB706" s="68"/>
      <c r="AC706" s="68"/>
      <c r="AD706" s="68"/>
      <c r="AE706" s="68"/>
      <c r="AF706" s="68"/>
      <c r="AG706" s="68"/>
      <c r="AH706" s="68"/>
      <c r="AI706" s="68"/>
    </row>
    <row r="707" spans="1:35" ht="15.75" customHeight="1" x14ac:dyDescent="0.25">
      <c r="A707" s="68"/>
      <c r="B707" s="68"/>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c r="AA707" s="68"/>
      <c r="AB707" s="68"/>
      <c r="AC707" s="68"/>
      <c r="AD707" s="68"/>
      <c r="AE707" s="68"/>
      <c r="AF707" s="68"/>
      <c r="AG707" s="68"/>
      <c r="AH707" s="68"/>
      <c r="AI707" s="68"/>
    </row>
    <row r="708" spans="1:35" ht="15.75" customHeight="1" x14ac:dyDescent="0.25">
      <c r="A708" s="68"/>
      <c r="B708" s="68"/>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c r="AA708" s="68"/>
      <c r="AB708" s="68"/>
      <c r="AC708" s="68"/>
      <c r="AD708" s="68"/>
      <c r="AE708" s="68"/>
      <c r="AF708" s="68"/>
      <c r="AG708" s="68"/>
      <c r="AH708" s="68"/>
      <c r="AI708" s="68"/>
    </row>
    <row r="709" spans="1:35" ht="15.75" customHeight="1" x14ac:dyDescent="0.25">
      <c r="A709" s="68"/>
      <c r="B709" s="68"/>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c r="AA709" s="68"/>
      <c r="AB709" s="68"/>
      <c r="AC709" s="68"/>
      <c r="AD709" s="68"/>
      <c r="AE709" s="68"/>
      <c r="AF709" s="68"/>
      <c r="AG709" s="68"/>
      <c r="AH709" s="68"/>
      <c r="AI709" s="68"/>
    </row>
    <row r="710" spans="1:35" ht="15.75" customHeight="1" x14ac:dyDescent="0.25">
      <c r="A710" s="68"/>
      <c r="B710" s="68"/>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c r="AA710" s="68"/>
      <c r="AB710" s="68"/>
      <c r="AC710" s="68"/>
      <c r="AD710" s="68"/>
      <c r="AE710" s="68"/>
      <c r="AF710" s="68"/>
      <c r="AG710" s="68"/>
      <c r="AH710" s="68"/>
      <c r="AI710" s="68"/>
    </row>
    <row r="711" spans="1:35" ht="15.75" customHeight="1" x14ac:dyDescent="0.25">
      <c r="A711" s="68"/>
      <c r="B711" s="68"/>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c r="AA711" s="68"/>
      <c r="AB711" s="68"/>
      <c r="AC711" s="68"/>
      <c r="AD711" s="68"/>
      <c r="AE711" s="68"/>
      <c r="AF711" s="68"/>
      <c r="AG711" s="68"/>
      <c r="AH711" s="68"/>
      <c r="AI711" s="68"/>
    </row>
    <row r="712" spans="1:35" ht="15.75" customHeight="1" x14ac:dyDescent="0.25">
      <c r="A712" s="68"/>
      <c r="B712" s="68"/>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c r="AA712" s="68"/>
      <c r="AB712" s="68"/>
      <c r="AC712" s="68"/>
      <c r="AD712" s="68"/>
      <c r="AE712" s="68"/>
      <c r="AF712" s="68"/>
      <c r="AG712" s="68"/>
      <c r="AH712" s="68"/>
      <c r="AI712" s="68"/>
    </row>
    <row r="713" spans="1:35" ht="15.75" customHeight="1" x14ac:dyDescent="0.25">
      <c r="A713" s="68"/>
      <c r="B713" s="68"/>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c r="AA713" s="68"/>
      <c r="AB713" s="68"/>
      <c r="AC713" s="68"/>
      <c r="AD713" s="68"/>
      <c r="AE713" s="68"/>
      <c r="AF713" s="68"/>
      <c r="AG713" s="68"/>
      <c r="AH713" s="68"/>
      <c r="AI713" s="68"/>
    </row>
    <row r="714" spans="1:35" ht="15.75" customHeight="1" x14ac:dyDescent="0.25">
      <c r="A714" s="68"/>
      <c r="B714" s="68"/>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c r="AA714" s="68"/>
      <c r="AB714" s="68"/>
      <c r="AC714" s="68"/>
      <c r="AD714" s="68"/>
      <c r="AE714" s="68"/>
      <c r="AF714" s="68"/>
      <c r="AG714" s="68"/>
      <c r="AH714" s="68"/>
      <c r="AI714" s="68"/>
    </row>
    <row r="715" spans="1:35" ht="15.75" customHeight="1" x14ac:dyDescent="0.25">
      <c r="A715" s="68"/>
      <c r="B715" s="68"/>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c r="AA715" s="68"/>
      <c r="AB715" s="68"/>
      <c r="AC715" s="68"/>
      <c r="AD715" s="68"/>
      <c r="AE715" s="68"/>
      <c r="AF715" s="68"/>
      <c r="AG715" s="68"/>
      <c r="AH715" s="68"/>
      <c r="AI715" s="68"/>
    </row>
    <row r="716" spans="1:35" ht="15.75" customHeight="1" x14ac:dyDescent="0.25">
      <c r="A716" s="68"/>
      <c r="B716" s="68"/>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c r="AA716" s="68"/>
      <c r="AB716" s="68"/>
      <c r="AC716" s="68"/>
      <c r="AD716" s="68"/>
      <c r="AE716" s="68"/>
      <c r="AF716" s="68"/>
      <c r="AG716" s="68"/>
      <c r="AH716" s="68"/>
      <c r="AI716" s="68"/>
    </row>
    <row r="717" spans="1:35" ht="15.75" customHeight="1" x14ac:dyDescent="0.25">
      <c r="A717" s="68"/>
      <c r="B717" s="68"/>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c r="AA717" s="68"/>
      <c r="AB717" s="68"/>
      <c r="AC717" s="68"/>
      <c r="AD717" s="68"/>
      <c r="AE717" s="68"/>
      <c r="AF717" s="68"/>
      <c r="AG717" s="68"/>
      <c r="AH717" s="68"/>
      <c r="AI717" s="68"/>
    </row>
    <row r="718" spans="1:35" ht="15.75" customHeight="1" x14ac:dyDescent="0.25">
      <c r="A718" s="68"/>
      <c r="B718" s="68"/>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c r="AA718" s="68"/>
      <c r="AB718" s="68"/>
      <c r="AC718" s="68"/>
      <c r="AD718" s="68"/>
      <c r="AE718" s="68"/>
      <c r="AF718" s="68"/>
      <c r="AG718" s="68"/>
      <c r="AH718" s="68"/>
      <c r="AI718" s="68"/>
    </row>
    <row r="719" spans="1:35" ht="15.75" customHeight="1" x14ac:dyDescent="0.25">
      <c r="A719" s="68"/>
      <c r="B719" s="68"/>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c r="AA719" s="68"/>
      <c r="AB719" s="68"/>
      <c r="AC719" s="68"/>
      <c r="AD719" s="68"/>
      <c r="AE719" s="68"/>
      <c r="AF719" s="68"/>
      <c r="AG719" s="68"/>
      <c r="AH719" s="68"/>
      <c r="AI719" s="68"/>
    </row>
    <row r="720" spans="1:35" ht="15.75" customHeight="1" x14ac:dyDescent="0.25">
      <c r="A720" s="68"/>
      <c r="B720" s="68"/>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c r="AA720" s="68"/>
      <c r="AB720" s="68"/>
      <c r="AC720" s="68"/>
      <c r="AD720" s="68"/>
      <c r="AE720" s="68"/>
      <c r="AF720" s="68"/>
      <c r="AG720" s="68"/>
      <c r="AH720" s="68"/>
      <c r="AI720" s="68"/>
    </row>
    <row r="721" spans="1:35" ht="15.75" customHeight="1" x14ac:dyDescent="0.25">
      <c r="A721" s="68"/>
      <c r="B721" s="68"/>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c r="AA721" s="68"/>
      <c r="AB721" s="68"/>
      <c r="AC721" s="68"/>
      <c r="AD721" s="68"/>
      <c r="AE721" s="68"/>
      <c r="AF721" s="68"/>
      <c r="AG721" s="68"/>
      <c r="AH721" s="68"/>
      <c r="AI721" s="68"/>
    </row>
    <row r="722" spans="1:35" ht="15.75" customHeight="1" x14ac:dyDescent="0.25">
      <c r="A722" s="68"/>
      <c r="B722" s="68"/>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c r="AA722" s="68"/>
      <c r="AB722" s="68"/>
      <c r="AC722" s="68"/>
      <c r="AD722" s="68"/>
      <c r="AE722" s="68"/>
      <c r="AF722" s="68"/>
      <c r="AG722" s="68"/>
      <c r="AH722" s="68"/>
      <c r="AI722" s="68"/>
    </row>
    <row r="723" spans="1:35" ht="15.75" customHeight="1" x14ac:dyDescent="0.25">
      <c r="A723" s="68"/>
      <c r="B723" s="68"/>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c r="AA723" s="68"/>
      <c r="AB723" s="68"/>
      <c r="AC723" s="68"/>
      <c r="AD723" s="68"/>
      <c r="AE723" s="68"/>
      <c r="AF723" s="68"/>
      <c r="AG723" s="68"/>
      <c r="AH723" s="68"/>
      <c r="AI723" s="68"/>
    </row>
    <row r="724" spans="1:35" ht="15.75" customHeight="1" x14ac:dyDescent="0.25">
      <c r="A724" s="68"/>
      <c r="B724" s="68"/>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c r="AA724" s="68"/>
      <c r="AB724" s="68"/>
      <c r="AC724" s="68"/>
      <c r="AD724" s="68"/>
      <c r="AE724" s="68"/>
      <c r="AF724" s="68"/>
      <c r="AG724" s="68"/>
      <c r="AH724" s="68"/>
      <c r="AI724" s="68"/>
    </row>
    <row r="725" spans="1:35" ht="15.75" customHeight="1" x14ac:dyDescent="0.25">
      <c r="A725" s="68"/>
      <c r="B725" s="68"/>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c r="AA725" s="68"/>
      <c r="AB725" s="68"/>
      <c r="AC725" s="68"/>
      <c r="AD725" s="68"/>
      <c r="AE725" s="68"/>
      <c r="AF725" s="68"/>
      <c r="AG725" s="68"/>
      <c r="AH725" s="68"/>
      <c r="AI725" s="68"/>
    </row>
    <row r="726" spans="1:35" ht="15.75" customHeight="1" x14ac:dyDescent="0.25">
      <c r="A726" s="68"/>
      <c r="B726" s="68"/>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c r="AA726" s="68"/>
      <c r="AB726" s="68"/>
      <c r="AC726" s="68"/>
      <c r="AD726" s="68"/>
      <c r="AE726" s="68"/>
      <c r="AF726" s="68"/>
      <c r="AG726" s="68"/>
      <c r="AH726" s="68"/>
      <c r="AI726" s="68"/>
    </row>
    <row r="727" spans="1:35" ht="15.75" customHeight="1" x14ac:dyDescent="0.25">
      <c r="A727" s="68"/>
      <c r="B727" s="68"/>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c r="AA727" s="68"/>
      <c r="AB727" s="68"/>
      <c r="AC727" s="68"/>
      <c r="AD727" s="68"/>
      <c r="AE727" s="68"/>
      <c r="AF727" s="68"/>
      <c r="AG727" s="68"/>
      <c r="AH727" s="68"/>
      <c r="AI727" s="68"/>
    </row>
    <row r="728" spans="1:35" ht="15.75" customHeight="1" x14ac:dyDescent="0.25">
      <c r="A728" s="68"/>
      <c r="B728" s="68"/>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c r="AA728" s="68"/>
      <c r="AB728" s="68"/>
      <c r="AC728" s="68"/>
      <c r="AD728" s="68"/>
      <c r="AE728" s="68"/>
      <c r="AF728" s="68"/>
      <c r="AG728" s="68"/>
      <c r="AH728" s="68"/>
      <c r="AI728" s="68"/>
    </row>
    <row r="729" spans="1:35" ht="15.75" customHeight="1" x14ac:dyDescent="0.25">
      <c r="A729" s="68"/>
      <c r="B729" s="68"/>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c r="AA729" s="68"/>
      <c r="AB729" s="68"/>
      <c r="AC729" s="68"/>
      <c r="AD729" s="68"/>
      <c r="AE729" s="68"/>
      <c r="AF729" s="68"/>
      <c r="AG729" s="68"/>
      <c r="AH729" s="68"/>
      <c r="AI729" s="68"/>
    </row>
    <row r="730" spans="1:35" ht="15.75" customHeight="1" x14ac:dyDescent="0.25">
      <c r="A730" s="68"/>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row>
    <row r="731" spans="1:35" ht="15.75" customHeight="1" x14ac:dyDescent="0.25">
      <c r="A731" s="68"/>
      <c r="B731" s="68"/>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c r="AA731" s="68"/>
      <c r="AB731" s="68"/>
      <c r="AC731" s="68"/>
      <c r="AD731" s="68"/>
      <c r="AE731" s="68"/>
      <c r="AF731" s="68"/>
      <c r="AG731" s="68"/>
      <c r="AH731" s="68"/>
      <c r="AI731" s="68"/>
    </row>
    <row r="732" spans="1:35" ht="15.75" customHeight="1" x14ac:dyDescent="0.25">
      <c r="A732" s="68"/>
      <c r="B732" s="68"/>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c r="AA732" s="68"/>
      <c r="AB732" s="68"/>
      <c r="AC732" s="68"/>
      <c r="AD732" s="68"/>
      <c r="AE732" s="68"/>
      <c r="AF732" s="68"/>
      <c r="AG732" s="68"/>
      <c r="AH732" s="68"/>
      <c r="AI732" s="68"/>
    </row>
    <row r="733" spans="1:35" ht="15.75" customHeight="1" x14ac:dyDescent="0.25">
      <c r="A733" s="68"/>
      <c r="B733" s="68"/>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c r="AA733" s="68"/>
      <c r="AB733" s="68"/>
      <c r="AC733" s="68"/>
      <c r="AD733" s="68"/>
      <c r="AE733" s="68"/>
      <c r="AF733" s="68"/>
      <c r="AG733" s="68"/>
      <c r="AH733" s="68"/>
      <c r="AI733" s="68"/>
    </row>
    <row r="734" spans="1:35" ht="15.75" customHeight="1" x14ac:dyDescent="0.25">
      <c r="A734" s="68"/>
      <c r="B734" s="68"/>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c r="AA734" s="68"/>
      <c r="AB734" s="68"/>
      <c r="AC734" s="68"/>
      <c r="AD734" s="68"/>
      <c r="AE734" s="68"/>
      <c r="AF734" s="68"/>
      <c r="AG734" s="68"/>
      <c r="AH734" s="68"/>
      <c r="AI734" s="68"/>
    </row>
    <row r="735" spans="1:35" ht="15.75" customHeight="1" x14ac:dyDescent="0.25">
      <c r="A735" s="68"/>
      <c r="B735" s="68"/>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c r="AA735" s="68"/>
      <c r="AB735" s="68"/>
      <c r="AC735" s="68"/>
      <c r="AD735" s="68"/>
      <c r="AE735" s="68"/>
      <c r="AF735" s="68"/>
      <c r="AG735" s="68"/>
      <c r="AH735" s="68"/>
      <c r="AI735" s="68"/>
    </row>
    <row r="736" spans="1:35" ht="15.75" customHeight="1" x14ac:dyDescent="0.25">
      <c r="A736" s="68"/>
      <c r="B736" s="68"/>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c r="AA736" s="68"/>
      <c r="AB736" s="68"/>
      <c r="AC736" s="68"/>
      <c r="AD736" s="68"/>
      <c r="AE736" s="68"/>
      <c r="AF736" s="68"/>
      <c r="AG736" s="68"/>
      <c r="AH736" s="68"/>
      <c r="AI736" s="68"/>
    </row>
    <row r="737" spans="1:35" ht="15.75" customHeight="1" x14ac:dyDescent="0.25">
      <c r="A737" s="68"/>
      <c r="B737" s="68"/>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c r="AA737" s="68"/>
      <c r="AB737" s="68"/>
      <c r="AC737" s="68"/>
      <c r="AD737" s="68"/>
      <c r="AE737" s="68"/>
      <c r="AF737" s="68"/>
      <c r="AG737" s="68"/>
      <c r="AH737" s="68"/>
      <c r="AI737" s="68"/>
    </row>
    <row r="738" spans="1:35" ht="15.75" customHeight="1" x14ac:dyDescent="0.25">
      <c r="A738" s="68"/>
      <c r="B738" s="68"/>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c r="AA738" s="68"/>
      <c r="AB738" s="68"/>
      <c r="AC738" s="68"/>
      <c r="AD738" s="68"/>
      <c r="AE738" s="68"/>
      <c r="AF738" s="68"/>
      <c r="AG738" s="68"/>
      <c r="AH738" s="68"/>
      <c r="AI738" s="68"/>
    </row>
    <row r="739" spans="1:35" ht="15.75" customHeight="1" x14ac:dyDescent="0.25">
      <c r="A739" s="68"/>
      <c r="B739" s="68"/>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c r="AA739" s="68"/>
      <c r="AB739" s="68"/>
      <c r="AC739" s="68"/>
      <c r="AD739" s="68"/>
      <c r="AE739" s="68"/>
      <c r="AF739" s="68"/>
      <c r="AG739" s="68"/>
      <c r="AH739" s="68"/>
      <c r="AI739" s="68"/>
    </row>
    <row r="740" spans="1:35" ht="15.75" customHeight="1" x14ac:dyDescent="0.25">
      <c r="A740" s="68"/>
      <c r="B740" s="68"/>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c r="AA740" s="68"/>
      <c r="AB740" s="68"/>
      <c r="AC740" s="68"/>
      <c r="AD740" s="68"/>
      <c r="AE740" s="68"/>
      <c r="AF740" s="68"/>
      <c r="AG740" s="68"/>
      <c r="AH740" s="68"/>
      <c r="AI740" s="68"/>
    </row>
    <row r="741" spans="1:35" ht="15.75" customHeight="1" x14ac:dyDescent="0.25">
      <c r="A741" s="68"/>
      <c r="B741" s="68"/>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c r="AA741" s="68"/>
      <c r="AB741" s="68"/>
      <c r="AC741" s="68"/>
      <c r="AD741" s="68"/>
      <c r="AE741" s="68"/>
      <c r="AF741" s="68"/>
      <c r="AG741" s="68"/>
      <c r="AH741" s="68"/>
      <c r="AI741" s="68"/>
    </row>
    <row r="742" spans="1:35" ht="15.75" customHeight="1" x14ac:dyDescent="0.25">
      <c r="A742" s="68"/>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row>
    <row r="743" spans="1:35" ht="15.75" customHeight="1" x14ac:dyDescent="0.25">
      <c r="A743" s="68"/>
      <c r="B743" s="68"/>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c r="AA743" s="68"/>
      <c r="AB743" s="68"/>
      <c r="AC743" s="68"/>
      <c r="AD743" s="68"/>
      <c r="AE743" s="68"/>
      <c r="AF743" s="68"/>
      <c r="AG743" s="68"/>
      <c r="AH743" s="68"/>
      <c r="AI743" s="68"/>
    </row>
    <row r="744" spans="1:35" ht="15.75" customHeight="1" x14ac:dyDescent="0.25">
      <c r="A744" s="68"/>
      <c r="B744" s="68"/>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c r="AA744" s="68"/>
      <c r="AB744" s="68"/>
      <c r="AC744" s="68"/>
      <c r="AD744" s="68"/>
      <c r="AE744" s="68"/>
      <c r="AF744" s="68"/>
      <c r="AG744" s="68"/>
      <c r="AH744" s="68"/>
      <c r="AI744" s="68"/>
    </row>
    <row r="745" spans="1:35" ht="15.75" customHeight="1" x14ac:dyDescent="0.25">
      <c r="A745" s="68"/>
      <c r="B745" s="68"/>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c r="AA745" s="68"/>
      <c r="AB745" s="68"/>
      <c r="AC745" s="68"/>
      <c r="AD745" s="68"/>
      <c r="AE745" s="68"/>
      <c r="AF745" s="68"/>
      <c r="AG745" s="68"/>
      <c r="AH745" s="68"/>
      <c r="AI745" s="68"/>
    </row>
    <row r="746" spans="1:35" ht="15.75" customHeight="1" x14ac:dyDescent="0.25">
      <c r="A746" s="68"/>
      <c r="B746" s="68"/>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c r="AA746" s="68"/>
      <c r="AB746" s="68"/>
      <c r="AC746" s="68"/>
      <c r="AD746" s="68"/>
      <c r="AE746" s="68"/>
      <c r="AF746" s="68"/>
      <c r="AG746" s="68"/>
      <c r="AH746" s="68"/>
      <c r="AI746" s="68"/>
    </row>
    <row r="747" spans="1:35" ht="15.75" customHeight="1" x14ac:dyDescent="0.25">
      <c r="A747" s="68"/>
      <c r="B747" s="68"/>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c r="AA747" s="68"/>
      <c r="AB747" s="68"/>
      <c r="AC747" s="68"/>
      <c r="AD747" s="68"/>
      <c r="AE747" s="68"/>
      <c r="AF747" s="68"/>
      <c r="AG747" s="68"/>
      <c r="AH747" s="68"/>
      <c r="AI747" s="68"/>
    </row>
    <row r="748" spans="1:35" ht="15.75" customHeight="1" x14ac:dyDescent="0.25">
      <c r="A748" s="68"/>
      <c r="B748" s="68"/>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c r="AA748" s="68"/>
      <c r="AB748" s="68"/>
      <c r="AC748" s="68"/>
      <c r="AD748" s="68"/>
      <c r="AE748" s="68"/>
      <c r="AF748" s="68"/>
      <c r="AG748" s="68"/>
      <c r="AH748" s="68"/>
      <c r="AI748" s="68"/>
    </row>
    <row r="749" spans="1:35" ht="15.75" customHeight="1" x14ac:dyDescent="0.25">
      <c r="A749" s="68"/>
      <c r="B749" s="68"/>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c r="AA749" s="68"/>
      <c r="AB749" s="68"/>
      <c r="AC749" s="68"/>
      <c r="AD749" s="68"/>
      <c r="AE749" s="68"/>
      <c r="AF749" s="68"/>
      <c r="AG749" s="68"/>
      <c r="AH749" s="68"/>
      <c r="AI749" s="68"/>
    </row>
    <row r="750" spans="1:35" ht="15.75" customHeight="1" x14ac:dyDescent="0.25">
      <c r="A750" s="68"/>
      <c r="B750" s="68"/>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c r="AA750" s="68"/>
      <c r="AB750" s="68"/>
      <c r="AC750" s="68"/>
      <c r="AD750" s="68"/>
      <c r="AE750" s="68"/>
      <c r="AF750" s="68"/>
      <c r="AG750" s="68"/>
      <c r="AH750" s="68"/>
      <c r="AI750" s="68"/>
    </row>
    <row r="751" spans="1:35" ht="15.75" customHeight="1" x14ac:dyDescent="0.25">
      <c r="A751" s="68"/>
      <c r="B751" s="68"/>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c r="AA751" s="68"/>
      <c r="AB751" s="68"/>
      <c r="AC751" s="68"/>
      <c r="AD751" s="68"/>
      <c r="AE751" s="68"/>
      <c r="AF751" s="68"/>
      <c r="AG751" s="68"/>
      <c r="AH751" s="68"/>
      <c r="AI751" s="68"/>
    </row>
    <row r="752" spans="1:35" ht="15.75" customHeight="1" x14ac:dyDescent="0.25">
      <c r="A752" s="68"/>
      <c r="B752" s="68"/>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c r="AA752" s="68"/>
      <c r="AB752" s="68"/>
      <c r="AC752" s="68"/>
      <c r="AD752" s="68"/>
      <c r="AE752" s="68"/>
      <c r="AF752" s="68"/>
      <c r="AG752" s="68"/>
      <c r="AH752" s="68"/>
      <c r="AI752" s="68"/>
    </row>
    <row r="753" spans="1:35" ht="15.75" customHeight="1" x14ac:dyDescent="0.25">
      <c r="A753" s="68"/>
      <c r="B753" s="68"/>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c r="AA753" s="68"/>
      <c r="AB753" s="68"/>
      <c r="AC753" s="68"/>
      <c r="AD753" s="68"/>
      <c r="AE753" s="68"/>
      <c r="AF753" s="68"/>
      <c r="AG753" s="68"/>
      <c r="AH753" s="68"/>
      <c r="AI753" s="68"/>
    </row>
    <row r="754" spans="1:35" ht="15.75" customHeight="1" x14ac:dyDescent="0.25">
      <c r="A754" s="68"/>
      <c r="B754" s="68"/>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c r="AA754" s="68"/>
      <c r="AB754" s="68"/>
      <c r="AC754" s="68"/>
      <c r="AD754" s="68"/>
      <c r="AE754" s="68"/>
      <c r="AF754" s="68"/>
      <c r="AG754" s="68"/>
      <c r="AH754" s="68"/>
      <c r="AI754" s="68"/>
    </row>
    <row r="755" spans="1:35" ht="15.75" customHeight="1" x14ac:dyDescent="0.25">
      <c r="A755" s="68"/>
      <c r="B755" s="68"/>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c r="AA755" s="68"/>
      <c r="AB755" s="68"/>
      <c r="AC755" s="68"/>
      <c r="AD755" s="68"/>
      <c r="AE755" s="68"/>
      <c r="AF755" s="68"/>
      <c r="AG755" s="68"/>
      <c r="AH755" s="68"/>
      <c r="AI755" s="68"/>
    </row>
    <row r="756" spans="1:35" ht="15.75" customHeight="1" x14ac:dyDescent="0.25">
      <c r="A756" s="68"/>
      <c r="B756" s="68"/>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c r="AA756" s="68"/>
      <c r="AB756" s="68"/>
      <c r="AC756" s="68"/>
      <c r="AD756" s="68"/>
      <c r="AE756" s="68"/>
      <c r="AF756" s="68"/>
      <c r="AG756" s="68"/>
      <c r="AH756" s="68"/>
      <c r="AI756" s="68"/>
    </row>
    <row r="757" spans="1:35" ht="15.75" customHeight="1" x14ac:dyDescent="0.25">
      <c r="A757" s="68"/>
      <c r="B757" s="68"/>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c r="AA757" s="68"/>
      <c r="AB757" s="68"/>
      <c r="AC757" s="68"/>
      <c r="AD757" s="68"/>
      <c r="AE757" s="68"/>
      <c r="AF757" s="68"/>
      <c r="AG757" s="68"/>
      <c r="AH757" s="68"/>
      <c r="AI757" s="68"/>
    </row>
    <row r="758" spans="1:35" ht="15.75" customHeight="1" x14ac:dyDescent="0.25">
      <c r="A758" s="68"/>
      <c r="B758" s="68"/>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c r="AA758" s="68"/>
      <c r="AB758" s="68"/>
      <c r="AC758" s="68"/>
      <c r="AD758" s="68"/>
      <c r="AE758" s="68"/>
      <c r="AF758" s="68"/>
      <c r="AG758" s="68"/>
      <c r="AH758" s="68"/>
      <c r="AI758" s="68"/>
    </row>
    <row r="759" spans="1:35" ht="15.75" customHeight="1" x14ac:dyDescent="0.25">
      <c r="A759" s="68"/>
      <c r="B759" s="68"/>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c r="AA759" s="68"/>
      <c r="AB759" s="68"/>
      <c r="AC759" s="68"/>
      <c r="AD759" s="68"/>
      <c r="AE759" s="68"/>
      <c r="AF759" s="68"/>
      <c r="AG759" s="68"/>
      <c r="AH759" s="68"/>
      <c r="AI759" s="68"/>
    </row>
    <row r="760" spans="1:35" ht="15.75" customHeight="1" x14ac:dyDescent="0.25">
      <c r="A760" s="68"/>
      <c r="B760" s="68"/>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c r="AA760" s="68"/>
      <c r="AB760" s="68"/>
      <c r="AC760" s="68"/>
      <c r="AD760" s="68"/>
      <c r="AE760" s="68"/>
      <c r="AF760" s="68"/>
      <c r="AG760" s="68"/>
      <c r="AH760" s="68"/>
      <c r="AI760" s="68"/>
    </row>
    <row r="761" spans="1:35" ht="15.75" customHeight="1" x14ac:dyDescent="0.25">
      <c r="A761" s="68"/>
      <c r="B761" s="68"/>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c r="AA761" s="68"/>
      <c r="AB761" s="68"/>
      <c r="AC761" s="68"/>
      <c r="AD761" s="68"/>
      <c r="AE761" s="68"/>
      <c r="AF761" s="68"/>
      <c r="AG761" s="68"/>
      <c r="AH761" s="68"/>
      <c r="AI761" s="68"/>
    </row>
    <row r="762" spans="1:35" ht="15.75" customHeight="1" x14ac:dyDescent="0.25">
      <c r="A762" s="68"/>
      <c r="B762" s="68"/>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c r="AA762" s="68"/>
      <c r="AB762" s="68"/>
      <c r="AC762" s="68"/>
      <c r="AD762" s="68"/>
      <c r="AE762" s="68"/>
      <c r="AF762" s="68"/>
      <c r="AG762" s="68"/>
      <c r="AH762" s="68"/>
      <c r="AI762" s="68"/>
    </row>
    <row r="763" spans="1:35" ht="15.75" customHeight="1" x14ac:dyDescent="0.25">
      <c r="A763" s="68"/>
      <c r="B763" s="68"/>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c r="AA763" s="68"/>
      <c r="AB763" s="68"/>
      <c r="AC763" s="68"/>
      <c r="AD763" s="68"/>
      <c r="AE763" s="68"/>
      <c r="AF763" s="68"/>
      <c r="AG763" s="68"/>
      <c r="AH763" s="68"/>
      <c r="AI763" s="68"/>
    </row>
    <row r="764" spans="1:35" ht="15.75" customHeight="1" x14ac:dyDescent="0.25">
      <c r="A764" s="68"/>
      <c r="B764" s="68"/>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c r="AA764" s="68"/>
      <c r="AB764" s="68"/>
      <c r="AC764" s="68"/>
      <c r="AD764" s="68"/>
      <c r="AE764" s="68"/>
      <c r="AF764" s="68"/>
      <c r="AG764" s="68"/>
      <c r="AH764" s="68"/>
      <c r="AI764" s="68"/>
    </row>
    <row r="765" spans="1:35" ht="15.75" customHeight="1" x14ac:dyDescent="0.25">
      <c r="A765" s="68"/>
      <c r="B765" s="68"/>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c r="AA765" s="68"/>
      <c r="AB765" s="68"/>
      <c r="AC765" s="68"/>
      <c r="AD765" s="68"/>
      <c r="AE765" s="68"/>
      <c r="AF765" s="68"/>
      <c r="AG765" s="68"/>
      <c r="AH765" s="68"/>
      <c r="AI765" s="68"/>
    </row>
    <row r="766" spans="1:35" ht="15.75" customHeight="1" x14ac:dyDescent="0.25">
      <c r="A766" s="68"/>
      <c r="B766" s="68"/>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c r="AA766" s="68"/>
      <c r="AB766" s="68"/>
      <c r="AC766" s="68"/>
      <c r="AD766" s="68"/>
      <c r="AE766" s="68"/>
      <c r="AF766" s="68"/>
      <c r="AG766" s="68"/>
      <c r="AH766" s="68"/>
      <c r="AI766" s="68"/>
    </row>
    <row r="767" spans="1:35" ht="15.75" customHeight="1" x14ac:dyDescent="0.25">
      <c r="A767" s="68"/>
      <c r="B767" s="68"/>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c r="AA767" s="68"/>
      <c r="AB767" s="68"/>
      <c r="AC767" s="68"/>
      <c r="AD767" s="68"/>
      <c r="AE767" s="68"/>
      <c r="AF767" s="68"/>
      <c r="AG767" s="68"/>
      <c r="AH767" s="68"/>
      <c r="AI767" s="68"/>
    </row>
    <row r="768" spans="1:35" ht="15.75" customHeight="1" x14ac:dyDescent="0.25">
      <c r="A768" s="68"/>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row>
    <row r="769" spans="1:35" ht="15.75" customHeight="1" x14ac:dyDescent="0.25">
      <c r="A769" s="68"/>
      <c r="B769" s="68"/>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c r="AA769" s="68"/>
      <c r="AB769" s="68"/>
      <c r="AC769" s="68"/>
      <c r="AD769" s="68"/>
      <c r="AE769" s="68"/>
      <c r="AF769" s="68"/>
      <c r="AG769" s="68"/>
      <c r="AH769" s="68"/>
      <c r="AI769" s="68"/>
    </row>
    <row r="770" spans="1:35" ht="15.75" customHeight="1" x14ac:dyDescent="0.25">
      <c r="A770" s="68"/>
      <c r="B770" s="68"/>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c r="AA770" s="68"/>
      <c r="AB770" s="68"/>
      <c r="AC770" s="68"/>
      <c r="AD770" s="68"/>
      <c r="AE770" s="68"/>
      <c r="AF770" s="68"/>
      <c r="AG770" s="68"/>
      <c r="AH770" s="68"/>
      <c r="AI770" s="68"/>
    </row>
    <row r="771" spans="1:35" ht="15.75" customHeight="1" x14ac:dyDescent="0.25">
      <c r="A771" s="68"/>
      <c r="B771" s="68"/>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c r="AA771" s="68"/>
      <c r="AB771" s="68"/>
      <c r="AC771" s="68"/>
      <c r="AD771" s="68"/>
      <c r="AE771" s="68"/>
      <c r="AF771" s="68"/>
      <c r="AG771" s="68"/>
      <c r="AH771" s="68"/>
      <c r="AI771" s="68"/>
    </row>
    <row r="772" spans="1:35" ht="15.75" customHeight="1" x14ac:dyDescent="0.25">
      <c r="A772" s="68"/>
      <c r="B772" s="68"/>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c r="AA772" s="68"/>
      <c r="AB772" s="68"/>
      <c r="AC772" s="68"/>
      <c r="AD772" s="68"/>
      <c r="AE772" s="68"/>
      <c r="AF772" s="68"/>
      <c r="AG772" s="68"/>
      <c r="AH772" s="68"/>
      <c r="AI772" s="68"/>
    </row>
    <row r="773" spans="1:35" ht="15.75" customHeight="1" x14ac:dyDescent="0.25">
      <c r="A773" s="68"/>
      <c r="B773" s="68"/>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c r="AA773" s="68"/>
      <c r="AB773" s="68"/>
      <c r="AC773" s="68"/>
      <c r="AD773" s="68"/>
      <c r="AE773" s="68"/>
      <c r="AF773" s="68"/>
      <c r="AG773" s="68"/>
      <c r="AH773" s="68"/>
      <c r="AI773" s="68"/>
    </row>
    <row r="774" spans="1:35" ht="15.75" customHeight="1" x14ac:dyDescent="0.25">
      <c r="A774" s="68"/>
      <c r="B774" s="68"/>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c r="AA774" s="68"/>
      <c r="AB774" s="68"/>
      <c r="AC774" s="68"/>
      <c r="AD774" s="68"/>
      <c r="AE774" s="68"/>
      <c r="AF774" s="68"/>
      <c r="AG774" s="68"/>
      <c r="AH774" s="68"/>
      <c r="AI774" s="68"/>
    </row>
    <row r="775" spans="1:35" ht="15.75" customHeight="1" x14ac:dyDescent="0.25">
      <c r="A775" s="68"/>
      <c r="B775" s="68"/>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c r="AA775" s="68"/>
      <c r="AB775" s="68"/>
      <c r="AC775" s="68"/>
      <c r="AD775" s="68"/>
      <c r="AE775" s="68"/>
      <c r="AF775" s="68"/>
      <c r="AG775" s="68"/>
      <c r="AH775" s="68"/>
      <c r="AI775" s="68"/>
    </row>
    <row r="776" spans="1:35" ht="15.75" customHeight="1" x14ac:dyDescent="0.25">
      <c r="A776" s="68"/>
      <c r="B776" s="68"/>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c r="AA776" s="68"/>
      <c r="AB776" s="68"/>
      <c r="AC776" s="68"/>
      <c r="AD776" s="68"/>
      <c r="AE776" s="68"/>
      <c r="AF776" s="68"/>
      <c r="AG776" s="68"/>
      <c r="AH776" s="68"/>
      <c r="AI776" s="68"/>
    </row>
    <row r="777" spans="1:35" ht="15.75" customHeight="1" x14ac:dyDescent="0.25">
      <c r="A777" s="68"/>
      <c r="B777" s="68"/>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c r="AA777" s="68"/>
      <c r="AB777" s="68"/>
      <c r="AC777" s="68"/>
      <c r="AD777" s="68"/>
      <c r="AE777" s="68"/>
      <c r="AF777" s="68"/>
      <c r="AG777" s="68"/>
      <c r="AH777" s="68"/>
      <c r="AI777" s="68"/>
    </row>
    <row r="778" spans="1:35" ht="15.75" customHeight="1" x14ac:dyDescent="0.25">
      <c r="A778" s="68"/>
      <c r="B778" s="68"/>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c r="AA778" s="68"/>
      <c r="AB778" s="68"/>
      <c r="AC778" s="68"/>
      <c r="AD778" s="68"/>
      <c r="AE778" s="68"/>
      <c r="AF778" s="68"/>
      <c r="AG778" s="68"/>
      <c r="AH778" s="68"/>
      <c r="AI778" s="68"/>
    </row>
    <row r="779" spans="1:35" ht="15.75" customHeight="1" x14ac:dyDescent="0.25">
      <c r="A779" s="68"/>
      <c r="B779" s="68"/>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c r="AA779" s="68"/>
      <c r="AB779" s="68"/>
      <c r="AC779" s="68"/>
      <c r="AD779" s="68"/>
      <c r="AE779" s="68"/>
      <c r="AF779" s="68"/>
      <c r="AG779" s="68"/>
      <c r="AH779" s="68"/>
      <c r="AI779" s="68"/>
    </row>
    <row r="780" spans="1:35" ht="15.75" customHeight="1" x14ac:dyDescent="0.25">
      <c r="A780" s="68"/>
      <c r="B780" s="68"/>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c r="AA780" s="68"/>
      <c r="AB780" s="68"/>
      <c r="AC780" s="68"/>
      <c r="AD780" s="68"/>
      <c r="AE780" s="68"/>
      <c r="AF780" s="68"/>
      <c r="AG780" s="68"/>
      <c r="AH780" s="68"/>
      <c r="AI780" s="68"/>
    </row>
    <row r="781" spans="1:35" ht="15.75" customHeight="1" x14ac:dyDescent="0.25">
      <c r="A781" s="68"/>
      <c r="B781" s="68"/>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c r="AA781" s="68"/>
      <c r="AB781" s="68"/>
      <c r="AC781" s="68"/>
      <c r="AD781" s="68"/>
      <c r="AE781" s="68"/>
      <c r="AF781" s="68"/>
      <c r="AG781" s="68"/>
      <c r="AH781" s="68"/>
      <c r="AI781" s="68"/>
    </row>
    <row r="782" spans="1:35" ht="15.75" customHeight="1" x14ac:dyDescent="0.25">
      <c r="A782" s="68"/>
      <c r="B782" s="68"/>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c r="AA782" s="68"/>
      <c r="AB782" s="68"/>
      <c r="AC782" s="68"/>
      <c r="AD782" s="68"/>
      <c r="AE782" s="68"/>
      <c r="AF782" s="68"/>
      <c r="AG782" s="68"/>
      <c r="AH782" s="68"/>
      <c r="AI782" s="68"/>
    </row>
    <row r="783" spans="1:35" ht="15.75" customHeight="1" x14ac:dyDescent="0.25">
      <c r="A783" s="68"/>
      <c r="B783" s="68"/>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c r="AA783" s="68"/>
      <c r="AB783" s="68"/>
      <c r="AC783" s="68"/>
      <c r="AD783" s="68"/>
      <c r="AE783" s="68"/>
      <c r="AF783" s="68"/>
      <c r="AG783" s="68"/>
      <c r="AH783" s="68"/>
      <c r="AI783" s="68"/>
    </row>
    <row r="784" spans="1:35" ht="15.75" customHeight="1" x14ac:dyDescent="0.25">
      <c r="A784" s="68"/>
      <c r="B784" s="68"/>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c r="AA784" s="68"/>
      <c r="AB784" s="68"/>
      <c r="AC784" s="68"/>
      <c r="AD784" s="68"/>
      <c r="AE784" s="68"/>
      <c r="AF784" s="68"/>
      <c r="AG784" s="68"/>
      <c r="AH784" s="68"/>
      <c r="AI784" s="68"/>
    </row>
    <row r="785" spans="1:35" ht="15.75" customHeight="1" x14ac:dyDescent="0.25">
      <c r="A785" s="68"/>
      <c r="B785" s="68"/>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c r="AA785" s="68"/>
      <c r="AB785" s="68"/>
      <c r="AC785" s="68"/>
      <c r="AD785" s="68"/>
      <c r="AE785" s="68"/>
      <c r="AF785" s="68"/>
      <c r="AG785" s="68"/>
      <c r="AH785" s="68"/>
      <c r="AI785" s="68"/>
    </row>
    <row r="786" spans="1:35" ht="15.75" customHeight="1" x14ac:dyDescent="0.25">
      <c r="A786" s="68"/>
      <c r="B786" s="68"/>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c r="AA786" s="68"/>
      <c r="AB786" s="68"/>
      <c r="AC786" s="68"/>
      <c r="AD786" s="68"/>
      <c r="AE786" s="68"/>
      <c r="AF786" s="68"/>
      <c r="AG786" s="68"/>
      <c r="AH786" s="68"/>
      <c r="AI786" s="68"/>
    </row>
    <row r="787" spans="1:35" ht="15.75" customHeight="1" x14ac:dyDescent="0.25">
      <c r="A787" s="68"/>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row>
    <row r="788" spans="1:35" ht="15.75" customHeight="1" x14ac:dyDescent="0.25">
      <c r="A788" s="68"/>
      <c r="B788" s="68"/>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c r="AA788" s="68"/>
      <c r="AB788" s="68"/>
      <c r="AC788" s="68"/>
      <c r="AD788" s="68"/>
      <c r="AE788" s="68"/>
      <c r="AF788" s="68"/>
      <c r="AG788" s="68"/>
      <c r="AH788" s="68"/>
      <c r="AI788" s="68"/>
    </row>
    <row r="789" spans="1:35" ht="15.75" customHeight="1" x14ac:dyDescent="0.25">
      <c r="A789" s="68"/>
      <c r="B789" s="68"/>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c r="AA789" s="68"/>
      <c r="AB789" s="68"/>
      <c r="AC789" s="68"/>
      <c r="AD789" s="68"/>
      <c r="AE789" s="68"/>
      <c r="AF789" s="68"/>
      <c r="AG789" s="68"/>
      <c r="AH789" s="68"/>
      <c r="AI789" s="68"/>
    </row>
    <row r="790" spans="1:35" ht="15.75" customHeight="1" x14ac:dyDescent="0.25">
      <c r="A790" s="68"/>
      <c r="B790" s="68"/>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c r="AA790" s="68"/>
      <c r="AB790" s="68"/>
      <c r="AC790" s="68"/>
      <c r="AD790" s="68"/>
      <c r="AE790" s="68"/>
      <c r="AF790" s="68"/>
      <c r="AG790" s="68"/>
      <c r="AH790" s="68"/>
      <c r="AI790" s="68"/>
    </row>
    <row r="791" spans="1:35" ht="15.75" customHeight="1" x14ac:dyDescent="0.25">
      <c r="A791" s="68"/>
      <c r="B791" s="68"/>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c r="AA791" s="68"/>
      <c r="AB791" s="68"/>
      <c r="AC791" s="68"/>
      <c r="AD791" s="68"/>
      <c r="AE791" s="68"/>
      <c r="AF791" s="68"/>
      <c r="AG791" s="68"/>
      <c r="AH791" s="68"/>
      <c r="AI791" s="68"/>
    </row>
    <row r="792" spans="1:35" ht="15.75" customHeight="1" x14ac:dyDescent="0.25">
      <c r="A792" s="68"/>
      <c r="B792" s="68"/>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c r="AA792" s="68"/>
      <c r="AB792" s="68"/>
      <c r="AC792" s="68"/>
      <c r="AD792" s="68"/>
      <c r="AE792" s="68"/>
      <c r="AF792" s="68"/>
      <c r="AG792" s="68"/>
      <c r="AH792" s="68"/>
      <c r="AI792" s="68"/>
    </row>
    <row r="793" spans="1:35" ht="15.75" customHeight="1" x14ac:dyDescent="0.25">
      <c r="A793" s="68"/>
      <c r="B793" s="68"/>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c r="AA793" s="68"/>
      <c r="AB793" s="68"/>
      <c r="AC793" s="68"/>
      <c r="AD793" s="68"/>
      <c r="AE793" s="68"/>
      <c r="AF793" s="68"/>
      <c r="AG793" s="68"/>
      <c r="AH793" s="68"/>
      <c r="AI793" s="68"/>
    </row>
    <row r="794" spans="1:35" ht="15.75" customHeight="1" x14ac:dyDescent="0.25">
      <c r="A794" s="68"/>
      <c r="B794" s="68"/>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c r="AA794" s="68"/>
      <c r="AB794" s="68"/>
      <c r="AC794" s="68"/>
      <c r="AD794" s="68"/>
      <c r="AE794" s="68"/>
      <c r="AF794" s="68"/>
      <c r="AG794" s="68"/>
      <c r="AH794" s="68"/>
      <c r="AI794" s="68"/>
    </row>
    <row r="795" spans="1:35" ht="15.75" customHeight="1" x14ac:dyDescent="0.25">
      <c r="A795" s="68"/>
      <c r="B795" s="68"/>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c r="AA795" s="68"/>
      <c r="AB795" s="68"/>
      <c r="AC795" s="68"/>
      <c r="AD795" s="68"/>
      <c r="AE795" s="68"/>
      <c r="AF795" s="68"/>
      <c r="AG795" s="68"/>
      <c r="AH795" s="68"/>
      <c r="AI795" s="68"/>
    </row>
    <row r="796" spans="1:35" ht="15.75" customHeight="1" x14ac:dyDescent="0.25">
      <c r="A796" s="68"/>
      <c r="B796" s="68"/>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c r="AA796" s="68"/>
      <c r="AB796" s="68"/>
      <c r="AC796" s="68"/>
      <c r="AD796" s="68"/>
      <c r="AE796" s="68"/>
      <c r="AF796" s="68"/>
      <c r="AG796" s="68"/>
      <c r="AH796" s="68"/>
      <c r="AI796" s="68"/>
    </row>
    <row r="797" spans="1:35" ht="15.75" customHeight="1" x14ac:dyDescent="0.25">
      <c r="A797" s="68"/>
      <c r="B797" s="68"/>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c r="AA797" s="68"/>
      <c r="AB797" s="68"/>
      <c r="AC797" s="68"/>
      <c r="AD797" s="68"/>
      <c r="AE797" s="68"/>
      <c r="AF797" s="68"/>
      <c r="AG797" s="68"/>
      <c r="AH797" s="68"/>
      <c r="AI797" s="68"/>
    </row>
    <row r="798" spans="1:35" ht="15.75" customHeight="1" x14ac:dyDescent="0.25">
      <c r="A798" s="68"/>
      <c r="B798" s="68"/>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c r="AA798" s="68"/>
      <c r="AB798" s="68"/>
      <c r="AC798" s="68"/>
      <c r="AD798" s="68"/>
      <c r="AE798" s="68"/>
      <c r="AF798" s="68"/>
      <c r="AG798" s="68"/>
      <c r="AH798" s="68"/>
      <c r="AI798" s="68"/>
    </row>
    <row r="799" spans="1:35" ht="15.75" customHeight="1" x14ac:dyDescent="0.25">
      <c r="A799" s="68"/>
      <c r="B799" s="68"/>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c r="AA799" s="68"/>
      <c r="AB799" s="68"/>
      <c r="AC799" s="68"/>
      <c r="AD799" s="68"/>
      <c r="AE799" s="68"/>
      <c r="AF799" s="68"/>
      <c r="AG799" s="68"/>
      <c r="AH799" s="68"/>
      <c r="AI799" s="68"/>
    </row>
    <row r="800" spans="1:35" ht="15.75" customHeight="1" x14ac:dyDescent="0.25">
      <c r="A800" s="68"/>
      <c r="B800" s="68"/>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c r="AA800" s="68"/>
      <c r="AB800" s="68"/>
      <c r="AC800" s="68"/>
      <c r="AD800" s="68"/>
      <c r="AE800" s="68"/>
      <c r="AF800" s="68"/>
      <c r="AG800" s="68"/>
      <c r="AH800" s="68"/>
      <c r="AI800" s="68"/>
    </row>
    <row r="801" spans="1:35" ht="15.75" customHeight="1" x14ac:dyDescent="0.25">
      <c r="A801" s="68"/>
      <c r="B801" s="68"/>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c r="AA801" s="68"/>
      <c r="AB801" s="68"/>
      <c r="AC801" s="68"/>
      <c r="AD801" s="68"/>
      <c r="AE801" s="68"/>
      <c r="AF801" s="68"/>
      <c r="AG801" s="68"/>
      <c r="AH801" s="68"/>
      <c r="AI801" s="68"/>
    </row>
    <row r="802" spans="1:35" ht="15.75" customHeight="1" x14ac:dyDescent="0.25">
      <c r="A802" s="68"/>
      <c r="B802" s="68"/>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c r="AA802" s="68"/>
      <c r="AB802" s="68"/>
      <c r="AC802" s="68"/>
      <c r="AD802" s="68"/>
      <c r="AE802" s="68"/>
      <c r="AF802" s="68"/>
      <c r="AG802" s="68"/>
      <c r="AH802" s="68"/>
      <c r="AI802" s="68"/>
    </row>
    <row r="803" spans="1:35" ht="15.75" customHeight="1" x14ac:dyDescent="0.25">
      <c r="A803" s="68"/>
      <c r="B803" s="68"/>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c r="AA803" s="68"/>
      <c r="AB803" s="68"/>
      <c r="AC803" s="68"/>
      <c r="AD803" s="68"/>
      <c r="AE803" s="68"/>
      <c r="AF803" s="68"/>
      <c r="AG803" s="68"/>
      <c r="AH803" s="68"/>
      <c r="AI803" s="68"/>
    </row>
    <row r="804" spans="1:35" ht="15.75" customHeight="1" x14ac:dyDescent="0.25">
      <c r="A804" s="68"/>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row>
    <row r="805" spans="1:35" ht="15.75" customHeight="1" x14ac:dyDescent="0.25">
      <c r="A805" s="68"/>
      <c r="B805" s="68"/>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c r="AA805" s="68"/>
      <c r="AB805" s="68"/>
      <c r="AC805" s="68"/>
      <c r="AD805" s="68"/>
      <c r="AE805" s="68"/>
      <c r="AF805" s="68"/>
      <c r="AG805" s="68"/>
      <c r="AH805" s="68"/>
      <c r="AI805" s="68"/>
    </row>
    <row r="806" spans="1:35" ht="15.75" customHeight="1" x14ac:dyDescent="0.25">
      <c r="A806" s="68"/>
      <c r="B806" s="68"/>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c r="AA806" s="68"/>
      <c r="AB806" s="68"/>
      <c r="AC806" s="68"/>
      <c r="AD806" s="68"/>
      <c r="AE806" s="68"/>
      <c r="AF806" s="68"/>
      <c r="AG806" s="68"/>
      <c r="AH806" s="68"/>
      <c r="AI806" s="68"/>
    </row>
    <row r="807" spans="1:35" ht="15.75" customHeight="1" x14ac:dyDescent="0.25">
      <c r="A807" s="68"/>
      <c r="B807" s="68"/>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c r="AA807" s="68"/>
      <c r="AB807" s="68"/>
      <c r="AC807" s="68"/>
      <c r="AD807" s="68"/>
      <c r="AE807" s="68"/>
      <c r="AF807" s="68"/>
      <c r="AG807" s="68"/>
      <c r="AH807" s="68"/>
      <c r="AI807" s="68"/>
    </row>
    <row r="808" spans="1:35" ht="15.75" customHeight="1" x14ac:dyDescent="0.25">
      <c r="A808" s="68"/>
      <c r="B808" s="68"/>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c r="AA808" s="68"/>
      <c r="AB808" s="68"/>
      <c r="AC808" s="68"/>
      <c r="AD808" s="68"/>
      <c r="AE808" s="68"/>
      <c r="AF808" s="68"/>
      <c r="AG808" s="68"/>
      <c r="AH808" s="68"/>
      <c r="AI808" s="68"/>
    </row>
    <row r="809" spans="1:35" ht="15.75" customHeight="1" x14ac:dyDescent="0.25">
      <c r="A809" s="68"/>
      <c r="B809" s="68"/>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c r="AA809" s="68"/>
      <c r="AB809" s="68"/>
      <c r="AC809" s="68"/>
      <c r="AD809" s="68"/>
      <c r="AE809" s="68"/>
      <c r="AF809" s="68"/>
      <c r="AG809" s="68"/>
      <c r="AH809" s="68"/>
      <c r="AI809" s="68"/>
    </row>
    <row r="810" spans="1:35" ht="15.75" customHeight="1" x14ac:dyDescent="0.25">
      <c r="A810" s="68"/>
      <c r="B810" s="68"/>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c r="AA810" s="68"/>
      <c r="AB810" s="68"/>
      <c r="AC810" s="68"/>
      <c r="AD810" s="68"/>
      <c r="AE810" s="68"/>
      <c r="AF810" s="68"/>
      <c r="AG810" s="68"/>
      <c r="AH810" s="68"/>
      <c r="AI810" s="68"/>
    </row>
    <row r="811" spans="1:35" ht="15.75" customHeight="1" x14ac:dyDescent="0.25">
      <c r="A811" s="68"/>
      <c r="B811" s="68"/>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row>
    <row r="812" spans="1:35" ht="15.75" customHeight="1" x14ac:dyDescent="0.25">
      <c r="A812" s="68"/>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row>
    <row r="813" spans="1:35" ht="15.75" customHeight="1" x14ac:dyDescent="0.25">
      <c r="A813" s="68"/>
      <c r="B813" s="68"/>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c r="AA813" s="68"/>
      <c r="AB813" s="68"/>
      <c r="AC813" s="68"/>
      <c r="AD813" s="68"/>
      <c r="AE813" s="68"/>
      <c r="AF813" s="68"/>
      <c r="AG813" s="68"/>
      <c r="AH813" s="68"/>
      <c r="AI813" s="68"/>
    </row>
    <row r="814" spans="1:35" ht="15.75" customHeight="1" x14ac:dyDescent="0.25">
      <c r="A814" s="68"/>
      <c r="B814" s="68"/>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c r="AA814" s="68"/>
      <c r="AB814" s="68"/>
      <c r="AC814" s="68"/>
      <c r="AD814" s="68"/>
      <c r="AE814" s="68"/>
      <c r="AF814" s="68"/>
      <c r="AG814" s="68"/>
      <c r="AH814" s="68"/>
      <c r="AI814" s="68"/>
    </row>
    <row r="815" spans="1:35" ht="15.75" customHeight="1" x14ac:dyDescent="0.25">
      <c r="A815" s="68"/>
      <c r="B815" s="68"/>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c r="AA815" s="68"/>
      <c r="AB815" s="68"/>
      <c r="AC815" s="68"/>
      <c r="AD815" s="68"/>
      <c r="AE815" s="68"/>
      <c r="AF815" s="68"/>
      <c r="AG815" s="68"/>
      <c r="AH815" s="68"/>
      <c r="AI815" s="68"/>
    </row>
    <row r="816" spans="1:35" ht="15.75" customHeight="1" x14ac:dyDescent="0.25">
      <c r="A816" s="68"/>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row>
    <row r="817" spans="1:35" ht="15.75" customHeight="1" x14ac:dyDescent="0.25">
      <c r="A817" s="68"/>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row>
    <row r="818" spans="1:35" ht="15.75" customHeight="1" x14ac:dyDescent="0.25">
      <c r="A818" s="68"/>
      <c r="B818" s="68"/>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row>
    <row r="819" spans="1:35" ht="15.75" customHeight="1" x14ac:dyDescent="0.25">
      <c r="A819" s="68"/>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row>
    <row r="820" spans="1:35" ht="15.75" customHeight="1" x14ac:dyDescent="0.25">
      <c r="A820" s="68"/>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row>
    <row r="821" spans="1:35" ht="15.75" customHeight="1" x14ac:dyDescent="0.25">
      <c r="A821" s="68"/>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row>
    <row r="822" spans="1:35" ht="15.75" customHeight="1" x14ac:dyDescent="0.25">
      <c r="A822" s="68"/>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row>
    <row r="823" spans="1:35" ht="15.75" customHeight="1" x14ac:dyDescent="0.25">
      <c r="A823" s="68"/>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row>
    <row r="824" spans="1:35" ht="15.75" customHeight="1" x14ac:dyDescent="0.25">
      <c r="A824" s="68"/>
      <c r="B824" s="68"/>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row>
    <row r="825" spans="1:35" ht="15.75" customHeight="1" x14ac:dyDescent="0.25">
      <c r="A825" s="68"/>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row>
    <row r="826" spans="1:35" ht="15.75" customHeight="1" x14ac:dyDescent="0.25">
      <c r="A826" s="68"/>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row>
    <row r="827" spans="1:35" ht="15.75" customHeight="1" x14ac:dyDescent="0.25">
      <c r="A827" s="68"/>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row>
    <row r="828" spans="1:35" ht="15.75" customHeight="1" x14ac:dyDescent="0.25">
      <c r="A828" s="68"/>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row>
    <row r="829" spans="1:35" ht="15.75" customHeight="1" x14ac:dyDescent="0.25">
      <c r="A829" s="68"/>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row>
    <row r="830" spans="1:35" ht="15.75" customHeight="1" x14ac:dyDescent="0.25">
      <c r="A830" s="68"/>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row>
    <row r="831" spans="1:35" ht="15.75" customHeight="1" x14ac:dyDescent="0.25">
      <c r="A831" s="68"/>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row>
    <row r="832" spans="1:35" ht="15.75" customHeight="1" x14ac:dyDescent="0.25">
      <c r="A832" s="68"/>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row>
    <row r="833" spans="1:35" ht="15.75" customHeight="1" x14ac:dyDescent="0.25">
      <c r="A833" s="68"/>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row>
    <row r="834" spans="1:35" ht="15.75" customHeight="1" x14ac:dyDescent="0.25">
      <c r="A834" s="68"/>
      <c r="B834" s="68"/>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c r="AA834" s="68"/>
      <c r="AB834" s="68"/>
      <c r="AC834" s="68"/>
      <c r="AD834" s="68"/>
      <c r="AE834" s="68"/>
      <c r="AF834" s="68"/>
      <c r="AG834" s="68"/>
      <c r="AH834" s="68"/>
      <c r="AI834" s="68"/>
    </row>
    <row r="835" spans="1:35" ht="15.75" customHeight="1" x14ac:dyDescent="0.25">
      <c r="A835" s="68"/>
      <c r="B835" s="68"/>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c r="AA835" s="68"/>
      <c r="AB835" s="68"/>
      <c r="AC835" s="68"/>
      <c r="AD835" s="68"/>
      <c r="AE835" s="68"/>
      <c r="AF835" s="68"/>
      <c r="AG835" s="68"/>
      <c r="AH835" s="68"/>
      <c r="AI835" s="68"/>
    </row>
    <row r="836" spans="1:35" ht="15.75" customHeight="1" x14ac:dyDescent="0.25">
      <c r="A836" s="68"/>
      <c r="B836" s="68"/>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c r="AA836" s="68"/>
      <c r="AB836" s="68"/>
      <c r="AC836" s="68"/>
      <c r="AD836" s="68"/>
      <c r="AE836" s="68"/>
      <c r="AF836" s="68"/>
      <c r="AG836" s="68"/>
      <c r="AH836" s="68"/>
      <c r="AI836" s="68"/>
    </row>
    <row r="837" spans="1:35" ht="15.75" customHeight="1" x14ac:dyDescent="0.25">
      <c r="A837" s="68"/>
      <c r="B837" s="68"/>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c r="AA837" s="68"/>
      <c r="AB837" s="68"/>
      <c r="AC837" s="68"/>
      <c r="AD837" s="68"/>
      <c r="AE837" s="68"/>
      <c r="AF837" s="68"/>
      <c r="AG837" s="68"/>
      <c r="AH837" s="68"/>
      <c r="AI837" s="68"/>
    </row>
    <row r="838" spans="1:35" ht="15.75" customHeight="1" x14ac:dyDescent="0.25">
      <c r="A838" s="68"/>
      <c r="B838" s="68"/>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c r="AA838" s="68"/>
      <c r="AB838" s="68"/>
      <c r="AC838" s="68"/>
      <c r="AD838" s="68"/>
      <c r="AE838" s="68"/>
      <c r="AF838" s="68"/>
      <c r="AG838" s="68"/>
      <c r="AH838" s="68"/>
      <c r="AI838" s="68"/>
    </row>
    <row r="839" spans="1:35" ht="15.75" customHeight="1" x14ac:dyDescent="0.25">
      <c r="A839" s="68"/>
      <c r="B839" s="68"/>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c r="AA839" s="68"/>
      <c r="AB839" s="68"/>
      <c r="AC839" s="68"/>
      <c r="AD839" s="68"/>
      <c r="AE839" s="68"/>
      <c r="AF839" s="68"/>
      <c r="AG839" s="68"/>
      <c r="AH839" s="68"/>
      <c r="AI839" s="68"/>
    </row>
    <row r="840" spans="1:35" ht="15.75" customHeight="1" x14ac:dyDescent="0.25">
      <c r="A840" s="68"/>
      <c r="B840" s="68"/>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c r="AA840" s="68"/>
      <c r="AB840" s="68"/>
      <c r="AC840" s="68"/>
      <c r="AD840" s="68"/>
      <c r="AE840" s="68"/>
      <c r="AF840" s="68"/>
      <c r="AG840" s="68"/>
      <c r="AH840" s="68"/>
      <c r="AI840" s="68"/>
    </row>
    <row r="841" spans="1:35" ht="15.75" customHeight="1" x14ac:dyDescent="0.25">
      <c r="A841" s="68"/>
      <c r="B841" s="68"/>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c r="AA841" s="68"/>
      <c r="AB841" s="68"/>
      <c r="AC841" s="68"/>
      <c r="AD841" s="68"/>
      <c r="AE841" s="68"/>
      <c r="AF841" s="68"/>
      <c r="AG841" s="68"/>
      <c r="AH841" s="68"/>
      <c r="AI841" s="68"/>
    </row>
    <row r="842" spans="1:35" ht="15.75" customHeight="1" x14ac:dyDescent="0.25">
      <c r="A842" s="68"/>
      <c r="B842" s="68"/>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c r="AA842" s="68"/>
      <c r="AB842" s="68"/>
      <c r="AC842" s="68"/>
      <c r="AD842" s="68"/>
      <c r="AE842" s="68"/>
      <c r="AF842" s="68"/>
      <c r="AG842" s="68"/>
      <c r="AH842" s="68"/>
      <c r="AI842" s="68"/>
    </row>
    <row r="843" spans="1:35" ht="15.75" customHeight="1" x14ac:dyDescent="0.25">
      <c r="A843" s="68"/>
      <c r="B843" s="68"/>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c r="AA843" s="68"/>
      <c r="AB843" s="68"/>
      <c r="AC843" s="68"/>
      <c r="AD843" s="68"/>
      <c r="AE843" s="68"/>
      <c r="AF843" s="68"/>
      <c r="AG843" s="68"/>
      <c r="AH843" s="68"/>
      <c r="AI843" s="68"/>
    </row>
    <row r="844" spans="1:35" ht="15.75" customHeight="1" x14ac:dyDescent="0.25">
      <c r="A844" s="68"/>
      <c r="B844" s="68"/>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c r="AA844" s="68"/>
      <c r="AB844" s="68"/>
      <c r="AC844" s="68"/>
      <c r="AD844" s="68"/>
      <c r="AE844" s="68"/>
      <c r="AF844" s="68"/>
      <c r="AG844" s="68"/>
      <c r="AH844" s="68"/>
      <c r="AI844" s="68"/>
    </row>
    <row r="845" spans="1:35" ht="15.75" customHeight="1" x14ac:dyDescent="0.25">
      <c r="A845" s="68"/>
      <c r="B845" s="68"/>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c r="AA845" s="68"/>
      <c r="AB845" s="68"/>
      <c r="AC845" s="68"/>
      <c r="AD845" s="68"/>
      <c r="AE845" s="68"/>
      <c r="AF845" s="68"/>
      <c r="AG845" s="68"/>
      <c r="AH845" s="68"/>
      <c r="AI845" s="68"/>
    </row>
    <row r="846" spans="1:35" ht="15.75" customHeight="1" x14ac:dyDescent="0.25">
      <c r="A846" s="68"/>
      <c r="B846" s="68"/>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c r="AA846" s="68"/>
      <c r="AB846" s="68"/>
      <c r="AC846" s="68"/>
      <c r="AD846" s="68"/>
      <c r="AE846" s="68"/>
      <c r="AF846" s="68"/>
      <c r="AG846" s="68"/>
      <c r="AH846" s="68"/>
      <c r="AI846" s="68"/>
    </row>
    <row r="847" spans="1:35" ht="15.75" customHeight="1" x14ac:dyDescent="0.25">
      <c r="A847" s="68"/>
      <c r="B847" s="68"/>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c r="AA847" s="68"/>
      <c r="AB847" s="68"/>
      <c r="AC847" s="68"/>
      <c r="AD847" s="68"/>
      <c r="AE847" s="68"/>
      <c r="AF847" s="68"/>
      <c r="AG847" s="68"/>
      <c r="AH847" s="68"/>
      <c r="AI847" s="68"/>
    </row>
    <row r="848" spans="1:35" ht="15.75" customHeight="1" x14ac:dyDescent="0.25">
      <c r="A848" s="68"/>
      <c r="B848" s="68"/>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c r="AA848" s="68"/>
      <c r="AB848" s="68"/>
      <c r="AC848" s="68"/>
      <c r="AD848" s="68"/>
      <c r="AE848" s="68"/>
      <c r="AF848" s="68"/>
      <c r="AG848" s="68"/>
      <c r="AH848" s="68"/>
      <c r="AI848" s="68"/>
    </row>
    <row r="849" spans="1:35" ht="15.75" customHeight="1" x14ac:dyDescent="0.25">
      <c r="A849" s="68"/>
      <c r="B849" s="68"/>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c r="AA849" s="68"/>
      <c r="AB849" s="68"/>
      <c r="AC849" s="68"/>
      <c r="AD849" s="68"/>
      <c r="AE849" s="68"/>
      <c r="AF849" s="68"/>
      <c r="AG849" s="68"/>
      <c r="AH849" s="68"/>
      <c r="AI849" s="68"/>
    </row>
    <row r="850" spans="1:35" ht="15.75" customHeight="1" x14ac:dyDescent="0.25">
      <c r="A850" s="68"/>
      <c r="B850" s="68"/>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c r="AA850" s="68"/>
      <c r="AB850" s="68"/>
      <c r="AC850" s="68"/>
      <c r="AD850" s="68"/>
      <c r="AE850" s="68"/>
      <c r="AF850" s="68"/>
      <c r="AG850" s="68"/>
      <c r="AH850" s="68"/>
      <c r="AI850" s="68"/>
    </row>
    <row r="851" spans="1:35" ht="15.75" customHeight="1" x14ac:dyDescent="0.25">
      <c r="A851" s="68"/>
      <c r="B851" s="68"/>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c r="AA851" s="68"/>
      <c r="AB851" s="68"/>
      <c r="AC851" s="68"/>
      <c r="AD851" s="68"/>
      <c r="AE851" s="68"/>
      <c r="AF851" s="68"/>
      <c r="AG851" s="68"/>
      <c r="AH851" s="68"/>
      <c r="AI851" s="68"/>
    </row>
    <row r="852" spans="1:35" ht="15.75" customHeight="1" x14ac:dyDescent="0.25">
      <c r="A852" s="68"/>
      <c r="B852" s="68"/>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c r="AA852" s="68"/>
      <c r="AB852" s="68"/>
      <c r="AC852" s="68"/>
      <c r="AD852" s="68"/>
      <c r="AE852" s="68"/>
      <c r="AF852" s="68"/>
      <c r="AG852" s="68"/>
      <c r="AH852" s="68"/>
      <c r="AI852" s="68"/>
    </row>
    <row r="853" spans="1:35" ht="15.75" customHeight="1" x14ac:dyDescent="0.25">
      <c r="A853" s="68"/>
      <c r="B853" s="68"/>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c r="AA853" s="68"/>
      <c r="AB853" s="68"/>
      <c r="AC853" s="68"/>
      <c r="AD853" s="68"/>
      <c r="AE853" s="68"/>
      <c r="AF853" s="68"/>
      <c r="AG853" s="68"/>
      <c r="AH853" s="68"/>
      <c r="AI853" s="68"/>
    </row>
    <row r="854" spans="1:35" ht="15.75" customHeight="1" x14ac:dyDescent="0.25">
      <c r="A854" s="68"/>
      <c r="B854" s="68"/>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c r="AA854" s="68"/>
      <c r="AB854" s="68"/>
      <c r="AC854" s="68"/>
      <c r="AD854" s="68"/>
      <c r="AE854" s="68"/>
      <c r="AF854" s="68"/>
      <c r="AG854" s="68"/>
      <c r="AH854" s="68"/>
      <c r="AI854" s="68"/>
    </row>
    <row r="855" spans="1:35" ht="15.75" customHeight="1" x14ac:dyDescent="0.25">
      <c r="A855" s="68"/>
      <c r="B855" s="68"/>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c r="AA855" s="68"/>
      <c r="AB855" s="68"/>
      <c r="AC855" s="68"/>
      <c r="AD855" s="68"/>
      <c r="AE855" s="68"/>
      <c r="AF855" s="68"/>
      <c r="AG855" s="68"/>
      <c r="AH855" s="68"/>
      <c r="AI855" s="68"/>
    </row>
    <row r="856" spans="1:35" ht="15.75" customHeight="1" x14ac:dyDescent="0.25">
      <c r="A856" s="68"/>
      <c r="B856" s="68"/>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c r="AA856" s="68"/>
      <c r="AB856" s="68"/>
      <c r="AC856" s="68"/>
      <c r="AD856" s="68"/>
      <c r="AE856" s="68"/>
      <c r="AF856" s="68"/>
      <c r="AG856" s="68"/>
      <c r="AH856" s="68"/>
      <c r="AI856" s="68"/>
    </row>
    <row r="857" spans="1:35" ht="15.75" customHeight="1" x14ac:dyDescent="0.25">
      <c r="A857" s="68"/>
      <c r="B857" s="68"/>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c r="AA857" s="68"/>
      <c r="AB857" s="68"/>
      <c r="AC857" s="68"/>
      <c r="AD857" s="68"/>
      <c r="AE857" s="68"/>
      <c r="AF857" s="68"/>
      <c r="AG857" s="68"/>
      <c r="AH857" s="68"/>
      <c r="AI857" s="68"/>
    </row>
    <row r="858" spans="1:35" ht="15.75" customHeight="1" x14ac:dyDescent="0.25">
      <c r="A858" s="68"/>
      <c r="B858" s="68"/>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c r="AA858" s="68"/>
      <c r="AB858" s="68"/>
      <c r="AC858" s="68"/>
      <c r="AD858" s="68"/>
      <c r="AE858" s="68"/>
      <c r="AF858" s="68"/>
      <c r="AG858" s="68"/>
      <c r="AH858" s="68"/>
      <c r="AI858" s="68"/>
    </row>
    <row r="859" spans="1:35" ht="15.75" customHeight="1" x14ac:dyDescent="0.25">
      <c r="A859" s="68"/>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row>
    <row r="860" spans="1:35" ht="15.75" customHeight="1" x14ac:dyDescent="0.25">
      <c r="A860" s="68"/>
      <c r="B860" s="68"/>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c r="AA860" s="68"/>
      <c r="AB860" s="68"/>
      <c r="AC860" s="68"/>
      <c r="AD860" s="68"/>
      <c r="AE860" s="68"/>
      <c r="AF860" s="68"/>
      <c r="AG860" s="68"/>
      <c r="AH860" s="68"/>
      <c r="AI860" s="68"/>
    </row>
    <row r="861" spans="1:35" ht="15.75" customHeight="1" x14ac:dyDescent="0.25">
      <c r="A861" s="68"/>
      <c r="B861" s="68"/>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c r="AA861" s="68"/>
      <c r="AB861" s="68"/>
      <c r="AC861" s="68"/>
      <c r="AD861" s="68"/>
      <c r="AE861" s="68"/>
      <c r="AF861" s="68"/>
      <c r="AG861" s="68"/>
      <c r="AH861" s="68"/>
      <c r="AI861" s="68"/>
    </row>
    <row r="862" spans="1:35" ht="15.75" customHeight="1" x14ac:dyDescent="0.25">
      <c r="A862" s="68"/>
      <c r="B862" s="68"/>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c r="AA862" s="68"/>
      <c r="AB862" s="68"/>
      <c r="AC862" s="68"/>
      <c r="AD862" s="68"/>
      <c r="AE862" s="68"/>
      <c r="AF862" s="68"/>
      <c r="AG862" s="68"/>
      <c r="AH862" s="68"/>
      <c r="AI862" s="68"/>
    </row>
    <row r="863" spans="1:35" ht="15.75" customHeight="1" x14ac:dyDescent="0.25">
      <c r="A863" s="68"/>
      <c r="B863" s="68"/>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c r="AA863" s="68"/>
      <c r="AB863" s="68"/>
      <c r="AC863" s="68"/>
      <c r="AD863" s="68"/>
      <c r="AE863" s="68"/>
      <c r="AF863" s="68"/>
      <c r="AG863" s="68"/>
      <c r="AH863" s="68"/>
      <c r="AI863" s="68"/>
    </row>
    <row r="864" spans="1:35" ht="15.75" customHeight="1" x14ac:dyDescent="0.25">
      <c r="A864" s="68"/>
      <c r="B864" s="68"/>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c r="AA864" s="68"/>
      <c r="AB864" s="68"/>
      <c r="AC864" s="68"/>
      <c r="AD864" s="68"/>
      <c r="AE864" s="68"/>
      <c r="AF864" s="68"/>
      <c r="AG864" s="68"/>
      <c r="AH864" s="68"/>
      <c r="AI864" s="68"/>
    </row>
    <row r="865" spans="1:35" ht="15.75" customHeight="1" x14ac:dyDescent="0.25">
      <c r="A865" s="68"/>
      <c r="B865" s="68"/>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c r="AA865" s="68"/>
      <c r="AB865" s="68"/>
      <c r="AC865" s="68"/>
      <c r="AD865" s="68"/>
      <c r="AE865" s="68"/>
      <c r="AF865" s="68"/>
      <c r="AG865" s="68"/>
      <c r="AH865" s="68"/>
      <c r="AI865" s="68"/>
    </row>
    <row r="866" spans="1:35" ht="15.75" customHeight="1" x14ac:dyDescent="0.25">
      <c r="A866" s="68"/>
      <c r="B866" s="68"/>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c r="AA866" s="68"/>
      <c r="AB866" s="68"/>
      <c r="AC866" s="68"/>
      <c r="AD866" s="68"/>
      <c r="AE866" s="68"/>
      <c r="AF866" s="68"/>
      <c r="AG866" s="68"/>
      <c r="AH866" s="68"/>
      <c r="AI866" s="68"/>
    </row>
    <row r="867" spans="1:35" ht="15.75" customHeight="1" x14ac:dyDescent="0.25">
      <c r="A867" s="68"/>
      <c r="B867" s="68"/>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c r="AA867" s="68"/>
      <c r="AB867" s="68"/>
      <c r="AC867" s="68"/>
      <c r="AD867" s="68"/>
      <c r="AE867" s="68"/>
      <c r="AF867" s="68"/>
      <c r="AG867" s="68"/>
      <c r="AH867" s="68"/>
      <c r="AI867" s="68"/>
    </row>
    <row r="868" spans="1:35" ht="15.75" customHeight="1" x14ac:dyDescent="0.25">
      <c r="A868" s="68"/>
      <c r="B868" s="68"/>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c r="AA868" s="68"/>
      <c r="AB868" s="68"/>
      <c r="AC868" s="68"/>
      <c r="AD868" s="68"/>
      <c r="AE868" s="68"/>
      <c r="AF868" s="68"/>
      <c r="AG868" s="68"/>
      <c r="AH868" s="68"/>
      <c r="AI868" s="68"/>
    </row>
    <row r="869" spans="1:35" ht="15.75" customHeight="1" x14ac:dyDescent="0.25">
      <c r="A869" s="68"/>
      <c r="B869" s="68"/>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c r="AA869" s="68"/>
      <c r="AB869" s="68"/>
      <c r="AC869" s="68"/>
      <c r="AD869" s="68"/>
      <c r="AE869" s="68"/>
      <c r="AF869" s="68"/>
      <c r="AG869" s="68"/>
      <c r="AH869" s="68"/>
      <c r="AI869" s="68"/>
    </row>
    <row r="870" spans="1:35" ht="15.75" customHeight="1" x14ac:dyDescent="0.25">
      <c r="A870" s="68"/>
      <c r="B870" s="68"/>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c r="AA870" s="68"/>
      <c r="AB870" s="68"/>
      <c r="AC870" s="68"/>
      <c r="AD870" s="68"/>
      <c r="AE870" s="68"/>
      <c r="AF870" s="68"/>
      <c r="AG870" s="68"/>
      <c r="AH870" s="68"/>
      <c r="AI870" s="68"/>
    </row>
    <row r="871" spans="1:35" ht="15.75" customHeight="1" x14ac:dyDescent="0.25">
      <c r="A871" s="68"/>
      <c r="B871" s="68"/>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c r="AA871" s="68"/>
      <c r="AB871" s="68"/>
      <c r="AC871" s="68"/>
      <c r="AD871" s="68"/>
      <c r="AE871" s="68"/>
      <c r="AF871" s="68"/>
      <c r="AG871" s="68"/>
      <c r="AH871" s="68"/>
      <c r="AI871" s="68"/>
    </row>
    <row r="872" spans="1:35" ht="15.75" customHeight="1" x14ac:dyDescent="0.25">
      <c r="A872" s="68"/>
      <c r="B872" s="68"/>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c r="AA872" s="68"/>
      <c r="AB872" s="68"/>
      <c r="AC872" s="68"/>
      <c r="AD872" s="68"/>
      <c r="AE872" s="68"/>
      <c r="AF872" s="68"/>
      <c r="AG872" s="68"/>
      <c r="AH872" s="68"/>
      <c r="AI872" s="68"/>
    </row>
    <row r="873" spans="1:35" ht="15.75" customHeight="1" x14ac:dyDescent="0.25">
      <c r="A873" s="68"/>
      <c r="B873" s="68"/>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c r="AA873" s="68"/>
      <c r="AB873" s="68"/>
      <c r="AC873" s="68"/>
      <c r="AD873" s="68"/>
      <c r="AE873" s="68"/>
      <c r="AF873" s="68"/>
      <c r="AG873" s="68"/>
      <c r="AH873" s="68"/>
      <c r="AI873" s="68"/>
    </row>
    <row r="874" spans="1:35" ht="15.75" customHeight="1" x14ac:dyDescent="0.25">
      <c r="A874" s="68"/>
      <c r="B874" s="68"/>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c r="AA874" s="68"/>
      <c r="AB874" s="68"/>
      <c r="AC874" s="68"/>
      <c r="AD874" s="68"/>
      <c r="AE874" s="68"/>
      <c r="AF874" s="68"/>
      <c r="AG874" s="68"/>
      <c r="AH874" s="68"/>
      <c r="AI874" s="68"/>
    </row>
    <row r="875" spans="1:35" ht="15.75" customHeight="1" x14ac:dyDescent="0.25">
      <c r="A875" s="68"/>
      <c r="B875" s="68"/>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c r="AA875" s="68"/>
      <c r="AB875" s="68"/>
      <c r="AC875" s="68"/>
      <c r="AD875" s="68"/>
      <c r="AE875" s="68"/>
      <c r="AF875" s="68"/>
      <c r="AG875" s="68"/>
      <c r="AH875" s="68"/>
      <c r="AI875" s="68"/>
    </row>
    <row r="876" spans="1:35" ht="15.75" customHeight="1" x14ac:dyDescent="0.25">
      <c r="A876" s="68"/>
      <c r="B876" s="68"/>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c r="AA876" s="68"/>
      <c r="AB876" s="68"/>
      <c r="AC876" s="68"/>
      <c r="AD876" s="68"/>
      <c r="AE876" s="68"/>
      <c r="AF876" s="68"/>
      <c r="AG876" s="68"/>
      <c r="AH876" s="68"/>
      <c r="AI876" s="68"/>
    </row>
    <row r="877" spans="1:35" ht="15.75" customHeight="1" x14ac:dyDescent="0.25">
      <c r="A877" s="68"/>
      <c r="B877" s="68"/>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c r="AA877" s="68"/>
      <c r="AB877" s="68"/>
      <c r="AC877" s="68"/>
      <c r="AD877" s="68"/>
      <c r="AE877" s="68"/>
      <c r="AF877" s="68"/>
      <c r="AG877" s="68"/>
      <c r="AH877" s="68"/>
      <c r="AI877" s="68"/>
    </row>
    <row r="878" spans="1:35" ht="15.75" customHeight="1" x14ac:dyDescent="0.25">
      <c r="A878" s="68"/>
      <c r="B878" s="68"/>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c r="AA878" s="68"/>
      <c r="AB878" s="68"/>
      <c r="AC878" s="68"/>
      <c r="AD878" s="68"/>
      <c r="AE878" s="68"/>
      <c r="AF878" s="68"/>
      <c r="AG878" s="68"/>
      <c r="AH878" s="68"/>
      <c r="AI878" s="68"/>
    </row>
    <row r="879" spans="1:35" ht="15.75" customHeight="1" x14ac:dyDescent="0.25">
      <c r="A879" s="68"/>
      <c r="B879" s="68"/>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c r="AA879" s="68"/>
      <c r="AB879" s="68"/>
      <c r="AC879" s="68"/>
      <c r="AD879" s="68"/>
      <c r="AE879" s="68"/>
      <c r="AF879" s="68"/>
      <c r="AG879" s="68"/>
      <c r="AH879" s="68"/>
      <c r="AI879" s="68"/>
    </row>
    <row r="880" spans="1:35" ht="15.75" customHeight="1" x14ac:dyDescent="0.25">
      <c r="A880" s="68"/>
      <c r="B880" s="68"/>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c r="AA880" s="68"/>
      <c r="AB880" s="68"/>
      <c r="AC880" s="68"/>
      <c r="AD880" s="68"/>
      <c r="AE880" s="68"/>
      <c r="AF880" s="68"/>
      <c r="AG880" s="68"/>
      <c r="AH880" s="68"/>
      <c r="AI880" s="68"/>
    </row>
    <row r="881" spans="1:35" ht="15.75" customHeight="1" x14ac:dyDescent="0.25">
      <c r="A881" s="68"/>
      <c r="B881" s="68"/>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c r="AA881" s="68"/>
      <c r="AB881" s="68"/>
      <c r="AC881" s="68"/>
      <c r="AD881" s="68"/>
      <c r="AE881" s="68"/>
      <c r="AF881" s="68"/>
      <c r="AG881" s="68"/>
      <c r="AH881" s="68"/>
      <c r="AI881" s="68"/>
    </row>
    <row r="882" spans="1:35" ht="15.75" customHeight="1" x14ac:dyDescent="0.25">
      <c r="A882" s="68"/>
      <c r="B882" s="68"/>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c r="AA882" s="68"/>
      <c r="AB882" s="68"/>
      <c r="AC882" s="68"/>
      <c r="AD882" s="68"/>
      <c r="AE882" s="68"/>
      <c r="AF882" s="68"/>
      <c r="AG882" s="68"/>
      <c r="AH882" s="68"/>
      <c r="AI882" s="68"/>
    </row>
    <row r="883" spans="1:35" ht="15.75" customHeight="1" x14ac:dyDescent="0.25">
      <c r="A883" s="68"/>
      <c r="B883" s="68"/>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c r="AA883" s="68"/>
      <c r="AB883" s="68"/>
      <c r="AC883" s="68"/>
      <c r="AD883" s="68"/>
      <c r="AE883" s="68"/>
      <c r="AF883" s="68"/>
      <c r="AG883" s="68"/>
      <c r="AH883" s="68"/>
      <c r="AI883" s="68"/>
    </row>
    <row r="884" spans="1:35" ht="15.75" customHeight="1" x14ac:dyDescent="0.25">
      <c r="A884" s="68"/>
      <c r="B884" s="68"/>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c r="AA884" s="68"/>
      <c r="AB884" s="68"/>
      <c r="AC884" s="68"/>
      <c r="AD884" s="68"/>
      <c r="AE884" s="68"/>
      <c r="AF884" s="68"/>
      <c r="AG884" s="68"/>
      <c r="AH884" s="68"/>
      <c r="AI884" s="68"/>
    </row>
    <row r="885" spans="1:35" ht="15.75" customHeight="1" x14ac:dyDescent="0.25">
      <c r="A885" s="68"/>
      <c r="B885" s="68"/>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c r="AA885" s="68"/>
      <c r="AB885" s="68"/>
      <c r="AC885" s="68"/>
      <c r="AD885" s="68"/>
      <c r="AE885" s="68"/>
      <c r="AF885" s="68"/>
      <c r="AG885" s="68"/>
      <c r="AH885" s="68"/>
      <c r="AI885" s="68"/>
    </row>
    <row r="886" spans="1:35" ht="15.75" customHeight="1" x14ac:dyDescent="0.25">
      <c r="A886" s="68"/>
      <c r="B886" s="68"/>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c r="AA886" s="68"/>
      <c r="AB886" s="68"/>
      <c r="AC886" s="68"/>
      <c r="AD886" s="68"/>
      <c r="AE886" s="68"/>
      <c r="AF886" s="68"/>
      <c r="AG886" s="68"/>
      <c r="AH886" s="68"/>
      <c r="AI886" s="68"/>
    </row>
    <row r="887" spans="1:35" ht="15.75" customHeight="1" x14ac:dyDescent="0.25">
      <c r="A887" s="68"/>
      <c r="B887" s="68"/>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c r="AA887" s="68"/>
      <c r="AB887" s="68"/>
      <c r="AC887" s="68"/>
      <c r="AD887" s="68"/>
      <c r="AE887" s="68"/>
      <c r="AF887" s="68"/>
      <c r="AG887" s="68"/>
      <c r="AH887" s="68"/>
      <c r="AI887" s="68"/>
    </row>
    <row r="888" spans="1:35" ht="15.75" customHeight="1" x14ac:dyDescent="0.25">
      <c r="A888" s="68"/>
      <c r="B888" s="68"/>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c r="AA888" s="68"/>
      <c r="AB888" s="68"/>
      <c r="AC888" s="68"/>
      <c r="AD888" s="68"/>
      <c r="AE888" s="68"/>
      <c r="AF888" s="68"/>
      <c r="AG888" s="68"/>
      <c r="AH888" s="68"/>
      <c r="AI888" s="68"/>
    </row>
    <row r="889" spans="1:35" ht="15.75" customHeight="1" x14ac:dyDescent="0.25">
      <c r="A889" s="68"/>
      <c r="B889" s="68"/>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c r="AA889" s="68"/>
      <c r="AB889" s="68"/>
      <c r="AC889" s="68"/>
      <c r="AD889" s="68"/>
      <c r="AE889" s="68"/>
      <c r="AF889" s="68"/>
      <c r="AG889" s="68"/>
      <c r="AH889" s="68"/>
      <c r="AI889" s="68"/>
    </row>
    <row r="890" spans="1:35" ht="15.75" customHeight="1" x14ac:dyDescent="0.25">
      <c r="A890" s="68"/>
      <c r="B890" s="68"/>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c r="AA890" s="68"/>
      <c r="AB890" s="68"/>
      <c r="AC890" s="68"/>
      <c r="AD890" s="68"/>
      <c r="AE890" s="68"/>
      <c r="AF890" s="68"/>
      <c r="AG890" s="68"/>
      <c r="AH890" s="68"/>
      <c r="AI890" s="68"/>
    </row>
    <row r="891" spans="1:35" ht="15.75" customHeight="1" x14ac:dyDescent="0.25">
      <c r="A891" s="68"/>
      <c r="B891" s="68"/>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c r="AA891" s="68"/>
      <c r="AB891" s="68"/>
      <c r="AC891" s="68"/>
      <c r="AD891" s="68"/>
      <c r="AE891" s="68"/>
      <c r="AF891" s="68"/>
      <c r="AG891" s="68"/>
      <c r="AH891" s="68"/>
      <c r="AI891" s="68"/>
    </row>
    <row r="892" spans="1:35" ht="15.75" customHeight="1" x14ac:dyDescent="0.25">
      <c r="A892" s="68"/>
      <c r="B892" s="68"/>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c r="AA892" s="68"/>
      <c r="AB892" s="68"/>
      <c r="AC892" s="68"/>
      <c r="AD892" s="68"/>
      <c r="AE892" s="68"/>
      <c r="AF892" s="68"/>
      <c r="AG892" s="68"/>
      <c r="AH892" s="68"/>
      <c r="AI892" s="68"/>
    </row>
    <row r="893" spans="1:35" ht="15.75" customHeight="1" x14ac:dyDescent="0.25">
      <c r="A893" s="68"/>
      <c r="B893" s="68"/>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c r="AA893" s="68"/>
      <c r="AB893" s="68"/>
      <c r="AC893" s="68"/>
      <c r="AD893" s="68"/>
      <c r="AE893" s="68"/>
      <c r="AF893" s="68"/>
      <c r="AG893" s="68"/>
      <c r="AH893" s="68"/>
      <c r="AI893" s="68"/>
    </row>
    <row r="894" spans="1:35" ht="15.75" customHeight="1" x14ac:dyDescent="0.25">
      <c r="A894" s="68"/>
      <c r="B894" s="68"/>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c r="AA894" s="68"/>
      <c r="AB894" s="68"/>
      <c r="AC894" s="68"/>
      <c r="AD894" s="68"/>
      <c r="AE894" s="68"/>
      <c r="AF894" s="68"/>
      <c r="AG894" s="68"/>
      <c r="AH894" s="68"/>
      <c r="AI894" s="68"/>
    </row>
    <row r="895" spans="1:35" ht="15.75" customHeight="1" x14ac:dyDescent="0.25">
      <c r="A895" s="68"/>
      <c r="B895" s="68"/>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c r="AA895" s="68"/>
      <c r="AB895" s="68"/>
      <c r="AC895" s="68"/>
      <c r="AD895" s="68"/>
      <c r="AE895" s="68"/>
      <c r="AF895" s="68"/>
      <c r="AG895" s="68"/>
      <c r="AH895" s="68"/>
      <c r="AI895" s="68"/>
    </row>
    <row r="896" spans="1:35" ht="15.75" customHeight="1" x14ac:dyDescent="0.25">
      <c r="A896" s="68"/>
      <c r="B896" s="68"/>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c r="AA896" s="68"/>
      <c r="AB896" s="68"/>
      <c r="AC896" s="68"/>
      <c r="AD896" s="68"/>
      <c r="AE896" s="68"/>
      <c r="AF896" s="68"/>
      <c r="AG896" s="68"/>
      <c r="AH896" s="68"/>
      <c r="AI896" s="68"/>
    </row>
    <row r="897" spans="1:35" ht="15.75" customHeight="1" x14ac:dyDescent="0.25">
      <c r="A897" s="68"/>
      <c r="B897" s="68"/>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c r="AA897" s="68"/>
      <c r="AB897" s="68"/>
      <c r="AC897" s="68"/>
      <c r="AD897" s="68"/>
      <c r="AE897" s="68"/>
      <c r="AF897" s="68"/>
      <c r="AG897" s="68"/>
      <c r="AH897" s="68"/>
      <c r="AI897" s="68"/>
    </row>
    <row r="898" spans="1:35" ht="15.75" customHeight="1" x14ac:dyDescent="0.25">
      <c r="A898" s="68"/>
      <c r="B898" s="68"/>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c r="AA898" s="68"/>
      <c r="AB898" s="68"/>
      <c r="AC898" s="68"/>
      <c r="AD898" s="68"/>
      <c r="AE898" s="68"/>
      <c r="AF898" s="68"/>
      <c r="AG898" s="68"/>
      <c r="AH898" s="68"/>
      <c r="AI898" s="68"/>
    </row>
    <row r="899" spans="1:35" ht="15.75" customHeight="1" x14ac:dyDescent="0.25">
      <c r="A899" s="68"/>
      <c r="B899" s="68"/>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c r="AA899" s="68"/>
      <c r="AB899" s="68"/>
      <c r="AC899" s="68"/>
      <c r="AD899" s="68"/>
      <c r="AE899" s="68"/>
      <c r="AF899" s="68"/>
      <c r="AG899" s="68"/>
      <c r="AH899" s="68"/>
      <c r="AI899" s="68"/>
    </row>
    <row r="900" spans="1:35" ht="15.75" customHeight="1" x14ac:dyDescent="0.25">
      <c r="A900" s="68"/>
      <c r="B900" s="68"/>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c r="AA900" s="68"/>
      <c r="AB900" s="68"/>
      <c r="AC900" s="68"/>
      <c r="AD900" s="68"/>
      <c r="AE900" s="68"/>
      <c r="AF900" s="68"/>
      <c r="AG900" s="68"/>
      <c r="AH900" s="68"/>
      <c r="AI900" s="68"/>
    </row>
    <row r="901" spans="1:35" ht="15.75" customHeight="1" x14ac:dyDescent="0.25">
      <c r="A901" s="68"/>
      <c r="B901" s="68"/>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c r="AA901" s="68"/>
      <c r="AB901" s="68"/>
      <c r="AC901" s="68"/>
      <c r="AD901" s="68"/>
      <c r="AE901" s="68"/>
      <c r="AF901" s="68"/>
      <c r="AG901" s="68"/>
      <c r="AH901" s="68"/>
      <c r="AI901" s="68"/>
    </row>
    <row r="902" spans="1:35" ht="15.75" customHeight="1" x14ac:dyDescent="0.25">
      <c r="A902" s="68"/>
      <c r="B902" s="68"/>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c r="AA902" s="68"/>
      <c r="AB902" s="68"/>
      <c r="AC902" s="68"/>
      <c r="AD902" s="68"/>
      <c r="AE902" s="68"/>
      <c r="AF902" s="68"/>
      <c r="AG902" s="68"/>
      <c r="AH902" s="68"/>
      <c r="AI902" s="68"/>
    </row>
    <row r="903" spans="1:35" ht="15.75" customHeight="1" x14ac:dyDescent="0.25">
      <c r="A903" s="68"/>
      <c r="B903" s="68"/>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c r="AA903" s="68"/>
      <c r="AB903" s="68"/>
      <c r="AC903" s="68"/>
      <c r="AD903" s="68"/>
      <c r="AE903" s="68"/>
      <c r="AF903" s="68"/>
      <c r="AG903" s="68"/>
      <c r="AH903" s="68"/>
      <c r="AI903" s="68"/>
    </row>
    <row r="904" spans="1:35" ht="15.75" customHeight="1" x14ac:dyDescent="0.25">
      <c r="A904" s="68"/>
      <c r="B904" s="68"/>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c r="AA904" s="68"/>
      <c r="AB904" s="68"/>
      <c r="AC904" s="68"/>
      <c r="AD904" s="68"/>
      <c r="AE904" s="68"/>
      <c r="AF904" s="68"/>
      <c r="AG904" s="68"/>
      <c r="AH904" s="68"/>
      <c r="AI904" s="68"/>
    </row>
    <row r="905" spans="1:35" ht="15.75" customHeight="1" x14ac:dyDescent="0.25">
      <c r="A905" s="68"/>
      <c r="B905" s="68"/>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c r="AA905" s="68"/>
      <c r="AB905" s="68"/>
      <c r="AC905" s="68"/>
      <c r="AD905" s="68"/>
      <c r="AE905" s="68"/>
      <c r="AF905" s="68"/>
      <c r="AG905" s="68"/>
      <c r="AH905" s="68"/>
      <c r="AI905" s="68"/>
    </row>
    <row r="906" spans="1:35" ht="15.75" customHeight="1" x14ac:dyDescent="0.25">
      <c r="A906" s="68"/>
      <c r="B906" s="68"/>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c r="AA906" s="68"/>
      <c r="AB906" s="68"/>
      <c r="AC906" s="68"/>
      <c r="AD906" s="68"/>
      <c r="AE906" s="68"/>
      <c r="AF906" s="68"/>
      <c r="AG906" s="68"/>
      <c r="AH906" s="68"/>
      <c r="AI906" s="68"/>
    </row>
    <row r="907" spans="1:35" ht="15.75" customHeight="1" x14ac:dyDescent="0.25">
      <c r="A907" s="68"/>
      <c r="B907" s="68"/>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c r="AA907" s="68"/>
      <c r="AB907" s="68"/>
      <c r="AC907" s="68"/>
      <c r="AD907" s="68"/>
      <c r="AE907" s="68"/>
      <c r="AF907" s="68"/>
      <c r="AG907" s="68"/>
      <c r="AH907" s="68"/>
      <c r="AI907" s="68"/>
    </row>
    <row r="908" spans="1:35" ht="15.75" customHeight="1" x14ac:dyDescent="0.25">
      <c r="A908" s="68"/>
      <c r="B908" s="68"/>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c r="AA908" s="68"/>
      <c r="AB908" s="68"/>
      <c r="AC908" s="68"/>
      <c r="AD908" s="68"/>
      <c r="AE908" s="68"/>
      <c r="AF908" s="68"/>
      <c r="AG908" s="68"/>
      <c r="AH908" s="68"/>
      <c r="AI908" s="68"/>
    </row>
    <row r="909" spans="1:35" ht="15.75" customHeight="1" x14ac:dyDescent="0.25">
      <c r="A909" s="68"/>
      <c r="B909" s="68"/>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c r="AA909" s="68"/>
      <c r="AB909" s="68"/>
      <c r="AC909" s="68"/>
      <c r="AD909" s="68"/>
      <c r="AE909" s="68"/>
      <c r="AF909" s="68"/>
      <c r="AG909" s="68"/>
      <c r="AH909" s="68"/>
      <c r="AI909" s="68"/>
    </row>
    <row r="910" spans="1:35" ht="15.75" customHeight="1" x14ac:dyDescent="0.25">
      <c r="A910" s="68"/>
      <c r="B910" s="68"/>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row>
    <row r="911" spans="1:35" ht="15.75" customHeight="1" x14ac:dyDescent="0.25">
      <c r="A911" s="68"/>
      <c r="B911" s="68"/>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c r="AA911" s="68"/>
      <c r="AB911" s="68"/>
      <c r="AC911" s="68"/>
      <c r="AD911" s="68"/>
      <c r="AE911" s="68"/>
      <c r="AF911" s="68"/>
      <c r="AG911" s="68"/>
      <c r="AH911" s="68"/>
      <c r="AI911" s="68"/>
    </row>
    <row r="912" spans="1:35" ht="15.75" customHeight="1" x14ac:dyDescent="0.25">
      <c r="A912" s="68"/>
      <c r="B912" s="68"/>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c r="AA912" s="68"/>
      <c r="AB912" s="68"/>
      <c r="AC912" s="68"/>
      <c r="AD912" s="68"/>
      <c r="AE912" s="68"/>
      <c r="AF912" s="68"/>
      <c r="AG912" s="68"/>
      <c r="AH912" s="68"/>
      <c r="AI912" s="68"/>
    </row>
    <row r="913" spans="1:35" ht="15.75" customHeight="1" x14ac:dyDescent="0.25">
      <c r="A913" s="68"/>
      <c r="B913" s="68"/>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c r="AA913" s="68"/>
      <c r="AB913" s="68"/>
      <c r="AC913" s="68"/>
      <c r="AD913" s="68"/>
      <c r="AE913" s="68"/>
      <c r="AF913" s="68"/>
      <c r="AG913" s="68"/>
      <c r="AH913" s="68"/>
      <c r="AI913" s="68"/>
    </row>
    <row r="914" spans="1:35" ht="15.75" customHeight="1" x14ac:dyDescent="0.25">
      <c r="A914" s="68"/>
      <c r="B914" s="68"/>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c r="AA914" s="68"/>
      <c r="AB914" s="68"/>
      <c r="AC914" s="68"/>
      <c r="AD914" s="68"/>
      <c r="AE914" s="68"/>
      <c r="AF914" s="68"/>
      <c r="AG914" s="68"/>
      <c r="AH914" s="68"/>
      <c r="AI914" s="68"/>
    </row>
    <row r="915" spans="1:35" ht="15.75" customHeight="1" x14ac:dyDescent="0.25">
      <c r="A915" s="68"/>
      <c r="B915" s="68"/>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c r="AA915" s="68"/>
      <c r="AB915" s="68"/>
      <c r="AC915" s="68"/>
      <c r="AD915" s="68"/>
      <c r="AE915" s="68"/>
      <c r="AF915" s="68"/>
      <c r="AG915" s="68"/>
      <c r="AH915" s="68"/>
      <c r="AI915" s="68"/>
    </row>
    <row r="916" spans="1:35" ht="15.75" customHeight="1" x14ac:dyDescent="0.25">
      <c r="A916" s="68"/>
      <c r="B916" s="68"/>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c r="AA916" s="68"/>
      <c r="AB916" s="68"/>
      <c r="AC916" s="68"/>
      <c r="AD916" s="68"/>
      <c r="AE916" s="68"/>
      <c r="AF916" s="68"/>
      <c r="AG916" s="68"/>
      <c r="AH916" s="68"/>
      <c r="AI916" s="68"/>
    </row>
    <row r="917" spans="1:35" ht="15.75" customHeight="1" x14ac:dyDescent="0.25">
      <c r="A917" s="68"/>
      <c r="B917" s="68"/>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c r="AA917" s="68"/>
      <c r="AB917" s="68"/>
      <c r="AC917" s="68"/>
      <c r="AD917" s="68"/>
      <c r="AE917" s="68"/>
      <c r="AF917" s="68"/>
      <c r="AG917" s="68"/>
      <c r="AH917" s="68"/>
      <c r="AI917" s="68"/>
    </row>
    <row r="918" spans="1:35" ht="15.75" customHeight="1" x14ac:dyDescent="0.25">
      <c r="A918" s="68"/>
      <c r="B918" s="68"/>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c r="AA918" s="68"/>
      <c r="AB918" s="68"/>
      <c r="AC918" s="68"/>
      <c r="AD918" s="68"/>
      <c r="AE918" s="68"/>
      <c r="AF918" s="68"/>
      <c r="AG918" s="68"/>
      <c r="AH918" s="68"/>
      <c r="AI918" s="68"/>
    </row>
    <row r="919" spans="1:35" ht="15.75" customHeight="1" x14ac:dyDescent="0.25">
      <c r="A919" s="68"/>
      <c r="B919" s="68"/>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c r="AA919" s="68"/>
      <c r="AB919" s="68"/>
      <c r="AC919" s="68"/>
      <c r="AD919" s="68"/>
      <c r="AE919" s="68"/>
      <c r="AF919" s="68"/>
      <c r="AG919" s="68"/>
      <c r="AH919" s="68"/>
      <c r="AI919" s="68"/>
    </row>
    <row r="920" spans="1:35" ht="15.75" customHeight="1" x14ac:dyDescent="0.25">
      <c r="A920" s="68"/>
      <c r="B920" s="68"/>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c r="AA920" s="68"/>
      <c r="AB920" s="68"/>
      <c r="AC920" s="68"/>
      <c r="AD920" s="68"/>
      <c r="AE920" s="68"/>
      <c r="AF920" s="68"/>
      <c r="AG920" s="68"/>
      <c r="AH920" s="68"/>
      <c r="AI920" s="68"/>
    </row>
    <row r="921" spans="1:35" ht="15.75" customHeight="1" x14ac:dyDescent="0.25">
      <c r="A921" s="68"/>
      <c r="B921" s="68"/>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c r="AA921" s="68"/>
      <c r="AB921" s="68"/>
      <c r="AC921" s="68"/>
      <c r="AD921" s="68"/>
      <c r="AE921" s="68"/>
      <c r="AF921" s="68"/>
      <c r="AG921" s="68"/>
      <c r="AH921" s="68"/>
      <c r="AI921" s="68"/>
    </row>
    <row r="922" spans="1:35" ht="15.75" customHeight="1" x14ac:dyDescent="0.25">
      <c r="A922" s="68"/>
      <c r="B922" s="68"/>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c r="AA922" s="68"/>
      <c r="AB922" s="68"/>
      <c r="AC922" s="68"/>
      <c r="AD922" s="68"/>
      <c r="AE922" s="68"/>
      <c r="AF922" s="68"/>
      <c r="AG922" s="68"/>
      <c r="AH922" s="68"/>
      <c r="AI922" s="68"/>
    </row>
    <row r="923" spans="1:35" ht="15.75" customHeight="1" x14ac:dyDescent="0.25">
      <c r="A923" s="68"/>
      <c r="B923" s="68"/>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c r="AA923" s="68"/>
      <c r="AB923" s="68"/>
      <c r="AC923" s="68"/>
      <c r="AD923" s="68"/>
      <c r="AE923" s="68"/>
      <c r="AF923" s="68"/>
      <c r="AG923" s="68"/>
      <c r="AH923" s="68"/>
      <c r="AI923" s="68"/>
    </row>
    <row r="924" spans="1:35" ht="15.75" customHeight="1" x14ac:dyDescent="0.25">
      <c r="A924" s="68"/>
      <c r="B924" s="68"/>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c r="AA924" s="68"/>
      <c r="AB924" s="68"/>
      <c r="AC924" s="68"/>
      <c r="AD924" s="68"/>
      <c r="AE924" s="68"/>
      <c r="AF924" s="68"/>
      <c r="AG924" s="68"/>
      <c r="AH924" s="68"/>
      <c r="AI924" s="68"/>
    </row>
    <row r="925" spans="1:35" ht="15.75" customHeight="1" x14ac:dyDescent="0.25">
      <c r="A925" s="68"/>
      <c r="B925" s="68"/>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c r="AA925" s="68"/>
      <c r="AB925" s="68"/>
      <c r="AC925" s="68"/>
      <c r="AD925" s="68"/>
      <c r="AE925" s="68"/>
      <c r="AF925" s="68"/>
      <c r="AG925" s="68"/>
      <c r="AH925" s="68"/>
      <c r="AI925" s="68"/>
    </row>
    <row r="926" spans="1:35" ht="15.75" customHeight="1" x14ac:dyDescent="0.25">
      <c r="A926" s="68"/>
      <c r="B926" s="68"/>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c r="AA926" s="68"/>
      <c r="AB926" s="68"/>
      <c r="AC926" s="68"/>
      <c r="AD926" s="68"/>
      <c r="AE926" s="68"/>
      <c r="AF926" s="68"/>
      <c r="AG926" s="68"/>
      <c r="AH926" s="68"/>
      <c r="AI926" s="68"/>
    </row>
    <row r="927" spans="1:35" ht="15.75" customHeight="1" x14ac:dyDescent="0.25">
      <c r="A927" s="68"/>
      <c r="B927" s="68"/>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c r="AA927" s="68"/>
      <c r="AB927" s="68"/>
      <c r="AC927" s="68"/>
      <c r="AD927" s="68"/>
      <c r="AE927" s="68"/>
      <c r="AF927" s="68"/>
      <c r="AG927" s="68"/>
      <c r="AH927" s="68"/>
      <c r="AI927" s="68"/>
    </row>
    <row r="928" spans="1:35" ht="15.75" customHeight="1" x14ac:dyDescent="0.25">
      <c r="A928" s="68"/>
      <c r="B928" s="68"/>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c r="AA928" s="68"/>
      <c r="AB928" s="68"/>
      <c r="AC928" s="68"/>
      <c r="AD928" s="68"/>
      <c r="AE928" s="68"/>
      <c r="AF928" s="68"/>
      <c r="AG928" s="68"/>
      <c r="AH928" s="68"/>
      <c r="AI928" s="68"/>
    </row>
    <row r="929" spans="1:35" ht="15.75" customHeight="1" x14ac:dyDescent="0.25">
      <c r="A929" s="68"/>
      <c r="B929" s="68"/>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c r="AA929" s="68"/>
      <c r="AB929" s="68"/>
      <c r="AC929" s="68"/>
      <c r="AD929" s="68"/>
      <c r="AE929" s="68"/>
      <c r="AF929" s="68"/>
      <c r="AG929" s="68"/>
      <c r="AH929" s="68"/>
      <c r="AI929" s="68"/>
    </row>
    <row r="930" spans="1:35" ht="15.75" customHeight="1" x14ac:dyDescent="0.25">
      <c r="A930" s="68"/>
      <c r="B930" s="68"/>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c r="AA930" s="68"/>
      <c r="AB930" s="68"/>
      <c r="AC930" s="68"/>
      <c r="AD930" s="68"/>
      <c r="AE930" s="68"/>
      <c r="AF930" s="68"/>
      <c r="AG930" s="68"/>
      <c r="AH930" s="68"/>
      <c r="AI930" s="68"/>
    </row>
    <row r="931" spans="1:35" ht="15.75" customHeight="1" x14ac:dyDescent="0.25">
      <c r="A931" s="68"/>
      <c r="B931" s="68"/>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c r="AA931" s="68"/>
      <c r="AB931" s="68"/>
      <c r="AC931" s="68"/>
      <c r="AD931" s="68"/>
      <c r="AE931" s="68"/>
      <c r="AF931" s="68"/>
      <c r="AG931" s="68"/>
      <c r="AH931" s="68"/>
      <c r="AI931" s="68"/>
    </row>
    <row r="932" spans="1:35" ht="15.75" customHeight="1" x14ac:dyDescent="0.25">
      <c r="A932" s="68"/>
      <c r="B932" s="68"/>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c r="AA932" s="68"/>
      <c r="AB932" s="68"/>
      <c r="AC932" s="68"/>
      <c r="AD932" s="68"/>
      <c r="AE932" s="68"/>
      <c r="AF932" s="68"/>
      <c r="AG932" s="68"/>
      <c r="AH932" s="68"/>
      <c r="AI932" s="68"/>
    </row>
    <row r="933" spans="1:35" ht="15.75" customHeight="1" x14ac:dyDescent="0.25">
      <c r="A933" s="68"/>
      <c r="B933" s="68"/>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c r="AA933" s="68"/>
      <c r="AB933" s="68"/>
      <c r="AC933" s="68"/>
      <c r="AD933" s="68"/>
      <c r="AE933" s="68"/>
      <c r="AF933" s="68"/>
      <c r="AG933" s="68"/>
      <c r="AH933" s="68"/>
      <c r="AI933" s="68"/>
    </row>
    <row r="934" spans="1:35" ht="15.75" customHeight="1" x14ac:dyDescent="0.25">
      <c r="A934" s="68"/>
      <c r="B934" s="68"/>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c r="AA934" s="68"/>
      <c r="AB934" s="68"/>
      <c r="AC934" s="68"/>
      <c r="AD934" s="68"/>
      <c r="AE934" s="68"/>
      <c r="AF934" s="68"/>
      <c r="AG934" s="68"/>
      <c r="AH934" s="68"/>
      <c r="AI934" s="68"/>
    </row>
    <row r="935" spans="1:35" ht="15.75" customHeight="1" x14ac:dyDescent="0.25">
      <c r="A935" s="68"/>
      <c r="B935" s="68"/>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c r="AA935" s="68"/>
      <c r="AB935" s="68"/>
      <c r="AC935" s="68"/>
      <c r="AD935" s="68"/>
      <c r="AE935" s="68"/>
      <c r="AF935" s="68"/>
      <c r="AG935" s="68"/>
      <c r="AH935" s="68"/>
      <c r="AI935" s="68"/>
    </row>
    <row r="936" spans="1:35" ht="15.75" customHeight="1" x14ac:dyDescent="0.25">
      <c r="A936" s="68"/>
      <c r="B936" s="68"/>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c r="AA936" s="68"/>
      <c r="AB936" s="68"/>
      <c r="AC936" s="68"/>
      <c r="AD936" s="68"/>
      <c r="AE936" s="68"/>
      <c r="AF936" s="68"/>
      <c r="AG936" s="68"/>
      <c r="AH936" s="68"/>
      <c r="AI936" s="68"/>
    </row>
    <row r="937" spans="1:35" ht="15.75" customHeight="1" x14ac:dyDescent="0.25">
      <c r="A937" s="68"/>
      <c r="B937" s="68"/>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c r="AA937" s="68"/>
      <c r="AB937" s="68"/>
      <c r="AC937" s="68"/>
      <c r="AD937" s="68"/>
      <c r="AE937" s="68"/>
      <c r="AF937" s="68"/>
      <c r="AG937" s="68"/>
      <c r="AH937" s="68"/>
      <c r="AI937" s="68"/>
    </row>
    <row r="938" spans="1:35" ht="15.75" customHeight="1" x14ac:dyDescent="0.25">
      <c r="A938" s="68"/>
      <c r="B938" s="68"/>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c r="AA938" s="68"/>
      <c r="AB938" s="68"/>
      <c r="AC938" s="68"/>
      <c r="AD938" s="68"/>
      <c r="AE938" s="68"/>
      <c r="AF938" s="68"/>
      <c r="AG938" s="68"/>
      <c r="AH938" s="68"/>
      <c r="AI938" s="68"/>
    </row>
    <row r="939" spans="1:35" ht="15.75" customHeight="1" x14ac:dyDescent="0.25">
      <c r="A939" s="68"/>
      <c r="B939" s="68"/>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c r="AA939" s="68"/>
      <c r="AB939" s="68"/>
      <c r="AC939" s="68"/>
      <c r="AD939" s="68"/>
      <c r="AE939" s="68"/>
      <c r="AF939" s="68"/>
      <c r="AG939" s="68"/>
      <c r="AH939" s="68"/>
      <c r="AI939" s="68"/>
    </row>
    <row r="940" spans="1:35" ht="15.75" customHeight="1" x14ac:dyDescent="0.25">
      <c r="A940" s="68"/>
      <c r="B940" s="68"/>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c r="AA940" s="68"/>
      <c r="AB940" s="68"/>
      <c r="AC940" s="68"/>
      <c r="AD940" s="68"/>
      <c r="AE940" s="68"/>
      <c r="AF940" s="68"/>
      <c r="AG940" s="68"/>
      <c r="AH940" s="68"/>
      <c r="AI940" s="68"/>
    </row>
    <row r="941" spans="1:35" ht="15.75" customHeight="1" x14ac:dyDescent="0.25">
      <c r="A941" s="68"/>
      <c r="B941" s="68"/>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c r="AA941" s="68"/>
      <c r="AB941" s="68"/>
      <c r="AC941" s="68"/>
      <c r="AD941" s="68"/>
      <c r="AE941" s="68"/>
      <c r="AF941" s="68"/>
      <c r="AG941" s="68"/>
      <c r="AH941" s="68"/>
      <c r="AI941" s="68"/>
    </row>
    <row r="942" spans="1:35" ht="15.75" customHeight="1" x14ac:dyDescent="0.25">
      <c r="A942" s="68"/>
      <c r="B942" s="68"/>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c r="AA942" s="68"/>
      <c r="AB942" s="68"/>
      <c r="AC942" s="68"/>
      <c r="AD942" s="68"/>
      <c r="AE942" s="68"/>
      <c r="AF942" s="68"/>
      <c r="AG942" s="68"/>
      <c r="AH942" s="68"/>
      <c r="AI942" s="68"/>
    </row>
    <row r="943" spans="1:35" ht="15.75" customHeight="1" x14ac:dyDescent="0.25">
      <c r="A943" s="68"/>
      <c r="B943" s="68"/>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c r="AA943" s="68"/>
      <c r="AB943" s="68"/>
      <c r="AC943" s="68"/>
      <c r="AD943" s="68"/>
      <c r="AE943" s="68"/>
      <c r="AF943" s="68"/>
      <c r="AG943" s="68"/>
      <c r="AH943" s="68"/>
      <c r="AI943" s="68"/>
    </row>
    <row r="944" spans="1:35" ht="15.75" customHeight="1" x14ac:dyDescent="0.25">
      <c r="A944" s="68"/>
      <c r="B944" s="68"/>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c r="AA944" s="68"/>
      <c r="AB944" s="68"/>
      <c r="AC944" s="68"/>
      <c r="AD944" s="68"/>
      <c r="AE944" s="68"/>
      <c r="AF944" s="68"/>
      <c r="AG944" s="68"/>
      <c r="AH944" s="68"/>
      <c r="AI944" s="68"/>
    </row>
    <row r="945" spans="1:35" ht="15.75" customHeight="1" x14ac:dyDescent="0.25">
      <c r="A945" s="68"/>
      <c r="B945" s="68"/>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c r="AA945" s="68"/>
      <c r="AB945" s="68"/>
      <c r="AC945" s="68"/>
      <c r="AD945" s="68"/>
      <c r="AE945" s="68"/>
      <c r="AF945" s="68"/>
      <c r="AG945" s="68"/>
      <c r="AH945" s="68"/>
      <c r="AI945" s="68"/>
    </row>
    <row r="946" spans="1:35" ht="15.75" customHeight="1" x14ac:dyDescent="0.25">
      <c r="A946" s="68"/>
      <c r="B946" s="68"/>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c r="AA946" s="68"/>
      <c r="AB946" s="68"/>
      <c r="AC946" s="68"/>
      <c r="AD946" s="68"/>
      <c r="AE946" s="68"/>
      <c r="AF946" s="68"/>
      <c r="AG946" s="68"/>
      <c r="AH946" s="68"/>
      <c r="AI946" s="68"/>
    </row>
    <row r="947" spans="1:35" ht="15.75" customHeight="1" x14ac:dyDescent="0.25">
      <c r="A947" s="68"/>
      <c r="B947" s="68"/>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c r="AA947" s="68"/>
      <c r="AB947" s="68"/>
      <c r="AC947" s="68"/>
      <c r="AD947" s="68"/>
      <c r="AE947" s="68"/>
      <c r="AF947" s="68"/>
      <c r="AG947" s="68"/>
      <c r="AH947" s="68"/>
      <c r="AI947" s="68"/>
    </row>
    <row r="948" spans="1:35" ht="15.75" customHeight="1" x14ac:dyDescent="0.25">
      <c r="A948" s="68"/>
      <c r="B948" s="68"/>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c r="AA948" s="68"/>
      <c r="AB948" s="68"/>
      <c r="AC948" s="68"/>
      <c r="AD948" s="68"/>
      <c r="AE948" s="68"/>
      <c r="AF948" s="68"/>
      <c r="AG948" s="68"/>
      <c r="AH948" s="68"/>
      <c r="AI948" s="68"/>
    </row>
    <row r="949" spans="1:35" ht="15.75" customHeight="1" x14ac:dyDescent="0.25">
      <c r="A949" s="68"/>
      <c r="B949" s="68"/>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c r="AA949" s="68"/>
      <c r="AB949" s="68"/>
      <c r="AC949" s="68"/>
      <c r="AD949" s="68"/>
      <c r="AE949" s="68"/>
      <c r="AF949" s="68"/>
      <c r="AG949" s="68"/>
      <c r="AH949" s="68"/>
      <c r="AI949" s="68"/>
    </row>
    <row r="950" spans="1:35" ht="15.75" customHeight="1" x14ac:dyDescent="0.25">
      <c r="A950" s="68"/>
      <c r="B950" s="68"/>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c r="AA950" s="68"/>
      <c r="AB950" s="68"/>
      <c r="AC950" s="68"/>
      <c r="AD950" s="68"/>
      <c r="AE950" s="68"/>
      <c r="AF950" s="68"/>
      <c r="AG950" s="68"/>
      <c r="AH950" s="68"/>
      <c r="AI950" s="68"/>
    </row>
    <row r="951" spans="1:35" ht="15.75" customHeight="1" x14ac:dyDescent="0.25">
      <c r="A951" s="68"/>
      <c r="B951" s="68"/>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c r="AA951" s="68"/>
      <c r="AB951" s="68"/>
      <c r="AC951" s="68"/>
      <c r="AD951" s="68"/>
      <c r="AE951" s="68"/>
      <c r="AF951" s="68"/>
      <c r="AG951" s="68"/>
      <c r="AH951" s="68"/>
      <c r="AI951" s="68"/>
    </row>
    <row r="952" spans="1:35" ht="15.75" customHeight="1" x14ac:dyDescent="0.25">
      <c r="A952" s="68"/>
      <c r="B952" s="68"/>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c r="AA952" s="68"/>
      <c r="AB952" s="68"/>
      <c r="AC952" s="68"/>
      <c r="AD952" s="68"/>
      <c r="AE952" s="68"/>
      <c r="AF952" s="68"/>
      <c r="AG952" s="68"/>
      <c r="AH952" s="68"/>
      <c r="AI952" s="68"/>
    </row>
    <row r="953" spans="1:35" ht="15.75" customHeight="1" x14ac:dyDescent="0.25">
      <c r="A953" s="68"/>
      <c r="B953" s="68"/>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c r="AA953" s="68"/>
      <c r="AB953" s="68"/>
      <c r="AC953" s="68"/>
      <c r="AD953" s="68"/>
      <c r="AE953" s="68"/>
      <c r="AF953" s="68"/>
      <c r="AG953" s="68"/>
      <c r="AH953" s="68"/>
      <c r="AI953" s="68"/>
    </row>
    <row r="954" spans="1:35" ht="15.75" customHeight="1" x14ac:dyDescent="0.25">
      <c r="A954" s="68"/>
      <c r="B954" s="68"/>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c r="AA954" s="68"/>
      <c r="AB954" s="68"/>
      <c r="AC954" s="68"/>
      <c r="AD954" s="68"/>
      <c r="AE954" s="68"/>
      <c r="AF954" s="68"/>
      <c r="AG954" s="68"/>
      <c r="AH954" s="68"/>
      <c r="AI954" s="68"/>
    </row>
    <row r="955" spans="1:35" ht="15.75" customHeight="1" x14ac:dyDescent="0.25">
      <c r="A955" s="68"/>
      <c r="B955" s="68"/>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c r="AA955" s="68"/>
      <c r="AB955" s="68"/>
      <c r="AC955" s="68"/>
      <c r="AD955" s="68"/>
      <c r="AE955" s="68"/>
      <c r="AF955" s="68"/>
      <c r="AG955" s="68"/>
      <c r="AH955" s="68"/>
      <c r="AI955" s="68"/>
    </row>
    <row r="956" spans="1:35" ht="15.75" customHeight="1" x14ac:dyDescent="0.25">
      <c r="A956" s="68"/>
      <c r="B956" s="68"/>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c r="AA956" s="68"/>
      <c r="AB956" s="68"/>
      <c r="AC956" s="68"/>
      <c r="AD956" s="68"/>
      <c r="AE956" s="68"/>
      <c r="AF956" s="68"/>
      <c r="AG956" s="68"/>
      <c r="AH956" s="68"/>
      <c r="AI956" s="68"/>
    </row>
    <row r="957" spans="1:35" ht="15.75" customHeight="1" x14ac:dyDescent="0.25">
      <c r="A957" s="68"/>
      <c r="B957" s="68"/>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c r="AA957" s="68"/>
      <c r="AB957" s="68"/>
      <c r="AC957" s="68"/>
      <c r="AD957" s="68"/>
      <c r="AE957" s="68"/>
      <c r="AF957" s="68"/>
      <c r="AG957" s="68"/>
      <c r="AH957" s="68"/>
      <c r="AI957" s="68"/>
    </row>
    <row r="958" spans="1:35" ht="15.75" customHeight="1" x14ac:dyDescent="0.25">
      <c r="A958" s="68"/>
      <c r="B958" s="68"/>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c r="AA958" s="68"/>
      <c r="AB958" s="68"/>
      <c r="AC958" s="68"/>
      <c r="AD958" s="68"/>
      <c r="AE958" s="68"/>
      <c r="AF958" s="68"/>
      <c r="AG958" s="68"/>
      <c r="AH958" s="68"/>
      <c r="AI958" s="68"/>
    </row>
    <row r="959" spans="1:35" ht="15.75" customHeight="1" x14ac:dyDescent="0.25">
      <c r="A959" s="68"/>
      <c r="B959" s="68"/>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c r="AA959" s="68"/>
      <c r="AB959" s="68"/>
      <c r="AC959" s="68"/>
      <c r="AD959" s="68"/>
      <c r="AE959" s="68"/>
      <c r="AF959" s="68"/>
      <c r="AG959" s="68"/>
      <c r="AH959" s="68"/>
      <c r="AI959" s="68"/>
    </row>
    <row r="960" spans="1:35" ht="15.75" customHeight="1" x14ac:dyDescent="0.25">
      <c r="A960" s="68"/>
      <c r="B960" s="68"/>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c r="AA960" s="68"/>
      <c r="AB960" s="68"/>
      <c r="AC960" s="68"/>
      <c r="AD960" s="68"/>
      <c r="AE960" s="68"/>
      <c r="AF960" s="68"/>
      <c r="AG960" s="68"/>
      <c r="AH960" s="68"/>
      <c r="AI960" s="68"/>
    </row>
    <row r="961" spans="1:35" ht="15.75" customHeight="1" x14ac:dyDescent="0.25">
      <c r="A961" s="68"/>
      <c r="B961" s="68"/>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c r="AA961" s="68"/>
      <c r="AB961" s="68"/>
      <c r="AC961" s="68"/>
      <c r="AD961" s="68"/>
      <c r="AE961" s="68"/>
      <c r="AF961" s="68"/>
      <c r="AG961" s="68"/>
      <c r="AH961" s="68"/>
      <c r="AI961" s="68"/>
    </row>
    <row r="962" spans="1:35" ht="15.75" customHeight="1" x14ac:dyDescent="0.25">
      <c r="A962" s="68"/>
      <c r="B962" s="68"/>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c r="AA962" s="68"/>
      <c r="AB962" s="68"/>
      <c r="AC962" s="68"/>
      <c r="AD962" s="68"/>
      <c r="AE962" s="68"/>
      <c r="AF962" s="68"/>
      <c r="AG962" s="68"/>
      <c r="AH962" s="68"/>
      <c r="AI962" s="68"/>
    </row>
    <row r="963" spans="1:35" ht="15.75" customHeight="1" x14ac:dyDescent="0.25">
      <c r="A963" s="68"/>
      <c r="B963" s="68"/>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c r="AA963" s="68"/>
      <c r="AB963" s="68"/>
      <c r="AC963" s="68"/>
      <c r="AD963" s="68"/>
      <c r="AE963" s="68"/>
      <c r="AF963" s="68"/>
      <c r="AG963" s="68"/>
      <c r="AH963" s="68"/>
      <c r="AI963" s="68"/>
    </row>
    <row r="964" spans="1:35" ht="15.75" customHeight="1" x14ac:dyDescent="0.25">
      <c r="A964" s="68"/>
      <c r="B964" s="68"/>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c r="AA964" s="68"/>
      <c r="AB964" s="68"/>
      <c r="AC964" s="68"/>
      <c r="AD964" s="68"/>
      <c r="AE964" s="68"/>
      <c r="AF964" s="68"/>
      <c r="AG964" s="68"/>
      <c r="AH964" s="68"/>
      <c r="AI964" s="68"/>
    </row>
    <row r="965" spans="1:35" ht="15.75" customHeight="1" x14ac:dyDescent="0.25">
      <c r="A965" s="68"/>
      <c r="B965" s="68"/>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c r="AA965" s="68"/>
      <c r="AB965" s="68"/>
      <c r="AC965" s="68"/>
      <c r="AD965" s="68"/>
      <c r="AE965" s="68"/>
      <c r="AF965" s="68"/>
      <c r="AG965" s="68"/>
      <c r="AH965" s="68"/>
      <c r="AI965" s="68"/>
    </row>
    <row r="966" spans="1:35" ht="15.75" customHeight="1" x14ac:dyDescent="0.25">
      <c r="A966" s="68"/>
      <c r="B966" s="68"/>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c r="AA966" s="68"/>
      <c r="AB966" s="68"/>
      <c r="AC966" s="68"/>
      <c r="AD966" s="68"/>
      <c r="AE966" s="68"/>
      <c r="AF966" s="68"/>
      <c r="AG966" s="68"/>
      <c r="AH966" s="68"/>
      <c r="AI966" s="68"/>
    </row>
    <row r="967" spans="1:35" ht="15.75" customHeight="1" x14ac:dyDescent="0.25">
      <c r="A967" s="68"/>
      <c r="B967" s="68"/>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c r="AA967" s="68"/>
      <c r="AB967" s="68"/>
      <c r="AC967" s="68"/>
      <c r="AD967" s="68"/>
      <c r="AE967" s="68"/>
      <c r="AF967" s="68"/>
      <c r="AG967" s="68"/>
      <c r="AH967" s="68"/>
      <c r="AI967" s="68"/>
    </row>
    <row r="968" spans="1:35" ht="15.75" customHeight="1" x14ac:dyDescent="0.25">
      <c r="A968" s="68"/>
      <c r="B968" s="68"/>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c r="AA968" s="68"/>
      <c r="AB968" s="68"/>
      <c r="AC968" s="68"/>
      <c r="AD968" s="68"/>
      <c r="AE968" s="68"/>
      <c r="AF968" s="68"/>
      <c r="AG968" s="68"/>
      <c r="AH968" s="68"/>
      <c r="AI968" s="68"/>
    </row>
    <row r="969" spans="1:35" ht="15.75" customHeight="1" x14ac:dyDescent="0.25">
      <c r="A969" s="68"/>
      <c r="B969" s="68"/>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c r="AA969" s="68"/>
      <c r="AB969" s="68"/>
      <c r="AC969" s="68"/>
      <c r="AD969" s="68"/>
      <c r="AE969" s="68"/>
      <c r="AF969" s="68"/>
      <c r="AG969" s="68"/>
      <c r="AH969" s="68"/>
      <c r="AI969" s="68"/>
    </row>
    <row r="970" spans="1:35" ht="15.75" customHeight="1" x14ac:dyDescent="0.25">
      <c r="A970" s="68"/>
      <c r="B970" s="68"/>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c r="AA970" s="68"/>
      <c r="AB970" s="68"/>
      <c r="AC970" s="68"/>
      <c r="AD970" s="68"/>
      <c r="AE970" s="68"/>
      <c r="AF970" s="68"/>
      <c r="AG970" s="68"/>
      <c r="AH970" s="68"/>
      <c r="AI970" s="68"/>
    </row>
    <row r="971" spans="1:35" ht="15.75" customHeight="1" x14ac:dyDescent="0.25">
      <c r="A971" s="68"/>
      <c r="B971" s="68"/>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c r="AA971" s="68"/>
      <c r="AB971" s="68"/>
      <c r="AC971" s="68"/>
      <c r="AD971" s="68"/>
      <c r="AE971" s="68"/>
      <c r="AF971" s="68"/>
      <c r="AG971" s="68"/>
      <c r="AH971" s="68"/>
      <c r="AI971" s="68"/>
    </row>
    <row r="972" spans="1:35" ht="15.75" customHeight="1" x14ac:dyDescent="0.25">
      <c r="A972" s="68"/>
      <c r="B972" s="68"/>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c r="AA972" s="68"/>
      <c r="AB972" s="68"/>
      <c r="AC972" s="68"/>
      <c r="AD972" s="68"/>
      <c r="AE972" s="68"/>
      <c r="AF972" s="68"/>
      <c r="AG972" s="68"/>
      <c r="AH972" s="68"/>
      <c r="AI972" s="68"/>
    </row>
    <row r="973" spans="1:35" ht="15.75" customHeight="1" x14ac:dyDescent="0.25">
      <c r="A973" s="68"/>
      <c r="B973" s="68"/>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c r="AA973" s="68"/>
      <c r="AB973" s="68"/>
      <c r="AC973" s="68"/>
      <c r="AD973" s="68"/>
      <c r="AE973" s="68"/>
      <c r="AF973" s="68"/>
      <c r="AG973" s="68"/>
      <c r="AH973" s="68"/>
      <c r="AI973" s="68"/>
    </row>
    <row r="974" spans="1:35" ht="15.75" customHeight="1" x14ac:dyDescent="0.25">
      <c r="A974" s="68"/>
      <c r="B974" s="68"/>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c r="AA974" s="68"/>
      <c r="AB974" s="68"/>
      <c r="AC974" s="68"/>
      <c r="AD974" s="68"/>
      <c r="AE974" s="68"/>
      <c r="AF974" s="68"/>
      <c r="AG974" s="68"/>
      <c r="AH974" s="68"/>
      <c r="AI974" s="68"/>
    </row>
    <row r="975" spans="1:35" ht="15.75" customHeight="1" x14ac:dyDescent="0.25">
      <c r="A975" s="68"/>
      <c r="B975" s="68"/>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c r="AA975" s="68"/>
      <c r="AB975" s="68"/>
      <c r="AC975" s="68"/>
      <c r="AD975" s="68"/>
      <c r="AE975" s="68"/>
      <c r="AF975" s="68"/>
      <c r="AG975" s="68"/>
      <c r="AH975" s="68"/>
      <c r="AI975" s="68"/>
    </row>
    <row r="976" spans="1:35" ht="15.75" customHeight="1" x14ac:dyDescent="0.25">
      <c r="A976" s="68"/>
      <c r="B976" s="68"/>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c r="AA976" s="68"/>
      <c r="AB976" s="68"/>
      <c r="AC976" s="68"/>
      <c r="AD976" s="68"/>
      <c r="AE976" s="68"/>
      <c r="AF976" s="68"/>
      <c r="AG976" s="68"/>
      <c r="AH976" s="68"/>
      <c r="AI976" s="68"/>
    </row>
    <row r="977" spans="1:35" ht="15.75" customHeight="1" x14ac:dyDescent="0.25">
      <c r="A977" s="68"/>
      <c r="B977" s="68"/>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c r="AA977" s="68"/>
      <c r="AB977" s="68"/>
      <c r="AC977" s="68"/>
      <c r="AD977" s="68"/>
      <c r="AE977" s="68"/>
      <c r="AF977" s="68"/>
      <c r="AG977" s="68"/>
      <c r="AH977" s="68"/>
      <c r="AI977" s="68"/>
    </row>
    <row r="978" spans="1:35" ht="15.75" customHeight="1" x14ac:dyDescent="0.25">
      <c r="A978" s="68"/>
      <c r="B978" s="68"/>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c r="AA978" s="68"/>
      <c r="AB978" s="68"/>
      <c r="AC978" s="68"/>
      <c r="AD978" s="68"/>
      <c r="AE978" s="68"/>
      <c r="AF978" s="68"/>
      <c r="AG978" s="68"/>
      <c r="AH978" s="68"/>
      <c r="AI978" s="68"/>
    </row>
    <row r="979" spans="1:35" ht="15.75" customHeight="1" x14ac:dyDescent="0.25">
      <c r="A979" s="68"/>
      <c r="B979" s="68"/>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c r="AA979" s="68"/>
      <c r="AB979" s="68"/>
      <c r="AC979" s="68"/>
      <c r="AD979" s="68"/>
      <c r="AE979" s="68"/>
      <c r="AF979" s="68"/>
      <c r="AG979" s="68"/>
      <c r="AH979" s="68"/>
      <c r="AI979" s="68"/>
    </row>
    <row r="980" spans="1:35" ht="15.75" customHeight="1" x14ac:dyDescent="0.25">
      <c r="A980" s="68"/>
      <c r="B980" s="68"/>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c r="AA980" s="68"/>
      <c r="AB980" s="68"/>
      <c r="AC980" s="68"/>
      <c r="AD980" s="68"/>
      <c r="AE980" s="68"/>
      <c r="AF980" s="68"/>
      <c r="AG980" s="68"/>
      <c r="AH980" s="68"/>
      <c r="AI980" s="68"/>
    </row>
    <row r="981" spans="1:35" ht="15.75" customHeight="1" x14ac:dyDescent="0.25">
      <c r="A981" s="68"/>
      <c r="B981" s="68"/>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c r="AA981" s="68"/>
      <c r="AB981" s="68"/>
      <c r="AC981" s="68"/>
      <c r="AD981" s="68"/>
      <c r="AE981" s="68"/>
      <c r="AF981" s="68"/>
      <c r="AG981" s="68"/>
      <c r="AH981" s="68"/>
      <c r="AI981" s="68"/>
    </row>
    <row r="982" spans="1:35" ht="15.75" customHeight="1" x14ac:dyDescent="0.25">
      <c r="A982" s="68"/>
      <c r="B982" s="68"/>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c r="AA982" s="68"/>
      <c r="AB982" s="68"/>
      <c r="AC982" s="68"/>
      <c r="AD982" s="68"/>
      <c r="AE982" s="68"/>
      <c r="AF982" s="68"/>
      <c r="AG982" s="68"/>
      <c r="AH982" s="68"/>
      <c r="AI982" s="68"/>
    </row>
    <row r="983" spans="1:35" ht="15.75" customHeight="1" x14ac:dyDescent="0.25">
      <c r="A983" s="68"/>
      <c r="B983" s="68"/>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c r="AA983" s="68"/>
      <c r="AB983" s="68"/>
      <c r="AC983" s="68"/>
      <c r="AD983" s="68"/>
      <c r="AE983" s="68"/>
      <c r="AF983" s="68"/>
      <c r="AG983" s="68"/>
      <c r="AH983" s="68"/>
      <c r="AI983" s="68"/>
    </row>
    <row r="984" spans="1:35" ht="15.75" customHeight="1" x14ac:dyDescent="0.25">
      <c r="A984" s="68"/>
      <c r="B984" s="68"/>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c r="AA984" s="68"/>
      <c r="AB984" s="68"/>
      <c r="AC984" s="68"/>
      <c r="AD984" s="68"/>
      <c r="AE984" s="68"/>
      <c r="AF984" s="68"/>
      <c r="AG984" s="68"/>
      <c r="AH984" s="68"/>
      <c r="AI984" s="68"/>
    </row>
    <row r="985" spans="1:35" ht="15.75" customHeight="1" x14ac:dyDescent="0.25">
      <c r="A985" s="68"/>
      <c r="B985" s="68"/>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c r="AA985" s="68"/>
      <c r="AB985" s="68"/>
      <c r="AC985" s="68"/>
      <c r="AD985" s="68"/>
      <c r="AE985" s="68"/>
      <c r="AF985" s="68"/>
      <c r="AG985" s="68"/>
      <c r="AH985" s="68"/>
      <c r="AI985" s="68"/>
    </row>
    <row r="986" spans="1:35" ht="15.75" customHeight="1" x14ac:dyDescent="0.25">
      <c r="A986" s="68"/>
      <c r="B986" s="68"/>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c r="AA986" s="68"/>
      <c r="AB986" s="68"/>
      <c r="AC986" s="68"/>
      <c r="AD986" s="68"/>
      <c r="AE986" s="68"/>
      <c r="AF986" s="68"/>
      <c r="AG986" s="68"/>
      <c r="AH986" s="68"/>
      <c r="AI986" s="68"/>
    </row>
    <row r="987" spans="1:35" ht="15.75" customHeight="1" x14ac:dyDescent="0.25">
      <c r="A987" s="68"/>
      <c r="B987" s="68"/>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c r="AA987" s="68"/>
      <c r="AB987" s="68"/>
      <c r="AC987" s="68"/>
      <c r="AD987" s="68"/>
      <c r="AE987" s="68"/>
      <c r="AF987" s="68"/>
      <c r="AG987" s="68"/>
      <c r="AH987" s="68"/>
      <c r="AI987" s="68"/>
    </row>
    <row r="988" spans="1:35" ht="15.75" customHeight="1" x14ac:dyDescent="0.25">
      <c r="A988" s="68"/>
      <c r="B988" s="68"/>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c r="AA988" s="68"/>
      <c r="AB988" s="68"/>
      <c r="AC988" s="68"/>
      <c r="AD988" s="68"/>
      <c r="AE988" s="68"/>
      <c r="AF988" s="68"/>
      <c r="AG988" s="68"/>
      <c r="AH988" s="68"/>
      <c r="AI988" s="68"/>
    </row>
    <row r="989" spans="1:35" ht="15.75" customHeight="1" x14ac:dyDescent="0.25">
      <c r="A989" s="68"/>
      <c r="B989" s="68"/>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c r="AA989" s="68"/>
      <c r="AB989" s="68"/>
      <c r="AC989" s="68"/>
      <c r="AD989" s="68"/>
      <c r="AE989" s="68"/>
      <c r="AF989" s="68"/>
      <c r="AG989" s="68"/>
      <c r="AH989" s="68"/>
      <c r="AI989" s="68"/>
    </row>
    <row r="990" spans="1:35" ht="15.75" customHeight="1" x14ac:dyDescent="0.25">
      <c r="A990" s="68"/>
      <c r="B990" s="68"/>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c r="AA990" s="68"/>
      <c r="AB990" s="68"/>
      <c r="AC990" s="68"/>
      <c r="AD990" s="68"/>
      <c r="AE990" s="68"/>
      <c r="AF990" s="68"/>
      <c r="AG990" s="68"/>
      <c r="AH990" s="68"/>
      <c r="AI990" s="68"/>
    </row>
    <row r="991" spans="1:35" ht="15.75" customHeight="1" x14ac:dyDescent="0.25">
      <c r="A991" s="68"/>
      <c r="B991" s="68"/>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c r="AA991" s="68"/>
      <c r="AB991" s="68"/>
      <c r="AC991" s="68"/>
      <c r="AD991" s="68"/>
      <c r="AE991" s="68"/>
      <c r="AF991" s="68"/>
      <c r="AG991" s="68"/>
      <c r="AH991" s="68"/>
      <c r="AI991" s="68"/>
    </row>
    <row r="992" spans="1:35" ht="15.75" customHeight="1" x14ac:dyDescent="0.25">
      <c r="A992" s="68"/>
      <c r="B992" s="68"/>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c r="AA992" s="68"/>
      <c r="AB992" s="68"/>
      <c r="AC992" s="68"/>
      <c r="AD992" s="68"/>
      <c r="AE992" s="68"/>
      <c r="AF992" s="68"/>
      <c r="AG992" s="68"/>
      <c r="AH992" s="68"/>
      <c r="AI992" s="68"/>
    </row>
    <row r="993" spans="1:35" ht="15.75" customHeight="1" x14ac:dyDescent="0.25">
      <c r="A993" s="68"/>
      <c r="B993" s="68"/>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c r="AA993" s="68"/>
      <c r="AB993" s="68"/>
      <c r="AC993" s="68"/>
      <c r="AD993" s="68"/>
      <c r="AE993" s="68"/>
      <c r="AF993" s="68"/>
      <c r="AG993" s="68"/>
      <c r="AH993" s="68"/>
      <c r="AI993" s="68"/>
    </row>
    <row r="994" spans="1:35" ht="15.75" customHeight="1" x14ac:dyDescent="0.25">
      <c r="A994" s="68"/>
      <c r="B994" s="68"/>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c r="AA994" s="68"/>
      <c r="AB994" s="68"/>
      <c r="AC994" s="68"/>
      <c r="AD994" s="68"/>
      <c r="AE994" s="68"/>
      <c r="AF994" s="68"/>
      <c r="AG994" s="68"/>
      <c r="AH994" s="68"/>
      <c r="AI994" s="68"/>
    </row>
    <row r="995" spans="1:35" ht="15.75" customHeight="1" x14ac:dyDescent="0.25">
      <c r="A995" s="68"/>
      <c r="B995" s="68"/>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c r="AA995" s="68"/>
      <c r="AB995" s="68"/>
      <c r="AC995" s="68"/>
      <c r="AD995" s="68"/>
      <c r="AE995" s="68"/>
      <c r="AF995" s="68"/>
      <c r="AG995" s="68"/>
      <c r="AH995" s="68"/>
      <c r="AI995" s="68"/>
    </row>
    <row r="996" spans="1:35" ht="15.75" customHeight="1" x14ac:dyDescent="0.25">
      <c r="A996" s="68"/>
      <c r="B996" s="68"/>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c r="AA996" s="68"/>
      <c r="AB996" s="68"/>
      <c r="AC996" s="68"/>
      <c r="AD996" s="68"/>
      <c r="AE996" s="68"/>
      <c r="AF996" s="68"/>
      <c r="AG996" s="68"/>
      <c r="AH996" s="68"/>
      <c r="AI996" s="68"/>
    </row>
    <row r="997" spans="1:35" ht="15.75" customHeight="1" x14ac:dyDescent="0.25">
      <c r="A997" s="68"/>
      <c r="B997" s="68"/>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c r="AA997" s="68"/>
      <c r="AB997" s="68"/>
      <c r="AC997" s="68"/>
      <c r="AD997" s="68"/>
      <c r="AE997" s="68"/>
      <c r="AF997" s="68"/>
      <c r="AG997" s="68"/>
      <c r="AH997" s="68"/>
      <c r="AI997" s="68"/>
    </row>
    <row r="998" spans="1:35" ht="15.75" customHeight="1" x14ac:dyDescent="0.25">
      <c r="A998" s="68"/>
      <c r="B998" s="68"/>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c r="AA998" s="68"/>
      <c r="AB998" s="68"/>
      <c r="AC998" s="68"/>
      <c r="AD998" s="68"/>
      <c r="AE998" s="68"/>
      <c r="AF998" s="68"/>
      <c r="AG998" s="68"/>
      <c r="AH998" s="68"/>
      <c r="AI998" s="68"/>
    </row>
    <row r="999" spans="1:35" ht="15.75" customHeight="1" x14ac:dyDescent="0.25">
      <c r="A999" s="68"/>
      <c r="B999" s="68"/>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c r="AA999" s="68"/>
      <c r="AB999" s="68"/>
      <c r="AC999" s="68"/>
      <c r="AD999" s="68"/>
      <c r="AE999" s="68"/>
      <c r="AF999" s="68"/>
      <c r="AG999" s="68"/>
      <c r="AH999" s="68"/>
      <c r="AI999" s="68"/>
    </row>
    <row r="1000" spans="1:35" ht="15.75" customHeight="1" x14ac:dyDescent="0.25">
      <c r="A1000" s="68"/>
      <c r="B1000" s="68"/>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c r="AC1000" s="68"/>
      <c r="AD1000" s="68"/>
      <c r="AE1000" s="68"/>
      <c r="AF1000" s="68"/>
      <c r="AG1000" s="68"/>
      <c r="AH1000" s="68"/>
      <c r="AI1000" s="68"/>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About</vt:lpstr>
      <vt:lpstr>urban rural split</vt:lpstr>
      <vt:lpstr>Energy Consumption Total</vt:lpstr>
      <vt:lpstr>forecast</vt:lpstr>
      <vt:lpstr>Residential end uses</vt:lpstr>
      <vt:lpstr>urbanization (BPS)</vt:lpstr>
      <vt:lpstr>Residential Energy</vt:lpstr>
      <vt:lpstr>Commercial Energy</vt:lpstr>
      <vt:lpstr>Energy in Commercial</vt:lpstr>
      <vt:lpstr>LEAP projection</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Zefania Sutrisno</dc:creator>
  <cp:lastModifiedBy>Olivia Ashmoore</cp:lastModifiedBy>
  <dcterms:created xsi:type="dcterms:W3CDTF">2021-06-16T07:51:46Z</dcterms:created>
  <dcterms:modified xsi:type="dcterms:W3CDTF">2023-04-25T17:59:38Z</dcterms:modified>
</cp:coreProperties>
</file>