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Indonesia\BPEaCP\"/>
    </mc:Choice>
  </mc:AlternateContent>
  <xr:revisionPtr revIDLastSave="0" documentId="13_ncr:1_{110D87DA-E2DD-480F-94FC-C61253855F3C}" xr6:coauthVersionLast="46" xr6:coauthVersionMax="46" xr10:uidLastSave="{00000000-0000-0000-0000-000000000000}"/>
  <bookViews>
    <workbookView xWindow="28680" yWindow="-120" windowWidth="29040" windowHeight="15840" firstSheet="4" activeTab="8" xr2:uid="{1123C965-C626-47FF-B97A-098977CD3CC4}"/>
  </bookViews>
  <sheets>
    <sheet name="About" sheetId="1" r:id="rId1"/>
    <sheet name="Pop Projection" sheetId="2" r:id="rId2"/>
    <sheet name="Indonesia Population Data" sheetId="15" r:id="rId3"/>
    <sheet name="Emp Pop Ratio" sheetId="3" r:id="rId4"/>
    <sheet name="Avg Emp-Pop Ratio" sheetId="4" r:id="rId5"/>
    <sheet name="OECD VAL" sheetId="10" r:id="rId6"/>
    <sheet name="BGDP_calc" sheetId="25" r:id="rId7"/>
    <sheet name="EE Comp Projection" sheetId="13" r:id="rId8"/>
    <sheet name="BPEaCP-population" sheetId="6" r:id="rId9"/>
    <sheet name="BPEaCP-employedpop" sheetId="8" r:id="rId10"/>
    <sheet name="BPEaCP-employeeco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3" l="1" a="1"/>
  <c r="C4" i="13" s="1"/>
  <c r="A11" i="13" l="1"/>
  <c r="B5" i="4" l="1"/>
  <c r="C5" i="13" a="1"/>
  <c r="G5" i="13" s="1"/>
  <c r="C5" i="13"/>
  <c r="D5" i="13"/>
  <c r="E5" i="13"/>
  <c r="F5" i="13"/>
  <c r="K5" i="13"/>
  <c r="L5" i="13"/>
  <c r="M5" i="13"/>
  <c r="N5" i="13"/>
  <c r="S5" i="13"/>
  <c r="T5" i="13"/>
  <c r="U5" i="13"/>
  <c r="V5" i="13"/>
  <c r="AA5" i="13"/>
  <c r="AB5" i="13"/>
  <c r="AC5" i="13"/>
  <c r="AD5" i="13"/>
  <c r="AI5" i="13"/>
  <c r="AJ5" i="13"/>
  <c r="AK5" i="13"/>
  <c r="AL5" i="13"/>
  <c r="AQ5" i="13"/>
  <c r="AR5" i="13"/>
  <c r="AS5" i="13"/>
  <c r="AT5" i="13"/>
  <c r="AY5" i="13"/>
  <c r="AZ5" i="13"/>
  <c r="BA5" i="13"/>
  <c r="A12" i="13"/>
  <c r="A60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AY6" i="13" l="1"/>
  <c r="AJ6" i="13"/>
  <c r="AB6" i="13"/>
  <c r="U6" i="13"/>
  <c r="AZ6" i="13"/>
  <c r="AZ8" i="13" s="1"/>
  <c r="AJ16" i="13" s="1"/>
  <c r="AI6" i="13"/>
  <c r="T6" i="13"/>
  <c r="T8" i="13" s="1"/>
  <c r="D16" i="13" s="1"/>
  <c r="AT6" i="13"/>
  <c r="S6" i="13"/>
  <c r="G6" i="13"/>
  <c r="K6" i="13"/>
  <c r="AC6" i="13"/>
  <c r="AL6" i="13"/>
  <c r="AL8" i="13" s="1"/>
  <c r="V16" i="13" s="1"/>
  <c r="C6" i="13"/>
  <c r="L6" i="13"/>
  <c r="D6" i="13"/>
  <c r="D8" i="13" s="1"/>
  <c r="AA6" i="13"/>
  <c r="V6" i="13"/>
  <c r="AQ6" i="13"/>
  <c r="F6" i="13"/>
  <c r="AS6" i="13"/>
  <c r="AS8" i="13" s="1"/>
  <c r="AC16" i="13" s="1"/>
  <c r="AD6" i="13"/>
  <c r="AD8" i="13" s="1"/>
  <c r="N16" i="13" s="1"/>
  <c r="M6" i="13"/>
  <c r="M8" i="13" s="1"/>
  <c r="N6" i="13"/>
  <c r="AR6" i="13"/>
  <c r="AK6" i="13"/>
  <c r="BA6" i="13"/>
  <c r="E6" i="13"/>
  <c r="B1" i="6" a="1"/>
  <c r="AX5" i="13"/>
  <c r="AX6" i="13" s="1"/>
  <c r="AY8" i="13" s="1"/>
  <c r="AI16" i="13" s="1"/>
  <c r="AP5" i="13"/>
  <c r="AP6" i="13" s="1"/>
  <c r="AQ8" i="13" s="1"/>
  <c r="AA16" i="13" s="1"/>
  <c r="AH5" i="13"/>
  <c r="Z5" i="13"/>
  <c r="Z6" i="13" s="1"/>
  <c r="R5" i="13"/>
  <c r="R6" i="13" s="1"/>
  <c r="J5" i="13"/>
  <c r="AW5" i="13"/>
  <c r="AO5" i="13"/>
  <c r="AG5" i="13"/>
  <c r="Y5" i="13"/>
  <c r="Y6" i="13" s="1"/>
  <c r="Q5" i="13"/>
  <c r="Q6" i="13" s="1"/>
  <c r="I5" i="13"/>
  <c r="AV5" i="13"/>
  <c r="AV6" i="13" s="1"/>
  <c r="AN5" i="13"/>
  <c r="AN6" i="13" s="1"/>
  <c r="AF5" i="13"/>
  <c r="X5" i="13"/>
  <c r="P5" i="13"/>
  <c r="P6" i="13" s="1"/>
  <c r="H5" i="13"/>
  <c r="H6" i="13" s="1"/>
  <c r="H8" i="13" s="1"/>
  <c r="AU5" i="13"/>
  <c r="AM5" i="13"/>
  <c r="AE5" i="13"/>
  <c r="W5" i="13"/>
  <c r="O5" i="13"/>
  <c r="O6" i="13" s="1"/>
  <c r="AB8" i="13" l="1"/>
  <c r="L16" i="13" s="1"/>
  <c r="AR8" i="13"/>
  <c r="AB16" i="13" s="1"/>
  <c r="AJ8" i="13"/>
  <c r="T16" i="13" s="1"/>
  <c r="J6" i="13"/>
  <c r="AE6" i="13"/>
  <c r="AC8" i="13"/>
  <c r="M16" i="13" s="1"/>
  <c r="AW6" i="13"/>
  <c r="AW8" i="13" s="1"/>
  <c r="AG16" i="13" s="1"/>
  <c r="AN8" i="13"/>
  <c r="X16" i="13" s="1"/>
  <c r="AM6" i="13"/>
  <c r="I6" i="13"/>
  <c r="I8" i="13" s="1"/>
  <c r="Z8" i="13"/>
  <c r="J16" i="13" s="1"/>
  <c r="W6" i="13"/>
  <c r="W8" i="13" s="1"/>
  <c r="G16" i="13" s="1"/>
  <c r="AU6" i="13"/>
  <c r="AU8" i="13" s="1"/>
  <c r="AE16" i="13" s="1"/>
  <c r="AH6" i="13"/>
  <c r="AI8" i="13" s="1"/>
  <c r="S16" i="13" s="1"/>
  <c r="U8" i="13"/>
  <c r="E16" i="13" s="1"/>
  <c r="AK8" i="13"/>
  <c r="U16" i="13" s="1"/>
  <c r="N8" i="13"/>
  <c r="R8" i="13"/>
  <c r="B16" i="13" s="1"/>
  <c r="B17" i="13" s="1"/>
  <c r="AE8" i="13"/>
  <c r="O16" i="13" s="1"/>
  <c r="F8" i="13"/>
  <c r="L8" i="13"/>
  <c r="BA8" i="13"/>
  <c r="AK16" i="13" s="1"/>
  <c r="V8" i="13"/>
  <c r="F16" i="13" s="1"/>
  <c r="G8" i="13"/>
  <c r="AT8" i="13"/>
  <c r="AD16" i="13" s="1"/>
  <c r="AM8" i="13"/>
  <c r="W16" i="13" s="1"/>
  <c r="E8" i="13"/>
  <c r="X6" i="13"/>
  <c r="X8" i="13" s="1"/>
  <c r="H16" i="13" s="1"/>
  <c r="AO6" i="13"/>
  <c r="AO8" i="13" s="1"/>
  <c r="Y16" i="13" s="1"/>
  <c r="AG6" i="13"/>
  <c r="AG8" i="13" s="1"/>
  <c r="Q16" i="13" s="1"/>
  <c r="O8" i="13"/>
  <c r="AF6" i="13"/>
  <c r="AF8" i="13" s="1"/>
  <c r="P16" i="13" s="1"/>
  <c r="AC2" i="6"/>
  <c r="AC2" i="8" s="1"/>
  <c r="AC1" i="6"/>
  <c r="P2" i="6"/>
  <c r="P2" i="8" s="1"/>
  <c r="S1" i="6"/>
  <c r="X1" i="6"/>
  <c r="Z2" i="6"/>
  <c r="Z2" i="8" s="1"/>
  <c r="J2" i="6"/>
  <c r="J2" i="8" s="1"/>
  <c r="V1" i="6"/>
  <c r="U1" i="6"/>
  <c r="AA2" i="6"/>
  <c r="AA2" i="8" s="1"/>
  <c r="G2" i="6"/>
  <c r="G2" i="8" s="1"/>
  <c r="O1" i="6"/>
  <c r="I2" i="6"/>
  <c r="I2" i="8" s="1"/>
  <c r="T2" i="6"/>
  <c r="T2" i="8" s="1"/>
  <c r="T1" i="6"/>
  <c r="R1" i="6"/>
  <c r="U2" i="6"/>
  <c r="U2" i="8" s="1"/>
  <c r="M1" i="6"/>
  <c r="H2" i="6"/>
  <c r="H2" i="8" s="1"/>
  <c r="K1" i="6"/>
  <c r="P1" i="6"/>
  <c r="V2" i="6"/>
  <c r="V2" i="8" s="1"/>
  <c r="F2" i="6"/>
  <c r="F2" i="8" s="1"/>
  <c r="N1" i="6"/>
  <c r="B1" i="6"/>
  <c r="X2" i="6"/>
  <c r="X2" i="8" s="1"/>
  <c r="W1" i="6"/>
  <c r="Q1" i="6"/>
  <c r="H1" i="6"/>
  <c r="N2" i="6"/>
  <c r="N2" i="8" s="1"/>
  <c r="F1" i="6"/>
  <c r="E1" i="6"/>
  <c r="Q2" i="6"/>
  <c r="Q2" i="8" s="1"/>
  <c r="D2" i="6"/>
  <c r="D2" i="8" s="1"/>
  <c r="AD1" i="6"/>
  <c r="AF2" i="6"/>
  <c r="AF2" i="8" s="1"/>
  <c r="AE2" i="6"/>
  <c r="AE2" i="8" s="1"/>
  <c r="AG1" i="6"/>
  <c r="M2" i="6"/>
  <c r="M2" i="8" s="1"/>
  <c r="O2" i="6"/>
  <c r="O2" i="8" s="1"/>
  <c r="G1" i="6"/>
  <c r="I1" i="6"/>
  <c r="S2" i="6"/>
  <c r="S2" i="8" s="1"/>
  <c r="C1" i="6"/>
  <c r="AB2" i="6"/>
  <c r="AB2" i="8" s="1"/>
  <c r="E2" i="6"/>
  <c r="E2" i="8" s="1"/>
  <c r="AF1" i="6"/>
  <c r="K2" i="6"/>
  <c r="K2" i="8" s="1"/>
  <c r="Y2" i="6"/>
  <c r="Y2" i="8" s="1"/>
  <c r="L2" i="6"/>
  <c r="L2" i="8" s="1"/>
  <c r="AD2" i="6"/>
  <c r="AD2" i="8" s="1"/>
  <c r="B2" i="6"/>
  <c r="B2" i="8" s="1"/>
  <c r="L1" i="6"/>
  <c r="C2" i="6"/>
  <c r="C2" i="8" s="1"/>
  <c r="D1" i="6"/>
  <c r="AE1" i="6"/>
  <c r="Z1" i="6"/>
  <c r="J1" i="6"/>
  <c r="AA1" i="6"/>
  <c r="AB1" i="6"/>
  <c r="R2" i="6"/>
  <c r="R2" i="8" s="1"/>
  <c r="AG2" i="6"/>
  <c r="AG2" i="8" s="1"/>
  <c r="W2" i="6"/>
  <c r="W2" i="8" s="1"/>
  <c r="Y1" i="6"/>
  <c r="Q8" i="13"/>
  <c r="S8" i="13"/>
  <c r="C16" i="13" s="1"/>
  <c r="K8" i="13"/>
  <c r="AA8" i="13"/>
  <c r="K16" i="13" s="1"/>
  <c r="P8" i="13"/>
  <c r="AH8" i="13" l="1"/>
  <c r="R16" i="13" s="1"/>
  <c r="AV8" i="13"/>
  <c r="AF16" i="13" s="1"/>
  <c r="J8" i="13"/>
  <c r="AX8" i="13"/>
  <c r="AH16" i="13" s="1"/>
  <c r="C17" i="13"/>
  <c r="D17" i="13" s="1"/>
  <c r="E17" i="13" s="1"/>
  <c r="F17" i="13" s="1"/>
  <c r="B2" i="14" s="1"/>
  <c r="AP8" i="13"/>
  <c r="Z16" i="13" s="1"/>
  <c r="Y8" i="13"/>
  <c r="I16" i="13" s="1"/>
  <c r="G17" i="13" l="1"/>
  <c r="H17" i="13" s="1"/>
  <c r="C2" i="14" l="1"/>
  <c r="I17" i="13"/>
  <c r="D2" i="14"/>
  <c r="J17" i="13" l="1"/>
  <c r="E2" i="14"/>
  <c r="K17" i="13" l="1"/>
  <c r="F2" i="14"/>
  <c r="G2" i="14" l="1"/>
  <c r="L17" i="13"/>
  <c r="H2" i="14" l="1"/>
  <c r="M17" i="13"/>
  <c r="N17" i="13" l="1"/>
  <c r="I2" i="14"/>
  <c r="O17" i="13" l="1"/>
  <c r="J2" i="14"/>
  <c r="P17" i="13" l="1"/>
  <c r="K2" i="14"/>
  <c r="Q17" i="13" l="1"/>
  <c r="L2" i="14"/>
  <c r="R17" i="13" l="1"/>
  <c r="M2" i="14"/>
  <c r="N2" i="14" l="1"/>
  <c r="S17" i="13"/>
  <c r="O2" i="14" l="1"/>
  <c r="T17" i="13"/>
  <c r="P2" i="14" l="1"/>
  <c r="U17" i="13"/>
  <c r="V17" i="13" l="1"/>
  <c r="Q2" i="14"/>
  <c r="W17" i="13" l="1"/>
  <c r="R2" i="14"/>
  <c r="X17" i="13" l="1"/>
  <c r="S2" i="14"/>
  <c r="Y17" i="13" l="1"/>
  <c r="T2" i="14"/>
  <c r="Z17" i="13" l="1"/>
  <c r="U2" i="14"/>
  <c r="V2" i="14" l="1"/>
  <c r="AA17" i="13"/>
  <c r="AB17" i="13" l="1"/>
  <c r="W2" i="14"/>
  <c r="X2" i="14" l="1"/>
  <c r="AC17" i="13"/>
  <c r="AD17" i="13" l="1"/>
  <c r="Y2" i="14"/>
  <c r="AE17" i="13" l="1"/>
  <c r="Z2" i="14"/>
  <c r="AF17" i="13" l="1"/>
  <c r="AA2" i="14"/>
  <c r="AG17" i="13" l="1"/>
  <c r="AB2" i="14"/>
  <c r="AH17" i="13" l="1"/>
  <c r="AC2" i="14"/>
  <c r="AD2" i="14" l="1"/>
  <c r="AI17" i="13"/>
  <c r="AJ17" i="13" l="1"/>
  <c r="AE2" i="14"/>
  <c r="AK17" i="13" l="1"/>
  <c r="AG2" i="14" s="1"/>
  <c r="AF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<sst xmlns="http://schemas.openxmlformats.org/spreadsheetml/2006/main" count="183" uniqueCount="137">
  <si>
    <t>Sources:</t>
  </si>
  <si>
    <t>Population Projection</t>
  </si>
  <si>
    <t>Employment-to-Population Ratio</t>
  </si>
  <si>
    <t>St. Louis Federal Reserve Bank</t>
  </si>
  <si>
    <t>YEAR</t>
  </si>
  <si>
    <t>TOTAL_POP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</si>
  <si>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</si>
  <si>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</si>
  <si>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</si>
  <si>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</si>
  <si>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</si>
  <si>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</si>
  <si>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</si>
  <si>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</si>
  <si>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</si>
  <si>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</si>
  <si>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</si>
  <si>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</si>
  <si>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</si>
  <si>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</si>
  <si>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</si>
  <si>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</si>
  <si>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</si>
  <si>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</si>
  <si>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</si>
  <si>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</si>
  <si>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</si>
  <si>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</si>
  <si>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</si>
  <si>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</si>
  <si>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</si>
  <si>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</si>
  <si>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</si>
  <si>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</si>
  <si>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</si>
  <si>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</si>
  <si>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</si>
  <si>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</si>
  <si>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</si>
  <si>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</si>
  <si>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</si>
  <si>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</si>
  <si>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</si>
  <si>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</si>
  <si>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</si>
  <si>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</si>
  <si>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</si>
  <si>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</si>
  <si>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</si>
  <si>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</si>
  <si>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</si>
  <si>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</si>
  <si>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</si>
  <si>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</si>
  <si>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</si>
  <si>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</si>
  <si>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</si>
  <si>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</si>
  <si>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</si>
  <si>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</si>
  <si>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</si>
  <si>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</si>
  <si>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</si>
  <si>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</si>
  <si>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</si>
  <si>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</si>
  <si>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</si>
  <si>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</si>
  <si>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</si>
  <si>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</si>
  <si>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</si>
  <si>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</si>
  <si>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</si>
  <si>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</si>
  <si>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</si>
  <si>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</si>
  <si>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</si>
  <si>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</si>
  <si>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</si>
  <si>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</si>
  <si>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</si>
  <si>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</si>
  <si>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</si>
  <si>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</si>
  <si>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</si>
  <si>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</si>
  <si>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</si>
  <si>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</si>
  <si>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</si>
  <si>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</si>
  <si>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</si>
  <si>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</si>
  <si>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</si>
  <si>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Country Name</t>
  </si>
  <si>
    <t>Country Code</t>
  </si>
  <si>
    <t>Series Name</t>
  </si>
  <si>
    <t>Population, total</t>
  </si>
  <si>
    <t>Series Code</t>
  </si>
  <si>
    <t>SP.POP.TOTL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</si>
  <si>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</si>
  <si>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</si>
  <si>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</si>
  <si>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</si>
  <si>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Frequency: Annual</t>
  </si>
  <si>
    <t>We use gni per capita as a baseline to estimate current wages</t>
  </si>
  <si>
    <t>Employee Compensation</t>
  </si>
  <si>
    <t>GDP</t>
  </si>
  <si>
    <t>2012 dollars per 2010 dollar</t>
  </si>
  <si>
    <t>dollars per million dollars</t>
  </si>
  <si>
    <t>GNI</t>
  </si>
  <si>
    <t>GDP Forecast</t>
  </si>
  <si>
    <t>Quarterly National Accounts</t>
  </si>
  <si>
    <t>https://data.oecd.org/gdp/gdp-long-term-forecast.htm</t>
  </si>
  <si>
    <t>Real GDP long-term forecast</t>
  </si>
  <si>
    <t>GNI per capita (constant 2010 US$) - India</t>
  </si>
  <si>
    <t>The World Bank</t>
  </si>
  <si>
    <t>https://data.worldbank.org/indicator/NY.GNP.PCAP.KD?locations=IN</t>
  </si>
  <si>
    <t>GDP (constant 2010 US$) - India</t>
  </si>
  <si>
    <t>https://data.worldbank.org/indicator/NY.GDP.MKTP.KD?locations=IN</t>
  </si>
  <si>
    <t>We use the average ratio of the rate of change between GNI and GDP</t>
  </si>
  <si>
    <t>We use forecasted GDP and ratio of GDP to income to forecast income</t>
  </si>
  <si>
    <t>(USD 2012 $)</t>
  </si>
  <si>
    <t>USD 2012 $</t>
  </si>
  <si>
    <t>Perc Change in GDP as proxy for compensation</t>
  </si>
  <si>
    <t>2015 to 2012 dollars</t>
  </si>
  <si>
    <t>GDP/capita</t>
  </si>
  <si>
    <t>Annual change in GDP/capita</t>
  </si>
  <si>
    <t>We start with 2015 Total Employee Compensation and scale this value by forecasted real GDP growth/capita</t>
  </si>
  <si>
    <t>IDN</t>
  </si>
  <si>
    <t>Indonesia</t>
  </si>
  <si>
    <t>https://fred.stlouisfed.org/series/SLEMPTOTLSPZSIDN</t>
  </si>
  <si>
    <t>Employment-Population Ratio, Indonesia</t>
  </si>
  <si>
    <t>SLEMPTOTLSPZSIDN</t>
  </si>
  <si>
    <t>Employment to Population Ratio for Indonesia, Percent, Annual, Not Seasonally Adjusted</t>
  </si>
  <si>
    <t>observation_date</t>
  </si>
  <si>
    <t>IDN: Indonesia</t>
  </si>
  <si>
    <t>Data extracted on 02 Mar 2021 20:27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</si>
</sst>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  <numFmt numFmtId="168" formatCode="0.00000000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23" fillId="17" borderId="8" applyNumberFormat="0" applyAlignment="0" applyProtection="0"/>
    <xf numFmtId="0" fontId="24" fillId="18" borderId="9" applyNumberFormat="0" applyAlignment="0" applyProtection="0"/>
    <xf numFmtId="0" fontId="25" fillId="18" borderId="8" applyNumberFormat="0" applyAlignment="0" applyProtection="0"/>
    <xf numFmtId="0" fontId="26" fillId="0" borderId="10" applyNumberFormat="0" applyFill="0" applyAlignment="0" applyProtection="0"/>
    <xf numFmtId="0" fontId="27" fillId="19" borderId="11" applyNumberFormat="0" applyAlignment="0" applyProtection="0"/>
    <xf numFmtId="0" fontId="28" fillId="0" borderId="0" applyNumberFormat="0" applyFill="0" applyBorder="0" applyAlignment="0" applyProtection="0"/>
    <xf numFmtId="0" fontId="1" fillId="20" borderId="12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0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0" fontId="0" fillId="0" borderId="0" xfId="0" applyFont="1"/>
    <xf numFmtId="0" fontId="5" fillId="0" borderId="1" xfId="5" applyFont="1" applyBorder="1"/>
    <xf numFmtId="0" fontId="4" fillId="0" borderId="0" xfId="5"/>
    <xf numFmtId="43" fontId="0" fillId="0" borderId="0" xfId="6" applyFont="1"/>
    <xf numFmtId="9" fontId="0" fillId="0" borderId="0" xfId="1" applyFont="1"/>
    <xf numFmtId="0" fontId="0" fillId="0" borderId="0" xfId="0" applyFill="1"/>
    <xf numFmtId="0" fontId="2" fillId="0" borderId="0" xfId="0" applyFont="1" applyFill="1"/>
    <xf numFmtId="0" fontId="3" fillId="0" borderId="0" xfId="2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2" fillId="10" borderId="0" xfId="0" applyFont="1" applyFill="1"/>
    <xf numFmtId="0" fontId="0" fillId="10" borderId="0" xfId="0" applyFill="1"/>
    <xf numFmtId="11" fontId="0" fillId="0" borderId="0" xfId="6" applyNumberFormat="1" applyFont="1"/>
    <xf numFmtId="0" fontId="0" fillId="11" borderId="0" xfId="0" applyFill="1"/>
    <xf numFmtId="0" fontId="0" fillId="12" borderId="0" xfId="0" applyFill="1"/>
    <xf numFmtId="11" fontId="0" fillId="13" borderId="0" xfId="0" applyNumberFormat="1" applyFill="1"/>
    <xf numFmtId="11" fontId="2" fillId="0" borderId="0" xfId="0" applyNumberFormat="1" applyFont="1"/>
    <xf numFmtId="0" fontId="4" fillId="0" borderId="0" xfId="3"/>
    <xf numFmtId="164" fontId="4" fillId="0" borderId="0" xfId="3" applyNumberFormat="1"/>
    <xf numFmtId="168" fontId="4" fillId="0" borderId="0" xfId="3" applyNumberFormat="1"/>
    <xf numFmtId="0" fontId="13" fillId="0" borderId="0" xfId="0" applyFont="1" applyAlignment="1">
      <alignment horizontal="left"/>
    </xf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</cellXfs>
  <cellStyles count="48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6" builtinId="3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2" builtinId="8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3" xr:uid="{60584C86-1C12-49F9-A2AE-BB99BAC4A6EC}"/>
    <cellStyle name="Normal 3" xfId="4" xr:uid="{B4C9DD1A-39F2-4630-9872-DFCC541C84AB}"/>
    <cellStyle name="Normal 3 2" xfId="5" xr:uid="{63B9D23C-C46C-4A3E-B645-08E74149EC3A}"/>
    <cellStyle name="Note" xfId="21" builtinId="10" customBuiltin="1"/>
    <cellStyle name="Output" xfId="16" builtinId="21" customBuiltin="1"/>
    <cellStyle name="Percent" xfId="1" builtinId="5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Ratio'!$A$12:$A$41</c:f>
              <c:numCache>
                <c:formatCode>yyyy\-mm\-dd</c:formatCode>
                <c:ptCount val="3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  <c:pt idx="29">
                  <c:v>43831</c:v>
                </c:pt>
              </c:numCache>
            </c:numRef>
          </c:xVal>
          <c:yVal>
            <c:numRef>
              <c:f>'Emp Pop Ratio'!$B$12:$B$41</c:f>
              <c:numCache>
                <c:formatCode>0.0000000000000</c:formatCode>
                <c:ptCount val="30"/>
                <c:pt idx="0">
                  <c:v>63.799999237060497</c:v>
                </c:pt>
                <c:pt idx="1">
                  <c:v>64.080001831054702</c:v>
                </c:pt>
                <c:pt idx="2">
                  <c:v>63.299999237060497</c:v>
                </c:pt>
                <c:pt idx="3">
                  <c:v>63.5200004577637</c:v>
                </c:pt>
                <c:pt idx="4">
                  <c:v>63.419998168945298</c:v>
                </c:pt>
                <c:pt idx="5">
                  <c:v>63.299999237060497</c:v>
                </c:pt>
                <c:pt idx="6">
                  <c:v>62.970001220703097</c:v>
                </c:pt>
                <c:pt idx="7">
                  <c:v>62.860000610351598</c:v>
                </c:pt>
                <c:pt idx="8">
                  <c:v>62.590000152587898</c:v>
                </c:pt>
                <c:pt idx="9">
                  <c:v>63.150001525878899</c:v>
                </c:pt>
                <c:pt idx="10">
                  <c:v>62.330001831054702</c:v>
                </c:pt>
                <c:pt idx="11">
                  <c:v>60.880001068115199</c:v>
                </c:pt>
                <c:pt idx="12">
                  <c:v>60.450000762939503</c:v>
                </c:pt>
                <c:pt idx="13">
                  <c:v>60.290000915527301</c:v>
                </c:pt>
                <c:pt idx="14">
                  <c:v>58.830001831054702</c:v>
                </c:pt>
                <c:pt idx="15">
                  <c:v>59.209999084472699</c:v>
                </c:pt>
                <c:pt idx="16">
                  <c:v>60.939998626708999</c:v>
                </c:pt>
                <c:pt idx="17">
                  <c:v>61.840000152587898</c:v>
                </c:pt>
                <c:pt idx="18">
                  <c:v>62.590000152587898</c:v>
                </c:pt>
                <c:pt idx="19">
                  <c:v>63.419998168945298</c:v>
                </c:pt>
                <c:pt idx="20">
                  <c:v>63.810001373291001</c:v>
                </c:pt>
                <c:pt idx="21">
                  <c:v>64.709999084472699</c:v>
                </c:pt>
                <c:pt idx="22">
                  <c:v>64.139999389648395</c:v>
                </c:pt>
                <c:pt idx="23">
                  <c:v>64.110000610351605</c:v>
                </c:pt>
                <c:pt idx="24">
                  <c:v>63.490001678466797</c:v>
                </c:pt>
                <c:pt idx="25">
                  <c:v>63.330001831054702</c:v>
                </c:pt>
                <c:pt idx="26">
                  <c:v>64.209999084472699</c:v>
                </c:pt>
                <c:pt idx="27">
                  <c:v>64.470001220703097</c:v>
                </c:pt>
                <c:pt idx="28">
                  <c:v>65.540000915527301</c:v>
                </c:pt>
                <c:pt idx="29">
                  <c:v>63.720001220703097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283503785522.35913</c:v>
                </c:pt>
                <c:pt idx="1">
                  <c:v>294162659783.1698</c:v>
                </c:pt>
                <c:pt idx="2">
                  <c:v>305465372138.55615</c:v>
                </c:pt>
                <c:pt idx="3">
                  <c:v>317635287129.37451</c:v>
                </c:pt>
                <c:pt idx="4">
                  <c:v>329944180785.17224</c:v>
                </c:pt>
                <c:pt idx="5">
                  <c:v>342697593541.35498</c:v>
                </c:pt>
                <c:pt idx="6">
                  <c:v>355323331673.75104</c:v>
                </c:pt>
                <c:pt idx="7">
                  <c:v>368019895602.43121</c:v>
                </c:pt>
                <c:pt idx="8">
                  <c:v>380884817591.53583</c:v>
                </c:pt>
                <c:pt idx="9">
                  <c:v>394013695985.72363</c:v>
                </c:pt>
                <c:pt idx="10">
                  <c:v>407475559333.22839</c:v>
                </c:pt>
                <c:pt idx="11">
                  <c:v>421284263576.38123</c:v>
                </c:pt>
                <c:pt idx="12">
                  <c:v>435434375620.29999</c:v>
                </c:pt>
                <c:pt idx="13">
                  <c:v>449940595437.82104</c:v>
                </c:pt>
                <c:pt idx="14">
                  <c:v>464817813068.79596</c:v>
                </c:pt>
                <c:pt idx="15">
                  <c:v>480056017106.35553</c:v>
                </c:pt>
                <c:pt idx="16">
                  <c:v>495652589024.914</c:v>
                </c:pt>
                <c:pt idx="17">
                  <c:v>511652460228.73145</c:v>
                </c:pt>
                <c:pt idx="18">
                  <c:v>528067202221.94495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bank.worldbank.org/data/reports.aspx?source=Health-Nutrition-and-Population-Statistics:-Population-estimates-and-projections" TargetMode="External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stats.oecd.org/Index.aspx?DataSetCode=IOT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worldbank.org/indicator/NY.GDP.MKTP.KD?locations=IN" TargetMode="External"/><Relationship Id="rId4" Type="http://schemas.openxmlformats.org/officeDocument/2006/relationships/hyperlink" Target="https://data.worldbank.org/indicator/NY.GNP.PCAP.KD?locations=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I4_2018&amp;Coords=%5bVAR%5d.%5bVAL%5d&amp;ShowOnWeb=true&amp;Lang=en" TargetMode="External"/><Relationship Id="rId2" Type="http://schemas.openxmlformats.org/officeDocument/2006/relationships/hyperlink" Target="http://stats.oecd.org/OECDStat_Metadata/ShowMetadata.ashx?Dataset=IOTSI4_2018&amp;ShowOnWeb=true&amp;Lang=en" TargetMode="External"/><Relationship Id="rId1" Type="http://schemas.openxmlformats.org/officeDocument/2006/relationships/hyperlink" Target="https://stats-1.oecd.org/index.aspx?DatasetCode=IOTSI4_2018" TargetMode="External"/><Relationship Id="rId4" Type="http://schemas.openxmlformats.org/officeDocument/2006/relationships/hyperlink" Target="https://stats-1.oecd.org/index.aspx?DatasetCode=IOTSI4_2018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60"/>
  <sheetViews>
    <sheetView workbookViewId="0">
      <selection activeCell="A43" sqref="A43:B60"/>
    </sheetView>
  </sheetViews>
  <sheetFormatPr defaultRowHeight="15" x14ac:dyDescent="0.25"/>
  <cols>
    <col min="2" max="2" width="73.28515625" customWidth="1"/>
  </cols>
  <sheetData>
    <row r="1" spans="1:2" x14ac:dyDescent="0.25">
      <c r="A1" s="1" t="s">
        <v>92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99</v>
      </c>
    </row>
    <row r="5" spans="1:2" x14ac:dyDescent="0.25">
      <c r="B5" t="s">
        <v>100</v>
      </c>
    </row>
    <row r="6" spans="1:2" x14ac:dyDescent="0.25">
      <c r="B6" t="s">
        <v>101</v>
      </c>
    </row>
    <row r="7" spans="1:2" x14ac:dyDescent="0.25">
      <c r="B7" s="4" t="s">
        <v>102</v>
      </c>
    </row>
    <row r="9" spans="1:2" x14ac:dyDescent="0.25">
      <c r="B9" s="2" t="s">
        <v>2</v>
      </c>
    </row>
    <row r="10" spans="1:2" x14ac:dyDescent="0.25">
      <c r="B10" t="s">
        <v>3</v>
      </c>
    </row>
    <row r="11" spans="1:2" x14ac:dyDescent="0.25">
      <c r="B11" s="3">
        <v>2020</v>
      </c>
    </row>
    <row r="12" spans="1:2" x14ac:dyDescent="0.25">
      <c r="B12" t="s">
        <v>131</v>
      </c>
    </row>
    <row r="13" spans="1:2" x14ac:dyDescent="0.25">
      <c r="B13" s="4" t="s">
        <v>130</v>
      </c>
    </row>
    <row r="15" spans="1:2" x14ac:dyDescent="0.25">
      <c r="B15" s="2" t="s">
        <v>77</v>
      </c>
    </row>
    <row r="16" spans="1:2" x14ac:dyDescent="0.25">
      <c r="B16" t="s">
        <v>78</v>
      </c>
    </row>
    <row r="17" spans="2:2" x14ac:dyDescent="0.25">
      <c r="B17" s="3">
        <v>2018</v>
      </c>
    </row>
    <row r="18" spans="2:2" x14ac:dyDescent="0.25">
      <c r="B18" t="s">
        <v>79</v>
      </c>
    </row>
    <row r="19" spans="2:2" x14ac:dyDescent="0.25">
      <c r="B19" s="4" t="s">
        <v>80</v>
      </c>
    </row>
    <row r="20" spans="2:2" x14ac:dyDescent="0.25">
      <c r="B20" t="s">
        <v>81</v>
      </c>
    </row>
    <row r="22" spans="2:2" x14ac:dyDescent="0.25">
      <c r="B22" s="2" t="s">
        <v>109</v>
      </c>
    </row>
    <row r="23" spans="2:2" s="19" customFormat="1" x14ac:dyDescent="0.25">
      <c r="B23" s="19" t="s">
        <v>115</v>
      </c>
    </row>
    <row r="24" spans="2:2" s="19" customFormat="1" x14ac:dyDescent="0.25">
      <c r="B24" s="23">
        <v>2020</v>
      </c>
    </row>
    <row r="25" spans="2:2" s="19" customFormat="1" x14ac:dyDescent="0.25">
      <c r="B25" s="22" t="s">
        <v>114</v>
      </c>
    </row>
    <row r="26" spans="2:2" s="19" customFormat="1" x14ac:dyDescent="0.25">
      <c r="B26" s="4" t="s">
        <v>116</v>
      </c>
    </row>
    <row r="27" spans="2:2" s="19" customFormat="1" x14ac:dyDescent="0.25">
      <c r="B27" s="20"/>
    </row>
    <row r="28" spans="2:2" s="19" customFormat="1" x14ac:dyDescent="0.25">
      <c r="B28" s="2" t="s">
        <v>106</v>
      </c>
    </row>
    <row r="29" spans="2:2" s="19" customFormat="1" x14ac:dyDescent="0.25">
      <c r="B29" s="19" t="s">
        <v>115</v>
      </c>
    </row>
    <row r="30" spans="2:2" s="19" customFormat="1" x14ac:dyDescent="0.25">
      <c r="B30" s="23">
        <v>2020</v>
      </c>
    </row>
    <row r="31" spans="2:2" s="19" customFormat="1" x14ac:dyDescent="0.25">
      <c r="B31" s="22" t="s">
        <v>117</v>
      </c>
    </row>
    <row r="32" spans="2:2" s="19" customFormat="1" x14ac:dyDescent="0.25">
      <c r="B32" s="4" t="s">
        <v>118</v>
      </c>
    </row>
    <row r="33" spans="1:2" s="19" customFormat="1" x14ac:dyDescent="0.25">
      <c r="B33" s="21"/>
    </row>
    <row r="34" spans="1:2" s="19" customFormat="1" x14ac:dyDescent="0.25">
      <c r="B34" s="2" t="s">
        <v>110</v>
      </c>
    </row>
    <row r="35" spans="1:2" x14ac:dyDescent="0.25">
      <c r="B35" t="s">
        <v>78</v>
      </c>
    </row>
    <row r="36" spans="1:2" x14ac:dyDescent="0.25">
      <c r="B36" s="3">
        <v>2018</v>
      </c>
    </row>
    <row r="37" spans="1:2" x14ac:dyDescent="0.25">
      <c r="B37" t="s">
        <v>111</v>
      </c>
    </row>
    <row r="38" spans="1:2" x14ac:dyDescent="0.25">
      <c r="B38" s="4" t="s">
        <v>112</v>
      </c>
    </row>
    <row r="39" spans="1:2" x14ac:dyDescent="0.25">
      <c r="B39" t="s">
        <v>113</v>
      </c>
    </row>
    <row r="41" spans="1:2" x14ac:dyDescent="0.25">
      <c r="A41" s="1" t="s">
        <v>19</v>
      </c>
    </row>
    <row r="43" spans="1:2" x14ac:dyDescent="0.25">
      <c r="A43" s="1" t="s">
        <v>88</v>
      </c>
    </row>
    <row r="44" spans="1:2" x14ac:dyDescent="0.25">
      <c r="A44" t="s">
        <v>82</v>
      </c>
    </row>
    <row r="45" spans="1:2" x14ac:dyDescent="0.25">
      <c r="A45" t="s">
        <v>83</v>
      </c>
    </row>
    <row r="46" spans="1:2" x14ac:dyDescent="0.25">
      <c r="A46" t="s">
        <v>84</v>
      </c>
    </row>
    <row r="47" spans="1:2" x14ac:dyDescent="0.25">
      <c r="A47" t="s">
        <v>85</v>
      </c>
    </row>
    <row r="48" spans="1:2" x14ac:dyDescent="0.25">
      <c r="A48" t="s">
        <v>86</v>
      </c>
    </row>
    <row r="49" spans="1:2" x14ac:dyDescent="0.25">
      <c r="A49" t="s">
        <v>87</v>
      </c>
    </row>
    <row r="51" spans="1:2" x14ac:dyDescent="0.25">
      <c r="A51" s="1" t="s">
        <v>89</v>
      </c>
    </row>
    <row r="52" spans="1:2" x14ac:dyDescent="0.25">
      <c r="A52" t="s">
        <v>90</v>
      </c>
    </row>
    <row r="53" spans="1:2" x14ac:dyDescent="0.25">
      <c r="A53" t="s">
        <v>91</v>
      </c>
    </row>
    <row r="54" spans="1:2" x14ac:dyDescent="0.25">
      <c r="A54" t="s">
        <v>104</v>
      </c>
    </row>
    <row r="55" spans="1:2" x14ac:dyDescent="0.25">
      <c r="A55" t="s">
        <v>119</v>
      </c>
    </row>
    <row r="56" spans="1:2" x14ac:dyDescent="0.25">
      <c r="A56" t="s">
        <v>120</v>
      </c>
    </row>
    <row r="58" spans="1:2" x14ac:dyDescent="0.25">
      <c r="A58">
        <v>0.9686815713640794</v>
      </c>
      <c r="B58" t="s">
        <v>124</v>
      </c>
    </row>
    <row r="59" spans="1:2" x14ac:dyDescent="0.25">
      <c r="A59">
        <v>1.0529130131709286</v>
      </c>
      <c r="B59" t="s">
        <v>107</v>
      </c>
    </row>
    <row r="60" spans="1:2" x14ac:dyDescent="0.25">
      <c r="A60">
        <f>10^6</f>
        <v>1000000</v>
      </c>
      <c r="B60" t="s">
        <v>108</v>
      </c>
    </row>
  </sheetData>
  <hyperlinks>
    <hyperlink ref="B19" r:id="rId1" display="https://stats.oecd.org/Index.aspx?DataSetCode=IOTS" xr:uid="{6BFC046D-FBF4-4CDE-94E6-3BD9264C4041}"/>
    <hyperlink ref="B38" r:id="rId2" xr:uid="{53CD0C95-E294-4307-BEF1-B1C410FF2420}"/>
    <hyperlink ref="B7" r:id="rId3" xr:uid="{F25B7C8A-612E-4BEF-83C2-30F0C31DE36A}"/>
    <hyperlink ref="B26" r:id="rId4" xr:uid="{1322CFA9-E74A-4186-9D9A-3F055E761918}"/>
    <hyperlink ref="B32" r:id="rId5" xr:uid="{C0DEF7E5-1A5F-415D-8D13-B65D636E0EE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sheetPr>
    <tabColor theme="9" tint="0.59999389629810485"/>
  </sheetPr>
  <dimension ref="A1:B38"/>
  <sheetViews>
    <sheetView workbookViewId="0">
      <selection activeCell="B2" sqref="B2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2014</v>
      </c>
      <c r="B2">
        <f>'Indonesia Population Data'!B19</f>
        <v>255129004</v>
      </c>
    </row>
    <row r="3" spans="1:2" x14ac:dyDescent="0.25">
      <c r="A3">
        <v>2015</v>
      </c>
      <c r="B3">
        <f>'Indonesia Population Data'!B20</f>
        <v>258383256</v>
      </c>
    </row>
    <row r="4" spans="1:2" x14ac:dyDescent="0.25">
      <c r="A4">
        <v>2016</v>
      </c>
      <c r="B4">
        <f>'Indonesia Population Data'!B21</f>
        <v>261554226</v>
      </c>
    </row>
    <row r="5" spans="1:2" x14ac:dyDescent="0.25">
      <c r="A5">
        <v>2017</v>
      </c>
      <c r="B5">
        <f>'Indonesia Population Data'!B22</f>
        <v>264645886</v>
      </c>
    </row>
    <row r="6" spans="1:2" x14ac:dyDescent="0.25">
      <c r="A6">
        <v>2018</v>
      </c>
      <c r="B6">
        <f>'Indonesia Population Data'!B23</f>
        <v>267663435</v>
      </c>
    </row>
    <row r="7" spans="1:2" x14ac:dyDescent="0.25">
      <c r="A7">
        <v>2019</v>
      </c>
      <c r="B7">
        <f>'Indonesia Population Data'!B24</f>
        <v>270625568</v>
      </c>
    </row>
    <row r="8" spans="1:2" x14ac:dyDescent="0.25">
      <c r="A8">
        <v>2020</v>
      </c>
      <c r="B8">
        <f>'Indonesia Population Data'!B25</f>
        <v>273524000</v>
      </c>
    </row>
    <row r="9" spans="1:2" x14ac:dyDescent="0.25">
      <c r="A9">
        <v>2021</v>
      </c>
      <c r="B9">
        <f>'Indonesia Population Data'!B26</f>
        <v>276362000</v>
      </c>
    </row>
    <row r="10" spans="1:2" x14ac:dyDescent="0.25">
      <c r="A10">
        <v>2022</v>
      </c>
      <c r="B10">
        <f>'Indonesia Population Data'!B27</f>
        <v>279135000</v>
      </c>
    </row>
    <row r="11" spans="1:2" x14ac:dyDescent="0.25">
      <c r="A11">
        <v>2023</v>
      </c>
      <c r="B11">
        <f>'Indonesia Population Data'!B28</f>
        <v>281844000</v>
      </c>
    </row>
    <row r="12" spans="1:2" x14ac:dyDescent="0.25">
      <c r="A12">
        <v>2024</v>
      </c>
      <c r="B12">
        <f>'Indonesia Population Data'!B29</f>
        <v>284495000</v>
      </c>
    </row>
    <row r="13" spans="1:2" x14ac:dyDescent="0.25">
      <c r="A13">
        <v>2025</v>
      </c>
      <c r="B13">
        <f>'Indonesia Population Data'!B30</f>
        <v>287090000</v>
      </c>
    </row>
    <row r="14" spans="1:2" x14ac:dyDescent="0.25">
      <c r="A14">
        <v>2026</v>
      </c>
      <c r="B14">
        <f>'Indonesia Population Data'!B31</f>
        <v>289628000</v>
      </c>
    </row>
    <row r="15" spans="1:2" x14ac:dyDescent="0.25">
      <c r="A15">
        <v>2027</v>
      </c>
      <c r="B15">
        <f>'Indonesia Population Data'!B32</f>
        <v>292109000</v>
      </c>
    </row>
    <row r="16" spans="1:2" x14ac:dyDescent="0.25">
      <c r="A16">
        <v>2028</v>
      </c>
      <c r="B16">
        <f>'Indonesia Population Data'!B33</f>
        <v>294533000</v>
      </c>
    </row>
    <row r="17" spans="1:2" x14ac:dyDescent="0.25">
      <c r="A17">
        <v>2029</v>
      </c>
      <c r="B17">
        <f>'Indonesia Population Data'!B34</f>
        <v>296896000</v>
      </c>
    </row>
    <row r="18" spans="1:2" x14ac:dyDescent="0.25">
      <c r="A18">
        <v>2030</v>
      </c>
      <c r="B18">
        <f>'Indonesia Population Data'!B35</f>
        <v>299198000</v>
      </c>
    </row>
    <row r="19" spans="1:2" x14ac:dyDescent="0.25">
      <c r="A19">
        <v>2031</v>
      </c>
      <c r="B19">
        <f>'Indonesia Population Data'!B36</f>
        <v>301439000</v>
      </c>
    </row>
    <row r="20" spans="1:2" x14ac:dyDescent="0.25">
      <c r="A20">
        <v>2032</v>
      </c>
      <c r="B20">
        <f>'Indonesia Population Data'!B37</f>
        <v>303618000</v>
      </c>
    </row>
    <row r="21" spans="1:2" x14ac:dyDescent="0.25">
      <c r="A21">
        <v>2033</v>
      </c>
      <c r="B21">
        <f>'Indonesia Population Data'!B38</f>
        <v>305733000</v>
      </c>
    </row>
    <row r="22" spans="1:2" x14ac:dyDescent="0.25">
      <c r="A22">
        <v>2034</v>
      </c>
      <c r="B22">
        <f>'Indonesia Population Data'!B39</f>
        <v>307783000</v>
      </c>
    </row>
    <row r="23" spans="1:2" x14ac:dyDescent="0.25">
      <c r="A23">
        <v>2035</v>
      </c>
      <c r="B23">
        <f>'Indonesia Population Data'!B40</f>
        <v>309765000</v>
      </c>
    </row>
    <row r="24" spans="1:2" x14ac:dyDescent="0.25">
      <c r="A24">
        <v>2036</v>
      </c>
      <c r="B24">
        <f>'Indonesia Population Data'!B41</f>
        <v>311679000</v>
      </c>
    </row>
    <row r="25" spans="1:2" x14ac:dyDescent="0.25">
      <c r="A25">
        <v>2037</v>
      </c>
      <c r="B25">
        <f>'Indonesia Population Data'!B42</f>
        <v>313525000</v>
      </c>
    </row>
    <row r="26" spans="1:2" x14ac:dyDescent="0.25">
      <c r="A26">
        <v>2038</v>
      </c>
      <c r="B26">
        <f>'Indonesia Population Data'!B43</f>
        <v>315300000</v>
      </c>
    </row>
    <row r="27" spans="1:2" x14ac:dyDescent="0.25">
      <c r="A27">
        <v>2039</v>
      </c>
      <c r="B27">
        <f>'Indonesia Population Data'!B44</f>
        <v>317005000</v>
      </c>
    </row>
    <row r="28" spans="1:2" x14ac:dyDescent="0.25">
      <c r="A28">
        <v>2040</v>
      </c>
      <c r="B28">
        <f>'Indonesia Population Data'!B45</f>
        <v>318638000</v>
      </c>
    </row>
    <row r="29" spans="1:2" x14ac:dyDescent="0.25">
      <c r="A29">
        <v>2041</v>
      </c>
      <c r="B29">
        <f>'Indonesia Population Data'!B46</f>
        <v>320199000</v>
      </c>
    </row>
    <row r="30" spans="1:2" x14ac:dyDescent="0.25">
      <c r="A30">
        <v>2042</v>
      </c>
      <c r="B30">
        <f>'Indonesia Population Data'!B47</f>
        <v>321688000</v>
      </c>
    </row>
    <row r="31" spans="1:2" x14ac:dyDescent="0.25">
      <c r="A31">
        <v>2043</v>
      </c>
      <c r="B31">
        <f>'Indonesia Population Data'!B48</f>
        <v>323103000</v>
      </c>
    </row>
    <row r="32" spans="1:2" x14ac:dyDescent="0.25">
      <c r="A32">
        <v>2044</v>
      </c>
      <c r="B32">
        <f>'Indonesia Population Data'!B49</f>
        <v>324442000</v>
      </c>
    </row>
    <row r="33" spans="1:2" x14ac:dyDescent="0.25">
      <c r="A33">
        <v>2045</v>
      </c>
      <c r="B33">
        <f>'Indonesia Population Data'!B50</f>
        <v>325705000</v>
      </c>
    </row>
    <row r="34" spans="1:2" x14ac:dyDescent="0.25">
      <c r="A34">
        <v>2046</v>
      </c>
      <c r="B34">
        <f>'Indonesia Population Data'!B51</f>
        <v>326892000</v>
      </c>
    </row>
    <row r="35" spans="1:2" x14ac:dyDescent="0.25">
      <c r="A35">
        <v>2047</v>
      </c>
      <c r="B35">
        <f>'Indonesia Population Data'!B52</f>
        <v>328004000</v>
      </c>
    </row>
    <row r="36" spans="1:2" x14ac:dyDescent="0.25">
      <c r="A36">
        <v>2048</v>
      </c>
      <c r="B36">
        <f>'Indonesia Population Data'!B53</f>
        <v>329042000</v>
      </c>
    </row>
    <row r="37" spans="1:2" x14ac:dyDescent="0.25">
      <c r="A37">
        <v>2049</v>
      </c>
      <c r="B37">
        <f>'Indonesia Population Data'!B54</f>
        <v>330008000</v>
      </c>
    </row>
    <row r="38" spans="1:2" x14ac:dyDescent="0.25">
      <c r="A38">
        <v>2050</v>
      </c>
      <c r="B38">
        <f>'Indonesia Population Data'!B55</f>
        <v>330905000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D72D-FB12-4EFD-BBFA-B9A83A93CCFD}">
  <sheetPr>
    <tabColor theme="9" tint="0.59999389629810485"/>
  </sheetPr>
  <dimension ref="A1:B55"/>
  <sheetViews>
    <sheetView workbookViewId="0">
      <selection activeCell="F18" sqref="F18"/>
    </sheetView>
  </sheetViews>
  <sheetFormatPr defaultRowHeight="15" x14ac:dyDescent="0.25"/>
  <cols>
    <col min="1" max="1" width="13.85546875" bestFit="1" customWidth="1"/>
    <col min="2" max="2" width="16.7109375" customWidth="1"/>
  </cols>
  <sheetData>
    <row r="1" spans="1:2" x14ac:dyDescent="0.25">
      <c r="A1" t="s">
        <v>93</v>
      </c>
      <c r="B1" t="s">
        <v>129</v>
      </c>
    </row>
    <row r="2" spans="1:2" x14ac:dyDescent="0.25">
      <c r="A2" t="s">
        <v>94</v>
      </c>
      <c r="B2" t="s">
        <v>128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>
        <v>2000</v>
      </c>
      <c r="B5">
        <v>211513823</v>
      </c>
    </row>
    <row r="6" spans="1:2" x14ac:dyDescent="0.25">
      <c r="A6">
        <v>2001</v>
      </c>
      <c r="B6">
        <v>214427417</v>
      </c>
    </row>
    <row r="7" spans="1:2" x14ac:dyDescent="0.25">
      <c r="A7">
        <v>2002</v>
      </c>
      <c r="B7">
        <v>217357793</v>
      </c>
    </row>
    <row r="8" spans="1:2" x14ac:dyDescent="0.25">
      <c r="A8">
        <v>2003</v>
      </c>
      <c r="B8">
        <v>220309469</v>
      </c>
    </row>
    <row r="9" spans="1:2" x14ac:dyDescent="0.25">
      <c r="A9">
        <v>2004</v>
      </c>
      <c r="B9">
        <v>223285676</v>
      </c>
    </row>
    <row r="10" spans="1:2" x14ac:dyDescent="0.25">
      <c r="A10">
        <v>2005</v>
      </c>
      <c r="B10">
        <v>226289470</v>
      </c>
    </row>
    <row r="11" spans="1:2" x14ac:dyDescent="0.25">
      <c r="A11">
        <v>2006</v>
      </c>
      <c r="B11">
        <v>229318262</v>
      </c>
    </row>
    <row r="12" spans="1:2" x14ac:dyDescent="0.25">
      <c r="A12">
        <v>2007</v>
      </c>
      <c r="B12">
        <v>232374245</v>
      </c>
    </row>
    <row r="13" spans="1:2" x14ac:dyDescent="0.25">
      <c r="A13">
        <v>2008</v>
      </c>
      <c r="B13">
        <v>235469762</v>
      </c>
    </row>
    <row r="14" spans="1:2" x14ac:dyDescent="0.25">
      <c r="A14">
        <v>2009</v>
      </c>
      <c r="B14">
        <v>238620563</v>
      </c>
    </row>
    <row r="15" spans="1:2" x14ac:dyDescent="0.25">
      <c r="A15">
        <v>2010</v>
      </c>
      <c r="B15">
        <v>241834215</v>
      </c>
    </row>
    <row r="16" spans="1:2" x14ac:dyDescent="0.25">
      <c r="A16">
        <v>2011</v>
      </c>
      <c r="B16">
        <v>245116206</v>
      </c>
    </row>
    <row r="17" spans="1:2" x14ac:dyDescent="0.25">
      <c r="A17">
        <v>2012</v>
      </c>
      <c r="B17">
        <v>248452413</v>
      </c>
    </row>
    <row r="18" spans="1:2" x14ac:dyDescent="0.25">
      <c r="A18">
        <v>2013</v>
      </c>
      <c r="B18">
        <v>251806402</v>
      </c>
    </row>
    <row r="19" spans="1:2" x14ac:dyDescent="0.25">
      <c r="A19" s="14">
        <v>2014</v>
      </c>
      <c r="B19">
        <v>255129004</v>
      </c>
    </row>
    <row r="20" spans="1:2" x14ac:dyDescent="0.25">
      <c r="A20">
        <v>2015</v>
      </c>
      <c r="B20">
        <v>258383256</v>
      </c>
    </row>
    <row r="21" spans="1:2" x14ac:dyDescent="0.25">
      <c r="A21">
        <v>2016</v>
      </c>
      <c r="B21">
        <v>261554226</v>
      </c>
    </row>
    <row r="22" spans="1:2" x14ac:dyDescent="0.25">
      <c r="A22">
        <v>2017</v>
      </c>
      <c r="B22">
        <v>264645886</v>
      </c>
    </row>
    <row r="23" spans="1:2" x14ac:dyDescent="0.25">
      <c r="A23">
        <v>2018</v>
      </c>
      <c r="B23">
        <v>267663435</v>
      </c>
    </row>
    <row r="24" spans="1:2" x14ac:dyDescent="0.25">
      <c r="A24">
        <v>2019</v>
      </c>
      <c r="B24">
        <v>270625568</v>
      </c>
    </row>
    <row r="25" spans="1:2" x14ac:dyDescent="0.25">
      <c r="A25">
        <v>2020</v>
      </c>
      <c r="B25">
        <v>273524000</v>
      </c>
    </row>
    <row r="26" spans="1:2" x14ac:dyDescent="0.25">
      <c r="A26">
        <v>2021</v>
      </c>
      <c r="B26">
        <v>276362000</v>
      </c>
    </row>
    <row r="27" spans="1:2" x14ac:dyDescent="0.25">
      <c r="A27">
        <v>2022</v>
      </c>
      <c r="B27">
        <v>279135000</v>
      </c>
    </row>
    <row r="28" spans="1:2" x14ac:dyDescent="0.25">
      <c r="A28">
        <v>2023</v>
      </c>
      <c r="B28">
        <v>281844000</v>
      </c>
    </row>
    <row r="29" spans="1:2" x14ac:dyDescent="0.25">
      <c r="A29">
        <v>2024</v>
      </c>
      <c r="B29">
        <v>284495000</v>
      </c>
    </row>
    <row r="30" spans="1:2" x14ac:dyDescent="0.25">
      <c r="A30">
        <v>2025</v>
      </c>
      <c r="B30">
        <v>287090000</v>
      </c>
    </row>
    <row r="31" spans="1:2" x14ac:dyDescent="0.25">
      <c r="A31">
        <v>2026</v>
      </c>
      <c r="B31">
        <v>289628000</v>
      </c>
    </row>
    <row r="32" spans="1:2" x14ac:dyDescent="0.25">
      <c r="A32">
        <v>2027</v>
      </c>
      <c r="B32">
        <v>292109000</v>
      </c>
    </row>
    <row r="33" spans="1:2" x14ac:dyDescent="0.25">
      <c r="A33">
        <v>2028</v>
      </c>
      <c r="B33">
        <v>294533000</v>
      </c>
    </row>
    <row r="34" spans="1:2" x14ac:dyDescent="0.25">
      <c r="A34">
        <v>2029</v>
      </c>
      <c r="B34">
        <v>296896000</v>
      </c>
    </row>
    <row r="35" spans="1:2" x14ac:dyDescent="0.25">
      <c r="A35">
        <v>2030</v>
      </c>
      <c r="B35">
        <v>299198000</v>
      </c>
    </row>
    <row r="36" spans="1:2" x14ac:dyDescent="0.25">
      <c r="A36">
        <v>2031</v>
      </c>
      <c r="B36">
        <v>301439000</v>
      </c>
    </row>
    <row r="37" spans="1:2" x14ac:dyDescent="0.25">
      <c r="A37">
        <v>2032</v>
      </c>
      <c r="B37">
        <v>303618000</v>
      </c>
    </row>
    <row r="38" spans="1:2" x14ac:dyDescent="0.25">
      <c r="A38">
        <v>2033</v>
      </c>
      <c r="B38">
        <v>305733000</v>
      </c>
    </row>
    <row r="39" spans="1:2" x14ac:dyDescent="0.25">
      <c r="A39">
        <v>2034</v>
      </c>
      <c r="B39">
        <v>307783000</v>
      </c>
    </row>
    <row r="40" spans="1:2" x14ac:dyDescent="0.25">
      <c r="A40">
        <v>2035</v>
      </c>
      <c r="B40">
        <v>309765000</v>
      </c>
    </row>
    <row r="41" spans="1:2" x14ac:dyDescent="0.25">
      <c r="A41">
        <v>2036</v>
      </c>
      <c r="B41">
        <v>311679000</v>
      </c>
    </row>
    <row r="42" spans="1:2" x14ac:dyDescent="0.25">
      <c r="A42">
        <v>2037</v>
      </c>
      <c r="B42">
        <v>313525000</v>
      </c>
    </row>
    <row r="43" spans="1:2" x14ac:dyDescent="0.25">
      <c r="A43">
        <v>2038</v>
      </c>
      <c r="B43">
        <v>315300000</v>
      </c>
    </row>
    <row r="44" spans="1:2" x14ac:dyDescent="0.25">
      <c r="A44">
        <v>2039</v>
      </c>
      <c r="B44">
        <v>317005000</v>
      </c>
    </row>
    <row r="45" spans="1:2" x14ac:dyDescent="0.25">
      <c r="A45">
        <v>2040</v>
      </c>
      <c r="B45">
        <v>318638000</v>
      </c>
    </row>
    <row r="46" spans="1:2" x14ac:dyDescent="0.25">
      <c r="A46">
        <v>2041</v>
      </c>
      <c r="B46">
        <v>320199000</v>
      </c>
    </row>
    <row r="47" spans="1:2" x14ac:dyDescent="0.25">
      <c r="A47">
        <v>2042</v>
      </c>
      <c r="B47">
        <v>321688000</v>
      </c>
    </row>
    <row r="48" spans="1:2" x14ac:dyDescent="0.25">
      <c r="A48">
        <v>2043</v>
      </c>
      <c r="B48">
        <v>323103000</v>
      </c>
    </row>
    <row r="49" spans="1:2" x14ac:dyDescent="0.25">
      <c r="A49">
        <v>2044</v>
      </c>
      <c r="B49">
        <v>324442000</v>
      </c>
    </row>
    <row r="50" spans="1:2" x14ac:dyDescent="0.25">
      <c r="A50">
        <v>2045</v>
      </c>
      <c r="B50">
        <v>325705000</v>
      </c>
    </row>
    <row r="51" spans="1:2" x14ac:dyDescent="0.25">
      <c r="A51">
        <v>2046</v>
      </c>
      <c r="B51">
        <v>326892000</v>
      </c>
    </row>
    <row r="52" spans="1:2" x14ac:dyDescent="0.25">
      <c r="A52">
        <v>2047</v>
      </c>
      <c r="B52">
        <v>328004000</v>
      </c>
    </row>
    <row r="53" spans="1:2" x14ac:dyDescent="0.25">
      <c r="A53">
        <v>2048</v>
      </c>
      <c r="B53">
        <v>329042000</v>
      </c>
    </row>
    <row r="54" spans="1:2" x14ac:dyDescent="0.25">
      <c r="A54">
        <v>2049</v>
      </c>
      <c r="B54">
        <v>330008000</v>
      </c>
    </row>
    <row r="55" spans="1:2" x14ac:dyDescent="0.25">
      <c r="A55">
        <v>2050</v>
      </c>
      <c r="B55">
        <v>330905000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sheetPr>
    <tabColor theme="9" tint="0.59999389629810485"/>
  </sheetPr>
  <dimension ref="A1:B881"/>
  <sheetViews>
    <sheetView topLeftCell="A34" workbookViewId="0">
      <selection activeCell="E26" sqref="E26"/>
    </sheetView>
  </sheetViews>
  <sheetFormatPr defaultRowHeight="15" x14ac:dyDescent="0.25"/>
  <cols>
    <col min="1" max="2" width="20.7109375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8" spans="1:2" x14ac:dyDescent="0.25">
      <c r="A8" s="31" t="s">
        <v>132</v>
      </c>
      <c r="B8" s="31" t="s">
        <v>133</v>
      </c>
    </row>
    <row r="10" spans="1:2" x14ac:dyDescent="0.25">
      <c r="A10" s="31" t="s">
        <v>103</v>
      </c>
      <c r="B10" s="31"/>
    </row>
    <row r="11" spans="1:2" x14ac:dyDescent="0.25">
      <c r="A11" s="31" t="s">
        <v>134</v>
      </c>
      <c r="B11" s="31" t="s">
        <v>132</v>
      </c>
    </row>
    <row r="12" spans="1:2" x14ac:dyDescent="0.25">
      <c r="A12" s="32">
        <v>33239</v>
      </c>
      <c r="B12" s="33">
        <v>63.799999237060497</v>
      </c>
    </row>
    <row r="13" spans="1:2" x14ac:dyDescent="0.25">
      <c r="A13" s="32">
        <v>33604</v>
      </c>
      <c r="B13" s="33">
        <v>64.080001831054702</v>
      </c>
    </row>
    <row r="14" spans="1:2" x14ac:dyDescent="0.25">
      <c r="A14" s="32">
        <v>33970</v>
      </c>
      <c r="B14" s="33">
        <v>63.299999237060497</v>
      </c>
    </row>
    <row r="15" spans="1:2" x14ac:dyDescent="0.25">
      <c r="A15" s="32">
        <v>34335</v>
      </c>
      <c r="B15" s="33">
        <v>63.5200004577637</v>
      </c>
    </row>
    <row r="16" spans="1:2" x14ac:dyDescent="0.25">
      <c r="A16" s="32">
        <v>34700</v>
      </c>
      <c r="B16" s="33">
        <v>63.419998168945298</v>
      </c>
    </row>
    <row r="17" spans="1:2" x14ac:dyDescent="0.25">
      <c r="A17" s="32">
        <v>35065</v>
      </c>
      <c r="B17" s="33">
        <v>63.299999237060497</v>
      </c>
    </row>
    <row r="18" spans="1:2" x14ac:dyDescent="0.25">
      <c r="A18" s="32">
        <v>35431</v>
      </c>
      <c r="B18" s="33">
        <v>62.970001220703097</v>
      </c>
    </row>
    <row r="19" spans="1:2" x14ac:dyDescent="0.25">
      <c r="A19" s="32">
        <v>35796</v>
      </c>
      <c r="B19" s="33">
        <v>62.860000610351598</v>
      </c>
    </row>
    <row r="20" spans="1:2" x14ac:dyDescent="0.25">
      <c r="A20" s="32">
        <v>36161</v>
      </c>
      <c r="B20" s="33">
        <v>62.590000152587898</v>
      </c>
    </row>
    <row r="21" spans="1:2" x14ac:dyDescent="0.25">
      <c r="A21" s="32">
        <v>36526</v>
      </c>
      <c r="B21" s="33">
        <v>63.150001525878899</v>
      </c>
    </row>
    <row r="22" spans="1:2" x14ac:dyDescent="0.25">
      <c r="A22" s="32">
        <v>36892</v>
      </c>
      <c r="B22" s="33">
        <v>62.330001831054702</v>
      </c>
    </row>
    <row r="23" spans="1:2" x14ac:dyDescent="0.25">
      <c r="A23" s="32">
        <v>37257</v>
      </c>
      <c r="B23" s="33">
        <v>60.880001068115199</v>
      </c>
    </row>
    <row r="24" spans="1:2" x14ac:dyDescent="0.25">
      <c r="A24" s="32">
        <v>37622</v>
      </c>
      <c r="B24" s="33">
        <v>60.450000762939503</v>
      </c>
    </row>
    <row r="25" spans="1:2" x14ac:dyDescent="0.25">
      <c r="A25" s="32">
        <v>37987</v>
      </c>
      <c r="B25" s="33">
        <v>60.290000915527301</v>
      </c>
    </row>
    <row r="26" spans="1:2" x14ac:dyDescent="0.25">
      <c r="A26" s="32">
        <v>38353</v>
      </c>
      <c r="B26" s="33">
        <v>58.830001831054702</v>
      </c>
    </row>
    <row r="27" spans="1:2" x14ac:dyDescent="0.25">
      <c r="A27" s="32">
        <v>38718</v>
      </c>
      <c r="B27" s="33">
        <v>59.209999084472699</v>
      </c>
    </row>
    <row r="28" spans="1:2" x14ac:dyDescent="0.25">
      <c r="A28" s="32">
        <v>39083</v>
      </c>
      <c r="B28" s="33">
        <v>60.939998626708999</v>
      </c>
    </row>
    <row r="29" spans="1:2" x14ac:dyDescent="0.25">
      <c r="A29" s="32">
        <v>39448</v>
      </c>
      <c r="B29" s="33">
        <v>61.840000152587898</v>
      </c>
    </row>
    <row r="30" spans="1:2" x14ac:dyDescent="0.25">
      <c r="A30" s="32">
        <v>39814</v>
      </c>
      <c r="B30" s="33">
        <v>62.590000152587898</v>
      </c>
    </row>
    <row r="31" spans="1:2" x14ac:dyDescent="0.25">
      <c r="A31" s="32">
        <v>40179</v>
      </c>
      <c r="B31" s="33">
        <v>63.419998168945298</v>
      </c>
    </row>
    <row r="32" spans="1:2" x14ac:dyDescent="0.25">
      <c r="A32" s="32">
        <v>40544</v>
      </c>
      <c r="B32" s="33">
        <v>63.810001373291001</v>
      </c>
    </row>
    <row r="33" spans="1:2" x14ac:dyDescent="0.25">
      <c r="A33" s="32">
        <v>40909</v>
      </c>
      <c r="B33" s="33">
        <v>64.709999084472699</v>
      </c>
    </row>
    <row r="34" spans="1:2" x14ac:dyDescent="0.25">
      <c r="A34" s="32">
        <v>41275</v>
      </c>
      <c r="B34" s="33">
        <v>64.139999389648395</v>
      </c>
    </row>
    <row r="35" spans="1:2" x14ac:dyDescent="0.25">
      <c r="A35" s="32">
        <v>41640</v>
      </c>
      <c r="B35" s="33">
        <v>64.110000610351605</v>
      </c>
    </row>
    <row r="36" spans="1:2" x14ac:dyDescent="0.25">
      <c r="A36" s="32">
        <v>42005</v>
      </c>
      <c r="B36" s="33">
        <v>63.490001678466797</v>
      </c>
    </row>
    <row r="37" spans="1:2" x14ac:dyDescent="0.25">
      <c r="A37" s="32">
        <v>42370</v>
      </c>
      <c r="B37" s="33">
        <v>63.330001831054702</v>
      </c>
    </row>
    <row r="38" spans="1:2" x14ac:dyDescent="0.25">
      <c r="A38" s="32">
        <v>42736</v>
      </c>
      <c r="B38" s="33">
        <v>64.209999084472699</v>
      </c>
    </row>
    <row r="39" spans="1:2" x14ac:dyDescent="0.25">
      <c r="A39" s="32">
        <v>43101</v>
      </c>
      <c r="B39" s="33">
        <v>64.470001220703097</v>
      </c>
    </row>
    <row r="40" spans="1:2" x14ac:dyDescent="0.25">
      <c r="A40" s="32">
        <v>43466</v>
      </c>
      <c r="B40" s="33">
        <v>65.540000915527301</v>
      </c>
    </row>
    <row r="41" spans="1:2" x14ac:dyDescent="0.25">
      <c r="A41" s="32">
        <v>43831</v>
      </c>
      <c r="B41" s="33">
        <v>63.720001220703097</v>
      </c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theme="9" tint="-0.499984740745262"/>
  </sheetPr>
  <dimension ref="A1:B5"/>
  <sheetViews>
    <sheetView workbookViewId="0">
      <selection activeCell="B5" sqref="B5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12</v>
      </c>
    </row>
    <row r="2" spans="1:2" x14ac:dyDescent="0.25">
      <c r="A2" t="s">
        <v>13</v>
      </c>
      <c r="B2" s="7">
        <v>40179</v>
      </c>
    </row>
    <row r="3" spans="1:2" x14ac:dyDescent="0.25">
      <c r="A3" t="s">
        <v>14</v>
      </c>
      <c r="B3" s="7">
        <v>43830</v>
      </c>
    </row>
    <row r="5" spans="1:2" x14ac:dyDescent="0.25">
      <c r="A5" t="s">
        <v>15</v>
      </c>
      <c r="B5" s="8">
        <f>AVERAGEIFS('Emp Pop Ratio'!B:B,'Emp Pop Ratio'!A:A,"&gt;="&amp;'Avg Emp-Pop Ratio'!B2,'Emp Pop Ratio'!A:A,"&lt;="&amp;'Avg Emp-Pop Ratio'!B3)/100</f>
        <v>0.64123000335693359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sheetPr>
    <tabColor theme="9" tint="0.59999389629810485"/>
  </sheetPr>
  <dimension ref="A1:AL16"/>
  <sheetViews>
    <sheetView topLeftCell="A2" workbookViewId="0">
      <selection activeCell="I22" sqref="I22"/>
    </sheetView>
  </sheetViews>
  <sheetFormatPr defaultRowHeight="12.75" x14ac:dyDescent="0.2"/>
  <cols>
    <col min="1" max="1" width="27.42578125" style="16" customWidth="1"/>
    <col min="2" max="2" width="2.42578125" style="16" customWidth="1"/>
    <col min="3" max="16384" width="9.140625" style="16"/>
  </cols>
  <sheetData>
    <row r="1" spans="1:38" hidden="1" x14ac:dyDescent="0.2">
      <c r="A1" s="15"/>
      <c r="B1" s="15"/>
    </row>
    <row r="2" spans="1:38" customFormat="1" ht="24" x14ac:dyDescent="0.25">
      <c r="A2" s="36" t="s">
        <v>20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8" customFormat="1" ht="15" x14ac:dyDescent="0.25">
      <c r="A3" s="44" t="s">
        <v>21</v>
      </c>
      <c r="B3" s="45"/>
      <c r="C3" s="51" t="s">
        <v>22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</row>
    <row r="4" spans="1:38" customFormat="1" ht="15" x14ac:dyDescent="0.25">
      <c r="A4" s="44" t="s">
        <v>23</v>
      </c>
      <c r="B4" s="45"/>
      <c r="C4" s="46" t="s">
        <v>135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8"/>
    </row>
    <row r="5" spans="1:38" customFormat="1" ht="15" x14ac:dyDescent="0.25">
      <c r="A5" s="44" t="s">
        <v>24</v>
      </c>
      <c r="B5" s="45"/>
      <c r="C5" s="46" t="s">
        <v>25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</row>
    <row r="6" spans="1:38" customFormat="1" ht="15" x14ac:dyDescent="0.25">
      <c r="A6" s="44" t="s">
        <v>26</v>
      </c>
      <c r="B6" s="45"/>
      <c r="C6" s="46" t="s">
        <v>27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8"/>
    </row>
    <row r="7" spans="1:38" customFormat="1" ht="126" x14ac:dyDescent="0.25">
      <c r="A7" s="49" t="s">
        <v>28</v>
      </c>
      <c r="B7" s="50"/>
      <c r="C7" s="37" t="s">
        <v>29</v>
      </c>
      <c r="D7" s="37" t="s">
        <v>30</v>
      </c>
      <c r="E7" s="37" t="s">
        <v>31</v>
      </c>
      <c r="F7" s="37" t="s">
        <v>32</v>
      </c>
      <c r="G7" s="37" t="s">
        <v>33</v>
      </c>
      <c r="H7" s="37" t="s">
        <v>34</v>
      </c>
      <c r="I7" s="37" t="s">
        <v>35</v>
      </c>
      <c r="J7" s="37" t="s">
        <v>36</v>
      </c>
      <c r="K7" s="37" t="s">
        <v>37</v>
      </c>
      <c r="L7" s="37" t="s">
        <v>38</v>
      </c>
      <c r="M7" s="37" t="s">
        <v>39</v>
      </c>
      <c r="N7" s="37" t="s">
        <v>40</v>
      </c>
      <c r="O7" s="37" t="s">
        <v>41</v>
      </c>
      <c r="P7" s="37" t="s">
        <v>42</v>
      </c>
      <c r="Q7" s="37" t="s">
        <v>43</v>
      </c>
      <c r="R7" s="37" t="s">
        <v>44</v>
      </c>
      <c r="S7" s="37" t="s">
        <v>45</v>
      </c>
      <c r="T7" s="37" t="s">
        <v>46</v>
      </c>
      <c r="U7" s="37" t="s">
        <v>47</v>
      </c>
      <c r="V7" s="37" t="s">
        <v>48</v>
      </c>
      <c r="W7" s="37" t="s">
        <v>49</v>
      </c>
      <c r="X7" s="37" t="s">
        <v>50</v>
      </c>
      <c r="Y7" s="37" t="s">
        <v>51</v>
      </c>
      <c r="Z7" s="37" t="s">
        <v>52</v>
      </c>
      <c r="AA7" s="37" t="s">
        <v>53</v>
      </c>
      <c r="AB7" s="37" t="s">
        <v>54</v>
      </c>
      <c r="AC7" s="37" t="s">
        <v>55</v>
      </c>
      <c r="AD7" s="37" t="s">
        <v>56</v>
      </c>
      <c r="AE7" s="37" t="s">
        <v>57</v>
      </c>
      <c r="AF7" s="37" t="s">
        <v>58</v>
      </c>
      <c r="AG7" s="37" t="s">
        <v>59</v>
      </c>
      <c r="AH7" s="37" t="s">
        <v>60</v>
      </c>
      <c r="AI7" s="37" t="s">
        <v>61</v>
      </c>
      <c r="AJ7" s="37" t="s">
        <v>62</v>
      </c>
      <c r="AK7" s="37" t="s">
        <v>63</v>
      </c>
      <c r="AL7" s="37" t="s">
        <v>64</v>
      </c>
    </row>
    <row r="8" spans="1:38" customFormat="1" ht="15" x14ac:dyDescent="0.25">
      <c r="A8" s="38" t="s">
        <v>65</v>
      </c>
      <c r="B8" s="39" t="s">
        <v>66</v>
      </c>
      <c r="C8" s="39" t="s">
        <v>66</v>
      </c>
      <c r="D8" s="39" t="s">
        <v>66</v>
      </c>
      <c r="E8" s="39" t="s">
        <v>66</v>
      </c>
      <c r="F8" s="39" t="s">
        <v>66</v>
      </c>
      <c r="G8" s="39" t="s">
        <v>66</v>
      </c>
      <c r="H8" s="39" t="s">
        <v>66</v>
      </c>
      <c r="I8" s="39" t="s">
        <v>66</v>
      </c>
      <c r="J8" s="39" t="s">
        <v>66</v>
      </c>
      <c r="K8" s="39" t="s">
        <v>66</v>
      </c>
      <c r="L8" s="39" t="s">
        <v>66</v>
      </c>
      <c r="M8" s="39" t="s">
        <v>66</v>
      </c>
      <c r="N8" s="39" t="s">
        <v>66</v>
      </c>
      <c r="O8" s="39" t="s">
        <v>66</v>
      </c>
      <c r="P8" s="39" t="s">
        <v>66</v>
      </c>
      <c r="Q8" s="39" t="s">
        <v>66</v>
      </c>
      <c r="R8" s="39" t="s">
        <v>66</v>
      </c>
      <c r="S8" s="39" t="s">
        <v>66</v>
      </c>
      <c r="T8" s="39" t="s">
        <v>66</v>
      </c>
      <c r="U8" s="39" t="s">
        <v>66</v>
      </c>
      <c r="V8" s="39" t="s">
        <v>66</v>
      </c>
      <c r="W8" s="39" t="s">
        <v>66</v>
      </c>
      <c r="X8" s="39" t="s">
        <v>66</v>
      </c>
      <c r="Y8" s="39" t="s">
        <v>66</v>
      </c>
      <c r="Z8" s="39" t="s">
        <v>66</v>
      </c>
      <c r="AA8" s="39" t="s">
        <v>66</v>
      </c>
      <c r="AB8" s="39" t="s">
        <v>66</v>
      </c>
      <c r="AC8" s="39" t="s">
        <v>66</v>
      </c>
      <c r="AD8" s="39" t="s">
        <v>66</v>
      </c>
      <c r="AE8" s="39" t="s">
        <v>66</v>
      </c>
      <c r="AF8" s="39" t="s">
        <v>66</v>
      </c>
      <c r="AG8" s="39" t="s">
        <v>66</v>
      </c>
      <c r="AH8" s="39" t="s">
        <v>66</v>
      </c>
      <c r="AI8" s="39" t="s">
        <v>66</v>
      </c>
      <c r="AJ8" s="39" t="s">
        <v>66</v>
      </c>
      <c r="AK8" s="39" t="s">
        <v>66</v>
      </c>
      <c r="AL8" s="39" t="s">
        <v>66</v>
      </c>
    </row>
    <row r="9" spans="1:38" customFormat="1" ht="21" x14ac:dyDescent="0.25">
      <c r="A9" s="40" t="s">
        <v>67</v>
      </c>
      <c r="B9" s="39" t="s">
        <v>66</v>
      </c>
      <c r="C9" s="41">
        <v>29262.673999999999</v>
      </c>
      <c r="D9" s="41">
        <v>4975.9210000000003</v>
      </c>
      <c r="E9" s="41">
        <v>2242.136</v>
      </c>
      <c r="F9" s="41">
        <v>2007.81</v>
      </c>
      <c r="G9" s="41">
        <v>14592.644</v>
      </c>
      <c r="H9" s="41">
        <v>3959.9879999999998</v>
      </c>
      <c r="I9" s="41">
        <v>1593.3630000000001</v>
      </c>
      <c r="J9" s="41">
        <v>1918.7380000000001</v>
      </c>
      <c r="K9" s="41">
        <v>6049.9470000000001</v>
      </c>
      <c r="L9" s="41">
        <v>5443.2039999999997</v>
      </c>
      <c r="M9" s="41">
        <v>2177.0239999999999</v>
      </c>
      <c r="N9" s="41">
        <v>1971.729</v>
      </c>
      <c r="O9" s="41">
        <v>1635.3610000000001</v>
      </c>
      <c r="P9" s="41">
        <v>1810.2080000000001</v>
      </c>
      <c r="Q9" s="41">
        <v>1727.854</v>
      </c>
      <c r="R9" s="41">
        <v>1053.039</v>
      </c>
      <c r="S9" s="41">
        <v>1174.9770000000001</v>
      </c>
      <c r="T9" s="41">
        <v>4857.665</v>
      </c>
      <c r="U9" s="41">
        <v>204.369</v>
      </c>
      <c r="V9" s="41">
        <v>898.87300000000005</v>
      </c>
      <c r="W9" s="41">
        <v>2769.5239999999999</v>
      </c>
      <c r="X9" s="41">
        <v>35126.419000000002</v>
      </c>
      <c r="Y9" s="41">
        <v>33095.794999999998</v>
      </c>
      <c r="Z9" s="41">
        <v>15284.425999999999</v>
      </c>
      <c r="AA9" s="41">
        <v>8958.4079999999994</v>
      </c>
      <c r="AB9" s="41">
        <v>3090.2849999999999</v>
      </c>
      <c r="AC9" s="41">
        <v>6742.17</v>
      </c>
      <c r="AD9" s="41">
        <v>1462.4169999999999</v>
      </c>
      <c r="AE9" s="41">
        <v>10616.784</v>
      </c>
      <c r="AF9" s="41">
        <v>1332.691</v>
      </c>
      <c r="AG9" s="41">
        <v>4373.2539999999999</v>
      </c>
      <c r="AH9" s="41">
        <v>29908.789000000001</v>
      </c>
      <c r="AI9" s="41">
        <v>23779.981</v>
      </c>
      <c r="AJ9" s="41">
        <v>4499.8190000000004</v>
      </c>
      <c r="AK9" s="41">
        <v>10633.825999999999</v>
      </c>
      <c r="AL9" s="41">
        <v>1389.2</v>
      </c>
    </row>
    <row r="10" spans="1:38" customFormat="1" ht="21" x14ac:dyDescent="0.25">
      <c r="A10" s="40" t="s">
        <v>68</v>
      </c>
      <c r="B10" s="39" t="s">
        <v>66</v>
      </c>
      <c r="C10" s="42">
        <v>967.63499999999999</v>
      </c>
      <c r="D10" s="42">
        <v>1917.4390000000001</v>
      </c>
      <c r="E10" s="42">
        <v>639.09799999999996</v>
      </c>
      <c r="F10" s="42">
        <v>249.27199999999999</v>
      </c>
      <c r="G10" s="42">
        <v>8878.7379999999994</v>
      </c>
      <c r="H10" s="42">
        <v>365.67399999999998</v>
      </c>
      <c r="I10" s="42">
        <v>174.38300000000001</v>
      </c>
      <c r="J10" s="42">
        <v>173.18199999999999</v>
      </c>
      <c r="K10" s="42">
        <v>-9098.5190000000002</v>
      </c>
      <c r="L10" s="42">
        <v>60.228000000000002</v>
      </c>
      <c r="M10" s="42">
        <v>358.56900000000002</v>
      </c>
      <c r="N10" s="42">
        <v>409.18599999999998</v>
      </c>
      <c r="O10" s="42">
        <v>372.32100000000003</v>
      </c>
      <c r="P10" s="42">
        <v>186.87299999999999</v>
      </c>
      <c r="Q10" s="42">
        <v>374.298</v>
      </c>
      <c r="R10" s="42">
        <v>165.446</v>
      </c>
      <c r="S10" s="42">
        <v>167.33099999999999</v>
      </c>
      <c r="T10" s="42">
        <v>503.53500000000003</v>
      </c>
      <c r="U10" s="42">
        <v>17.329000000000001</v>
      </c>
      <c r="V10" s="42">
        <v>98.558999999999997</v>
      </c>
      <c r="W10" s="42">
        <v>85.218000000000004</v>
      </c>
      <c r="X10" s="42">
        <v>728.74400000000003</v>
      </c>
      <c r="Y10" s="42">
        <v>855.48500000000001</v>
      </c>
      <c r="Z10" s="42">
        <v>334.95600000000002</v>
      </c>
      <c r="AA10" s="42">
        <v>198.429</v>
      </c>
      <c r="AB10" s="42">
        <v>126.89100000000001</v>
      </c>
      <c r="AC10" s="42">
        <v>694.89200000000005</v>
      </c>
      <c r="AD10" s="42">
        <v>55.884999999999998</v>
      </c>
      <c r="AE10" s="42">
        <v>197.928</v>
      </c>
      <c r="AF10" s="42">
        <v>1060.796</v>
      </c>
      <c r="AG10" s="42">
        <v>114.321</v>
      </c>
      <c r="AH10" s="42">
        <v>-324.755</v>
      </c>
      <c r="AI10" s="42">
        <v>89.658000000000001</v>
      </c>
      <c r="AJ10" s="42">
        <v>50.713000000000001</v>
      </c>
      <c r="AK10" s="42">
        <v>115.815</v>
      </c>
      <c r="AL10" s="42">
        <v>0</v>
      </c>
    </row>
    <row r="11" spans="1:38" customFormat="1" ht="21" x14ac:dyDescent="0.25">
      <c r="A11" s="40" t="s">
        <v>69</v>
      </c>
      <c r="B11" s="39" t="s">
        <v>66</v>
      </c>
      <c r="C11" s="41">
        <v>84985.290999999997</v>
      </c>
      <c r="D11" s="41">
        <v>38614.54</v>
      </c>
      <c r="E11" s="41">
        <v>12666.565000000001</v>
      </c>
      <c r="F11" s="41">
        <v>1983.818</v>
      </c>
      <c r="G11" s="41">
        <v>32496.018</v>
      </c>
      <c r="H11" s="41">
        <v>8326.0380000000005</v>
      </c>
      <c r="I11" s="41">
        <v>4008.2539999999999</v>
      </c>
      <c r="J11" s="41">
        <v>4407.4799999999996</v>
      </c>
      <c r="K11" s="41">
        <v>26771.572</v>
      </c>
      <c r="L11" s="41">
        <v>10033.067999999999</v>
      </c>
      <c r="M11" s="41">
        <v>3829.8069999999998</v>
      </c>
      <c r="N11" s="41">
        <v>3793.386</v>
      </c>
      <c r="O11" s="41">
        <v>4669.3180000000002</v>
      </c>
      <c r="P11" s="41">
        <v>3097.2190000000001</v>
      </c>
      <c r="Q11" s="41">
        <v>6304.7479999999996</v>
      </c>
      <c r="R11" s="41">
        <v>2067.7150000000001</v>
      </c>
      <c r="S11" s="41">
        <v>1419.0920000000001</v>
      </c>
      <c r="T11" s="41">
        <v>10374.1</v>
      </c>
      <c r="U11" s="41">
        <v>373.60199999999998</v>
      </c>
      <c r="V11" s="41">
        <v>1876.1679999999999</v>
      </c>
      <c r="W11" s="41">
        <v>9349.3580000000002</v>
      </c>
      <c r="X11" s="41">
        <v>51317.436000000002</v>
      </c>
      <c r="Y11" s="41">
        <v>79749.22</v>
      </c>
      <c r="Z11" s="41">
        <v>27264.616999999998</v>
      </c>
      <c r="AA11" s="41">
        <v>16138.163</v>
      </c>
      <c r="AB11" s="41">
        <v>2551.723</v>
      </c>
      <c r="AC11" s="41">
        <v>14614.338</v>
      </c>
      <c r="AD11" s="41">
        <v>728.39800000000002</v>
      </c>
      <c r="AE11" s="41">
        <v>23623.788</v>
      </c>
      <c r="AF11" s="41">
        <v>21868.012999999999</v>
      </c>
      <c r="AG11" s="41">
        <v>9604.8250000000007</v>
      </c>
      <c r="AH11" s="41">
        <v>3759.3670000000002</v>
      </c>
      <c r="AI11" s="41">
        <v>4867.9610000000002</v>
      </c>
      <c r="AJ11" s="41">
        <v>4553.2690000000002</v>
      </c>
      <c r="AK11" s="41">
        <v>7658.46</v>
      </c>
      <c r="AL11" s="41">
        <v>0</v>
      </c>
    </row>
    <row r="12" spans="1:38" customFormat="1" ht="15" x14ac:dyDescent="0.25">
      <c r="A12" s="43" t="s">
        <v>136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</row>
    <row r="16" spans="1:38" customFormat="1" ht="15" x14ac:dyDescent="0.25">
      <c r="A16" s="34"/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13" r:id="rId1" display="https://stats-1.oecd.org/index.aspx?DatasetCode=IOTSI4_2018" xr:uid="{00000000-0004-0000-0500-000002000000}"/>
    <hyperlink ref="A2" r:id="rId2" display="http://stats.oecd.org/OECDStat_Metadata/ShowMetadata.ashx?Dataset=IOTSI4_2018&amp;ShowOnWeb=true&amp;Lang=en" xr:uid="{00000000-0004-0000-0500-000001000000}"/>
    <hyperlink ref="C3" r:id="rId3" display="http://stats.oecd.org/OECDStat_Metadata/ShowMetadata.ashx?Dataset=IOTSI4_2018&amp;Coords=[VAR].[VAL]&amp;ShowOnWeb=true&amp;Lang=en" xr:uid="{00000000-0004-0000-0500-000002000000}"/>
    <hyperlink ref="A12" r:id="rId4" display="https://stats-1.oecd.org/index.aspx?DatasetCode=IOTSI4_2018" xr:uid="{00000000-0004-0000-0500-000003000000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7CE8-DED7-4D15-8E70-0480E590D8FC}">
  <sheetPr>
    <tabColor theme="9" tint="0.59999389629810485"/>
  </sheetPr>
  <dimension ref="A4:D95"/>
  <sheetViews>
    <sheetView topLeftCell="A60" workbookViewId="0">
      <selection activeCell="B5" sqref="B5:B95"/>
    </sheetView>
  </sheetViews>
  <sheetFormatPr defaultRowHeight="15" x14ac:dyDescent="0.25"/>
  <cols>
    <col min="1" max="2" width="17.85546875" customWidth="1"/>
    <col min="3" max="3" width="19" customWidth="1"/>
    <col min="4" max="4" width="21.85546875" customWidth="1"/>
  </cols>
  <sheetData>
    <row r="4" spans="1:3" x14ac:dyDescent="0.25">
      <c r="A4" s="1" t="s">
        <v>99</v>
      </c>
      <c r="B4" s="1" t="s">
        <v>122</v>
      </c>
      <c r="C4" s="1"/>
    </row>
    <row r="5" spans="1:3" x14ac:dyDescent="0.25">
      <c r="A5" s="25">
        <v>1960</v>
      </c>
      <c r="B5" s="27">
        <v>63779252802.949417</v>
      </c>
      <c r="C5" s="26"/>
    </row>
    <row r="6" spans="1:3" x14ac:dyDescent="0.25">
      <c r="A6" s="25">
        <v>1961</v>
      </c>
      <c r="B6" s="27">
        <v>67440593814.710876</v>
      </c>
      <c r="C6" s="26"/>
    </row>
    <row r="7" spans="1:3" x14ac:dyDescent="0.25">
      <c r="A7" s="25">
        <v>1962</v>
      </c>
      <c r="B7" s="27">
        <v>68682834515.122711</v>
      </c>
      <c r="C7" s="26"/>
    </row>
    <row r="8" spans="1:3" x14ac:dyDescent="0.25">
      <c r="A8" s="25">
        <v>1963</v>
      </c>
      <c r="B8" s="27">
        <v>67146378911.979324</v>
      </c>
      <c r="C8" s="26"/>
    </row>
    <row r="9" spans="1:3" x14ac:dyDescent="0.25">
      <c r="A9" s="25">
        <v>1964</v>
      </c>
      <c r="B9" s="27">
        <v>69516443406.185806</v>
      </c>
      <c r="C9" s="26"/>
    </row>
    <row r="10" spans="1:3" x14ac:dyDescent="0.25">
      <c r="A10" s="25">
        <v>1965</v>
      </c>
      <c r="B10" s="27">
        <v>70268325935.386093</v>
      </c>
      <c r="C10" s="26"/>
    </row>
    <row r="11" spans="1:3" x14ac:dyDescent="0.25">
      <c r="A11" s="25">
        <v>1966</v>
      </c>
      <c r="B11" s="27">
        <v>72229758620.255402</v>
      </c>
      <c r="C11" s="26"/>
    </row>
    <row r="12" spans="1:3" x14ac:dyDescent="0.25">
      <c r="A12" s="25">
        <v>1967</v>
      </c>
      <c r="B12" s="27">
        <v>73226820235.067276</v>
      </c>
      <c r="C12" s="26"/>
    </row>
    <row r="13" spans="1:3" x14ac:dyDescent="0.25">
      <c r="A13" s="25">
        <v>1968</v>
      </c>
      <c r="B13" s="27">
        <v>81219658425.904541</v>
      </c>
      <c r="C13" s="26"/>
    </row>
    <row r="14" spans="1:3" x14ac:dyDescent="0.25">
      <c r="A14" s="25">
        <v>1969</v>
      </c>
      <c r="B14" s="27">
        <v>86760705760.649384</v>
      </c>
      <c r="C14" s="26"/>
    </row>
    <row r="15" spans="1:3" x14ac:dyDescent="0.25">
      <c r="A15" s="25">
        <v>1970</v>
      </c>
      <c r="B15" s="27">
        <v>93315159982.583252</v>
      </c>
      <c r="C15" s="26"/>
    </row>
    <row r="16" spans="1:3" x14ac:dyDescent="0.25">
      <c r="A16" s="25">
        <v>1971</v>
      </c>
      <c r="B16" s="27">
        <v>99869614204.51712</v>
      </c>
      <c r="C16" s="26"/>
    </row>
    <row r="17" spans="1:3" x14ac:dyDescent="0.25">
      <c r="A17" s="25">
        <v>1972</v>
      </c>
      <c r="B17" s="27">
        <v>106898081325.29692</v>
      </c>
      <c r="C17" s="26"/>
    </row>
    <row r="18" spans="1:3" x14ac:dyDescent="0.25">
      <c r="A18" s="25">
        <v>1973</v>
      </c>
      <c r="B18" s="27">
        <v>115561075683.4601</v>
      </c>
      <c r="C18" s="26"/>
    </row>
    <row r="19" spans="1:3" x14ac:dyDescent="0.25">
      <c r="A19" s="25">
        <v>1974</v>
      </c>
      <c r="B19" s="27">
        <v>124383785817.97733</v>
      </c>
      <c r="C19" s="26"/>
    </row>
    <row r="20" spans="1:3" x14ac:dyDescent="0.25">
      <c r="A20" s="25">
        <v>1975</v>
      </c>
      <c r="B20" s="27">
        <v>130574741067.52371</v>
      </c>
      <c r="C20" s="26"/>
    </row>
    <row r="21" spans="1:3" x14ac:dyDescent="0.25">
      <c r="A21" s="25">
        <v>1976</v>
      </c>
      <c r="B21" s="27">
        <v>139566855450.15109</v>
      </c>
      <c r="C21" s="26"/>
    </row>
    <row r="22" spans="1:3" x14ac:dyDescent="0.25">
      <c r="A22" s="25">
        <v>1977</v>
      </c>
      <c r="B22" s="27">
        <v>151794762087.3045</v>
      </c>
      <c r="C22" s="26"/>
    </row>
    <row r="23" spans="1:3" x14ac:dyDescent="0.25">
      <c r="A23" s="25">
        <v>1978</v>
      </c>
      <c r="B23" s="27">
        <v>162066819677.97824</v>
      </c>
      <c r="C23" s="26"/>
    </row>
    <row r="24" spans="1:3" x14ac:dyDescent="0.25">
      <c r="A24" s="25">
        <v>1979</v>
      </c>
      <c r="B24" s="27">
        <v>173937095124.65628</v>
      </c>
      <c r="C24" s="26"/>
    </row>
    <row r="25" spans="1:3" x14ac:dyDescent="0.25">
      <c r="A25" s="25">
        <v>1980</v>
      </c>
      <c r="B25" s="27">
        <v>191122214961.90308</v>
      </c>
      <c r="C25" s="26"/>
    </row>
    <row r="26" spans="1:3" x14ac:dyDescent="0.25">
      <c r="A26" s="25">
        <v>1981</v>
      </c>
      <c r="B26" s="27">
        <v>206272772667.68161</v>
      </c>
      <c r="C26" s="26"/>
    </row>
    <row r="27" spans="1:3" x14ac:dyDescent="0.25">
      <c r="A27" s="25">
        <v>1982</v>
      </c>
      <c r="B27" s="27">
        <v>210906577757.71387</v>
      </c>
      <c r="C27" s="26"/>
    </row>
    <row r="28" spans="1:3" x14ac:dyDescent="0.25">
      <c r="A28" s="25">
        <v>1983</v>
      </c>
      <c r="B28" s="27">
        <v>219749821740.48193</v>
      </c>
      <c r="C28" s="26"/>
    </row>
    <row r="29" spans="1:3" x14ac:dyDescent="0.25">
      <c r="A29" s="25">
        <v>1984</v>
      </c>
      <c r="B29" s="27">
        <v>235078531665.86829</v>
      </c>
      <c r="C29" s="26"/>
    </row>
    <row r="30" spans="1:3" x14ac:dyDescent="0.25">
      <c r="A30" s="25">
        <v>1985</v>
      </c>
      <c r="B30" s="27">
        <v>240866502604.15536</v>
      </c>
      <c r="C30" s="26"/>
    </row>
    <row r="31" spans="1:3" x14ac:dyDescent="0.25">
      <c r="A31" s="25">
        <v>1986</v>
      </c>
      <c r="B31" s="27">
        <v>255017518271.61011</v>
      </c>
      <c r="C31" s="26"/>
    </row>
    <row r="32" spans="1:3" x14ac:dyDescent="0.25">
      <c r="A32" s="25">
        <v>1987</v>
      </c>
      <c r="B32" s="27">
        <v>267579495989.60876</v>
      </c>
      <c r="C32" s="26"/>
    </row>
    <row r="33" spans="1:3" x14ac:dyDescent="0.25">
      <c r="A33" s="25">
        <v>1988</v>
      </c>
      <c r="B33" s="27">
        <v>283046924709.80109</v>
      </c>
      <c r="C33" s="26"/>
    </row>
    <row r="34" spans="1:3" x14ac:dyDescent="0.25">
      <c r="A34" s="25">
        <v>1989</v>
      </c>
      <c r="B34" s="27">
        <v>304152564689.80353</v>
      </c>
      <c r="C34" s="26"/>
    </row>
    <row r="35" spans="1:3" x14ac:dyDescent="0.25">
      <c r="A35" s="25">
        <v>1990</v>
      </c>
      <c r="B35" s="27">
        <v>326179693806.70959</v>
      </c>
      <c r="C35" s="26"/>
    </row>
    <row r="36" spans="1:3" x14ac:dyDescent="0.25">
      <c r="A36" s="25">
        <v>1991</v>
      </c>
      <c r="B36" s="27">
        <v>348725178256.86316</v>
      </c>
      <c r="C36" s="26"/>
    </row>
    <row r="37" spans="1:3" x14ac:dyDescent="0.25">
      <c r="A37" s="25">
        <v>1992</v>
      </c>
      <c r="B37" s="27">
        <v>371383619439.91998</v>
      </c>
      <c r="C37" s="26"/>
    </row>
    <row r="38" spans="1:3" x14ac:dyDescent="0.25">
      <c r="A38" s="25">
        <v>1993</v>
      </c>
      <c r="B38" s="27">
        <v>395510215051.24738</v>
      </c>
      <c r="C38" s="26"/>
    </row>
    <row r="39" spans="1:3" x14ac:dyDescent="0.25">
      <c r="A39" s="25">
        <v>1994</v>
      </c>
      <c r="B39" s="27">
        <v>425331570945.91821</v>
      </c>
      <c r="C39" s="26"/>
    </row>
    <row r="40" spans="1:3" x14ac:dyDescent="0.25">
      <c r="A40" s="25">
        <v>1995</v>
      </c>
      <c r="B40" s="27">
        <v>460293857548.10419</v>
      </c>
      <c r="C40" s="26"/>
    </row>
    <row r="41" spans="1:3" x14ac:dyDescent="0.25">
      <c r="A41" s="25">
        <v>1996</v>
      </c>
      <c r="B41" s="27">
        <v>496280492433.8139</v>
      </c>
      <c r="C41" s="26"/>
    </row>
    <row r="42" spans="1:3" x14ac:dyDescent="0.25">
      <c r="A42" s="25">
        <v>1997</v>
      </c>
      <c r="B42" s="27">
        <v>519605074353.76117</v>
      </c>
      <c r="C42" s="26"/>
    </row>
    <row r="43" spans="1:3" x14ac:dyDescent="0.25">
      <c r="A43" s="25">
        <v>1998</v>
      </c>
      <c r="B43" s="27">
        <v>451397942598.85651</v>
      </c>
      <c r="C43" s="26"/>
    </row>
    <row r="44" spans="1:3" x14ac:dyDescent="0.25">
      <c r="A44" s="25">
        <v>1999</v>
      </c>
      <c r="B44" s="27">
        <v>454969069456.3606</v>
      </c>
      <c r="C44" s="26"/>
    </row>
    <row r="45" spans="1:3" x14ac:dyDescent="0.25">
      <c r="A45" s="25">
        <v>2000</v>
      </c>
      <c r="B45" s="27">
        <v>477353855901.58588</v>
      </c>
      <c r="C45" s="26"/>
    </row>
    <row r="46" spans="1:3" x14ac:dyDescent="0.25">
      <c r="A46" s="25">
        <v>2001</v>
      </c>
      <c r="B46" s="27">
        <v>494746083475.8468</v>
      </c>
      <c r="C46" s="26"/>
    </row>
    <row r="47" spans="1:3" x14ac:dyDescent="0.25">
      <c r="A47" s="25">
        <v>2002</v>
      </c>
      <c r="B47" s="27">
        <v>517007061749.07452</v>
      </c>
      <c r="C47" s="26"/>
    </row>
    <row r="48" spans="1:3" x14ac:dyDescent="0.25">
      <c r="A48" s="25">
        <v>2003</v>
      </c>
      <c r="B48" s="27">
        <v>541721907685.81445</v>
      </c>
      <c r="C48" s="26"/>
    </row>
    <row r="49" spans="1:4" x14ac:dyDescent="0.25">
      <c r="A49" s="25">
        <v>2004</v>
      </c>
      <c r="B49" s="27">
        <v>568975253994.02832</v>
      </c>
      <c r="C49" s="26"/>
    </row>
    <row r="50" spans="1:4" x14ac:dyDescent="0.25">
      <c r="A50" s="25">
        <v>2005</v>
      </c>
      <c r="B50" s="27">
        <v>601364576028.80811</v>
      </c>
      <c r="C50" s="26"/>
    </row>
    <row r="51" spans="1:4" x14ac:dyDescent="0.25">
      <c r="A51" s="25">
        <v>2006</v>
      </c>
      <c r="B51" s="27">
        <v>634445351409.44629</v>
      </c>
      <c r="C51" s="26"/>
    </row>
    <row r="52" spans="1:4" x14ac:dyDescent="0.25">
      <c r="A52" s="25">
        <v>2007</v>
      </c>
      <c r="B52" s="27">
        <v>674701049972.46387</v>
      </c>
      <c r="C52" s="26"/>
    </row>
    <row r="53" spans="1:4" x14ac:dyDescent="0.25">
      <c r="A53" s="25">
        <v>2008</v>
      </c>
      <c r="B53" s="27">
        <v>715275571304.51135</v>
      </c>
      <c r="C53" s="26"/>
    </row>
    <row r="54" spans="1:4" x14ac:dyDescent="0.25">
      <c r="A54" s="25">
        <v>2009</v>
      </c>
      <c r="B54" s="27">
        <v>748384756100.5282</v>
      </c>
      <c r="C54" s="26"/>
    </row>
    <row r="55" spans="1:4" x14ac:dyDescent="0.25">
      <c r="A55" s="25">
        <v>2010</v>
      </c>
      <c r="B55" s="27">
        <v>794963132030.24109</v>
      </c>
      <c r="C55" s="26"/>
    </row>
    <row r="56" spans="1:4" x14ac:dyDescent="0.25">
      <c r="A56" s="25">
        <v>2011</v>
      </c>
      <c r="B56" s="27">
        <v>844010641807.36023</v>
      </c>
      <c r="C56" s="26"/>
    </row>
    <row r="57" spans="1:4" x14ac:dyDescent="0.25">
      <c r="A57" s="25">
        <v>2012</v>
      </c>
      <c r="B57" s="27">
        <v>894904911025.52832</v>
      </c>
      <c r="C57" s="26"/>
    </row>
    <row r="58" spans="1:4" x14ac:dyDescent="0.25">
      <c r="A58" s="25">
        <v>2013</v>
      </c>
      <c r="B58" s="27">
        <v>944637136696.22327</v>
      </c>
      <c r="C58" s="26"/>
      <c r="D58" s="18"/>
    </row>
    <row r="59" spans="1:4" x14ac:dyDescent="0.25">
      <c r="A59" s="25">
        <v>2014</v>
      </c>
      <c r="B59" s="27">
        <v>991931985957.14905</v>
      </c>
      <c r="C59" s="26"/>
    </row>
    <row r="60" spans="1:4" x14ac:dyDescent="0.25">
      <c r="A60" s="25">
        <v>2015</v>
      </c>
      <c r="B60" s="27">
        <v>1040301786591.4049</v>
      </c>
      <c r="C60" s="26"/>
    </row>
    <row r="61" spans="1:4" x14ac:dyDescent="0.25">
      <c r="A61" s="25">
        <v>2016</v>
      </c>
      <c r="B61" s="27">
        <v>1092660895220.4731</v>
      </c>
      <c r="C61" s="26"/>
    </row>
    <row r="62" spans="1:4" x14ac:dyDescent="0.25">
      <c r="A62" s="25">
        <v>2017</v>
      </c>
      <c r="B62" s="27">
        <v>1148056463235.9163</v>
      </c>
      <c r="C62" s="26"/>
    </row>
    <row r="63" spans="1:4" x14ac:dyDescent="0.25">
      <c r="A63" s="25">
        <v>2018</v>
      </c>
      <c r="B63" s="27">
        <v>1207407602610.0977</v>
      </c>
      <c r="C63" s="26"/>
    </row>
    <row r="64" spans="1:4" x14ac:dyDescent="0.25">
      <c r="A64" s="25">
        <v>2019</v>
      </c>
      <c r="B64" s="27">
        <v>1268076381723.1899</v>
      </c>
      <c r="C64" s="26"/>
    </row>
    <row r="65" spans="1:3" x14ac:dyDescent="0.25">
      <c r="A65" s="28">
        <v>2020</v>
      </c>
      <c r="B65">
        <v>1331197854951.0962</v>
      </c>
      <c r="C65" s="29"/>
    </row>
    <row r="66" spans="1:3" x14ac:dyDescent="0.25">
      <c r="A66" s="28">
        <v>2021</v>
      </c>
      <c r="B66">
        <v>1394563094720.7156</v>
      </c>
      <c r="C66" s="29"/>
    </row>
    <row r="67" spans="1:3" x14ac:dyDescent="0.25">
      <c r="A67" s="28">
        <v>2022</v>
      </c>
      <c r="B67">
        <v>1458887180768.865</v>
      </c>
      <c r="C67" s="29"/>
    </row>
    <row r="68" spans="1:3" x14ac:dyDescent="0.25">
      <c r="A68" s="28">
        <v>2023</v>
      </c>
      <c r="B68">
        <v>1524539112858.2749</v>
      </c>
      <c r="C68" s="29"/>
    </row>
    <row r="69" spans="1:3" x14ac:dyDescent="0.25">
      <c r="A69" s="28">
        <v>2024</v>
      </c>
      <c r="B69">
        <v>1591923052399.3022</v>
      </c>
      <c r="C69" s="29"/>
    </row>
    <row r="70" spans="1:3" x14ac:dyDescent="0.25">
      <c r="A70" s="28">
        <v>2025</v>
      </c>
      <c r="B70">
        <v>1661329379290.8838</v>
      </c>
      <c r="C70" s="29"/>
    </row>
    <row r="71" spans="1:3" x14ac:dyDescent="0.25">
      <c r="A71" s="28">
        <v>2026</v>
      </c>
      <c r="B71">
        <v>1732813799064.6521</v>
      </c>
      <c r="C71" s="29"/>
    </row>
    <row r="72" spans="1:3" x14ac:dyDescent="0.25">
      <c r="A72" s="28">
        <v>2027</v>
      </c>
      <c r="B72">
        <v>1806357743210.0632</v>
      </c>
      <c r="C72" s="29"/>
    </row>
    <row r="73" spans="1:3" x14ac:dyDescent="0.25">
      <c r="A73" s="28">
        <v>2028</v>
      </c>
      <c r="B73">
        <v>1882024423677.906</v>
      </c>
      <c r="C73" s="29"/>
    </row>
    <row r="74" spans="1:3" x14ac:dyDescent="0.25">
      <c r="A74" s="28">
        <v>2029</v>
      </c>
      <c r="B74">
        <v>1959851767638.6536</v>
      </c>
      <c r="C74" s="29"/>
    </row>
    <row r="75" spans="1:3" x14ac:dyDescent="0.25">
      <c r="A75" s="28">
        <v>2030</v>
      </c>
      <c r="B75">
        <v>2039795921801.4465</v>
      </c>
      <c r="C75" s="29"/>
    </row>
    <row r="76" spans="1:3" x14ac:dyDescent="0.25">
      <c r="A76" s="28">
        <v>2031</v>
      </c>
      <c r="B76">
        <v>2121841478253.2798</v>
      </c>
      <c r="C76" s="29"/>
    </row>
    <row r="77" spans="1:3" x14ac:dyDescent="0.25">
      <c r="A77" s="28">
        <v>2032</v>
      </c>
      <c r="B77">
        <v>2206168591053.9019</v>
      </c>
      <c r="C77" s="29"/>
    </row>
    <row r="78" spans="1:3" x14ac:dyDescent="0.25">
      <c r="A78" s="28">
        <v>2033</v>
      </c>
      <c r="B78">
        <v>2292807680954.6299</v>
      </c>
      <c r="C78" s="29"/>
    </row>
    <row r="79" spans="1:3" x14ac:dyDescent="0.25">
      <c r="A79" s="28">
        <v>2034</v>
      </c>
      <c r="B79">
        <v>2381797860350.0146</v>
      </c>
      <c r="C79" s="29"/>
    </row>
    <row r="80" spans="1:3" x14ac:dyDescent="0.25">
      <c r="A80" s="28">
        <v>2035</v>
      </c>
      <c r="B80">
        <v>2473181797306.8389</v>
      </c>
      <c r="C80" s="29"/>
    </row>
    <row r="81" spans="1:3" x14ac:dyDescent="0.25">
      <c r="A81" s="28">
        <v>2036</v>
      </c>
      <c r="B81">
        <v>2566944083912.0972</v>
      </c>
      <c r="C81" s="29"/>
    </row>
    <row r="82" spans="1:3" x14ac:dyDescent="0.25">
      <c r="A82" s="28">
        <v>2037</v>
      </c>
      <c r="B82">
        <v>2663029014634.1577</v>
      </c>
      <c r="C82" s="29"/>
    </row>
    <row r="83" spans="1:3" x14ac:dyDescent="0.25">
      <c r="A83" s="28">
        <v>2038</v>
      </c>
      <c r="B83">
        <v>2761518765009.0454</v>
      </c>
      <c r="C83" s="29"/>
    </row>
    <row r="84" spans="1:3" x14ac:dyDescent="0.25">
      <c r="A84" s="28">
        <v>2039</v>
      </c>
      <c r="B84">
        <v>2862364740849.5913</v>
      </c>
      <c r="C84" s="29"/>
    </row>
    <row r="85" spans="1:3" x14ac:dyDescent="0.25">
      <c r="A85" s="28">
        <v>2040</v>
      </c>
      <c r="B85">
        <v>2965504915429.0845</v>
      </c>
      <c r="C85" s="29"/>
    </row>
    <row r="86" spans="1:3" x14ac:dyDescent="0.25">
      <c r="A86" s="28">
        <v>2041</v>
      </c>
      <c r="B86">
        <v>3070912818743.1313</v>
      </c>
      <c r="C86" s="29"/>
    </row>
    <row r="87" spans="1:3" x14ac:dyDescent="0.25">
      <c r="A87" s="28">
        <v>2042</v>
      </c>
      <c r="B87">
        <v>3178551313770.6431</v>
      </c>
      <c r="C87" s="29"/>
    </row>
    <row r="88" spans="1:3" x14ac:dyDescent="0.25">
      <c r="A88" s="28">
        <v>2043</v>
      </c>
      <c r="B88">
        <v>3288388794536.2261</v>
      </c>
      <c r="C88" s="29"/>
    </row>
    <row r="89" spans="1:3" x14ac:dyDescent="0.25">
      <c r="A89" s="28">
        <v>2044</v>
      </c>
      <c r="B89">
        <v>3400324516993.3101</v>
      </c>
      <c r="C89" s="29"/>
    </row>
    <row r="90" spans="1:3" x14ac:dyDescent="0.25">
      <c r="A90" s="28">
        <v>2045</v>
      </c>
      <c r="B90">
        <v>3514035705118.1787</v>
      </c>
      <c r="C90" s="29"/>
    </row>
    <row r="91" spans="1:3" x14ac:dyDescent="0.25">
      <c r="A91" s="28">
        <v>2046</v>
      </c>
      <c r="B91">
        <v>3629199977961.8081</v>
      </c>
      <c r="C91" s="29"/>
    </row>
    <row r="92" spans="1:3" x14ac:dyDescent="0.25">
      <c r="A92" s="28">
        <v>2047</v>
      </c>
      <c r="B92">
        <v>3745684195352.8501</v>
      </c>
      <c r="C92" s="29"/>
    </row>
    <row r="93" spans="1:3" x14ac:dyDescent="0.25">
      <c r="A93" s="28">
        <v>2048</v>
      </c>
      <c r="B93">
        <v>3863444108925.7515</v>
      </c>
      <c r="C93" s="29"/>
    </row>
    <row r="94" spans="1:3" x14ac:dyDescent="0.25">
      <c r="A94" s="28">
        <v>2049</v>
      </c>
      <c r="B94">
        <v>3982443766883.501</v>
      </c>
      <c r="C94" s="29"/>
    </row>
    <row r="95" spans="1:3" x14ac:dyDescent="0.25">
      <c r="A95" s="28">
        <v>2050</v>
      </c>
      <c r="B95">
        <v>4102637340561.7769</v>
      </c>
      <c r="C95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theme="9" tint="0.59999389629810485"/>
  </sheetPr>
  <dimension ref="A1:BA19"/>
  <sheetViews>
    <sheetView zoomScaleNormal="100" workbookViewId="0">
      <selection activeCell="C6" sqref="C6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53" x14ac:dyDescent="0.25">
      <c r="A1" t="s">
        <v>127</v>
      </c>
    </row>
    <row r="3" spans="1:53" s="25" customFormat="1" x14ac:dyDescent="0.25">
      <c r="A3" s="24" t="s">
        <v>105</v>
      </c>
      <c r="C3" s="25">
        <v>2000</v>
      </c>
      <c r="D3" s="25">
        <v>2001</v>
      </c>
      <c r="E3" s="25">
        <v>2002</v>
      </c>
      <c r="F3" s="25">
        <v>2003</v>
      </c>
      <c r="G3" s="25">
        <v>2004</v>
      </c>
      <c r="H3" s="25">
        <v>2005</v>
      </c>
      <c r="I3" s="25">
        <v>2006</v>
      </c>
      <c r="J3" s="25">
        <v>2007</v>
      </c>
      <c r="K3" s="25">
        <v>2008</v>
      </c>
      <c r="L3" s="25">
        <v>2009</v>
      </c>
      <c r="M3" s="25">
        <v>2010</v>
      </c>
      <c r="N3" s="25">
        <v>2011</v>
      </c>
      <c r="O3" s="25">
        <v>2012</v>
      </c>
      <c r="P3" s="25">
        <v>2013</v>
      </c>
      <c r="Q3" s="25">
        <v>2014</v>
      </c>
      <c r="R3" s="25">
        <v>2015</v>
      </c>
      <c r="S3" s="25">
        <v>2016</v>
      </c>
      <c r="T3" s="25">
        <v>2017</v>
      </c>
      <c r="U3" s="25">
        <v>2018</v>
      </c>
      <c r="V3" s="25">
        <v>2019</v>
      </c>
      <c r="W3" s="25">
        <v>2020</v>
      </c>
      <c r="X3" s="25">
        <v>2021</v>
      </c>
      <c r="Y3" s="25">
        <v>2022</v>
      </c>
      <c r="Z3" s="25">
        <v>2023</v>
      </c>
      <c r="AA3" s="25">
        <v>2024</v>
      </c>
      <c r="AB3" s="25">
        <v>2025</v>
      </c>
      <c r="AC3" s="25">
        <v>2026</v>
      </c>
      <c r="AD3" s="25">
        <v>2027</v>
      </c>
      <c r="AE3" s="25">
        <v>2028</v>
      </c>
      <c r="AF3" s="25">
        <v>2029</v>
      </c>
      <c r="AG3" s="25">
        <v>2030</v>
      </c>
      <c r="AH3" s="25">
        <v>2031</v>
      </c>
      <c r="AI3" s="25">
        <v>2032</v>
      </c>
      <c r="AJ3" s="25">
        <v>2033</v>
      </c>
      <c r="AK3" s="25">
        <v>2034</v>
      </c>
      <c r="AL3" s="25">
        <v>2035</v>
      </c>
      <c r="AM3" s="25">
        <v>2036</v>
      </c>
      <c r="AN3" s="25">
        <v>2037</v>
      </c>
      <c r="AO3" s="25">
        <v>2038</v>
      </c>
      <c r="AP3" s="25">
        <v>2039</v>
      </c>
      <c r="AQ3" s="25">
        <v>2040</v>
      </c>
      <c r="AR3" s="25">
        <v>2041</v>
      </c>
      <c r="AS3" s="25">
        <v>2042</v>
      </c>
      <c r="AT3" s="25">
        <v>2043</v>
      </c>
      <c r="AU3" s="25">
        <v>2044</v>
      </c>
      <c r="AV3" s="25">
        <v>2045</v>
      </c>
      <c r="AW3" s="25">
        <v>2046</v>
      </c>
      <c r="AX3" s="25">
        <v>2047</v>
      </c>
      <c r="AY3" s="25">
        <v>2048</v>
      </c>
      <c r="AZ3" s="25">
        <v>2049</v>
      </c>
      <c r="BA3" s="25">
        <v>2050</v>
      </c>
    </row>
    <row r="4" spans="1:53" x14ac:dyDescent="0.25">
      <c r="A4" s="1" t="s">
        <v>106</v>
      </c>
      <c r="B4" t="s">
        <v>121</v>
      </c>
      <c r="C4" s="10" cm="1">
        <f t="array" ref="C4:BA4">TRANSPOSE(BGDP_calc!B45:B95)</f>
        <v>477353855901.58588</v>
      </c>
      <c r="D4" s="10">
        <v>494746083475.8468</v>
      </c>
      <c r="E4" s="10">
        <v>517007061749.07452</v>
      </c>
      <c r="F4" s="10">
        <v>541721907685.81445</v>
      </c>
      <c r="G4" s="10">
        <v>568975253994.02832</v>
      </c>
      <c r="H4" s="10">
        <v>601364576028.80811</v>
      </c>
      <c r="I4" s="10">
        <v>634445351409.44629</v>
      </c>
      <c r="J4" s="10">
        <v>674701049972.46387</v>
      </c>
      <c r="K4" s="10">
        <v>715275571304.51135</v>
      </c>
      <c r="L4" s="10">
        <v>748384756100.5282</v>
      </c>
      <c r="M4" s="10">
        <v>794963132030.24109</v>
      </c>
      <c r="N4" s="10">
        <v>844010641807.36023</v>
      </c>
      <c r="O4" s="10">
        <v>894904911025.52832</v>
      </c>
      <c r="P4" s="10">
        <v>944637136696.22327</v>
      </c>
      <c r="Q4" s="10">
        <v>991931985957.14905</v>
      </c>
      <c r="R4" s="10">
        <v>1040301786591.4049</v>
      </c>
      <c r="S4" s="10">
        <v>1092660895220.4731</v>
      </c>
      <c r="T4" s="10">
        <v>1148056463235.9163</v>
      </c>
      <c r="U4" s="10">
        <v>1207407602610.0977</v>
      </c>
      <c r="V4" s="10">
        <v>1268076381723.1899</v>
      </c>
      <c r="W4">
        <v>1331197854951.0962</v>
      </c>
      <c r="X4">
        <v>1394563094720.7156</v>
      </c>
      <c r="Y4">
        <v>1458887180768.865</v>
      </c>
      <c r="Z4">
        <v>1524539112858.2749</v>
      </c>
      <c r="AA4">
        <v>1591923052399.3022</v>
      </c>
      <c r="AB4">
        <v>1661329379290.8838</v>
      </c>
      <c r="AC4">
        <v>1732813799064.6521</v>
      </c>
      <c r="AD4">
        <v>1806357743210.0632</v>
      </c>
      <c r="AE4">
        <v>1882024423677.906</v>
      </c>
      <c r="AF4">
        <v>1959851767638.6536</v>
      </c>
      <c r="AG4">
        <v>2039795921801.4465</v>
      </c>
      <c r="AH4">
        <v>2121841478253.2798</v>
      </c>
      <c r="AI4">
        <v>2206168591053.9019</v>
      </c>
      <c r="AJ4">
        <v>2292807680954.6299</v>
      </c>
      <c r="AK4">
        <v>2381797860350.0146</v>
      </c>
      <c r="AL4">
        <v>2473181797306.8389</v>
      </c>
      <c r="AM4">
        <v>2566944083912.0972</v>
      </c>
      <c r="AN4">
        <v>2663029014634.1577</v>
      </c>
      <c r="AO4">
        <v>2761518765009.0454</v>
      </c>
      <c r="AP4">
        <v>2862364740849.5913</v>
      </c>
      <c r="AQ4">
        <v>2965504915429.0845</v>
      </c>
      <c r="AR4">
        <v>3070912818743.1313</v>
      </c>
      <c r="AS4">
        <v>3178551313770.6431</v>
      </c>
      <c r="AT4">
        <v>3288388794536.2261</v>
      </c>
      <c r="AU4">
        <v>3400324516993.3101</v>
      </c>
      <c r="AV4">
        <v>3514035705118.1787</v>
      </c>
      <c r="AW4">
        <v>3629199977961.8081</v>
      </c>
      <c r="AX4">
        <v>3745684195352.8501</v>
      </c>
      <c r="AY4">
        <v>3863444108925.7515</v>
      </c>
      <c r="AZ4">
        <v>3982443766883.501</v>
      </c>
      <c r="BA4">
        <v>4102637340561.7769</v>
      </c>
    </row>
    <row r="5" spans="1:53" x14ac:dyDescent="0.25">
      <c r="A5" s="1" t="s">
        <v>16</v>
      </c>
      <c r="C5" s="10">
        <f t="array" ref="C5:BA5">TRANSPOSE('Indonesia Population Data'!B5:B55)</f>
        <v>211513823</v>
      </c>
      <c r="D5" s="10">
        <v>214427417</v>
      </c>
      <c r="E5" s="10">
        <v>217357793</v>
      </c>
      <c r="F5" s="10">
        <v>220309469</v>
      </c>
      <c r="G5" s="10">
        <v>223285676</v>
      </c>
      <c r="H5" s="10">
        <v>226289470</v>
      </c>
      <c r="I5" s="10">
        <v>229318262</v>
      </c>
      <c r="J5" s="10">
        <v>232374245</v>
      </c>
      <c r="K5" s="10">
        <v>235469762</v>
      </c>
      <c r="L5" s="10">
        <v>238620563</v>
      </c>
      <c r="M5" s="10">
        <v>241834215</v>
      </c>
      <c r="N5" s="10">
        <v>245116206</v>
      </c>
      <c r="O5" s="10">
        <v>248452413</v>
      </c>
      <c r="P5" s="10">
        <v>251806402</v>
      </c>
      <c r="Q5" s="10">
        <v>255129004</v>
      </c>
      <c r="R5" s="10">
        <v>258383256</v>
      </c>
      <c r="S5" s="10">
        <v>261554226</v>
      </c>
      <c r="T5" s="10">
        <v>264645886</v>
      </c>
      <c r="U5" s="10">
        <v>267663435</v>
      </c>
      <c r="V5" s="10">
        <v>270625568</v>
      </c>
      <c r="W5">
        <v>273524000</v>
      </c>
      <c r="X5">
        <v>276362000</v>
      </c>
      <c r="Y5">
        <v>279135000</v>
      </c>
      <c r="Z5">
        <v>281844000</v>
      </c>
      <c r="AA5">
        <v>284495000</v>
      </c>
      <c r="AB5">
        <v>287090000</v>
      </c>
      <c r="AC5">
        <v>289628000</v>
      </c>
      <c r="AD5">
        <v>292109000</v>
      </c>
      <c r="AE5">
        <v>294533000</v>
      </c>
      <c r="AF5">
        <v>296896000</v>
      </c>
      <c r="AG5">
        <v>299198000</v>
      </c>
      <c r="AH5">
        <v>301439000</v>
      </c>
      <c r="AI5">
        <v>303618000</v>
      </c>
      <c r="AJ5">
        <v>305733000</v>
      </c>
      <c r="AK5">
        <v>307783000</v>
      </c>
      <c r="AL5">
        <v>309765000</v>
      </c>
      <c r="AM5">
        <v>311679000</v>
      </c>
      <c r="AN5">
        <v>313525000</v>
      </c>
      <c r="AO5">
        <v>315300000</v>
      </c>
      <c r="AP5">
        <v>317005000</v>
      </c>
      <c r="AQ5">
        <v>318638000</v>
      </c>
      <c r="AR5">
        <v>320199000</v>
      </c>
      <c r="AS5">
        <v>321688000</v>
      </c>
      <c r="AT5">
        <v>323103000</v>
      </c>
      <c r="AU5">
        <v>324442000</v>
      </c>
      <c r="AV5">
        <v>325705000</v>
      </c>
      <c r="AW5">
        <v>326892000</v>
      </c>
      <c r="AX5">
        <v>328004000</v>
      </c>
      <c r="AY5">
        <v>329042000</v>
      </c>
      <c r="AZ5">
        <v>330008000</v>
      </c>
      <c r="BA5">
        <v>330905000</v>
      </c>
    </row>
    <row r="6" spans="1:53" x14ac:dyDescent="0.25">
      <c r="A6" s="1" t="s">
        <v>125</v>
      </c>
      <c r="C6" s="30">
        <f>C4/C5</f>
        <v>2256.8447259429749</v>
      </c>
      <c r="D6" s="30">
        <f t="shared" ref="D6:BA6" si="0">D4/D5</f>
        <v>2307.289293494809</v>
      </c>
      <c r="E6" s="30">
        <f t="shared" si="0"/>
        <v>2378.5991503376854</v>
      </c>
      <c r="F6" s="30">
        <f t="shared" si="0"/>
        <v>2458.9134100532669</v>
      </c>
      <c r="G6" s="30">
        <f t="shared" si="0"/>
        <v>2548.194152830602</v>
      </c>
      <c r="H6" s="30">
        <f t="shared" si="0"/>
        <v>2657.5013677340271</v>
      </c>
      <c r="I6" s="30">
        <f t="shared" si="0"/>
        <v>2766.658642343305</v>
      </c>
      <c r="J6" s="30">
        <f t="shared" si="0"/>
        <v>2903.5104556120832</v>
      </c>
      <c r="K6" s="30">
        <f t="shared" si="0"/>
        <v>3037.6536045613848</v>
      </c>
      <c r="L6" s="30">
        <f t="shared" si="0"/>
        <v>3136.2961627935151</v>
      </c>
      <c r="M6" s="30">
        <f t="shared" si="0"/>
        <v>3287.223571859925</v>
      </c>
      <c r="N6" s="30">
        <f t="shared" si="0"/>
        <v>3443.308198917538</v>
      </c>
      <c r="O6" s="30">
        <f t="shared" si="0"/>
        <v>3601.9167623279568</v>
      </c>
      <c r="P6" s="30">
        <f t="shared" si="0"/>
        <v>3751.4420967590145</v>
      </c>
      <c r="Q6" s="30">
        <f t="shared" si="0"/>
        <v>3887.9624441176788</v>
      </c>
      <c r="R6" s="30">
        <f t="shared" si="0"/>
        <v>4026.1965991767088</v>
      </c>
      <c r="S6" s="30">
        <f t="shared" si="0"/>
        <v>4177.5692632871978</v>
      </c>
      <c r="T6" s="30">
        <f t="shared" si="0"/>
        <v>4338.0854340426677</v>
      </c>
      <c r="U6" s="30">
        <f t="shared" si="0"/>
        <v>4510.9172368280251</v>
      </c>
      <c r="V6" s="30">
        <f t="shared" si="0"/>
        <v>4685.7227537465715</v>
      </c>
      <c r="W6" s="30">
        <f t="shared" si="0"/>
        <v>4866.8411362479937</v>
      </c>
      <c r="X6" s="30">
        <f t="shared" si="0"/>
        <v>5046.1463396585477</v>
      </c>
      <c r="Y6" s="30">
        <f t="shared" si="0"/>
        <v>5226.4573800091894</v>
      </c>
      <c r="Z6" s="30">
        <f t="shared" si="0"/>
        <v>5409.1593678001836</v>
      </c>
      <c r="AA6" s="30">
        <f t="shared" si="0"/>
        <v>5595.6099488542932</v>
      </c>
      <c r="AB6" s="30">
        <f t="shared" si="0"/>
        <v>5786.7894363819141</v>
      </c>
      <c r="AC6" s="30">
        <f t="shared" si="0"/>
        <v>5982.8946064077099</v>
      </c>
      <c r="AD6" s="30">
        <f t="shared" si="0"/>
        <v>6183.8483004976333</v>
      </c>
      <c r="AE6" s="30">
        <f t="shared" si="0"/>
        <v>6389.8592812279303</v>
      </c>
      <c r="AF6" s="30">
        <f t="shared" si="0"/>
        <v>6601.1390104233587</v>
      </c>
      <c r="AG6" s="30">
        <f t="shared" si="0"/>
        <v>6817.5453104681401</v>
      </c>
      <c r="AH6" s="30">
        <f t="shared" si="0"/>
        <v>7039.0409942087117</v>
      </c>
      <c r="AI6" s="30">
        <f t="shared" si="0"/>
        <v>7266.2641577702962</v>
      </c>
      <c r="AJ6" s="30">
        <f t="shared" si="0"/>
        <v>7499.3791345868121</v>
      </c>
      <c r="AK6" s="30">
        <f t="shared" si="0"/>
        <v>7738.5621049571118</v>
      </c>
      <c r="AL6" s="30">
        <f t="shared" si="0"/>
        <v>7984.0582290021111</v>
      </c>
      <c r="AM6" s="30">
        <f t="shared" si="0"/>
        <v>8235.8583154851531</v>
      </c>
      <c r="AN6" s="30">
        <f t="shared" si="0"/>
        <v>8493.8330743454517</v>
      </c>
      <c r="AO6" s="30">
        <f t="shared" si="0"/>
        <v>8758.3849191533318</v>
      </c>
      <c r="AP6" s="30">
        <f t="shared" si="0"/>
        <v>9029.3993496935109</v>
      </c>
      <c r="AQ6" s="30">
        <f t="shared" si="0"/>
        <v>9306.8149920256983</v>
      </c>
      <c r="AR6" s="30">
        <f t="shared" si="0"/>
        <v>9590.6383803295175</v>
      </c>
      <c r="AS6" s="30">
        <f t="shared" si="0"/>
        <v>9880.8513645850726</v>
      </c>
      <c r="AT6" s="30">
        <f t="shared" si="0"/>
        <v>10177.524797158263</v>
      </c>
      <c r="AU6" s="30">
        <f t="shared" si="0"/>
        <v>10480.531241310651</v>
      </c>
      <c r="AV6" s="30">
        <f t="shared" si="0"/>
        <v>10789.013693735676</v>
      </c>
      <c r="AW6" s="30">
        <f t="shared" si="0"/>
        <v>11102.137641673116</v>
      </c>
      <c r="AX6" s="30">
        <f t="shared" si="0"/>
        <v>11419.629624494975</v>
      </c>
      <c r="AY6" s="30">
        <f t="shared" si="0"/>
        <v>11741.492298629815</v>
      </c>
      <c r="AZ6" s="30">
        <f t="shared" si="0"/>
        <v>12067.718864038148</v>
      </c>
      <c r="BA6" s="30">
        <f t="shared" si="0"/>
        <v>12398.233150184424</v>
      </c>
    </row>
    <row r="7" spans="1:53" x14ac:dyDescent="0.25">
      <c r="A7" s="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53" x14ac:dyDescent="0.25">
      <c r="A8" s="1" t="s">
        <v>126</v>
      </c>
      <c r="C8" s="18"/>
      <c r="D8" s="18">
        <f>(D6-C6)/C6</f>
        <v>2.2351811346151385E-2</v>
      </c>
      <c r="E8" s="18">
        <f t="shared" ref="E8:BA8" si="1">(E6-D6)/D6</f>
        <v>3.0906335431767466E-2</v>
      </c>
      <c r="F8" s="18">
        <f t="shared" si="1"/>
        <v>3.3765361306960645E-2</v>
      </c>
      <c r="G8" s="18">
        <f t="shared" si="1"/>
        <v>3.6309022681445688E-2</v>
      </c>
      <c r="H8" s="18">
        <f t="shared" si="1"/>
        <v>4.2895952328437674E-2</v>
      </c>
      <c r="I8" s="18">
        <f t="shared" si="1"/>
        <v>4.1075152748595987E-2</v>
      </c>
      <c r="J8" s="18">
        <f t="shared" si="1"/>
        <v>4.9464654285238246E-2</v>
      </c>
      <c r="K8" s="18">
        <f t="shared" si="1"/>
        <v>4.6200332666280389E-2</v>
      </c>
      <c r="L8" s="18">
        <f t="shared" si="1"/>
        <v>3.2473274136329187E-2</v>
      </c>
      <c r="M8" s="18">
        <f t="shared" si="1"/>
        <v>4.8122817882089941E-2</v>
      </c>
      <c r="N8" s="18">
        <f t="shared" si="1"/>
        <v>4.7482206076205423E-2</v>
      </c>
      <c r="O8" s="18">
        <f t="shared" si="1"/>
        <v>4.6062842547838177E-2</v>
      </c>
      <c r="P8" s="18">
        <f t="shared" si="1"/>
        <v>4.1512712341086382E-2</v>
      </c>
      <c r="Q8" s="18">
        <f t="shared" si="1"/>
        <v>3.6391431304939631E-2</v>
      </c>
      <c r="R8" s="18">
        <f t="shared" si="1"/>
        <v>3.555439566248185E-2</v>
      </c>
      <c r="S8" s="18">
        <f t="shared" si="1"/>
        <v>3.7596938048539974E-2</v>
      </c>
      <c r="T8" s="18">
        <f t="shared" si="1"/>
        <v>3.8423341574752183E-2</v>
      </c>
      <c r="U8" s="18">
        <f t="shared" si="1"/>
        <v>3.9840571471709184E-2</v>
      </c>
      <c r="V8" s="18">
        <f t="shared" si="1"/>
        <v>3.8751656867343817E-2</v>
      </c>
      <c r="W8" s="18">
        <f t="shared" si="1"/>
        <v>3.8653243484498764E-2</v>
      </c>
      <c r="X8" s="18">
        <f t="shared" si="1"/>
        <v>3.6842214157166056E-2</v>
      </c>
      <c r="Y8" s="18">
        <f t="shared" si="1"/>
        <v>3.5732423955592722E-2</v>
      </c>
      <c r="Z8" s="18">
        <f t="shared" si="1"/>
        <v>3.4957137216848989E-2</v>
      </c>
      <c r="AA8" s="18">
        <f t="shared" si="1"/>
        <v>3.446941906796433E-2</v>
      </c>
      <c r="AB8" s="18">
        <f t="shared" si="1"/>
        <v>3.4165978199885989E-2</v>
      </c>
      <c r="AC8" s="18">
        <f t="shared" si="1"/>
        <v>3.3888423309973936E-2</v>
      </c>
      <c r="AD8" s="18">
        <f t="shared" si="1"/>
        <v>3.3588038451270889E-2</v>
      </c>
      <c r="AE8" s="18">
        <f t="shared" si="1"/>
        <v>3.3314365217160753E-2</v>
      </c>
      <c r="AF8" s="18">
        <f t="shared" si="1"/>
        <v>3.3064848519610453E-2</v>
      </c>
      <c r="AG8" s="18">
        <f t="shared" si="1"/>
        <v>3.2783175706960654E-2</v>
      </c>
      <c r="AH8" s="18">
        <f t="shared" si="1"/>
        <v>3.2489066614705374E-2</v>
      </c>
      <c r="AI8" s="18">
        <f t="shared" si="1"/>
        <v>3.2280414867384581E-2</v>
      </c>
      <c r="AJ8" s="18">
        <f t="shared" si="1"/>
        <v>3.2081819729500305E-2</v>
      </c>
      <c r="AK8" s="18">
        <f t="shared" si="1"/>
        <v>3.1893702942314008E-2</v>
      </c>
      <c r="AL8" s="18">
        <f t="shared" si="1"/>
        <v>3.1723738947283399E-2</v>
      </c>
      <c r="AM8" s="18">
        <f t="shared" si="1"/>
        <v>3.1537856972081876E-2</v>
      </c>
      <c r="AN8" s="18">
        <f t="shared" si="1"/>
        <v>3.1323360477832844E-2</v>
      </c>
      <c r="AO8" s="18">
        <f t="shared" si="1"/>
        <v>3.1146343764033402E-2</v>
      </c>
      <c r="AP8" s="18">
        <f t="shared" si="1"/>
        <v>3.0943425419395463E-2</v>
      </c>
      <c r="AQ8" s="18">
        <f t="shared" si="1"/>
        <v>3.0723598723275417E-2</v>
      </c>
      <c r="AR8" s="18">
        <f t="shared" si="1"/>
        <v>3.0496296374968868E-2</v>
      </c>
      <c r="AS8" s="18">
        <f t="shared" si="1"/>
        <v>3.0260027825758127E-2</v>
      </c>
      <c r="AT8" s="18">
        <f t="shared" si="1"/>
        <v>3.0025088084669176E-2</v>
      </c>
      <c r="AU8" s="18">
        <f t="shared" si="1"/>
        <v>2.9772115538052309E-2</v>
      </c>
      <c r="AV8" s="18">
        <f t="shared" si="1"/>
        <v>2.9433856483256637E-2</v>
      </c>
      <c r="AW8" s="18">
        <f t="shared" si="1"/>
        <v>2.9022481278269775E-2</v>
      </c>
      <c r="AX8" s="18">
        <f t="shared" si="1"/>
        <v>2.8597374043546109E-2</v>
      </c>
      <c r="AY8" s="18">
        <f t="shared" si="1"/>
        <v>2.8185036180547227E-2</v>
      </c>
      <c r="AZ8" s="18">
        <f t="shared" si="1"/>
        <v>2.7784080346107486E-2</v>
      </c>
      <c r="BA8" s="18">
        <f t="shared" si="1"/>
        <v>2.7388298473807624E-2</v>
      </c>
    </row>
    <row r="9" spans="1:53" x14ac:dyDescent="0.25"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53" x14ac:dyDescent="0.25">
      <c r="A10" s="2" t="s">
        <v>70</v>
      </c>
      <c r="B10" s="9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53" x14ac:dyDescent="0.25">
      <c r="A11" s="10">
        <f>SUM('OECD VAL'!C9:AL9)*10^6</f>
        <v>282621312000.00006</v>
      </c>
      <c r="B11" t="s">
        <v>71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53" x14ac:dyDescent="0.25">
      <c r="A12" s="10">
        <f>A11*About!$A$58</f>
        <v>273770056609.13782</v>
      </c>
      <c r="B12" t="s">
        <v>72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53" x14ac:dyDescent="0.25"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53" x14ac:dyDescent="0.25">
      <c r="A14" s="1" t="s">
        <v>76</v>
      </c>
    </row>
    <row r="15" spans="1:53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25">
      <c r="A16" t="s">
        <v>123</v>
      </c>
      <c r="B16" s="11">
        <f>R8</f>
        <v>3.555439566248185E-2</v>
      </c>
      <c r="C16" s="11">
        <f t="shared" ref="C16:E16" si="2">S8</f>
        <v>3.7596938048539974E-2</v>
      </c>
      <c r="D16" s="11">
        <f t="shared" si="2"/>
        <v>3.8423341574752183E-2</v>
      </c>
      <c r="E16" s="11">
        <f t="shared" si="2"/>
        <v>3.9840571471709184E-2</v>
      </c>
      <c r="F16" s="11">
        <f t="shared" ref="F16:AK16" si="3">V8</f>
        <v>3.8751656867343817E-2</v>
      </c>
      <c r="G16" s="11">
        <f t="shared" si="3"/>
        <v>3.8653243484498764E-2</v>
      </c>
      <c r="H16" s="11">
        <f t="shared" si="3"/>
        <v>3.6842214157166056E-2</v>
      </c>
      <c r="I16" s="11">
        <f t="shared" si="3"/>
        <v>3.5732423955592722E-2</v>
      </c>
      <c r="J16" s="11">
        <f t="shared" si="3"/>
        <v>3.4957137216848989E-2</v>
      </c>
      <c r="K16" s="11">
        <f t="shared" si="3"/>
        <v>3.446941906796433E-2</v>
      </c>
      <c r="L16" s="11">
        <f t="shared" si="3"/>
        <v>3.4165978199885989E-2</v>
      </c>
      <c r="M16" s="11">
        <f t="shared" si="3"/>
        <v>3.3888423309973936E-2</v>
      </c>
      <c r="N16" s="11">
        <f t="shared" si="3"/>
        <v>3.3588038451270889E-2</v>
      </c>
      <c r="O16" s="11">
        <f t="shared" si="3"/>
        <v>3.3314365217160753E-2</v>
      </c>
      <c r="P16" s="11">
        <f t="shared" si="3"/>
        <v>3.3064848519610453E-2</v>
      </c>
      <c r="Q16" s="11">
        <f t="shared" si="3"/>
        <v>3.2783175706960654E-2</v>
      </c>
      <c r="R16" s="11">
        <f t="shared" si="3"/>
        <v>3.2489066614705374E-2</v>
      </c>
      <c r="S16" s="11">
        <f>AI8</f>
        <v>3.2280414867384581E-2</v>
      </c>
      <c r="T16" s="11">
        <f t="shared" si="3"/>
        <v>3.2081819729500305E-2</v>
      </c>
      <c r="U16" s="11">
        <f t="shared" si="3"/>
        <v>3.1893702942314008E-2</v>
      </c>
      <c r="V16" s="11">
        <f t="shared" si="3"/>
        <v>3.1723738947283399E-2</v>
      </c>
      <c r="W16" s="11">
        <f t="shared" si="3"/>
        <v>3.1537856972081876E-2</v>
      </c>
      <c r="X16" s="11">
        <f t="shared" si="3"/>
        <v>3.1323360477832844E-2</v>
      </c>
      <c r="Y16" s="11">
        <f t="shared" si="3"/>
        <v>3.1146343764033402E-2</v>
      </c>
      <c r="Z16" s="11">
        <f t="shared" si="3"/>
        <v>3.0943425419395463E-2</v>
      </c>
      <c r="AA16" s="11">
        <f t="shared" si="3"/>
        <v>3.0723598723275417E-2</v>
      </c>
      <c r="AB16" s="11">
        <f t="shared" si="3"/>
        <v>3.0496296374968868E-2</v>
      </c>
      <c r="AC16" s="11">
        <f t="shared" si="3"/>
        <v>3.0260027825758127E-2</v>
      </c>
      <c r="AD16" s="11">
        <f t="shared" si="3"/>
        <v>3.0025088084669176E-2</v>
      </c>
      <c r="AE16" s="11">
        <f t="shared" si="3"/>
        <v>2.9772115538052309E-2</v>
      </c>
      <c r="AF16" s="11">
        <f t="shared" si="3"/>
        <v>2.9433856483256637E-2</v>
      </c>
      <c r="AG16" s="11">
        <f t="shared" si="3"/>
        <v>2.9022481278269775E-2</v>
      </c>
      <c r="AH16" s="11">
        <f t="shared" si="3"/>
        <v>2.8597374043546109E-2</v>
      </c>
      <c r="AI16" s="11">
        <f t="shared" si="3"/>
        <v>2.8185036180547227E-2</v>
      </c>
      <c r="AJ16" s="11">
        <f t="shared" si="3"/>
        <v>2.7784080346107486E-2</v>
      </c>
      <c r="AK16" s="11">
        <f t="shared" si="3"/>
        <v>2.7388298473807624E-2</v>
      </c>
    </row>
    <row r="17" spans="1:37" x14ac:dyDescent="0.25">
      <c r="A17" t="s">
        <v>73</v>
      </c>
      <c r="B17" s="13">
        <f>A12*(1+B16)</f>
        <v>283503785522.35913</v>
      </c>
      <c r="C17" s="13">
        <f>B17*(1+C16)</f>
        <v>294162659783.1698</v>
      </c>
      <c r="D17" s="13">
        <f t="shared" ref="D17:AK17" si="4">C17*(1+D16)</f>
        <v>305465372138.55615</v>
      </c>
      <c r="E17" s="13">
        <f t="shared" si="4"/>
        <v>317635287129.37451</v>
      </c>
      <c r="F17" s="13">
        <f>E17*(1+F16)</f>
        <v>329944180785.17224</v>
      </c>
      <c r="G17" s="13">
        <f t="shared" si="4"/>
        <v>342697593541.35498</v>
      </c>
      <c r="H17" s="13">
        <f t="shared" si="4"/>
        <v>355323331673.75104</v>
      </c>
      <c r="I17" s="13">
        <f t="shared" si="4"/>
        <v>368019895602.43121</v>
      </c>
      <c r="J17" s="13">
        <f t="shared" si="4"/>
        <v>380884817591.53583</v>
      </c>
      <c r="K17" s="13">
        <f t="shared" si="4"/>
        <v>394013695985.72363</v>
      </c>
      <c r="L17" s="13">
        <f>K17*(1+L16)</f>
        <v>407475559333.22839</v>
      </c>
      <c r="M17" s="13">
        <f t="shared" si="4"/>
        <v>421284263576.38123</v>
      </c>
      <c r="N17" s="13">
        <f t="shared" si="4"/>
        <v>435434375620.29999</v>
      </c>
      <c r="O17" s="13">
        <f t="shared" si="4"/>
        <v>449940595437.82104</v>
      </c>
      <c r="P17" s="13">
        <f t="shared" si="4"/>
        <v>464817813068.79596</v>
      </c>
      <c r="Q17" s="13">
        <f t="shared" si="4"/>
        <v>480056017106.35553</v>
      </c>
      <c r="R17" s="13">
        <f t="shared" si="4"/>
        <v>495652589024.914</v>
      </c>
      <c r="S17" s="13">
        <f t="shared" si="4"/>
        <v>511652460228.73145</v>
      </c>
      <c r="T17" s="13">
        <f t="shared" si="4"/>
        <v>528067202221.94495</v>
      </c>
      <c r="U17" s="13">
        <f t="shared" si="4"/>
        <v>544909220703.19055</v>
      </c>
      <c r="V17" s="13">
        <f t="shared" si="4"/>
        <v>562195778570.74609</v>
      </c>
      <c r="W17" s="13">
        <f t="shared" si="4"/>
        <v>579926228625.61853</v>
      </c>
      <c r="X17" s="13">
        <f t="shared" si="4"/>
        <v>598091466935.40894</v>
      </c>
      <c r="Y17" s="13">
        <f t="shared" si="4"/>
        <v>616719829366.91418</v>
      </c>
      <c r="Z17" s="13">
        <f t="shared" si="4"/>
        <v>635803253411.59155</v>
      </c>
      <c r="AA17" s="13">
        <f t="shared" si="4"/>
        <v>655337417436.3623</v>
      </c>
      <c r="AB17" s="13">
        <f t="shared" si="4"/>
        <v>675322781544.10828</v>
      </c>
      <c r="AC17" s="13">
        <f t="shared" si="4"/>
        <v>695758067705.00134</v>
      </c>
      <c r="AD17" s="13">
        <f t="shared" si="4"/>
        <v>716648264973.46313</v>
      </c>
      <c r="AE17" s="13">
        <f t="shared" si="4"/>
        <v>737984399918.39783</v>
      </c>
      <c r="AF17" s="13">
        <f t="shared" si="4"/>
        <v>759706126832.47815</v>
      </c>
      <c r="AG17" s="13">
        <f t="shared" si="4"/>
        <v>781754683675.46057</v>
      </c>
      <c r="AH17" s="13">
        <f t="shared" si="4"/>
        <v>804110814774.82178</v>
      </c>
      <c r="AI17" s="13">
        <f t="shared" si="4"/>
        <v>826774707182.41931</v>
      </c>
      <c r="AJ17" s="13">
        <f t="shared" si="4"/>
        <v>849745882074.90527</v>
      </c>
      <c r="AK17" s="13">
        <f t="shared" si="4"/>
        <v>873018975920.06177</v>
      </c>
    </row>
    <row r="19" spans="1:37" x14ac:dyDescent="0.25">
      <c r="B19" s="10"/>
      <c r="AK19" s="10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tabSelected="1" topLeftCell="H1" workbookViewId="0">
      <selection activeCell="Y15" sqref="Y15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2" t="s">
        <v>17</v>
      </c>
      <c r="B1">
        <f t="array" ref="B1:AG2">TRANSPOSE('Pop Projection'!A7:B38)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16</v>
      </c>
      <c r="B2">
        <v>270625568</v>
      </c>
      <c r="C2">
        <v>273524000</v>
      </c>
      <c r="D2">
        <v>276362000</v>
      </c>
      <c r="E2">
        <v>279135000</v>
      </c>
      <c r="F2">
        <v>281844000</v>
      </c>
      <c r="G2">
        <v>284495000</v>
      </c>
      <c r="H2">
        <v>287090000</v>
      </c>
      <c r="I2">
        <v>289628000</v>
      </c>
      <c r="J2">
        <v>292109000</v>
      </c>
      <c r="K2">
        <v>294533000</v>
      </c>
      <c r="L2">
        <v>296896000</v>
      </c>
      <c r="M2">
        <v>299198000</v>
      </c>
      <c r="N2">
        <v>301439000</v>
      </c>
      <c r="O2">
        <v>303618000</v>
      </c>
      <c r="P2">
        <v>305733000</v>
      </c>
      <c r="Q2">
        <v>307783000</v>
      </c>
      <c r="R2">
        <v>309765000</v>
      </c>
      <c r="S2">
        <v>311679000</v>
      </c>
      <c r="T2">
        <v>313525000</v>
      </c>
      <c r="U2">
        <v>315300000</v>
      </c>
      <c r="V2">
        <v>317005000</v>
      </c>
      <c r="W2">
        <v>318638000</v>
      </c>
      <c r="X2">
        <v>320199000</v>
      </c>
      <c r="Y2">
        <v>321688000</v>
      </c>
      <c r="Z2">
        <v>323103000</v>
      </c>
      <c r="AA2">
        <v>324442000</v>
      </c>
      <c r="AB2">
        <v>325705000</v>
      </c>
      <c r="AC2">
        <v>326892000</v>
      </c>
      <c r="AD2">
        <v>328004000</v>
      </c>
      <c r="AE2">
        <v>329042000</v>
      </c>
      <c r="AF2">
        <v>330008000</v>
      </c>
      <c r="AG2">
        <v>330905000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topLeftCell="H1" workbookViewId="0">
      <selection activeCell="B2" sqref="B2:AG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2" t="s">
        <v>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18</v>
      </c>
      <c r="B2">
        <f>'BPEaCP-population'!B2*'Avg Emp-Pop Ratio'!$B$5</f>
        <v>173533233.87711206</v>
      </c>
      <c r="C2">
        <f>'BPEaCP-population'!C2*'Avg Emp-Pop Ratio'!$B$5</f>
        <v>175391795.4382019</v>
      </c>
      <c r="D2">
        <f>'BPEaCP-population'!D2*'Avg Emp-Pop Ratio'!$B$5</f>
        <v>177211606.18772888</v>
      </c>
      <c r="E2">
        <f>'BPEaCP-population'!E2*'Avg Emp-Pop Ratio'!$B$5</f>
        <v>178989736.98703766</v>
      </c>
      <c r="F2">
        <f>'BPEaCP-population'!F2*'Avg Emp-Pop Ratio'!$B$5</f>
        <v>180726829.06613159</v>
      </c>
      <c r="G2">
        <f>'BPEaCP-population'!G2*'Avg Emp-Pop Ratio'!$B$5</f>
        <v>182426729.80503082</v>
      </c>
      <c r="H2">
        <f>'BPEaCP-population'!H2*'Avg Emp-Pop Ratio'!$B$5</f>
        <v>184090721.66374207</v>
      </c>
      <c r="I2">
        <f>'BPEaCP-population'!I2*'Avg Emp-Pop Ratio'!$B$5</f>
        <v>185718163.41226196</v>
      </c>
      <c r="J2">
        <f>'BPEaCP-population'!J2*'Avg Emp-Pop Ratio'!$B$5</f>
        <v>187309055.05059052</v>
      </c>
      <c r="K2">
        <f>'BPEaCP-population'!K2*'Avg Emp-Pop Ratio'!$B$5</f>
        <v>188863396.57872772</v>
      </c>
      <c r="L2">
        <f>'BPEaCP-population'!L2*'Avg Emp-Pop Ratio'!$B$5</f>
        <v>190378623.07666016</v>
      </c>
      <c r="M2">
        <f>'BPEaCP-population'!M2*'Avg Emp-Pop Ratio'!$B$5</f>
        <v>191854734.54438782</v>
      </c>
      <c r="N2">
        <f>'BPEaCP-population'!N2*'Avg Emp-Pop Ratio'!$B$5</f>
        <v>193291730.98191071</v>
      </c>
      <c r="O2">
        <f>'BPEaCP-population'!O2*'Avg Emp-Pop Ratio'!$B$5</f>
        <v>194688971.15922546</v>
      </c>
      <c r="P2">
        <f>'BPEaCP-population'!P2*'Avg Emp-Pop Ratio'!$B$5</f>
        <v>196045172.61632538</v>
      </c>
      <c r="Q2">
        <f>'BPEaCP-population'!Q2*'Avg Emp-Pop Ratio'!$B$5</f>
        <v>197359694.12320709</v>
      </c>
      <c r="R2">
        <f>'BPEaCP-population'!R2*'Avg Emp-Pop Ratio'!$B$5</f>
        <v>198630611.98986053</v>
      </c>
      <c r="S2">
        <f>'BPEaCP-population'!S2*'Avg Emp-Pop Ratio'!$B$5</f>
        <v>199857926.21628571</v>
      </c>
      <c r="T2">
        <f>'BPEaCP-population'!T2*'Avg Emp-Pop Ratio'!$B$5</f>
        <v>201041636.8024826</v>
      </c>
      <c r="U2">
        <f>'BPEaCP-population'!U2*'Avg Emp-Pop Ratio'!$B$5</f>
        <v>202179820.05844116</v>
      </c>
      <c r="V2">
        <f>'BPEaCP-population'!V2*'Avg Emp-Pop Ratio'!$B$5</f>
        <v>203273117.21416473</v>
      </c>
      <c r="W2">
        <f>'BPEaCP-population'!W2*'Avg Emp-Pop Ratio'!$B$5</f>
        <v>204320245.80964661</v>
      </c>
      <c r="X2">
        <f>'BPEaCP-population'!X2*'Avg Emp-Pop Ratio'!$B$5</f>
        <v>205321205.84488678</v>
      </c>
      <c r="Y2">
        <f>'BPEaCP-population'!Y2*'Avg Emp-Pop Ratio'!$B$5</f>
        <v>206275997.31988525</v>
      </c>
      <c r="Z2">
        <f>'BPEaCP-population'!Z2*'Avg Emp-Pop Ratio'!$B$5</f>
        <v>207183337.77463531</v>
      </c>
      <c r="AA2">
        <f>'BPEaCP-population'!AA2*'Avg Emp-Pop Ratio'!$B$5</f>
        <v>208041944.74913025</v>
      </c>
      <c r="AB2">
        <f>'BPEaCP-population'!AB2*'Avg Emp-Pop Ratio'!$B$5</f>
        <v>208851818.24337006</v>
      </c>
      <c r="AC2">
        <f>'BPEaCP-population'!AC2*'Avg Emp-Pop Ratio'!$B$5</f>
        <v>209612958.25735474</v>
      </c>
      <c r="AD2">
        <f>'BPEaCP-population'!AD2*'Avg Emp-Pop Ratio'!$B$5</f>
        <v>210326006.02108765</v>
      </c>
      <c r="AE2">
        <f>'BPEaCP-population'!AE2*'Avg Emp-Pop Ratio'!$B$5</f>
        <v>210991602.76457214</v>
      </c>
      <c r="AF2">
        <f>'BPEaCP-population'!AF2*'Avg Emp-Pop Ratio'!$B$5</f>
        <v>211611030.94781494</v>
      </c>
      <c r="AG2">
        <f>'BPEaCP-population'!AG2*'Avg Emp-Pop Ratio'!$B$5</f>
        <v>212186214.26082611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topLeftCell="H1" workbookViewId="0">
      <selection activeCell="B2" sqref="B2:AG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12" t="s">
        <v>75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74</v>
      </c>
      <c r="B2" s="10">
        <f>'EE Comp Projection'!F17</f>
        <v>329944180785.17224</v>
      </c>
      <c r="C2" s="10">
        <f>'EE Comp Projection'!G17</f>
        <v>342697593541.35498</v>
      </c>
      <c r="D2" s="10">
        <f>'EE Comp Projection'!H17</f>
        <v>355323331673.75104</v>
      </c>
      <c r="E2" s="10">
        <f>'EE Comp Projection'!I17</f>
        <v>368019895602.43121</v>
      </c>
      <c r="F2" s="10">
        <f>'EE Comp Projection'!J17</f>
        <v>380884817591.53583</v>
      </c>
      <c r="G2" s="10">
        <f>'EE Comp Projection'!K17</f>
        <v>394013695985.72363</v>
      </c>
      <c r="H2" s="10">
        <f>'EE Comp Projection'!L17</f>
        <v>407475559333.22839</v>
      </c>
      <c r="I2" s="10">
        <f>'EE Comp Projection'!M17</f>
        <v>421284263576.38123</v>
      </c>
      <c r="J2" s="10">
        <f>'EE Comp Projection'!N17</f>
        <v>435434375620.29999</v>
      </c>
      <c r="K2" s="10">
        <f>'EE Comp Projection'!O17</f>
        <v>449940595437.82104</v>
      </c>
      <c r="L2" s="10">
        <f>'EE Comp Projection'!P17</f>
        <v>464817813068.79596</v>
      </c>
      <c r="M2" s="10">
        <f>'EE Comp Projection'!Q17</f>
        <v>480056017106.35553</v>
      </c>
      <c r="N2" s="10">
        <f>'EE Comp Projection'!R17</f>
        <v>495652589024.914</v>
      </c>
      <c r="O2" s="10">
        <f>'EE Comp Projection'!S17</f>
        <v>511652460228.73145</v>
      </c>
      <c r="P2" s="10">
        <f>'EE Comp Projection'!T17</f>
        <v>528067202221.94495</v>
      </c>
      <c r="Q2" s="10">
        <f>'EE Comp Projection'!U17</f>
        <v>544909220703.19055</v>
      </c>
      <c r="R2" s="10">
        <f>'EE Comp Projection'!V17</f>
        <v>562195778570.74609</v>
      </c>
      <c r="S2" s="10">
        <f>'EE Comp Projection'!W17</f>
        <v>579926228625.61853</v>
      </c>
      <c r="T2" s="10">
        <f>'EE Comp Projection'!X17</f>
        <v>598091466935.40894</v>
      </c>
      <c r="U2" s="10">
        <f>'EE Comp Projection'!Y17</f>
        <v>616719829366.91418</v>
      </c>
      <c r="V2" s="10">
        <f>'EE Comp Projection'!Z17</f>
        <v>635803253411.59155</v>
      </c>
      <c r="W2" s="10">
        <f>'EE Comp Projection'!AA17</f>
        <v>655337417436.3623</v>
      </c>
      <c r="X2" s="10">
        <f>'EE Comp Projection'!AB17</f>
        <v>675322781544.10828</v>
      </c>
      <c r="Y2" s="10">
        <f>'EE Comp Projection'!AC17</f>
        <v>695758067705.00134</v>
      </c>
      <c r="Z2" s="10">
        <f>'EE Comp Projection'!AD17</f>
        <v>716648264973.46313</v>
      </c>
      <c r="AA2" s="10">
        <f>'EE Comp Projection'!AE17</f>
        <v>737984399918.39783</v>
      </c>
      <c r="AB2" s="10">
        <f>'EE Comp Projection'!AF17</f>
        <v>759706126832.47815</v>
      </c>
      <c r="AC2" s="10">
        <f>'EE Comp Projection'!AG17</f>
        <v>781754683675.46057</v>
      </c>
      <c r="AD2" s="10">
        <f>'EE Comp Projection'!AH17</f>
        <v>804110814774.82178</v>
      </c>
      <c r="AE2" s="10">
        <f>'EE Comp Projection'!AI17</f>
        <v>826774707182.41931</v>
      </c>
      <c r="AF2" s="10">
        <f>'EE Comp Projection'!AJ17</f>
        <v>849745882074.90527</v>
      </c>
      <c r="AG2" s="10">
        <f>'EE Comp Projection'!AK17</f>
        <v>873018975920.06177</v>
      </c>
      <c r="A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Pop Projection</vt:lpstr>
      <vt:lpstr>Indonesia Population Data</vt:lpstr>
      <vt:lpstr>Emp Pop Ratio</vt:lpstr>
      <vt:lpstr>Avg Emp-Pop Ratio</vt:lpstr>
      <vt:lpstr>OECD VAL</vt:lpstr>
      <vt:lpstr>BGDP_calc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2020-07-11T20:54:19Z</dcterms:created>
  <dcterms:modified xsi:type="dcterms:W3CDTF">2021-05-14T18:14:39Z</dcterms:modified>
</cp:coreProperties>
</file>