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oh14/Desktop/EPS variables/"/>
    </mc:Choice>
  </mc:AlternateContent>
  <xr:revisionPtr revIDLastSave="0" documentId="8_{4C66F5C0-C9A8-5644-8F64-B23544869758}" xr6:coauthVersionLast="47" xr6:coauthVersionMax="47" xr10:uidLastSave="{00000000-0000-0000-0000-000000000000}"/>
  <bookViews>
    <workbookView xWindow="7340" yWindow="500" windowWidth="21460" windowHeight="15800" firstSheet="43" activeTab="43" xr2:uid="{00000000-000D-0000-FFFF-FFFF00000000}"/>
  </bookViews>
  <sheets>
    <sheet name="About" sheetId="1" r:id="rId1"/>
    <sheet name="Fuel Prices - ID" sheetId="2" r:id="rId2"/>
    <sheet name="Tax Percentages" sheetId="3" r:id="rId3"/>
    <sheet name="US_BFPaT-pretax-lignite" sheetId="51" r:id="rId4"/>
    <sheet name="Hydrogen" sheetId="48" r:id="rId5"/>
    <sheet name="Pretax &gt;" sheetId="4" r:id="rId6"/>
    <sheet name="BFPaT-pretax-electricity" sheetId="5" r:id="rId7"/>
    <sheet name="BFPaT-pretax-coal" sheetId="6" r:id="rId8"/>
    <sheet name="BFPaT-pretax-natgas" sheetId="7" r:id="rId9"/>
    <sheet name="BFPaT-pretax-nuclear" sheetId="8" r:id="rId10"/>
    <sheet name="BFPaT-pretax-hydro" sheetId="9" r:id="rId11"/>
    <sheet name="BFPaT-pretax-wind" sheetId="10" r:id="rId12"/>
    <sheet name="BFPaT-pretax-solar" sheetId="11" r:id="rId13"/>
    <sheet name="BFPaT-pretax-biomass" sheetId="12" r:id="rId14"/>
    <sheet name="BFPaT-pretax-petgas" sheetId="13" r:id="rId15"/>
    <sheet name="BFPaT-pretax-petdies" sheetId="14" r:id="rId16"/>
    <sheet name="BFPaT-pretax-biogas" sheetId="15" r:id="rId17"/>
    <sheet name="BFPaT-pretax-biodies" sheetId="16" r:id="rId18"/>
    <sheet name="BFPaT-pretax-jetkerosene" sheetId="17" r:id="rId19"/>
    <sheet name="BFPaT-pretax-heat" sheetId="18" r:id="rId20"/>
    <sheet name="BFPaT-pretax-geothermal" sheetId="19" r:id="rId21"/>
    <sheet name="BFPaT-pretax-lignite" sheetId="20" r:id="rId22"/>
    <sheet name="BFPaT-pretax-crude" sheetId="21" r:id="rId23"/>
    <sheet name="BFPaT-pretax-heavyfueloil" sheetId="22" r:id="rId24"/>
    <sheet name="BFPaT-pretax-lpgpropbut" sheetId="23" r:id="rId25"/>
    <sheet name="BFPaT-pretax-msw" sheetId="24" r:id="rId26"/>
    <sheet name="BFPaT-pretax-hydrogen" sheetId="49" r:id="rId27"/>
    <sheet name="Fuel Tax &gt;" sheetId="26" r:id="rId28"/>
    <sheet name="BFPaT-fueltax-electricity" sheetId="27" r:id="rId29"/>
    <sheet name="BFPaT-fueltax-coal" sheetId="28" r:id="rId30"/>
    <sheet name="BFPaT-fueltax-natgas" sheetId="29" r:id="rId31"/>
    <sheet name="BFPaT-fueltax-nuclear" sheetId="30" r:id="rId32"/>
    <sheet name="BFPaT-fueltax-hydro" sheetId="31" r:id="rId33"/>
    <sheet name="BFPaT-fueltax-wind" sheetId="32" r:id="rId34"/>
    <sheet name="BFPaT-fueltax-solar" sheetId="33" r:id="rId35"/>
    <sheet name="BFPaT-fueltax-biomass" sheetId="34" r:id="rId36"/>
    <sheet name="BFPaT-fueltax-petgas" sheetId="35" r:id="rId37"/>
    <sheet name="BFPaT-fueltax-petdies" sheetId="36" r:id="rId38"/>
    <sheet name="BFPaT-fueltax-biogas" sheetId="37" r:id="rId39"/>
    <sheet name="BFPaT-fueltax-biodies" sheetId="38" r:id="rId40"/>
    <sheet name="BFPaT-fueltax-jetkerosene" sheetId="39" r:id="rId41"/>
    <sheet name="BFPaT-fueltax-heat" sheetId="40" r:id="rId42"/>
    <sheet name="BFPaT-fueltax-geothermal" sheetId="41" r:id="rId43"/>
    <sheet name="BFPaT-fueltax-lignite" sheetId="42" r:id="rId44"/>
    <sheet name="BFPaT-fueltax-crude" sheetId="43" r:id="rId45"/>
    <sheet name="BFPaT-fueltax-heavyfueloil" sheetId="44" r:id="rId46"/>
    <sheet name="BFPaT-fueltax-lpgpropbut" sheetId="45" r:id="rId47"/>
    <sheet name="BFPaT-fueltax-msw" sheetId="46" r:id="rId48"/>
    <sheet name="BFPaT-fueltax-hydrogen" sheetId="50" r:id="rId49"/>
  </sheets>
  <externalReferences>
    <externalReference r:id="rId50"/>
  </externalReferences>
  <definedNames>
    <definedName name="dollars_2019_2012">About!$A$70</definedName>
    <definedName name="dollars_2020_2012">[1]About!$A$105</definedName>
    <definedName name="dollars_2021_2012">[1]About!$A$104</definedName>
    <definedName name="dollars_2022_2012">[1]About!$A$103</definedName>
    <definedName name="lignite_multiplier" localSheetId="48">'[1]Hard Coal and Lig Multipliers'!$N$15</definedName>
    <definedName name="lignite_multiplier" localSheetId="26">'[1]Hard Coal and Lig Multipliers'!$N$15</definedName>
    <definedName name="lignite_multiplier" localSheetId="4">'[1]Hard Coal and Lig Multipliers'!$N$15</definedName>
    <definedName name="lignite_multiplier">#REF!</definedName>
    <definedName name="nonlignite_multiplier" localSheetId="48">'[1]Hard Coal and Lig Multipliers'!$N$16</definedName>
    <definedName name="nonlignite_multiplier" localSheetId="26">'[1]Hard Coal and Lig Multipliers'!$N$16</definedName>
    <definedName name="nonlignite_multiplier" localSheetId="4">'[1]Hard Coal and Lig Multipliers'!$N$16</definedName>
    <definedName name="nonlignite_multiplier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9" l="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B3" i="20"/>
  <c r="B4" i="20"/>
  <c r="B5" i="20"/>
  <c r="B6" i="20"/>
  <c r="B7" i="20"/>
  <c r="B8" i="20"/>
  <c r="B9" i="20"/>
  <c r="B2" i="20"/>
  <c r="B3" i="51"/>
  <c r="B4" i="51"/>
  <c r="B5" i="51"/>
  <c r="B6" i="51"/>
  <c r="B7" i="51"/>
  <c r="B8" i="51"/>
  <c r="B9" i="51"/>
  <c r="B2" i="51"/>
  <c r="C3" i="51"/>
  <c r="C4" i="51"/>
  <c r="C5" i="51"/>
  <c r="C6" i="51"/>
  <c r="C7" i="51"/>
  <c r="C8" i="51"/>
  <c r="C9" i="51"/>
  <c r="C2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3" i="50" l="1"/>
  <c r="C4" i="50"/>
  <c r="C5" i="50"/>
  <c r="C6" i="50"/>
  <c r="C7" i="50"/>
  <c r="C8" i="50"/>
  <c r="C9" i="50"/>
  <c r="B3" i="50"/>
  <c r="B4" i="50"/>
  <c r="B5" i="50"/>
  <c r="B6" i="50"/>
  <c r="B7" i="50"/>
  <c r="B8" i="50"/>
  <c r="B9" i="50"/>
  <c r="B3" i="49"/>
  <c r="B4" i="49"/>
  <c r="B5" i="49"/>
  <c r="B6" i="49"/>
  <c r="B7" i="49"/>
  <c r="B8" i="49"/>
  <c r="B9" i="49"/>
  <c r="C3" i="49"/>
  <c r="C4" i="49"/>
  <c r="C5" i="49"/>
  <c r="C6" i="49"/>
  <c r="C7" i="49"/>
  <c r="C8" i="49"/>
  <c r="C9" i="49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Z3" i="50"/>
  <c r="AA3" i="50"/>
  <c r="AB3" i="50"/>
  <c r="AC3" i="50"/>
  <c r="AD3" i="50"/>
  <c r="AE3" i="50"/>
  <c r="AF3" i="50"/>
  <c r="AG3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Z4" i="50"/>
  <c r="AA4" i="50"/>
  <c r="AB4" i="50"/>
  <c r="AC4" i="50"/>
  <c r="AD4" i="50"/>
  <c r="AE4" i="50"/>
  <c r="AF4" i="50"/>
  <c r="AG4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Z5" i="50"/>
  <c r="AA5" i="50"/>
  <c r="AB5" i="50"/>
  <c r="AC5" i="50"/>
  <c r="AD5" i="50"/>
  <c r="AE5" i="50"/>
  <c r="AF5" i="50"/>
  <c r="AG5" i="50"/>
  <c r="E6" i="50"/>
  <c r="E9" i="50" s="1"/>
  <c r="F6" i="50"/>
  <c r="G6" i="50"/>
  <c r="H6" i="50"/>
  <c r="H9" i="50" s="1"/>
  <c r="I6" i="50"/>
  <c r="I9" i="50" s="1"/>
  <c r="J6" i="50"/>
  <c r="J9" i="50" s="1"/>
  <c r="K6" i="50"/>
  <c r="L6" i="50"/>
  <c r="L9" i="50" s="1"/>
  <c r="M6" i="50"/>
  <c r="N6" i="50"/>
  <c r="O6" i="50"/>
  <c r="P6" i="50"/>
  <c r="Q6" i="50"/>
  <c r="Q9" i="50" s="1"/>
  <c r="R6" i="50"/>
  <c r="S6" i="50"/>
  <c r="S9" i="50" s="1"/>
  <c r="T6" i="50"/>
  <c r="T9" i="50" s="1"/>
  <c r="U6" i="50"/>
  <c r="U9" i="50" s="1"/>
  <c r="V6" i="50"/>
  <c r="V9" i="50" s="1"/>
  <c r="W6" i="50"/>
  <c r="X6" i="50"/>
  <c r="Y6" i="50"/>
  <c r="Y9" i="50" s="1"/>
  <c r="Z6" i="50"/>
  <c r="AA6" i="50"/>
  <c r="AA9" i="50" s="1"/>
  <c r="AB6" i="50"/>
  <c r="AB9" i="50" s="1"/>
  <c r="AC6" i="50"/>
  <c r="AD6" i="50"/>
  <c r="AE6" i="50"/>
  <c r="AF6" i="50"/>
  <c r="AG6" i="50"/>
  <c r="AG9" i="50" s="1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Z7" i="50"/>
  <c r="AA7" i="50"/>
  <c r="AB7" i="50"/>
  <c r="AC7" i="50"/>
  <c r="AD7" i="50"/>
  <c r="AE7" i="50"/>
  <c r="AF7" i="50"/>
  <c r="AG7" i="50"/>
  <c r="D9" i="50"/>
  <c r="D5" i="50"/>
  <c r="D6" i="50"/>
  <c r="D7" i="50"/>
  <c r="D4" i="50"/>
  <c r="D3" i="50"/>
  <c r="AF9" i="50"/>
  <c r="AD9" i="50"/>
  <c r="AC9" i="50"/>
  <c r="X9" i="50"/>
  <c r="P9" i="50"/>
  <c r="N9" i="50"/>
  <c r="M9" i="50"/>
  <c r="K9" i="50"/>
  <c r="F9" i="50"/>
  <c r="AE9" i="50"/>
  <c r="Z9" i="50"/>
  <c r="W9" i="50"/>
  <c r="R9" i="50"/>
  <c r="O9" i="50"/>
  <c r="G9" i="50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Z4" i="49"/>
  <c r="AA4" i="49"/>
  <c r="AB4" i="49"/>
  <c r="AC4" i="49"/>
  <c r="AD4" i="49"/>
  <c r="AE4" i="49"/>
  <c r="AF4" i="49"/>
  <c r="AG4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E6" i="49"/>
  <c r="F6" i="49"/>
  <c r="F9" i="49" s="1"/>
  <c r="G6" i="49"/>
  <c r="G9" i="49" s="1"/>
  <c r="H6" i="49"/>
  <c r="I6" i="49"/>
  <c r="J6" i="49"/>
  <c r="K6" i="49"/>
  <c r="K9" i="49" s="1"/>
  <c r="L6" i="49"/>
  <c r="L9" i="49" s="1"/>
  <c r="M6" i="49"/>
  <c r="N6" i="49"/>
  <c r="O6" i="49"/>
  <c r="P6" i="49"/>
  <c r="Q6" i="49"/>
  <c r="R6" i="49"/>
  <c r="S6" i="49"/>
  <c r="S9" i="49" s="1"/>
  <c r="T6" i="49"/>
  <c r="T9" i="49" s="1"/>
  <c r="U6" i="49"/>
  <c r="U9" i="49" s="1"/>
  <c r="V6" i="49"/>
  <c r="V9" i="49" s="1"/>
  <c r="W6" i="49"/>
  <c r="W9" i="49" s="1"/>
  <c r="X6" i="49"/>
  <c r="Y6" i="49"/>
  <c r="Z6" i="49"/>
  <c r="AA6" i="49"/>
  <c r="AA9" i="49" s="1"/>
  <c r="AB6" i="49"/>
  <c r="AB9" i="49" s="1"/>
  <c r="AC6" i="49"/>
  <c r="AC9" i="49" s="1"/>
  <c r="AD6" i="49"/>
  <c r="AD9" i="49" s="1"/>
  <c r="AE6" i="49"/>
  <c r="AE9" i="49" s="1"/>
  <c r="AF6" i="49"/>
  <c r="AG6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E9" i="49"/>
  <c r="H9" i="49"/>
  <c r="I9" i="49"/>
  <c r="J9" i="49"/>
  <c r="M9" i="49"/>
  <c r="N9" i="49"/>
  <c r="O9" i="49"/>
  <c r="P9" i="49"/>
  <c r="Q9" i="49"/>
  <c r="R9" i="49"/>
  <c r="X9" i="49"/>
  <c r="Y9" i="49"/>
  <c r="Z9" i="49"/>
  <c r="AF9" i="49"/>
  <c r="AG9" i="49"/>
  <c r="D9" i="49"/>
  <c r="D7" i="49"/>
  <c r="D6" i="49"/>
  <c r="D5" i="49"/>
  <c r="D4" i="49"/>
  <c r="K2" i="49"/>
  <c r="D3" i="49"/>
  <c r="C46" i="48"/>
  <c r="E2" i="49" s="1"/>
  <c r="P45" i="48"/>
  <c r="AC45" i="48" s="1"/>
  <c r="AC46" i="48" s="1"/>
  <c r="AE2" i="49" s="1"/>
  <c r="O45" i="48"/>
  <c r="O46" i="48" s="1"/>
  <c r="Q2" i="49" s="1"/>
  <c r="N45" i="48"/>
  <c r="N46" i="48" s="1"/>
  <c r="P2" i="49" s="1"/>
  <c r="M45" i="48"/>
  <c r="M46" i="48" s="1"/>
  <c r="O2" i="49" s="1"/>
  <c r="L45" i="48"/>
  <c r="L46" i="48" s="1"/>
  <c r="K45" i="48"/>
  <c r="K46" i="48" s="1"/>
  <c r="J45" i="48"/>
  <c r="J46" i="48" s="1"/>
  <c r="I45" i="48"/>
  <c r="I46" i="48" s="1"/>
  <c r="K2" i="50" s="1"/>
  <c r="H45" i="48"/>
  <c r="H46" i="48" s="1"/>
  <c r="J2" i="49" s="1"/>
  <c r="G45" i="48"/>
  <c r="G46" i="48" s="1"/>
  <c r="I2" i="49" s="1"/>
  <c r="F45" i="48"/>
  <c r="F46" i="48" s="1"/>
  <c r="H2" i="49" s="1"/>
  <c r="E45" i="48"/>
  <c r="E46" i="48" s="1"/>
  <c r="G2" i="49" s="1"/>
  <c r="D45" i="48"/>
  <c r="D46" i="48" s="1"/>
  <c r="C45" i="48"/>
  <c r="B45" i="48"/>
  <c r="B46" i="48" s="1"/>
  <c r="AI41" i="48"/>
  <c r="AH41" i="48"/>
  <c r="AA41" i="48"/>
  <c r="Z41" i="48"/>
  <c r="S41" i="48"/>
  <c r="R41" i="48"/>
  <c r="F37" i="48"/>
  <c r="E37" i="48"/>
  <c r="AE41" i="48" s="1"/>
  <c r="L24" i="48"/>
  <c r="K24" i="48"/>
  <c r="J24" i="48"/>
  <c r="I24" i="48"/>
  <c r="H24" i="48"/>
  <c r="G24" i="48"/>
  <c r="F24" i="48"/>
  <c r="E24" i="48"/>
  <c r="D24" i="48"/>
  <c r="D37" i="48" s="1"/>
  <c r="C24" i="48"/>
  <c r="B24" i="48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C3" i="43"/>
  <c r="C6" i="43" s="1"/>
  <c r="C9" i="43" s="1"/>
  <c r="B3" i="43"/>
  <c r="B6" i="43" s="1"/>
  <c r="B9" i="43" s="1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C5" i="36"/>
  <c r="C2" i="36"/>
  <c r="B2" i="36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C2" i="35"/>
  <c r="B2" i="35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C3" i="21"/>
  <c r="C6" i="21" s="1"/>
  <c r="C9" i="21" s="1"/>
  <c r="B3" i="21"/>
  <c r="B6" i="21" s="1"/>
  <c r="B9" i="21" s="1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C6" i="14"/>
  <c r="C9" i="14" s="1"/>
  <c r="B6" i="14"/>
  <c r="B9" i="14" s="1"/>
  <c r="C5" i="14"/>
  <c r="B5" i="14"/>
  <c r="C4" i="14"/>
  <c r="B4" i="14"/>
  <c r="C3" i="14"/>
  <c r="C7" i="14" s="1"/>
  <c r="B3" i="14"/>
  <c r="B7" i="14" s="1"/>
  <c r="C2" i="14"/>
  <c r="B2" i="14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C2" i="13"/>
  <c r="B2" i="13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2" i="29" s="1"/>
  <c r="B7" i="3"/>
  <c r="B2" i="29" s="1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3" i="28" s="1"/>
  <c r="B6" i="3"/>
  <c r="B3" i="28" s="1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17" i="2"/>
  <c r="P17" i="2"/>
  <c r="O17" i="2"/>
  <c r="N17" i="2"/>
  <c r="M16" i="2"/>
  <c r="L16" i="2"/>
  <c r="K16" i="2"/>
  <c r="J16" i="2"/>
  <c r="I16" i="2"/>
  <c r="H16" i="2"/>
  <c r="AB16" i="2" s="1"/>
  <c r="G16" i="2"/>
  <c r="F16" i="2"/>
  <c r="E16" i="2"/>
  <c r="D16" i="2"/>
  <c r="C16" i="2"/>
  <c r="O12" i="2"/>
  <c r="N12" i="2"/>
  <c r="O11" i="2"/>
  <c r="N11" i="2"/>
  <c r="O10" i="2"/>
  <c r="N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N8" i="2"/>
  <c r="K7" i="2"/>
  <c r="J7" i="2"/>
  <c r="I7" i="2"/>
  <c r="H7" i="2"/>
  <c r="G7" i="2"/>
  <c r="F7" i="2"/>
  <c r="E7" i="2"/>
  <c r="D7" i="2"/>
  <c r="AK6" i="2" s="1"/>
  <c r="C7" i="2"/>
  <c r="AP6" i="2" s="1"/>
  <c r="N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E2" i="50" l="1"/>
  <c r="L2" i="49"/>
  <c r="L2" i="50"/>
  <c r="D2" i="50"/>
  <c r="D2" i="49"/>
  <c r="M2" i="50"/>
  <c r="M2" i="49"/>
  <c r="N2" i="49"/>
  <c r="N2" i="50"/>
  <c r="F2" i="49"/>
  <c r="F2" i="50"/>
  <c r="J2" i="50"/>
  <c r="Q2" i="50"/>
  <c r="I2" i="50"/>
  <c r="P2" i="50"/>
  <c r="H2" i="50"/>
  <c r="AE2" i="50"/>
  <c r="O2" i="50"/>
  <c r="G2" i="50"/>
  <c r="O41" i="48"/>
  <c r="G41" i="48"/>
  <c r="D41" i="48"/>
  <c r="N41" i="48"/>
  <c r="F41" i="48"/>
  <c r="K41" i="48"/>
  <c r="C41" i="48"/>
  <c r="B41" i="48"/>
  <c r="M41" i="48"/>
  <c r="E41" i="48"/>
  <c r="L41" i="48"/>
  <c r="I41" i="48"/>
  <c r="H41" i="48"/>
  <c r="J41" i="48"/>
  <c r="Y45" i="48"/>
  <c r="Y46" i="48" s="1"/>
  <c r="P41" i="48"/>
  <c r="X41" i="48"/>
  <c r="AF41" i="48"/>
  <c r="V45" i="48"/>
  <c r="V46" i="48" s="1"/>
  <c r="AD45" i="48"/>
  <c r="AD46" i="48" s="1"/>
  <c r="P46" i="48"/>
  <c r="Q41" i="48"/>
  <c r="Y41" i="48"/>
  <c r="AG41" i="48"/>
  <c r="W45" i="48"/>
  <c r="W46" i="48" s="1"/>
  <c r="AE45" i="48"/>
  <c r="AE46" i="48" s="1"/>
  <c r="X45" i="48"/>
  <c r="X46" i="48" s="1"/>
  <c r="AB41" i="48"/>
  <c r="R45" i="48"/>
  <c r="R46" i="48" s="1"/>
  <c r="U41" i="48"/>
  <c r="AC41" i="48"/>
  <c r="S45" i="48"/>
  <c r="S46" i="48" s="1"/>
  <c r="AA45" i="48"/>
  <c r="AA46" i="48" s="1"/>
  <c r="Q45" i="48"/>
  <c r="Q46" i="48" s="1"/>
  <c r="V41" i="48"/>
  <c r="AD41" i="48"/>
  <c r="T45" i="48"/>
  <c r="T46" i="48" s="1"/>
  <c r="AB45" i="48"/>
  <c r="AB46" i="48" s="1"/>
  <c r="T41" i="48"/>
  <c r="Z45" i="48"/>
  <c r="Z46" i="48" s="1"/>
  <c r="W41" i="48"/>
  <c r="U45" i="48"/>
  <c r="U46" i="48" s="1"/>
  <c r="R4" i="45"/>
  <c r="R4" i="23"/>
  <c r="AF3" i="28"/>
  <c r="AF3" i="6"/>
  <c r="AA3" i="28"/>
  <c r="AA3" i="6"/>
  <c r="O6" i="27"/>
  <c r="O6" i="5"/>
  <c r="V2" i="35"/>
  <c r="V2" i="13"/>
  <c r="K4" i="27"/>
  <c r="K4" i="5"/>
  <c r="S4" i="27"/>
  <c r="S4" i="5"/>
  <c r="AA4" i="27"/>
  <c r="AA4" i="5"/>
  <c r="E6" i="27"/>
  <c r="E6" i="5"/>
  <c r="M6" i="27"/>
  <c r="M6" i="5"/>
  <c r="U6" i="27"/>
  <c r="U6" i="5"/>
  <c r="AC6" i="27"/>
  <c r="AC6" i="5"/>
  <c r="S6" i="2"/>
  <c r="AA6" i="2"/>
  <c r="AI6" i="2"/>
  <c r="AQ6" i="2"/>
  <c r="D2" i="35"/>
  <c r="D2" i="13"/>
  <c r="L2" i="35"/>
  <c r="L2" i="13"/>
  <c r="T2" i="35"/>
  <c r="T2" i="13"/>
  <c r="AB2" i="35"/>
  <c r="AB2" i="13"/>
  <c r="P10" i="2"/>
  <c r="AP16" i="2"/>
  <c r="AH16" i="2"/>
  <c r="Z16" i="2"/>
  <c r="AO16" i="2"/>
  <c r="AN16" i="2"/>
  <c r="AM16" i="2"/>
  <c r="AL16" i="2"/>
  <c r="AD16" i="2"/>
  <c r="V16" i="2"/>
  <c r="AK16" i="2"/>
  <c r="AJ16" i="2"/>
  <c r="AQ16" i="2"/>
  <c r="S16" i="2"/>
  <c r="AC16" i="2"/>
  <c r="D4" i="27"/>
  <c r="D4" i="5"/>
  <c r="L4" i="27"/>
  <c r="L4" i="5"/>
  <c r="T4" i="27"/>
  <c r="T4" i="5"/>
  <c r="AB4" i="27"/>
  <c r="AB4" i="5"/>
  <c r="F6" i="27"/>
  <c r="F6" i="5"/>
  <c r="N6" i="27"/>
  <c r="N6" i="5"/>
  <c r="V6" i="27"/>
  <c r="V6" i="5"/>
  <c r="AD6" i="27"/>
  <c r="AD6" i="5"/>
  <c r="T6" i="2"/>
  <c r="AB6" i="2"/>
  <c r="AJ6" i="2"/>
  <c r="E2" i="35"/>
  <c r="E2" i="13"/>
  <c r="M2" i="35"/>
  <c r="M2" i="13"/>
  <c r="U2" i="35"/>
  <c r="U2" i="13"/>
  <c r="AC2" i="35"/>
  <c r="AC2" i="13"/>
  <c r="B4" i="45"/>
  <c r="B4" i="23"/>
  <c r="T16" i="2"/>
  <c r="AE16" i="2"/>
  <c r="AD2" i="35"/>
  <c r="AD2" i="13"/>
  <c r="D4" i="39"/>
  <c r="D5" i="39" s="1"/>
  <c r="D4" i="17"/>
  <c r="D5" i="17" s="1"/>
  <c r="C4" i="45"/>
  <c r="C4" i="23"/>
  <c r="U16" i="2"/>
  <c r="AF16" i="2"/>
  <c r="U4" i="27"/>
  <c r="U4" i="5"/>
  <c r="AE6" i="27"/>
  <c r="AE6" i="5"/>
  <c r="AC6" i="2"/>
  <c r="D2" i="29"/>
  <c r="D2" i="7"/>
  <c r="F4" i="27"/>
  <c r="F4" i="5"/>
  <c r="N4" i="27"/>
  <c r="N4" i="5"/>
  <c r="V4" i="27"/>
  <c r="V4" i="5"/>
  <c r="AD4" i="27"/>
  <c r="AD4" i="5"/>
  <c r="H6" i="27"/>
  <c r="H6" i="5"/>
  <c r="P6" i="27"/>
  <c r="P6" i="5"/>
  <c r="X6" i="27"/>
  <c r="X6" i="5"/>
  <c r="AF6" i="27"/>
  <c r="AF6" i="5"/>
  <c r="N6" i="2"/>
  <c r="V6" i="2"/>
  <c r="AD6" i="2"/>
  <c r="AL6" i="2"/>
  <c r="O8" i="2"/>
  <c r="G2" i="35"/>
  <c r="G2" i="13"/>
  <c r="O2" i="35"/>
  <c r="O2" i="13"/>
  <c r="W2" i="35"/>
  <c r="W2" i="13"/>
  <c r="AE2" i="35"/>
  <c r="AE2" i="13"/>
  <c r="E4" i="39"/>
  <c r="E5" i="39" s="1"/>
  <c r="E4" i="17"/>
  <c r="E5" i="17" s="1"/>
  <c r="N16" i="2"/>
  <c r="W16" i="2"/>
  <c r="AG16" i="2"/>
  <c r="AC4" i="27"/>
  <c r="AC4" i="5"/>
  <c r="F2" i="35"/>
  <c r="F2" i="13"/>
  <c r="O4" i="27"/>
  <c r="O4" i="5"/>
  <c r="W4" i="27"/>
  <c r="W4" i="5"/>
  <c r="AE4" i="27"/>
  <c r="AE4" i="5"/>
  <c r="I6" i="27"/>
  <c r="I6" i="5"/>
  <c r="Q6" i="27"/>
  <c r="Q6" i="5"/>
  <c r="Y6" i="27"/>
  <c r="Y6" i="5"/>
  <c r="AG6" i="27"/>
  <c r="AG6" i="5"/>
  <c r="O6" i="2"/>
  <c r="W6" i="2"/>
  <c r="AE6" i="2"/>
  <c r="AM6" i="2"/>
  <c r="H2" i="35"/>
  <c r="H2" i="13"/>
  <c r="P2" i="35"/>
  <c r="P2" i="13"/>
  <c r="X2" i="35"/>
  <c r="X2" i="13"/>
  <c r="AF2" i="35"/>
  <c r="AF2" i="13"/>
  <c r="D2" i="39"/>
  <c r="D2" i="17"/>
  <c r="P12" i="2"/>
  <c r="O16" i="2"/>
  <c r="X16" i="2"/>
  <c r="AI16" i="2"/>
  <c r="E4" i="27"/>
  <c r="E4" i="5"/>
  <c r="G6" i="27"/>
  <c r="G6" i="5"/>
  <c r="N2" i="35"/>
  <c r="N2" i="13"/>
  <c r="H4" i="27"/>
  <c r="H4" i="5"/>
  <c r="P4" i="27"/>
  <c r="P4" i="5"/>
  <c r="X4" i="27"/>
  <c r="X4" i="5"/>
  <c r="AF4" i="27"/>
  <c r="AF4" i="5"/>
  <c r="J6" i="27"/>
  <c r="J6" i="5"/>
  <c r="R6" i="27"/>
  <c r="R6" i="5"/>
  <c r="Z6" i="27"/>
  <c r="Z6" i="5"/>
  <c r="D5" i="27"/>
  <c r="D2" i="27" s="1"/>
  <c r="D5" i="5"/>
  <c r="D2" i="5" s="1"/>
  <c r="P6" i="2"/>
  <c r="X6" i="2"/>
  <c r="AF6" i="2"/>
  <c r="AN6" i="2"/>
  <c r="I2" i="35"/>
  <c r="I2" i="13"/>
  <c r="Q2" i="35"/>
  <c r="Q2" i="13"/>
  <c r="Y2" i="35"/>
  <c r="Y2" i="13"/>
  <c r="AG2" i="35"/>
  <c r="AG2" i="13"/>
  <c r="E2" i="39"/>
  <c r="E2" i="17"/>
  <c r="P16" i="2"/>
  <c r="Y16" i="2"/>
  <c r="M4" i="27"/>
  <c r="M4" i="5"/>
  <c r="W6" i="27"/>
  <c r="W6" i="5"/>
  <c r="U6" i="2"/>
  <c r="G4" i="27"/>
  <c r="G4" i="5"/>
  <c r="I4" i="27"/>
  <c r="I4" i="5"/>
  <c r="Q4" i="27"/>
  <c r="Q4" i="5"/>
  <c r="Y4" i="27"/>
  <c r="Y4" i="5"/>
  <c r="AG4" i="27"/>
  <c r="AG4" i="5"/>
  <c r="K6" i="27"/>
  <c r="K6" i="5"/>
  <c r="S6" i="27"/>
  <c r="S6" i="5"/>
  <c r="AA6" i="27"/>
  <c r="AA6" i="5"/>
  <c r="O5" i="2"/>
  <c r="Q6" i="2"/>
  <c r="Y6" i="2"/>
  <c r="AG6" i="2"/>
  <c r="AO6" i="2"/>
  <c r="J2" i="35"/>
  <c r="J2" i="13"/>
  <c r="R2" i="35"/>
  <c r="R2" i="13"/>
  <c r="Z2" i="35"/>
  <c r="Z2" i="13"/>
  <c r="D2" i="36"/>
  <c r="D6" i="14"/>
  <c r="D9" i="14" s="1"/>
  <c r="D5" i="14"/>
  <c r="D4" i="14"/>
  <c r="D3" i="14"/>
  <c r="D7" i="14" s="1"/>
  <c r="D2" i="14"/>
  <c r="P11" i="2"/>
  <c r="Q16" i="2"/>
  <c r="AA16" i="2"/>
  <c r="J4" i="27"/>
  <c r="J4" i="5"/>
  <c r="R4" i="27"/>
  <c r="R4" i="5"/>
  <c r="Z4" i="27"/>
  <c r="Z4" i="5"/>
  <c r="D6" i="27"/>
  <c r="D6" i="5"/>
  <c r="L6" i="27"/>
  <c r="L6" i="5"/>
  <c r="T6" i="27"/>
  <c r="T6" i="5"/>
  <c r="AB6" i="27"/>
  <c r="AB6" i="5"/>
  <c r="P5" i="2"/>
  <c r="R6" i="2"/>
  <c r="Z6" i="2"/>
  <c r="AH6" i="2"/>
  <c r="K2" i="35"/>
  <c r="K2" i="13"/>
  <c r="S2" i="35"/>
  <c r="S2" i="13"/>
  <c r="AA2" i="35"/>
  <c r="AA2" i="13"/>
  <c r="E2" i="36"/>
  <c r="E3" i="14"/>
  <c r="E7" i="14" s="1"/>
  <c r="E4" i="14"/>
  <c r="E5" i="14"/>
  <c r="E6" i="14"/>
  <c r="E9" i="14" s="1"/>
  <c r="E2" i="14"/>
  <c r="R16" i="2"/>
  <c r="C6" i="27"/>
  <c r="C5" i="27"/>
  <c r="C2" i="27" s="1"/>
  <c r="C4" i="27"/>
  <c r="C3" i="42"/>
  <c r="C6" i="28"/>
  <c r="C7" i="28"/>
  <c r="C7" i="42" s="1"/>
  <c r="C3" i="29"/>
  <c r="C7" i="29" s="1"/>
  <c r="C6" i="29"/>
  <c r="C9" i="29" s="1"/>
  <c r="C4" i="29"/>
  <c r="C5" i="29"/>
  <c r="C4" i="39"/>
  <c r="C5" i="39" s="1"/>
  <c r="C2" i="39"/>
  <c r="C2" i="17"/>
  <c r="C4" i="17"/>
  <c r="C5" i="17" s="1"/>
  <c r="C4" i="5"/>
  <c r="C5" i="5"/>
  <c r="C2" i="5" s="1"/>
  <c r="C6" i="5"/>
  <c r="C3" i="6"/>
  <c r="C2" i="7"/>
  <c r="D3" i="43"/>
  <c r="D6" i="43" s="1"/>
  <c r="D9" i="43" s="1"/>
  <c r="D3" i="21"/>
  <c r="D6" i="21" s="1"/>
  <c r="D9" i="21" s="1"/>
  <c r="E3" i="43"/>
  <c r="E6" i="43" s="1"/>
  <c r="E9" i="43" s="1"/>
  <c r="E3" i="21"/>
  <c r="E6" i="21" s="1"/>
  <c r="E9" i="21" s="1"/>
  <c r="F3" i="43"/>
  <c r="F6" i="43" s="1"/>
  <c r="F9" i="43" s="1"/>
  <c r="F3" i="21"/>
  <c r="F6" i="21" s="1"/>
  <c r="F9" i="21" s="1"/>
  <c r="G3" i="43"/>
  <c r="G6" i="43" s="1"/>
  <c r="G9" i="43" s="1"/>
  <c r="G3" i="21"/>
  <c r="G6" i="21" s="1"/>
  <c r="G9" i="21" s="1"/>
  <c r="R17" i="2"/>
  <c r="B6" i="27"/>
  <c r="B4" i="27"/>
  <c r="B5" i="27"/>
  <c r="B2" i="27" s="1"/>
  <c r="B3" i="42"/>
  <c r="B6" i="28"/>
  <c r="B7" i="28"/>
  <c r="B7" i="42" s="1"/>
  <c r="B6" i="29"/>
  <c r="B9" i="29" s="1"/>
  <c r="B5" i="29"/>
  <c r="B4" i="29"/>
  <c r="B3" i="29"/>
  <c r="B7" i="29" s="1"/>
  <c r="B4" i="39"/>
  <c r="B5" i="39" s="1"/>
  <c r="B2" i="39"/>
  <c r="B2" i="17"/>
  <c r="B4" i="17"/>
  <c r="B5" i="17" s="1"/>
  <c r="B4" i="5"/>
  <c r="B5" i="5"/>
  <c r="B2" i="5" s="1"/>
  <c r="B6" i="5"/>
  <c r="B3" i="6"/>
  <c r="B2" i="7"/>
  <c r="B5" i="36"/>
  <c r="B3" i="36"/>
  <c r="B7" i="36" s="1"/>
  <c r="C6" i="36"/>
  <c r="C9" i="36" s="1"/>
  <c r="C4" i="36"/>
  <c r="B6" i="36"/>
  <c r="B9" i="36" s="1"/>
  <c r="C3" i="36"/>
  <c r="C7" i="36" s="1"/>
  <c r="B4" i="36"/>
  <c r="AD2" i="49" l="1"/>
  <c r="AD2" i="50"/>
  <c r="V2" i="49"/>
  <c r="V2" i="50"/>
  <c r="T2" i="49"/>
  <c r="T2" i="50"/>
  <c r="R2" i="49"/>
  <c r="R2" i="50"/>
  <c r="C2" i="49"/>
  <c r="AF2" i="49"/>
  <c r="AF2" i="50"/>
  <c r="W2" i="49"/>
  <c r="W2" i="50"/>
  <c r="AG2" i="49"/>
  <c r="AG2" i="50"/>
  <c r="AC2" i="49"/>
  <c r="AC2" i="50"/>
  <c r="Y2" i="49"/>
  <c r="Y2" i="50"/>
  <c r="C2" i="50"/>
  <c r="B2" i="50"/>
  <c r="X2" i="49"/>
  <c r="X2" i="50"/>
  <c r="AB2" i="49"/>
  <c r="AB2" i="50"/>
  <c r="U2" i="49"/>
  <c r="U2" i="50"/>
  <c r="Z2" i="49"/>
  <c r="Z2" i="50"/>
  <c r="S2" i="49"/>
  <c r="S2" i="50"/>
  <c r="AA2" i="49"/>
  <c r="AA2" i="50"/>
  <c r="J9" i="5"/>
  <c r="J7" i="5"/>
  <c r="Y4" i="45"/>
  <c r="Y4" i="23"/>
  <c r="Y9" i="5"/>
  <c r="Y7" i="5"/>
  <c r="W4" i="45"/>
  <c r="W4" i="23"/>
  <c r="E2" i="29"/>
  <c r="E2" i="7"/>
  <c r="X9" i="5"/>
  <c r="X7" i="5"/>
  <c r="S3" i="28"/>
  <c r="S3" i="6"/>
  <c r="C5" i="45"/>
  <c r="C2" i="45"/>
  <c r="C6" i="45"/>
  <c r="C9" i="45" s="1"/>
  <c r="U4" i="45"/>
  <c r="U4" i="23"/>
  <c r="R3" i="28"/>
  <c r="R3" i="6"/>
  <c r="F9" i="5"/>
  <c r="F7" i="5"/>
  <c r="T4" i="45"/>
  <c r="T4" i="23"/>
  <c r="I3" i="28"/>
  <c r="I3" i="6"/>
  <c r="M9" i="27"/>
  <c r="M7" i="27"/>
  <c r="AA3" i="42"/>
  <c r="AA6" i="28"/>
  <c r="AA7" i="28"/>
  <c r="AA7" i="42" s="1"/>
  <c r="H3" i="43"/>
  <c r="H6" i="43" s="1"/>
  <c r="H9" i="43" s="1"/>
  <c r="H3" i="21"/>
  <c r="H6" i="21" s="1"/>
  <c r="H9" i="21" s="1"/>
  <c r="AB9" i="27"/>
  <c r="AB7" i="27"/>
  <c r="AA9" i="27"/>
  <c r="AA7" i="27"/>
  <c r="K3" i="28"/>
  <c r="K3" i="6"/>
  <c r="J7" i="27"/>
  <c r="J9" i="27"/>
  <c r="N4" i="45"/>
  <c r="N4" i="23"/>
  <c r="P8" i="2"/>
  <c r="Y7" i="27"/>
  <c r="Y9" i="27"/>
  <c r="M4" i="45"/>
  <c r="M4" i="23"/>
  <c r="AB3" i="28"/>
  <c r="AB3" i="6"/>
  <c r="X9" i="27"/>
  <c r="X7" i="27"/>
  <c r="AE9" i="5"/>
  <c r="AE7" i="5"/>
  <c r="J4" i="45"/>
  <c r="J4" i="23"/>
  <c r="J3" i="28"/>
  <c r="J3" i="6"/>
  <c r="F9" i="27"/>
  <c r="F7" i="27"/>
  <c r="AB4" i="45"/>
  <c r="AB4" i="23"/>
  <c r="E9" i="5"/>
  <c r="E7" i="5"/>
  <c r="C9" i="27"/>
  <c r="C7" i="27"/>
  <c r="AB9" i="5"/>
  <c r="AB7" i="5"/>
  <c r="AA9" i="5"/>
  <c r="AA7" i="5"/>
  <c r="F3" i="28"/>
  <c r="F3" i="6"/>
  <c r="B7" i="6"/>
  <c r="B6" i="6"/>
  <c r="B9" i="6" s="1"/>
  <c r="AE3" i="28"/>
  <c r="AE3" i="6"/>
  <c r="S9" i="5"/>
  <c r="S7" i="5"/>
  <c r="W9" i="5"/>
  <c r="W7" i="5"/>
  <c r="E4" i="45"/>
  <c r="E4" i="23"/>
  <c r="AC3" i="28"/>
  <c r="AC3" i="6"/>
  <c r="Q9" i="5"/>
  <c r="Q7" i="5"/>
  <c r="D4" i="45"/>
  <c r="D4" i="23"/>
  <c r="T3" i="28"/>
  <c r="T3" i="6"/>
  <c r="P9" i="5"/>
  <c r="P7" i="5"/>
  <c r="AE9" i="27"/>
  <c r="AE7" i="27"/>
  <c r="B6" i="23"/>
  <c r="B9" i="23" s="1"/>
  <c r="B5" i="23"/>
  <c r="B2" i="23"/>
  <c r="AD9" i="5"/>
  <c r="AD7" i="5"/>
  <c r="S4" i="45"/>
  <c r="S4" i="23"/>
  <c r="AC4" i="45"/>
  <c r="AC4" i="23"/>
  <c r="Q5" i="2"/>
  <c r="E7" i="27"/>
  <c r="E9" i="27"/>
  <c r="AF7" i="6"/>
  <c r="AF6" i="6"/>
  <c r="AF9" i="6" s="1"/>
  <c r="B5" i="7"/>
  <c r="B4" i="7"/>
  <c r="B3" i="7"/>
  <c r="B7" i="7" s="1"/>
  <c r="B6" i="7"/>
  <c r="B9" i="7" s="1"/>
  <c r="E3" i="36"/>
  <c r="E7" i="36" s="1"/>
  <c r="E6" i="36"/>
  <c r="E9" i="36" s="1"/>
  <c r="E5" i="36"/>
  <c r="E4" i="36"/>
  <c r="T9" i="27"/>
  <c r="T7" i="27"/>
  <c r="F2" i="39"/>
  <c r="F2" i="17"/>
  <c r="W3" i="28"/>
  <c r="W3" i="6"/>
  <c r="S7" i="27"/>
  <c r="S9" i="27"/>
  <c r="W9" i="27"/>
  <c r="W7" i="27"/>
  <c r="U3" i="28"/>
  <c r="U3" i="6"/>
  <c r="Q7" i="27"/>
  <c r="Q9" i="27"/>
  <c r="L3" i="28"/>
  <c r="L3" i="6"/>
  <c r="P7" i="27"/>
  <c r="P9" i="27"/>
  <c r="B6" i="45"/>
  <c r="B9" i="45" s="1"/>
  <c r="B5" i="45"/>
  <c r="B2" i="45"/>
  <c r="AD9" i="27"/>
  <c r="AD7" i="27"/>
  <c r="I4" i="45"/>
  <c r="I4" i="23"/>
  <c r="AD4" i="45"/>
  <c r="AD4" i="23"/>
  <c r="F2" i="36"/>
  <c r="F4" i="14"/>
  <c r="F5" i="14"/>
  <c r="F6" i="14"/>
  <c r="F9" i="14" s="1"/>
  <c r="F2" i="14"/>
  <c r="F3" i="14"/>
  <c r="F7" i="14" s="1"/>
  <c r="AC9" i="5"/>
  <c r="AC7" i="5"/>
  <c r="O9" i="5"/>
  <c r="O7" i="5"/>
  <c r="AF3" i="42"/>
  <c r="AF7" i="28"/>
  <c r="AF7" i="42" s="1"/>
  <c r="AF6" i="28"/>
  <c r="C9" i="5"/>
  <c r="C7" i="5"/>
  <c r="H4" i="45"/>
  <c r="H4" i="23"/>
  <c r="T9" i="5"/>
  <c r="T7" i="5"/>
  <c r="B9" i="5"/>
  <c r="B7" i="5"/>
  <c r="C6" i="42"/>
  <c r="C9" i="28"/>
  <c r="C9" i="42" s="1"/>
  <c r="Q11" i="2"/>
  <c r="P3" i="28"/>
  <c r="P3" i="6"/>
  <c r="L9" i="5"/>
  <c r="L7" i="5"/>
  <c r="O3" i="28"/>
  <c r="O3" i="6"/>
  <c r="K9" i="5"/>
  <c r="K7" i="5"/>
  <c r="Q8" i="2"/>
  <c r="Z9" i="5"/>
  <c r="Z7" i="5"/>
  <c r="G9" i="5"/>
  <c r="G7" i="5"/>
  <c r="F4" i="39"/>
  <c r="F5" i="39" s="1"/>
  <c r="F4" i="17"/>
  <c r="F5" i="17" s="1"/>
  <c r="Q12" i="2"/>
  <c r="M3" i="28"/>
  <c r="M3" i="6"/>
  <c r="I9" i="5"/>
  <c r="I7" i="5"/>
  <c r="D3" i="28"/>
  <c r="D3" i="6"/>
  <c r="H9" i="5"/>
  <c r="H7" i="5"/>
  <c r="V9" i="5"/>
  <c r="V7" i="5"/>
  <c r="AG4" i="45"/>
  <c r="AG4" i="23"/>
  <c r="AE4" i="45"/>
  <c r="AE4" i="23"/>
  <c r="AC7" i="27"/>
  <c r="AC9" i="27"/>
  <c r="O9" i="27"/>
  <c r="O7" i="27"/>
  <c r="H3" i="28"/>
  <c r="H3" i="6"/>
  <c r="L9" i="27"/>
  <c r="L7" i="27"/>
  <c r="AD3" i="28"/>
  <c r="AD3" i="6"/>
  <c r="Z9" i="27"/>
  <c r="Z7" i="27"/>
  <c r="G7" i="27"/>
  <c r="G9" i="27"/>
  <c r="E3" i="28"/>
  <c r="E3" i="6"/>
  <c r="I9" i="27"/>
  <c r="I7" i="27"/>
  <c r="H7" i="27"/>
  <c r="H9" i="27"/>
  <c r="V4" i="45"/>
  <c r="V4" i="23"/>
  <c r="V9" i="27"/>
  <c r="V7" i="27"/>
  <c r="Z4" i="45"/>
  <c r="Z4" i="23"/>
  <c r="P4" i="45"/>
  <c r="P4" i="23"/>
  <c r="AG3" i="28"/>
  <c r="AG3" i="6"/>
  <c r="U9" i="5"/>
  <c r="U7" i="5"/>
  <c r="X3" i="28"/>
  <c r="X3" i="6"/>
  <c r="G3" i="28"/>
  <c r="G3" i="6"/>
  <c r="K9" i="27"/>
  <c r="K7" i="27"/>
  <c r="C6" i="7"/>
  <c r="C9" i="7" s="1"/>
  <c r="C5" i="7"/>
  <c r="C4" i="7"/>
  <c r="C3" i="7"/>
  <c r="C7" i="7" s="1"/>
  <c r="D9" i="5"/>
  <c r="D7" i="5"/>
  <c r="Q4" i="45"/>
  <c r="Q4" i="23"/>
  <c r="O4" i="45"/>
  <c r="O4" i="23"/>
  <c r="V3" i="28"/>
  <c r="V3" i="6"/>
  <c r="R9" i="5"/>
  <c r="R7" i="5"/>
  <c r="AG9" i="5"/>
  <c r="AG7" i="5"/>
  <c r="AF9" i="5"/>
  <c r="AF7" i="5"/>
  <c r="D6" i="7"/>
  <c r="D9" i="7" s="1"/>
  <c r="D5" i="7"/>
  <c r="D4" i="7"/>
  <c r="D3" i="7"/>
  <c r="D7" i="7" s="1"/>
  <c r="K4" i="45"/>
  <c r="K4" i="23"/>
  <c r="Q10" i="2"/>
  <c r="N9" i="5"/>
  <c r="N7" i="5"/>
  <c r="AA4" i="45"/>
  <c r="AA4" i="23"/>
  <c r="X4" i="45"/>
  <c r="X4" i="23"/>
  <c r="Y3" i="28"/>
  <c r="Y3" i="6"/>
  <c r="U9" i="27"/>
  <c r="U7" i="27"/>
  <c r="R6" i="23"/>
  <c r="R9" i="23" s="1"/>
  <c r="R5" i="23"/>
  <c r="R2" i="23"/>
  <c r="D6" i="36"/>
  <c r="D9" i="36" s="1"/>
  <c r="D4" i="36"/>
  <c r="D5" i="36"/>
  <c r="D3" i="36"/>
  <c r="D7" i="36" s="1"/>
  <c r="B9" i="27"/>
  <c r="B7" i="27"/>
  <c r="B6" i="42"/>
  <c r="B9" i="28"/>
  <c r="B9" i="42" s="1"/>
  <c r="S17" i="2"/>
  <c r="C7" i="6"/>
  <c r="C6" i="6"/>
  <c r="C9" i="6" s="1"/>
  <c r="F5" i="27"/>
  <c r="F2" i="27" s="1"/>
  <c r="F5" i="5"/>
  <c r="F2" i="5" s="1"/>
  <c r="D9" i="27"/>
  <c r="D7" i="27"/>
  <c r="G4" i="45"/>
  <c r="G4" i="23"/>
  <c r="E5" i="27"/>
  <c r="E2" i="27" s="1"/>
  <c r="E5" i="5"/>
  <c r="E2" i="5" s="1"/>
  <c r="S5" i="2"/>
  <c r="R5" i="2"/>
  <c r="F4" i="45"/>
  <c r="F4" i="23"/>
  <c r="N3" i="28"/>
  <c r="N3" i="6"/>
  <c r="R9" i="27"/>
  <c r="R7" i="27"/>
  <c r="AG9" i="27"/>
  <c r="AG7" i="27"/>
  <c r="AF9" i="27"/>
  <c r="AF7" i="27"/>
  <c r="D6" i="29"/>
  <c r="D9" i="29" s="1"/>
  <c r="D5" i="29"/>
  <c r="D4" i="29"/>
  <c r="D3" i="29"/>
  <c r="D7" i="29" s="1"/>
  <c r="C6" i="23"/>
  <c r="C9" i="23" s="1"/>
  <c r="C5" i="23"/>
  <c r="C2" i="23"/>
  <c r="Z3" i="28"/>
  <c r="Z3" i="6"/>
  <c r="N9" i="27"/>
  <c r="N7" i="27"/>
  <c r="L4" i="45"/>
  <c r="L4" i="23"/>
  <c r="AF4" i="45"/>
  <c r="AF4" i="23"/>
  <c r="Q3" i="28"/>
  <c r="Q3" i="6"/>
  <c r="M9" i="5"/>
  <c r="M7" i="5"/>
  <c r="AA7" i="6"/>
  <c r="AA6" i="6"/>
  <c r="AA9" i="6" s="1"/>
  <c r="R6" i="45"/>
  <c r="R9" i="45" s="1"/>
  <c r="R5" i="45"/>
  <c r="R2" i="45"/>
  <c r="O7" i="6" l="1"/>
  <c r="O6" i="6"/>
  <c r="O9" i="6" s="1"/>
  <c r="F6" i="36"/>
  <c r="F9" i="36" s="1"/>
  <c r="F4" i="36"/>
  <c r="F5" i="36"/>
  <c r="F3" i="36"/>
  <c r="F7" i="36" s="1"/>
  <c r="U7" i="6"/>
  <c r="U6" i="6"/>
  <c r="U9" i="6" s="1"/>
  <c r="T3" i="42"/>
  <c r="T7" i="28"/>
  <c r="T7" i="42" s="1"/>
  <c r="T6" i="28"/>
  <c r="E6" i="45"/>
  <c r="E9" i="45" s="1"/>
  <c r="E5" i="45"/>
  <c r="E2" i="45"/>
  <c r="AB6" i="45"/>
  <c r="AB9" i="45" s="1"/>
  <c r="AB5" i="45"/>
  <c r="AB2" i="45"/>
  <c r="K3" i="42"/>
  <c r="K6" i="28"/>
  <c r="K7" i="28"/>
  <c r="K7" i="42" s="1"/>
  <c r="I3" i="42"/>
  <c r="I7" i="28"/>
  <c r="I7" i="42" s="1"/>
  <c r="I6" i="28"/>
  <c r="U6" i="23"/>
  <c r="U9" i="23" s="1"/>
  <c r="U5" i="23"/>
  <c r="U2" i="23"/>
  <c r="Y5" i="23"/>
  <c r="Y2" i="23"/>
  <c r="Y6" i="23"/>
  <c r="Y9" i="23" s="1"/>
  <c r="I5" i="27"/>
  <c r="I2" i="27" s="1"/>
  <c r="I5" i="5"/>
  <c r="I2" i="5" s="1"/>
  <c r="AA6" i="45"/>
  <c r="AA9" i="45" s="1"/>
  <c r="AA5" i="45"/>
  <c r="AA2" i="45"/>
  <c r="Z6" i="23"/>
  <c r="Z9" i="23" s="1"/>
  <c r="Z5" i="23"/>
  <c r="Z2" i="23"/>
  <c r="H7" i="6"/>
  <c r="H6" i="6"/>
  <c r="H9" i="6" s="1"/>
  <c r="M3" i="42"/>
  <c r="M6" i="28"/>
  <c r="M7" i="28"/>
  <c r="M7" i="42" s="1"/>
  <c r="V7" i="6"/>
  <c r="V6" i="6"/>
  <c r="V9" i="6" s="1"/>
  <c r="G7" i="6"/>
  <c r="G6" i="6"/>
  <c r="G9" i="6" s="1"/>
  <c r="Z6" i="45"/>
  <c r="Z9" i="45" s="1"/>
  <c r="Z5" i="45"/>
  <c r="Z2" i="45"/>
  <c r="H3" i="42"/>
  <c r="H7" i="28"/>
  <c r="H7" i="42" s="1"/>
  <c r="H6" i="28"/>
  <c r="AE6" i="23"/>
  <c r="AE9" i="23" s="1"/>
  <c r="AE2" i="23"/>
  <c r="AE5" i="23"/>
  <c r="O3" i="42"/>
  <c r="O7" i="28"/>
  <c r="O7" i="42" s="1"/>
  <c r="O6" i="28"/>
  <c r="AD5" i="23"/>
  <c r="AD2" i="23"/>
  <c r="AD6" i="23"/>
  <c r="AD9" i="23" s="1"/>
  <c r="U3" i="42"/>
  <c r="U6" i="28"/>
  <c r="U7" i="28"/>
  <c r="U7" i="42" s="1"/>
  <c r="G5" i="27"/>
  <c r="G2" i="27" s="1"/>
  <c r="G5" i="5"/>
  <c r="G2" i="5" s="1"/>
  <c r="D6" i="23"/>
  <c r="D9" i="23" s="1"/>
  <c r="D5" i="23"/>
  <c r="D2" i="23"/>
  <c r="F7" i="6"/>
  <c r="F6" i="6"/>
  <c r="F9" i="6" s="1"/>
  <c r="F2" i="29"/>
  <c r="F2" i="7"/>
  <c r="U6" i="45"/>
  <c r="U9" i="45" s="1"/>
  <c r="U5" i="45"/>
  <c r="U2" i="45"/>
  <c r="Y6" i="45"/>
  <c r="Y9" i="45" s="1"/>
  <c r="Y5" i="45"/>
  <c r="Y2" i="45"/>
  <c r="V3" i="42"/>
  <c r="V6" i="28"/>
  <c r="V7" i="28"/>
  <c r="V7" i="42" s="1"/>
  <c r="G3" i="42"/>
  <c r="G7" i="28"/>
  <c r="G7" i="42" s="1"/>
  <c r="G6" i="28"/>
  <c r="T5" i="2"/>
  <c r="AE6" i="45"/>
  <c r="AE9" i="45" s="1"/>
  <c r="AE5" i="45"/>
  <c r="AE2" i="45"/>
  <c r="AF6" i="42"/>
  <c r="AF9" i="28"/>
  <c r="AF9" i="42" s="1"/>
  <c r="AD6" i="45"/>
  <c r="AD9" i="45" s="1"/>
  <c r="AD5" i="45"/>
  <c r="AD2" i="45"/>
  <c r="AC5" i="23"/>
  <c r="AC2" i="23"/>
  <c r="AC6" i="23"/>
  <c r="AC9" i="23" s="1"/>
  <c r="D6" i="45"/>
  <c r="D9" i="45" s="1"/>
  <c r="D5" i="45"/>
  <c r="D2" i="45"/>
  <c r="F3" i="42"/>
  <c r="F7" i="28"/>
  <c r="F7" i="42" s="1"/>
  <c r="F6" i="28"/>
  <c r="N6" i="23"/>
  <c r="N9" i="23" s="1"/>
  <c r="N5" i="23"/>
  <c r="N2" i="23"/>
  <c r="T5" i="23"/>
  <c r="T2" i="23"/>
  <c r="T6" i="23"/>
  <c r="T9" i="23" s="1"/>
  <c r="E5" i="7"/>
  <c r="E4" i="7"/>
  <c r="E3" i="7"/>
  <c r="E7" i="7" s="1"/>
  <c r="E6" i="7"/>
  <c r="E9" i="7" s="1"/>
  <c r="AG5" i="23"/>
  <c r="AG2" i="23"/>
  <c r="AG6" i="23"/>
  <c r="AG9" i="23" s="1"/>
  <c r="D7" i="6"/>
  <c r="D6" i="6"/>
  <c r="D9" i="6" s="1"/>
  <c r="G4" i="39"/>
  <c r="G5" i="39" s="1"/>
  <c r="G4" i="17"/>
  <c r="G5" i="17" s="1"/>
  <c r="R12" i="2"/>
  <c r="I6" i="23"/>
  <c r="I9" i="23" s="1"/>
  <c r="I5" i="23"/>
  <c r="I2" i="23"/>
  <c r="AC6" i="45"/>
  <c r="AC9" i="45" s="1"/>
  <c r="AC5" i="45"/>
  <c r="AC2" i="45"/>
  <c r="J7" i="6"/>
  <c r="J6" i="6"/>
  <c r="J9" i="6" s="1"/>
  <c r="AB7" i="6"/>
  <c r="AB6" i="6"/>
  <c r="AB9" i="6" s="1"/>
  <c r="N6" i="45"/>
  <c r="N9" i="45" s="1"/>
  <c r="N5" i="45"/>
  <c r="N2" i="45"/>
  <c r="R8" i="2"/>
  <c r="AA6" i="42"/>
  <c r="AA9" i="28"/>
  <c r="AA9" i="42" s="1"/>
  <c r="T6" i="45"/>
  <c r="T9" i="45" s="1"/>
  <c r="T5" i="45"/>
  <c r="T2" i="45"/>
  <c r="E3" i="29"/>
  <c r="E7" i="29" s="1"/>
  <c r="E6" i="29"/>
  <c r="E9" i="29" s="1"/>
  <c r="E4" i="29"/>
  <c r="E5" i="29"/>
  <c r="Q7" i="6"/>
  <c r="Q6" i="6"/>
  <c r="Q9" i="6" s="1"/>
  <c r="Z7" i="6"/>
  <c r="Z6" i="6"/>
  <c r="Z9" i="6" s="1"/>
  <c r="N7" i="6"/>
  <c r="N6" i="6"/>
  <c r="N9" i="6" s="1"/>
  <c r="Q3" i="42"/>
  <c r="Q7" i="28"/>
  <c r="Q7" i="42" s="1"/>
  <c r="Q6" i="28"/>
  <c r="Z3" i="42"/>
  <c r="Z7" i="28"/>
  <c r="Z7" i="42" s="1"/>
  <c r="Z6" i="28"/>
  <c r="N3" i="42"/>
  <c r="N6" i="28"/>
  <c r="N7" i="28"/>
  <c r="N7" i="42" s="1"/>
  <c r="G6" i="23"/>
  <c r="G9" i="23" s="1"/>
  <c r="G5" i="23"/>
  <c r="G2" i="23"/>
  <c r="Y7" i="6"/>
  <c r="Y6" i="6"/>
  <c r="Y9" i="6" s="1"/>
  <c r="G2" i="36"/>
  <c r="G6" i="14"/>
  <c r="G9" i="14" s="1"/>
  <c r="G5" i="14"/>
  <c r="G4" i="14"/>
  <c r="G3" i="14"/>
  <c r="G7" i="14" s="1"/>
  <c r="G2" i="14"/>
  <c r="O6" i="23"/>
  <c r="O9" i="23" s="1"/>
  <c r="O5" i="23"/>
  <c r="O2" i="23"/>
  <c r="AF6" i="23"/>
  <c r="AF9" i="23" s="1"/>
  <c r="AF2" i="23"/>
  <c r="AF5" i="23"/>
  <c r="F6" i="23"/>
  <c r="F9" i="23" s="1"/>
  <c r="F5" i="23"/>
  <c r="F2" i="23"/>
  <c r="G6" i="45"/>
  <c r="G9" i="45" s="1"/>
  <c r="G5" i="45"/>
  <c r="G2" i="45"/>
  <c r="I3" i="43"/>
  <c r="I6" i="43" s="1"/>
  <c r="I9" i="43" s="1"/>
  <c r="I3" i="21"/>
  <c r="I6" i="21" s="1"/>
  <c r="I9" i="21" s="1"/>
  <c r="Y3" i="42"/>
  <c r="Y6" i="28"/>
  <c r="Y7" i="28"/>
  <c r="Y7" i="42" s="1"/>
  <c r="K5" i="23"/>
  <c r="K2" i="23"/>
  <c r="K6" i="23"/>
  <c r="K9" i="23" s="1"/>
  <c r="S10" i="2"/>
  <c r="O6" i="45"/>
  <c r="O9" i="45" s="1"/>
  <c r="O5" i="45"/>
  <c r="O2" i="45"/>
  <c r="T17" i="2"/>
  <c r="AG7" i="6"/>
  <c r="AG6" i="6"/>
  <c r="AG9" i="6" s="1"/>
  <c r="AD7" i="6"/>
  <c r="AD6" i="6"/>
  <c r="AD9" i="6" s="1"/>
  <c r="AG6" i="45"/>
  <c r="AG9" i="45" s="1"/>
  <c r="AG5" i="45"/>
  <c r="AG2" i="45"/>
  <c r="D3" i="42"/>
  <c r="D6" i="28"/>
  <c r="D7" i="28"/>
  <c r="D7" i="42" s="1"/>
  <c r="P7" i="6"/>
  <c r="P6" i="6"/>
  <c r="P9" i="6" s="1"/>
  <c r="I6" i="45"/>
  <c r="I9" i="45" s="1"/>
  <c r="I5" i="45"/>
  <c r="I2" i="45"/>
  <c r="L7" i="6"/>
  <c r="L6" i="6"/>
  <c r="L9" i="6" s="1"/>
  <c r="S6" i="23"/>
  <c r="S9" i="23" s="1"/>
  <c r="S5" i="23"/>
  <c r="S2" i="23"/>
  <c r="J3" i="42"/>
  <c r="J7" i="28"/>
  <c r="J7" i="42" s="1"/>
  <c r="J6" i="28"/>
  <c r="AB3" i="42"/>
  <c r="AB7" i="28"/>
  <c r="AB7" i="42" s="1"/>
  <c r="AB6" i="28"/>
  <c r="W6" i="23"/>
  <c r="W9" i="23" s="1"/>
  <c r="W5" i="23"/>
  <c r="W2" i="23"/>
  <c r="K6" i="45"/>
  <c r="K9" i="45" s="1"/>
  <c r="K5" i="45"/>
  <c r="K2" i="45"/>
  <c r="Q6" i="23"/>
  <c r="Q9" i="23" s="1"/>
  <c r="Q5" i="23"/>
  <c r="Q2" i="23"/>
  <c r="AG3" i="42"/>
  <c r="AG6" i="28"/>
  <c r="AG7" i="28"/>
  <c r="AG7" i="42" s="1"/>
  <c r="R10" i="2"/>
  <c r="AD3" i="42"/>
  <c r="AD6" i="28"/>
  <c r="AD7" i="28"/>
  <c r="AD7" i="42" s="1"/>
  <c r="P3" i="42"/>
  <c r="P6" i="28"/>
  <c r="P7" i="28"/>
  <c r="P7" i="42" s="1"/>
  <c r="L3" i="42"/>
  <c r="L6" i="28"/>
  <c r="L7" i="28"/>
  <c r="L7" i="42" s="1"/>
  <c r="S6" i="45"/>
  <c r="S9" i="45" s="1"/>
  <c r="S5" i="45"/>
  <c r="S2" i="45"/>
  <c r="AC7" i="6"/>
  <c r="AC6" i="6"/>
  <c r="AC9" i="6" s="1"/>
  <c r="AE7" i="6"/>
  <c r="AE6" i="6"/>
  <c r="AE9" i="6" s="1"/>
  <c r="J5" i="23"/>
  <c r="J2" i="23"/>
  <c r="J6" i="23"/>
  <c r="J9" i="23" s="1"/>
  <c r="M6" i="23"/>
  <c r="M9" i="23" s="1"/>
  <c r="M5" i="23"/>
  <c r="M2" i="23"/>
  <c r="S7" i="6"/>
  <c r="S6" i="6"/>
  <c r="S9" i="6" s="1"/>
  <c r="W6" i="45"/>
  <c r="W9" i="45" s="1"/>
  <c r="W5" i="45"/>
  <c r="W2" i="45"/>
  <c r="E7" i="6"/>
  <c r="E6" i="6"/>
  <c r="E9" i="6" s="1"/>
  <c r="G2" i="29"/>
  <c r="G2" i="7"/>
  <c r="L6" i="23"/>
  <c r="L9" i="23" s="1"/>
  <c r="L5" i="23"/>
  <c r="L2" i="23"/>
  <c r="H5" i="27"/>
  <c r="H2" i="27" s="1"/>
  <c r="H5" i="5"/>
  <c r="H2" i="5" s="1"/>
  <c r="X6" i="45"/>
  <c r="X9" i="45" s="1"/>
  <c r="X5" i="45"/>
  <c r="X2" i="45"/>
  <c r="Q6" i="45"/>
  <c r="Q9" i="45" s="1"/>
  <c r="Q5" i="45"/>
  <c r="Q2" i="45"/>
  <c r="X7" i="6"/>
  <c r="X6" i="6"/>
  <c r="X9" i="6" s="1"/>
  <c r="P6" i="23"/>
  <c r="P9" i="23" s="1"/>
  <c r="P5" i="23"/>
  <c r="P2" i="23"/>
  <c r="V5" i="23"/>
  <c r="V2" i="23"/>
  <c r="V6" i="23"/>
  <c r="V9" i="23" s="1"/>
  <c r="E3" i="42"/>
  <c r="E6" i="28"/>
  <c r="E7" i="28"/>
  <c r="E7" i="42" s="1"/>
  <c r="G2" i="39"/>
  <c r="G2" i="17"/>
  <c r="H6" i="23"/>
  <c r="H9" i="23" s="1"/>
  <c r="H5" i="23"/>
  <c r="H2" i="23"/>
  <c r="W7" i="6"/>
  <c r="W6" i="6"/>
  <c r="W9" i="6" s="1"/>
  <c r="AC3" i="42"/>
  <c r="AC7" i="28"/>
  <c r="AC7" i="42" s="1"/>
  <c r="AC6" i="28"/>
  <c r="AE3" i="42"/>
  <c r="AE7" i="28"/>
  <c r="AE7" i="42" s="1"/>
  <c r="AE6" i="28"/>
  <c r="J6" i="45"/>
  <c r="J9" i="45" s="1"/>
  <c r="J5" i="45"/>
  <c r="J2" i="45"/>
  <c r="M6" i="45"/>
  <c r="M9" i="45" s="1"/>
  <c r="M5" i="45"/>
  <c r="M2" i="45"/>
  <c r="U17" i="2"/>
  <c r="R7" i="6"/>
  <c r="R6" i="6"/>
  <c r="R9" i="6" s="1"/>
  <c r="S3" i="42"/>
  <c r="S7" i="28"/>
  <c r="S7" i="42" s="1"/>
  <c r="S6" i="28"/>
  <c r="R11" i="2"/>
  <c r="AF6" i="45"/>
  <c r="AF9" i="45" s="1"/>
  <c r="AF5" i="45"/>
  <c r="AF2" i="45"/>
  <c r="F6" i="45"/>
  <c r="F9" i="45" s="1"/>
  <c r="F5" i="45"/>
  <c r="F2" i="45"/>
  <c r="X5" i="23"/>
  <c r="X2" i="23"/>
  <c r="X6" i="23"/>
  <c r="X9" i="23" s="1"/>
  <c r="L6" i="45"/>
  <c r="L9" i="45" s="1"/>
  <c r="L5" i="45"/>
  <c r="L2" i="45"/>
  <c r="AA6" i="23"/>
  <c r="AA9" i="23" s="1"/>
  <c r="AA5" i="23"/>
  <c r="AA2" i="23"/>
  <c r="X3" i="42"/>
  <c r="X6" i="28"/>
  <c r="X7" i="28"/>
  <c r="X7" i="42" s="1"/>
  <c r="P6" i="45"/>
  <c r="P9" i="45" s="1"/>
  <c r="P5" i="45"/>
  <c r="P2" i="45"/>
  <c r="V6" i="45"/>
  <c r="V9" i="45" s="1"/>
  <c r="V5" i="45"/>
  <c r="V2" i="45"/>
  <c r="M7" i="6"/>
  <c r="M6" i="6"/>
  <c r="M9" i="6" s="1"/>
  <c r="H6" i="45"/>
  <c r="H9" i="45" s="1"/>
  <c r="H5" i="45"/>
  <c r="H2" i="45"/>
  <c r="W3" i="42"/>
  <c r="W7" i="28"/>
  <c r="W7" i="42" s="1"/>
  <c r="W6" i="28"/>
  <c r="T7" i="6"/>
  <c r="T6" i="6"/>
  <c r="T9" i="6" s="1"/>
  <c r="E6" i="23"/>
  <c r="E9" i="23" s="1"/>
  <c r="E5" i="23"/>
  <c r="E2" i="23"/>
  <c r="AB5" i="23"/>
  <c r="AB2" i="23"/>
  <c r="AB6" i="23"/>
  <c r="AB9" i="23" s="1"/>
  <c r="K7" i="6"/>
  <c r="K6" i="6"/>
  <c r="K9" i="6" s="1"/>
  <c r="I7" i="6"/>
  <c r="I6" i="6"/>
  <c r="I9" i="6" s="1"/>
  <c r="R3" i="42"/>
  <c r="R7" i="28"/>
  <c r="R7" i="42" s="1"/>
  <c r="R6" i="28"/>
  <c r="AE6" i="42" l="1"/>
  <c r="AE9" i="28"/>
  <c r="AE9" i="42" s="1"/>
  <c r="Z6" i="42"/>
  <c r="Z9" i="28"/>
  <c r="Z9" i="42" s="1"/>
  <c r="F6" i="29"/>
  <c r="F9" i="29" s="1"/>
  <c r="F5" i="29"/>
  <c r="F4" i="29"/>
  <c r="F3" i="29"/>
  <c r="F7" i="29" s="1"/>
  <c r="I2" i="36"/>
  <c r="I4" i="14"/>
  <c r="I5" i="14"/>
  <c r="I6" i="14"/>
  <c r="I9" i="14" s="1"/>
  <c r="I2" i="14"/>
  <c r="I3" i="14"/>
  <c r="I7" i="14" s="1"/>
  <c r="V6" i="42"/>
  <c r="V9" i="28"/>
  <c r="V9" i="42" s="1"/>
  <c r="O6" i="42"/>
  <c r="O9" i="28"/>
  <c r="O9" i="42" s="1"/>
  <c r="AD6" i="42"/>
  <c r="AD9" i="28"/>
  <c r="AD9" i="42" s="1"/>
  <c r="F6" i="42"/>
  <c r="F9" i="28"/>
  <c r="F9" i="42" s="1"/>
  <c r="H2" i="39"/>
  <c r="H2" i="17"/>
  <c r="S6" i="42"/>
  <c r="S9" i="28"/>
  <c r="S9" i="42" s="1"/>
  <c r="AB6" i="42"/>
  <c r="AB9" i="28"/>
  <c r="AB9" i="42" s="1"/>
  <c r="AC6" i="42"/>
  <c r="AC9" i="28"/>
  <c r="AC9" i="42" s="1"/>
  <c r="E6" i="42"/>
  <c r="E9" i="28"/>
  <c r="E9" i="42" s="1"/>
  <c r="G5" i="7"/>
  <c r="G4" i="7"/>
  <c r="G3" i="7"/>
  <c r="G7" i="7" s="1"/>
  <c r="G6" i="7"/>
  <c r="G9" i="7" s="1"/>
  <c r="L6" i="42"/>
  <c r="L9" i="28"/>
  <c r="L9" i="42" s="1"/>
  <c r="H2" i="36"/>
  <c r="H6" i="14"/>
  <c r="H9" i="14" s="1"/>
  <c r="H5" i="14"/>
  <c r="H4" i="14"/>
  <c r="H3" i="14"/>
  <c r="H7" i="14" s="1"/>
  <c r="H2" i="14"/>
  <c r="D6" i="42"/>
  <c r="D9" i="28"/>
  <c r="D9" i="42" s="1"/>
  <c r="Q6" i="42"/>
  <c r="Q9" i="28"/>
  <c r="Q9" i="42" s="1"/>
  <c r="H4" i="39"/>
  <c r="H5" i="39" s="1"/>
  <c r="H4" i="17"/>
  <c r="H5" i="17" s="1"/>
  <c r="S12" i="2"/>
  <c r="T12" i="2"/>
  <c r="U6" i="42"/>
  <c r="U9" i="28"/>
  <c r="U9" i="42" s="1"/>
  <c r="K6" i="42"/>
  <c r="K9" i="28"/>
  <c r="K9" i="42" s="1"/>
  <c r="T6" i="42"/>
  <c r="T9" i="28"/>
  <c r="T9" i="42" s="1"/>
  <c r="G6" i="29"/>
  <c r="G9" i="29" s="1"/>
  <c r="G5" i="29"/>
  <c r="G4" i="29"/>
  <c r="G3" i="29"/>
  <c r="G7" i="29" s="1"/>
  <c r="J5" i="27"/>
  <c r="J2" i="27" s="1"/>
  <c r="J5" i="5"/>
  <c r="J2" i="5" s="1"/>
  <c r="M6" i="42"/>
  <c r="M9" i="28"/>
  <c r="M9" i="42" s="1"/>
  <c r="R6" i="42"/>
  <c r="R9" i="28"/>
  <c r="R9" i="42" s="1"/>
  <c r="AG6" i="42"/>
  <c r="AG9" i="28"/>
  <c r="AG9" i="42" s="1"/>
  <c r="J6" i="42"/>
  <c r="J9" i="28"/>
  <c r="J9" i="42" s="1"/>
  <c r="J3" i="43"/>
  <c r="J6" i="43" s="1"/>
  <c r="J9" i="43" s="1"/>
  <c r="J3" i="21"/>
  <c r="J6" i="21" s="1"/>
  <c r="J9" i="21" s="1"/>
  <c r="V17" i="2"/>
  <c r="H2" i="29"/>
  <c r="H2" i="7"/>
  <c r="G6" i="42"/>
  <c r="G9" i="28"/>
  <c r="G9" i="42" s="1"/>
  <c r="S8" i="2"/>
  <c r="W6" i="42"/>
  <c r="W9" i="28"/>
  <c r="W9" i="42" s="1"/>
  <c r="S11" i="2"/>
  <c r="X6" i="42"/>
  <c r="X9" i="28"/>
  <c r="X9" i="42" s="1"/>
  <c r="P6" i="42"/>
  <c r="P9" i="28"/>
  <c r="P9" i="42" s="1"/>
  <c r="Y6" i="42"/>
  <c r="Y9" i="28"/>
  <c r="Y9" i="42" s="1"/>
  <c r="N6" i="42"/>
  <c r="N9" i="28"/>
  <c r="N9" i="42" s="1"/>
  <c r="U10" i="2"/>
  <c r="T10" i="2"/>
  <c r="W10" i="2" s="1"/>
  <c r="K3" i="43"/>
  <c r="K6" i="43" s="1"/>
  <c r="K9" i="43" s="1"/>
  <c r="K3" i="21"/>
  <c r="K6" i="21" s="1"/>
  <c r="K9" i="21" s="1"/>
  <c r="V10" i="2"/>
  <c r="G6" i="36"/>
  <c r="G9" i="36" s="1"/>
  <c r="G5" i="36"/>
  <c r="G4" i="36"/>
  <c r="G3" i="36"/>
  <c r="G7" i="36" s="1"/>
  <c r="U5" i="2"/>
  <c r="F5" i="7"/>
  <c r="F4" i="7"/>
  <c r="F3" i="7"/>
  <c r="F7" i="7" s="1"/>
  <c r="F6" i="7"/>
  <c r="F9" i="7" s="1"/>
  <c r="H6" i="42"/>
  <c r="H9" i="28"/>
  <c r="H9" i="42" s="1"/>
  <c r="I6" i="42"/>
  <c r="I9" i="28"/>
  <c r="I9" i="42" s="1"/>
  <c r="M2" i="36" l="1"/>
  <c r="M5" i="14"/>
  <c r="M6" i="14"/>
  <c r="M9" i="14" s="1"/>
  <c r="M2" i="14"/>
  <c r="M3" i="14"/>
  <c r="M7" i="14" s="1"/>
  <c r="M4" i="14"/>
  <c r="I2" i="29"/>
  <c r="I2" i="7"/>
  <c r="H3" i="29"/>
  <c r="H7" i="29" s="1"/>
  <c r="H5" i="29"/>
  <c r="H6" i="29"/>
  <c r="H9" i="29" s="1"/>
  <c r="H4" i="29"/>
  <c r="I5" i="36"/>
  <c r="I3" i="36"/>
  <c r="I7" i="36" s="1"/>
  <c r="I6" i="36"/>
  <c r="I9" i="36" s="1"/>
  <c r="I4" i="36"/>
  <c r="L3" i="43"/>
  <c r="L6" i="43" s="1"/>
  <c r="L9" i="43" s="1"/>
  <c r="L3" i="21"/>
  <c r="L6" i="21" s="1"/>
  <c r="L9" i="21" s="1"/>
  <c r="I4" i="39"/>
  <c r="I5" i="39" s="1"/>
  <c r="I4" i="17"/>
  <c r="I5" i="17" s="1"/>
  <c r="U11" i="2"/>
  <c r="L2" i="36"/>
  <c r="L6" i="14"/>
  <c r="L9" i="14" s="1"/>
  <c r="L5" i="14"/>
  <c r="L4" i="14"/>
  <c r="L3" i="14"/>
  <c r="L7" i="14" s="1"/>
  <c r="L2" i="14"/>
  <c r="T11" i="2"/>
  <c r="J2" i="36"/>
  <c r="J6" i="14"/>
  <c r="J9" i="14" s="1"/>
  <c r="J5" i="14"/>
  <c r="J4" i="14"/>
  <c r="J3" i="14"/>
  <c r="J7" i="14" s="1"/>
  <c r="J2" i="14"/>
  <c r="X10" i="2"/>
  <c r="K5" i="27"/>
  <c r="K2" i="27" s="1"/>
  <c r="K5" i="5"/>
  <c r="K2" i="5" s="1"/>
  <c r="V5" i="2"/>
  <c r="W17" i="2"/>
  <c r="I2" i="39"/>
  <c r="I2" i="17"/>
  <c r="T8" i="2"/>
  <c r="J4" i="39"/>
  <c r="J5" i="39" s="1"/>
  <c r="J4" i="17"/>
  <c r="J5" i="17" s="1"/>
  <c r="K2" i="36"/>
  <c r="K6" i="14"/>
  <c r="K9" i="14" s="1"/>
  <c r="K5" i="14"/>
  <c r="K4" i="14"/>
  <c r="K3" i="14"/>
  <c r="K7" i="14" s="1"/>
  <c r="K2" i="14"/>
  <c r="H5" i="7"/>
  <c r="H4" i="7"/>
  <c r="H3" i="7"/>
  <c r="H7" i="7" s="1"/>
  <c r="H6" i="7"/>
  <c r="H9" i="7" s="1"/>
  <c r="U12" i="2"/>
  <c r="H5" i="36"/>
  <c r="H3" i="36"/>
  <c r="H7" i="36" s="1"/>
  <c r="H6" i="36"/>
  <c r="H9" i="36" s="1"/>
  <c r="H4" i="36"/>
  <c r="K5" i="36" l="1"/>
  <c r="K3" i="36"/>
  <c r="K7" i="36" s="1"/>
  <c r="K6" i="36"/>
  <c r="K9" i="36" s="1"/>
  <c r="K4" i="36"/>
  <c r="X17" i="2"/>
  <c r="U8" i="2"/>
  <c r="V12" i="2"/>
  <c r="I5" i="7"/>
  <c r="I4" i="7"/>
  <c r="I3" i="7"/>
  <c r="I7" i="7" s="1"/>
  <c r="I6" i="7"/>
  <c r="I9" i="7" s="1"/>
  <c r="K2" i="39"/>
  <c r="K2" i="17"/>
  <c r="M3" i="43"/>
  <c r="M6" i="43" s="1"/>
  <c r="M9" i="43" s="1"/>
  <c r="M3" i="21"/>
  <c r="M6" i="21" s="1"/>
  <c r="M9" i="21" s="1"/>
  <c r="V11" i="2"/>
  <c r="J5" i="36"/>
  <c r="J4" i="36"/>
  <c r="J3" i="36"/>
  <c r="J7" i="36" s="1"/>
  <c r="J6" i="36"/>
  <c r="J9" i="36" s="1"/>
  <c r="I6" i="29"/>
  <c r="I9" i="29" s="1"/>
  <c r="I5" i="29"/>
  <c r="I4" i="29"/>
  <c r="I3" i="29"/>
  <c r="I7" i="29" s="1"/>
  <c r="M6" i="36"/>
  <c r="M9" i="36" s="1"/>
  <c r="M4" i="36"/>
  <c r="M3" i="36"/>
  <c r="M7" i="36" s="1"/>
  <c r="M5" i="36"/>
  <c r="N2" i="36"/>
  <c r="N5" i="14"/>
  <c r="N6" i="14"/>
  <c r="N9" i="14" s="1"/>
  <c r="N2" i="14"/>
  <c r="N3" i="14"/>
  <c r="N7" i="14" s="1"/>
  <c r="N4" i="14"/>
  <c r="Y10" i="2"/>
  <c r="W11" i="2"/>
  <c r="X11" i="2" s="1"/>
  <c r="K4" i="39"/>
  <c r="K5" i="39" s="1"/>
  <c r="K4" i="17"/>
  <c r="K5" i="17" s="1"/>
  <c r="J2" i="29"/>
  <c r="J2" i="7"/>
  <c r="L5" i="27"/>
  <c r="L2" i="27" s="1"/>
  <c r="L5" i="5"/>
  <c r="L2" i="5" s="1"/>
  <c r="W5" i="2"/>
  <c r="J2" i="39"/>
  <c r="J2" i="17"/>
  <c r="L6" i="36"/>
  <c r="L9" i="36" s="1"/>
  <c r="L4" i="36"/>
  <c r="L5" i="36"/>
  <c r="L3" i="36"/>
  <c r="L7" i="36" s="1"/>
  <c r="N2" i="39" l="1"/>
  <c r="N2" i="17"/>
  <c r="Y11" i="2"/>
  <c r="J5" i="7"/>
  <c r="J4" i="7"/>
  <c r="J3" i="7"/>
  <c r="J7" i="7" s="1"/>
  <c r="J6" i="7"/>
  <c r="J9" i="7" s="1"/>
  <c r="O2" i="36"/>
  <c r="O6" i="14"/>
  <c r="O9" i="14" s="1"/>
  <c r="O5" i="14"/>
  <c r="O4" i="14"/>
  <c r="O3" i="14"/>
  <c r="O7" i="14" s="1"/>
  <c r="O2" i="14"/>
  <c r="Z10" i="2"/>
  <c r="N3" i="43"/>
  <c r="N6" i="43" s="1"/>
  <c r="N9" i="43" s="1"/>
  <c r="N3" i="21"/>
  <c r="N6" i="21" s="1"/>
  <c r="N9" i="21" s="1"/>
  <c r="Y17" i="2"/>
  <c r="N5" i="36"/>
  <c r="N4" i="36"/>
  <c r="N3" i="36"/>
  <c r="N7" i="36" s="1"/>
  <c r="N6" i="36"/>
  <c r="N9" i="36" s="1"/>
  <c r="L2" i="39"/>
  <c r="L2" i="17"/>
  <c r="L4" i="39"/>
  <c r="L5" i="39" s="1"/>
  <c r="L4" i="17"/>
  <c r="L5" i="17" s="1"/>
  <c r="M2" i="39"/>
  <c r="M2" i="17"/>
  <c r="M5" i="27"/>
  <c r="M2" i="27" s="1"/>
  <c r="M5" i="5"/>
  <c r="M2" i="5" s="1"/>
  <c r="X5" i="2"/>
  <c r="J6" i="29"/>
  <c r="J9" i="29" s="1"/>
  <c r="J5" i="29"/>
  <c r="J4" i="29"/>
  <c r="J3" i="29"/>
  <c r="J7" i="29" s="1"/>
  <c r="K2" i="29"/>
  <c r="K2" i="7"/>
  <c r="V8" i="2"/>
  <c r="W12" i="2"/>
  <c r="O2" i="39" l="1"/>
  <c r="O2" i="17"/>
  <c r="Z11" i="2"/>
  <c r="O6" i="36"/>
  <c r="O9" i="36" s="1"/>
  <c r="O5" i="36"/>
  <c r="O4" i="36"/>
  <c r="O3" i="36"/>
  <c r="O7" i="36" s="1"/>
  <c r="K6" i="7"/>
  <c r="K9" i="7" s="1"/>
  <c r="K5" i="7"/>
  <c r="K4" i="7"/>
  <c r="K3" i="7"/>
  <c r="K7" i="7" s="1"/>
  <c r="P2" i="36"/>
  <c r="P6" i="14"/>
  <c r="P9" i="14" s="1"/>
  <c r="P5" i="14"/>
  <c r="P4" i="14"/>
  <c r="P3" i="14"/>
  <c r="P7" i="14" s="1"/>
  <c r="P2" i="14"/>
  <c r="AA10" i="2"/>
  <c r="L2" i="29"/>
  <c r="L2" i="7"/>
  <c r="N5" i="27"/>
  <c r="N2" i="27" s="1"/>
  <c r="N5" i="5"/>
  <c r="N2" i="5" s="1"/>
  <c r="Y5" i="2"/>
  <c r="W8" i="2"/>
  <c r="M4" i="39"/>
  <c r="M5" i="39" s="1"/>
  <c r="M4" i="17"/>
  <c r="M5" i="17" s="1"/>
  <c r="X12" i="2"/>
  <c r="K3" i="29"/>
  <c r="K7" i="29" s="1"/>
  <c r="K5" i="29"/>
  <c r="K4" i="29"/>
  <c r="K6" i="29"/>
  <c r="K9" i="29" s="1"/>
  <c r="O3" i="43"/>
  <c r="O6" i="43" s="1"/>
  <c r="O9" i="43" s="1"/>
  <c r="O3" i="21"/>
  <c r="O6" i="21" s="1"/>
  <c r="O9" i="21" s="1"/>
  <c r="Z17" i="2"/>
  <c r="Q2" i="36" l="1"/>
  <c r="Q6" i="14"/>
  <c r="Q9" i="14" s="1"/>
  <c r="Q2" i="14"/>
  <c r="Q3" i="14"/>
  <c r="Q7" i="14" s="1"/>
  <c r="Q4" i="14"/>
  <c r="Q5" i="14"/>
  <c r="AB10" i="2"/>
  <c r="P2" i="39"/>
  <c r="P2" i="17"/>
  <c r="AB11" i="2"/>
  <c r="AA11" i="2"/>
  <c r="L6" i="7"/>
  <c r="L9" i="7" s="1"/>
  <c r="L5" i="7"/>
  <c r="L4" i="7"/>
  <c r="L3" i="7"/>
  <c r="L7" i="7" s="1"/>
  <c r="L6" i="29"/>
  <c r="L9" i="29" s="1"/>
  <c r="L5" i="29"/>
  <c r="L4" i="29"/>
  <c r="L3" i="29"/>
  <c r="L7" i="29" s="1"/>
  <c r="O5" i="27"/>
  <c r="O2" i="27" s="1"/>
  <c r="O5" i="5"/>
  <c r="O2" i="5" s="1"/>
  <c r="AA5" i="2"/>
  <c r="M2" i="29"/>
  <c r="M2" i="7"/>
  <c r="X8" i="2"/>
  <c r="Z5" i="2"/>
  <c r="N4" i="39"/>
  <c r="N5" i="39" s="1"/>
  <c r="N4" i="17"/>
  <c r="N5" i="17" s="1"/>
  <c r="Y12" i="2"/>
  <c r="P3" i="43"/>
  <c r="P6" i="43" s="1"/>
  <c r="P9" i="43" s="1"/>
  <c r="P3" i="21"/>
  <c r="P6" i="21" s="1"/>
  <c r="P9" i="21" s="1"/>
  <c r="AA17" i="2"/>
  <c r="P6" i="36"/>
  <c r="P9" i="36" s="1"/>
  <c r="P4" i="36"/>
  <c r="P3" i="36"/>
  <c r="P7" i="36" s="1"/>
  <c r="P5" i="36"/>
  <c r="Q5" i="27" l="1"/>
  <c r="Q2" i="27" s="1"/>
  <c r="Q5" i="5"/>
  <c r="Q2" i="5" s="1"/>
  <c r="AB5" i="2"/>
  <c r="R2" i="39"/>
  <c r="R2" i="17"/>
  <c r="AC11" i="2"/>
  <c r="O4" i="39"/>
  <c r="O5" i="39" s="1"/>
  <c r="O4" i="17"/>
  <c r="O5" i="17" s="1"/>
  <c r="Z12" i="2"/>
  <c r="P5" i="27"/>
  <c r="P2" i="27" s="1"/>
  <c r="P5" i="5"/>
  <c r="P2" i="5" s="1"/>
  <c r="R2" i="36"/>
  <c r="R6" i="14"/>
  <c r="R9" i="14" s="1"/>
  <c r="R5" i="14"/>
  <c r="R4" i="14"/>
  <c r="R3" i="14"/>
  <c r="R7" i="14" s="1"/>
  <c r="R2" i="14"/>
  <c r="AC10" i="2"/>
  <c r="Q5" i="36"/>
  <c r="Q3" i="36"/>
  <c r="Q7" i="36" s="1"/>
  <c r="Q6" i="36"/>
  <c r="Q9" i="36" s="1"/>
  <c r="Q4" i="36"/>
  <c r="N2" i="29"/>
  <c r="N2" i="7"/>
  <c r="Y8" i="2"/>
  <c r="Q3" i="43"/>
  <c r="Q6" i="43" s="1"/>
  <c r="Q9" i="43" s="1"/>
  <c r="Q3" i="21"/>
  <c r="Q6" i="21" s="1"/>
  <c r="Q9" i="21" s="1"/>
  <c r="AB17" i="2"/>
  <c r="M6" i="7"/>
  <c r="M9" i="7" s="1"/>
  <c r="M5" i="7"/>
  <c r="M4" i="7"/>
  <c r="M3" i="7"/>
  <c r="M7" i="7" s="1"/>
  <c r="M5" i="29"/>
  <c r="M3" i="29"/>
  <c r="M7" i="29" s="1"/>
  <c r="M6" i="29"/>
  <c r="M9" i="29" s="1"/>
  <c r="M4" i="29"/>
  <c r="Q2" i="39"/>
  <c r="Q2" i="17"/>
  <c r="AD11" i="2"/>
  <c r="P4" i="39" l="1"/>
  <c r="P5" i="39" s="1"/>
  <c r="P4" i="17"/>
  <c r="P5" i="17" s="1"/>
  <c r="AA12" i="2"/>
  <c r="O2" i="29"/>
  <c r="O2" i="7"/>
  <c r="Z8" i="2"/>
  <c r="R5" i="27"/>
  <c r="R2" i="27" s="1"/>
  <c r="R5" i="5"/>
  <c r="R2" i="5" s="1"/>
  <c r="AC5" i="2"/>
  <c r="N5" i="7"/>
  <c r="N4" i="7"/>
  <c r="N3" i="7"/>
  <c r="N7" i="7" s="1"/>
  <c r="N6" i="7"/>
  <c r="N9" i="7" s="1"/>
  <c r="T2" i="39"/>
  <c r="T2" i="17"/>
  <c r="N6" i="29"/>
  <c r="N9" i="29" s="1"/>
  <c r="N5" i="29"/>
  <c r="N4" i="29"/>
  <c r="N3" i="29"/>
  <c r="N7" i="29" s="1"/>
  <c r="S2" i="36"/>
  <c r="S6" i="14"/>
  <c r="S9" i="14" s="1"/>
  <c r="S5" i="14"/>
  <c r="S4" i="14"/>
  <c r="S3" i="14"/>
  <c r="S7" i="14" s="1"/>
  <c r="S2" i="14"/>
  <c r="AD10" i="2"/>
  <c r="S2" i="39"/>
  <c r="S2" i="17"/>
  <c r="R3" i="43"/>
  <c r="R6" i="43" s="1"/>
  <c r="R9" i="43" s="1"/>
  <c r="R3" i="21"/>
  <c r="R6" i="21" s="1"/>
  <c r="R9" i="21" s="1"/>
  <c r="AC17" i="2"/>
  <c r="AE11" i="2"/>
  <c r="R5" i="36"/>
  <c r="R3" i="36"/>
  <c r="R7" i="36" s="1"/>
  <c r="R4" i="36"/>
  <c r="R6" i="36"/>
  <c r="R9" i="36" s="1"/>
  <c r="S6" i="36" l="1"/>
  <c r="S9" i="36" s="1"/>
  <c r="S5" i="36"/>
  <c r="S3" i="36"/>
  <c r="S7" i="36" s="1"/>
  <c r="S4" i="36"/>
  <c r="P2" i="29"/>
  <c r="P2" i="7"/>
  <c r="AA8" i="2"/>
  <c r="Q4" i="39"/>
  <c r="Q5" i="39" s="1"/>
  <c r="Q4" i="17"/>
  <c r="Q5" i="17" s="1"/>
  <c r="AB12" i="2"/>
  <c r="O5" i="7"/>
  <c r="O4" i="7"/>
  <c r="O3" i="7"/>
  <c r="O7" i="7" s="1"/>
  <c r="O6" i="7"/>
  <c r="O9" i="7" s="1"/>
  <c r="S5" i="27"/>
  <c r="S2" i="27" s="1"/>
  <c r="S5" i="5"/>
  <c r="S2" i="5" s="1"/>
  <c r="AD5" i="2"/>
  <c r="T2" i="36"/>
  <c r="T6" i="14"/>
  <c r="T9" i="14" s="1"/>
  <c r="T5" i="14"/>
  <c r="T4" i="14"/>
  <c r="T3" i="14"/>
  <c r="T7" i="14" s="1"/>
  <c r="T2" i="14"/>
  <c r="AF10" i="2"/>
  <c r="AG10" i="2" s="1"/>
  <c r="AE10" i="2"/>
  <c r="U2" i="39"/>
  <c r="U2" i="17"/>
  <c r="AF11" i="2"/>
  <c r="S3" i="43"/>
  <c r="S6" i="43" s="1"/>
  <c r="S9" i="43" s="1"/>
  <c r="S3" i="21"/>
  <c r="S6" i="21" s="1"/>
  <c r="S9" i="21" s="1"/>
  <c r="AD17" i="2"/>
  <c r="O6" i="29"/>
  <c r="O9" i="29" s="1"/>
  <c r="O5" i="29"/>
  <c r="O4" i="29"/>
  <c r="O3" i="29"/>
  <c r="O7" i="29" s="1"/>
  <c r="W2" i="36" l="1"/>
  <c r="W6" i="14"/>
  <c r="W9" i="14" s="1"/>
  <c r="W5" i="14"/>
  <c r="W4" i="14"/>
  <c r="W3" i="14"/>
  <c r="W7" i="14" s="1"/>
  <c r="W2" i="14"/>
  <c r="AH10" i="2"/>
  <c r="V2" i="39"/>
  <c r="V2" i="17"/>
  <c r="T3" i="43"/>
  <c r="T6" i="43" s="1"/>
  <c r="T9" i="43" s="1"/>
  <c r="T3" i="21"/>
  <c r="T6" i="21" s="1"/>
  <c r="T9" i="21" s="1"/>
  <c r="V2" i="36"/>
  <c r="V3" i="14"/>
  <c r="V7" i="14" s="1"/>
  <c r="V4" i="14"/>
  <c r="V5" i="14"/>
  <c r="V6" i="14"/>
  <c r="V9" i="14" s="1"/>
  <c r="V2" i="14"/>
  <c r="T5" i="36"/>
  <c r="T3" i="36"/>
  <c r="T7" i="36" s="1"/>
  <c r="T6" i="36"/>
  <c r="T9" i="36" s="1"/>
  <c r="T4" i="36"/>
  <c r="T5" i="27"/>
  <c r="T2" i="27" s="1"/>
  <c r="T5" i="5"/>
  <c r="T2" i="5" s="1"/>
  <c r="AE5" i="2"/>
  <c r="Q2" i="29"/>
  <c r="Q2" i="7"/>
  <c r="AB8" i="2"/>
  <c r="AE17" i="2"/>
  <c r="AG11" i="2"/>
  <c r="U2" i="36"/>
  <c r="U6" i="14"/>
  <c r="U9" i="14" s="1"/>
  <c r="U2" i="14"/>
  <c r="U3" i="14"/>
  <c r="U7" i="14" s="1"/>
  <c r="U4" i="14"/>
  <c r="U5" i="14"/>
  <c r="P5" i="7"/>
  <c r="P4" i="7"/>
  <c r="P3" i="7"/>
  <c r="P7" i="7" s="1"/>
  <c r="P6" i="7"/>
  <c r="P9" i="7" s="1"/>
  <c r="R4" i="39"/>
  <c r="R5" i="39" s="1"/>
  <c r="R4" i="17"/>
  <c r="R5" i="17" s="1"/>
  <c r="AC12" i="2"/>
  <c r="P6" i="29"/>
  <c r="P9" i="29" s="1"/>
  <c r="P5" i="29"/>
  <c r="P4" i="29"/>
  <c r="P3" i="29"/>
  <c r="P7" i="29" s="1"/>
  <c r="R2" i="29" l="1"/>
  <c r="R2" i="7"/>
  <c r="AC8" i="2"/>
  <c r="V6" i="36"/>
  <c r="V9" i="36" s="1"/>
  <c r="V4" i="36"/>
  <c r="V5" i="36"/>
  <c r="V3" i="36"/>
  <c r="V7" i="36" s="1"/>
  <c r="Q5" i="7"/>
  <c r="Q4" i="7"/>
  <c r="Q3" i="7"/>
  <c r="Q7" i="7" s="1"/>
  <c r="Q6" i="7"/>
  <c r="Q9" i="7" s="1"/>
  <c r="U6" i="36"/>
  <c r="U9" i="36" s="1"/>
  <c r="U4" i="36"/>
  <c r="U3" i="36"/>
  <c r="U7" i="36" s="1"/>
  <c r="U5" i="36"/>
  <c r="S4" i="39"/>
  <c r="S5" i="39" s="1"/>
  <c r="S4" i="17"/>
  <c r="S5" i="17" s="1"/>
  <c r="AD12" i="2"/>
  <c r="W2" i="39"/>
  <c r="W2" i="17"/>
  <c r="Q3" i="29"/>
  <c r="Q7" i="29" s="1"/>
  <c r="Q5" i="29"/>
  <c r="Q6" i="29"/>
  <c r="Q9" i="29" s="1"/>
  <c r="Q4" i="29"/>
  <c r="X2" i="36"/>
  <c r="X6" i="14"/>
  <c r="X9" i="14" s="1"/>
  <c r="X5" i="14"/>
  <c r="X4" i="14"/>
  <c r="X3" i="14"/>
  <c r="X7" i="14" s="1"/>
  <c r="X2" i="14"/>
  <c r="AI10" i="2"/>
  <c r="U3" i="43"/>
  <c r="U6" i="43" s="1"/>
  <c r="U9" i="43" s="1"/>
  <c r="U3" i="21"/>
  <c r="U6" i="21" s="1"/>
  <c r="U9" i="21" s="1"/>
  <c r="AF17" i="2"/>
  <c r="AH11" i="2"/>
  <c r="W6" i="36"/>
  <c r="W9" i="36" s="1"/>
  <c r="W5" i="36"/>
  <c r="W4" i="36"/>
  <c r="W3" i="36"/>
  <c r="W7" i="36" s="1"/>
  <c r="U5" i="27"/>
  <c r="U2" i="27" s="1"/>
  <c r="U5" i="5"/>
  <c r="U2" i="5" s="1"/>
  <c r="AF5" i="2"/>
  <c r="X2" i="39" l="1"/>
  <c r="X2" i="17"/>
  <c r="AI11" i="2"/>
  <c r="AJ11" i="2"/>
  <c r="S2" i="29"/>
  <c r="S2" i="7"/>
  <c r="AD8" i="2"/>
  <c r="T4" i="39"/>
  <c r="T5" i="39" s="1"/>
  <c r="T4" i="17"/>
  <c r="T5" i="17" s="1"/>
  <c r="AE12" i="2"/>
  <c r="X6" i="36"/>
  <c r="X9" i="36" s="1"/>
  <c r="X5" i="36"/>
  <c r="X4" i="36"/>
  <c r="X3" i="36"/>
  <c r="X7" i="36" s="1"/>
  <c r="R3" i="29"/>
  <c r="R7" i="29" s="1"/>
  <c r="R6" i="29"/>
  <c r="R9" i="29" s="1"/>
  <c r="R4" i="29"/>
  <c r="R5" i="29"/>
  <c r="V3" i="43"/>
  <c r="V6" i="43" s="1"/>
  <c r="V9" i="43" s="1"/>
  <c r="V3" i="21"/>
  <c r="V6" i="21" s="1"/>
  <c r="V9" i="21" s="1"/>
  <c r="AG17" i="2"/>
  <c r="R5" i="7"/>
  <c r="R4" i="7"/>
  <c r="R3" i="7"/>
  <c r="R7" i="7" s="1"/>
  <c r="R6" i="7"/>
  <c r="R9" i="7" s="1"/>
  <c r="V5" i="27"/>
  <c r="V2" i="27" s="1"/>
  <c r="V5" i="5"/>
  <c r="V2" i="5" s="1"/>
  <c r="AG5" i="2"/>
  <c r="Y2" i="36"/>
  <c r="Y3" i="14"/>
  <c r="Y7" i="14" s="1"/>
  <c r="Y4" i="14"/>
  <c r="Y5" i="14"/>
  <c r="Y6" i="14"/>
  <c r="Y9" i="14" s="1"/>
  <c r="Y2" i="14"/>
  <c r="AJ10" i="2"/>
  <c r="S6" i="7" l="1"/>
  <c r="S9" i="7" s="1"/>
  <c r="S5" i="7"/>
  <c r="S4" i="7"/>
  <c r="S3" i="7"/>
  <c r="S7" i="7" s="1"/>
  <c r="Z2" i="39"/>
  <c r="Z2" i="17"/>
  <c r="AK11" i="2"/>
  <c r="Z2" i="36"/>
  <c r="Z6" i="14"/>
  <c r="Z9" i="14" s="1"/>
  <c r="Z5" i="14"/>
  <c r="Z4" i="14"/>
  <c r="Z3" i="14"/>
  <c r="Z7" i="14" s="1"/>
  <c r="Z2" i="14"/>
  <c r="AK10" i="2"/>
  <c r="W5" i="27"/>
  <c r="W2" i="27" s="1"/>
  <c r="W5" i="5"/>
  <c r="W2" i="5" s="1"/>
  <c r="AH5" i="2"/>
  <c r="Y2" i="39"/>
  <c r="Y2" i="17"/>
  <c r="Y6" i="36"/>
  <c r="Y9" i="36" s="1"/>
  <c r="Y4" i="36"/>
  <c r="Y5" i="36"/>
  <c r="Y3" i="36"/>
  <c r="Y7" i="36" s="1"/>
  <c r="W3" i="43"/>
  <c r="W6" i="43" s="1"/>
  <c r="W9" i="43" s="1"/>
  <c r="W3" i="21"/>
  <c r="W6" i="21" s="1"/>
  <c r="W9" i="21" s="1"/>
  <c r="AH17" i="2"/>
  <c r="T2" i="29"/>
  <c r="T2" i="7"/>
  <c r="AE8" i="2"/>
  <c r="S6" i="29"/>
  <c r="S9" i="29" s="1"/>
  <c r="S5" i="29"/>
  <c r="S4" i="29"/>
  <c r="S3" i="29"/>
  <c r="S7" i="29" s="1"/>
  <c r="U4" i="39"/>
  <c r="U5" i="39" s="1"/>
  <c r="U4" i="17"/>
  <c r="U5" i="17" s="1"/>
  <c r="AF12" i="2"/>
  <c r="AA2" i="39" l="1"/>
  <c r="AA2" i="17"/>
  <c r="AL11" i="2"/>
  <c r="AA2" i="36"/>
  <c r="AA6" i="14"/>
  <c r="AA9" i="14" s="1"/>
  <c r="AA5" i="14"/>
  <c r="AA4" i="14"/>
  <c r="AA3" i="14"/>
  <c r="AA7" i="14" s="1"/>
  <c r="AA2" i="14"/>
  <c r="AL10" i="2"/>
  <c r="X5" i="27"/>
  <c r="X2" i="27" s="1"/>
  <c r="X5" i="5"/>
  <c r="X2" i="5" s="1"/>
  <c r="AI5" i="2"/>
  <c r="V4" i="39"/>
  <c r="V5" i="39" s="1"/>
  <c r="V4" i="17"/>
  <c r="V5" i="17" s="1"/>
  <c r="AG12" i="2"/>
  <c r="T6" i="29"/>
  <c r="T9" i="29" s="1"/>
  <c r="T5" i="29"/>
  <c r="T4" i="29"/>
  <c r="T3" i="29"/>
  <c r="T7" i="29" s="1"/>
  <c r="U2" i="29"/>
  <c r="U2" i="7"/>
  <c r="AF8" i="2"/>
  <c r="X3" i="43"/>
  <c r="X6" i="43" s="1"/>
  <c r="X9" i="43" s="1"/>
  <c r="X3" i="21"/>
  <c r="X6" i="21" s="1"/>
  <c r="X9" i="21" s="1"/>
  <c r="AI17" i="2"/>
  <c r="Z5" i="36"/>
  <c r="Z3" i="36"/>
  <c r="Z7" i="36" s="1"/>
  <c r="Z4" i="36"/>
  <c r="Z6" i="36"/>
  <c r="Z9" i="36" s="1"/>
  <c r="T6" i="7"/>
  <c r="T9" i="7" s="1"/>
  <c r="T5" i="7"/>
  <c r="T4" i="7"/>
  <c r="T3" i="7"/>
  <c r="T7" i="7" s="1"/>
  <c r="AA5" i="36" l="1"/>
  <c r="AA3" i="36"/>
  <c r="AA7" i="36" s="1"/>
  <c r="AA6" i="36"/>
  <c r="AA9" i="36" s="1"/>
  <c r="AA4" i="36"/>
  <c r="U6" i="7"/>
  <c r="U9" i="7" s="1"/>
  <c r="U5" i="7"/>
  <c r="U4" i="7"/>
  <c r="U3" i="7"/>
  <c r="U7" i="7" s="1"/>
  <c r="W4" i="39"/>
  <c r="W5" i="39" s="1"/>
  <c r="W4" i="17"/>
  <c r="W5" i="17" s="1"/>
  <c r="AH12" i="2"/>
  <c r="AB2" i="39"/>
  <c r="AB2" i="17"/>
  <c r="AM11" i="2"/>
  <c r="U3" i="29"/>
  <c r="U7" i="29" s="1"/>
  <c r="U6" i="29"/>
  <c r="U9" i="29" s="1"/>
  <c r="U4" i="29"/>
  <c r="U5" i="29"/>
  <c r="AB2" i="36"/>
  <c r="AB6" i="14"/>
  <c r="AB9" i="14" s="1"/>
  <c r="AB5" i="14"/>
  <c r="AB4" i="14"/>
  <c r="AB3" i="14"/>
  <c r="AB7" i="14" s="1"/>
  <c r="AB2" i="14"/>
  <c r="AM10" i="2"/>
  <c r="Y3" i="43"/>
  <c r="Y6" i="43" s="1"/>
  <c r="Y9" i="43" s="1"/>
  <c r="Y3" i="21"/>
  <c r="Y6" i="21" s="1"/>
  <c r="Y9" i="21" s="1"/>
  <c r="AJ17" i="2"/>
  <c r="Y5" i="27"/>
  <c r="Y2" i="27" s="1"/>
  <c r="Y5" i="5"/>
  <c r="Y2" i="5" s="1"/>
  <c r="AJ5" i="2"/>
  <c r="V2" i="29"/>
  <c r="V2" i="7"/>
  <c r="AG8" i="2"/>
  <c r="V6" i="29" l="1"/>
  <c r="V9" i="29" s="1"/>
  <c r="V5" i="29"/>
  <c r="V4" i="29"/>
  <c r="V3" i="29"/>
  <c r="V7" i="29" s="1"/>
  <c r="AC2" i="39"/>
  <c r="AC2" i="17"/>
  <c r="AN11" i="2"/>
  <c r="Z3" i="43"/>
  <c r="Z6" i="43" s="1"/>
  <c r="Z9" i="43" s="1"/>
  <c r="Z3" i="21"/>
  <c r="Z6" i="21" s="1"/>
  <c r="Z9" i="21" s="1"/>
  <c r="AK17" i="2"/>
  <c r="X4" i="39"/>
  <c r="X5" i="39" s="1"/>
  <c r="X4" i="17"/>
  <c r="X5" i="17" s="1"/>
  <c r="AI12" i="2"/>
  <c r="AB4" i="36"/>
  <c r="AB3" i="36"/>
  <c r="AB7" i="36" s="1"/>
  <c r="AB5" i="36"/>
  <c r="AB6" i="36"/>
  <c r="AB9" i="36" s="1"/>
  <c r="W2" i="29"/>
  <c r="W2" i="7"/>
  <c r="AH8" i="2"/>
  <c r="Z5" i="27"/>
  <c r="Z2" i="27" s="1"/>
  <c r="Z5" i="5"/>
  <c r="Z2" i="5" s="1"/>
  <c r="AK5" i="2"/>
  <c r="AC2" i="36"/>
  <c r="AC4" i="14"/>
  <c r="AC5" i="14"/>
  <c r="AC6" i="14"/>
  <c r="AC9" i="14" s="1"/>
  <c r="AC2" i="14"/>
  <c r="AC3" i="14"/>
  <c r="AC7" i="14" s="1"/>
  <c r="AN10" i="2"/>
  <c r="V6" i="7"/>
  <c r="V9" i="7" s="1"/>
  <c r="V5" i="7"/>
  <c r="V4" i="7"/>
  <c r="V3" i="7"/>
  <c r="V7" i="7" s="1"/>
  <c r="W5" i="7" l="1"/>
  <c r="W4" i="7"/>
  <c r="W3" i="7"/>
  <c r="W7" i="7" s="1"/>
  <c r="W6" i="7"/>
  <c r="W9" i="7" s="1"/>
  <c r="AC5" i="36"/>
  <c r="AC3" i="36"/>
  <c r="AC7" i="36" s="1"/>
  <c r="AC6" i="36"/>
  <c r="AC9" i="36" s="1"/>
  <c r="AC4" i="36"/>
  <c r="AD2" i="39"/>
  <c r="AD2" i="17"/>
  <c r="AO11" i="2"/>
  <c r="AD2" i="36"/>
  <c r="AD4" i="14"/>
  <c r="AD5" i="14"/>
  <c r="AD6" i="14"/>
  <c r="AD9" i="14" s="1"/>
  <c r="AD2" i="14"/>
  <c r="AD3" i="14"/>
  <c r="AD7" i="14" s="1"/>
  <c r="AO10" i="2"/>
  <c r="AA5" i="27"/>
  <c r="AA2" i="27" s="1"/>
  <c r="AA5" i="5"/>
  <c r="AA2" i="5" s="1"/>
  <c r="AL5" i="2"/>
  <c r="AA3" i="43"/>
  <c r="AA6" i="43" s="1"/>
  <c r="AA9" i="43" s="1"/>
  <c r="AA3" i="21"/>
  <c r="AA6" i="21" s="1"/>
  <c r="AA9" i="21" s="1"/>
  <c r="AL17" i="2"/>
  <c r="X2" i="29"/>
  <c r="X2" i="7"/>
  <c r="AI8" i="2"/>
  <c r="W6" i="29"/>
  <c r="W9" i="29" s="1"/>
  <c r="W5" i="29"/>
  <c r="W4" i="29"/>
  <c r="W3" i="29"/>
  <c r="W7" i="29" s="1"/>
  <c r="Y4" i="39"/>
  <c r="Y5" i="39" s="1"/>
  <c r="Y4" i="17"/>
  <c r="Y5" i="17" s="1"/>
  <c r="AJ12" i="2"/>
  <c r="AB5" i="27" l="1"/>
  <c r="AB2" i="27" s="1"/>
  <c r="AB5" i="5"/>
  <c r="AB2" i="5" s="1"/>
  <c r="AM5" i="2"/>
  <c r="Z4" i="39"/>
  <c r="Z5" i="39" s="1"/>
  <c r="Z4" i="17"/>
  <c r="Z5" i="17" s="1"/>
  <c r="AK12" i="2"/>
  <c r="AD6" i="36"/>
  <c r="AD9" i="36" s="1"/>
  <c r="AD4" i="36"/>
  <c r="AD5" i="36"/>
  <c r="AD3" i="36"/>
  <c r="AD7" i="36" s="1"/>
  <c r="Y2" i="29"/>
  <c r="Y2" i="7"/>
  <c r="AJ8" i="2"/>
  <c r="AE2" i="39"/>
  <c r="AE2" i="17"/>
  <c r="AP11" i="2"/>
  <c r="X5" i="7"/>
  <c r="X4" i="7"/>
  <c r="X3" i="7"/>
  <c r="X7" i="7" s="1"/>
  <c r="X6" i="7"/>
  <c r="X9" i="7" s="1"/>
  <c r="AE2" i="36"/>
  <c r="AE6" i="14"/>
  <c r="AE9" i="14" s="1"/>
  <c r="AE5" i="14"/>
  <c r="AE4" i="14"/>
  <c r="AE3" i="14"/>
  <c r="AE7" i="14" s="1"/>
  <c r="AE2" i="14"/>
  <c r="AP10" i="2"/>
  <c r="X6" i="29"/>
  <c r="X9" i="29" s="1"/>
  <c r="X5" i="29"/>
  <c r="X4" i="29"/>
  <c r="X3" i="29"/>
  <c r="X7" i="29" s="1"/>
  <c r="AB3" i="43"/>
  <c r="AB6" i="43" s="1"/>
  <c r="AB9" i="43" s="1"/>
  <c r="AB3" i="21"/>
  <c r="AB6" i="21" s="1"/>
  <c r="AB9" i="21" s="1"/>
  <c r="AM17" i="2"/>
  <c r="AC3" i="43" l="1"/>
  <c r="AC6" i="43" s="1"/>
  <c r="AC9" i="43" s="1"/>
  <c r="AC3" i="21"/>
  <c r="AC6" i="21" s="1"/>
  <c r="AC9" i="21" s="1"/>
  <c r="AN17" i="2"/>
  <c r="AF2" i="36"/>
  <c r="AF6" i="14"/>
  <c r="AF9" i="14" s="1"/>
  <c r="AF5" i="14"/>
  <c r="AF4" i="14"/>
  <c r="AF3" i="14"/>
  <c r="AF7" i="14" s="1"/>
  <c r="AF2" i="14"/>
  <c r="AQ10" i="2"/>
  <c r="Y5" i="7"/>
  <c r="Y4" i="7"/>
  <c r="Y3" i="7"/>
  <c r="Y7" i="7" s="1"/>
  <c r="Y6" i="7"/>
  <c r="Y9" i="7" s="1"/>
  <c r="AA4" i="39"/>
  <c r="AA5" i="39" s="1"/>
  <c r="AA4" i="17"/>
  <c r="AA5" i="17" s="1"/>
  <c r="AL12" i="2"/>
  <c r="Y6" i="29"/>
  <c r="Y9" i="29" s="1"/>
  <c r="Y4" i="29"/>
  <c r="Y5" i="29"/>
  <c r="Y3" i="29"/>
  <c r="Y7" i="29" s="1"/>
  <c r="AF2" i="39"/>
  <c r="AF2" i="17"/>
  <c r="AQ11" i="2"/>
  <c r="AC5" i="27"/>
  <c r="AC2" i="27" s="1"/>
  <c r="AC5" i="5"/>
  <c r="AC2" i="5" s="1"/>
  <c r="AN5" i="2"/>
  <c r="AE6" i="36"/>
  <c r="AE9" i="36" s="1"/>
  <c r="AE5" i="36"/>
  <c r="AE4" i="36"/>
  <c r="AE3" i="36"/>
  <c r="AE7" i="36" s="1"/>
  <c r="Z2" i="29"/>
  <c r="Z2" i="7"/>
  <c r="AK8" i="2"/>
  <c r="AG2" i="39" l="1"/>
  <c r="AG2" i="17"/>
  <c r="Z6" i="29"/>
  <c r="Z9" i="29" s="1"/>
  <c r="Z5" i="29"/>
  <c r="Z4" i="29"/>
  <c r="Z3" i="29"/>
  <c r="Z7" i="29" s="1"/>
  <c r="AF6" i="36"/>
  <c r="AF9" i="36" s="1"/>
  <c r="AF4" i="36"/>
  <c r="AF3" i="36"/>
  <c r="AF7" i="36" s="1"/>
  <c r="AF5" i="36"/>
  <c r="AD5" i="27"/>
  <c r="AD2" i="27" s="1"/>
  <c r="AD5" i="5"/>
  <c r="AD2" i="5" s="1"/>
  <c r="AO5" i="2"/>
  <c r="AA2" i="29"/>
  <c r="AA2" i="7"/>
  <c r="AL8" i="2"/>
  <c r="AG2" i="36"/>
  <c r="AG5" i="14"/>
  <c r="AG6" i="14"/>
  <c r="AG9" i="14" s="1"/>
  <c r="AG2" i="14"/>
  <c r="AG3" i="14"/>
  <c r="AG7" i="14" s="1"/>
  <c r="AG4" i="14"/>
  <c r="AD3" i="43"/>
  <c r="AD6" i="43" s="1"/>
  <c r="AD9" i="43" s="1"/>
  <c r="AD3" i="21"/>
  <c r="AD6" i="21" s="1"/>
  <c r="AD9" i="21" s="1"/>
  <c r="AO17" i="2"/>
  <c r="Z5" i="7"/>
  <c r="Z4" i="7"/>
  <c r="Z3" i="7"/>
  <c r="Z7" i="7" s="1"/>
  <c r="Z6" i="7"/>
  <c r="Z9" i="7" s="1"/>
  <c r="AB4" i="39"/>
  <c r="AB5" i="39" s="1"/>
  <c r="AB4" i="17"/>
  <c r="AB5" i="17" s="1"/>
  <c r="AM12" i="2"/>
  <c r="AB2" i="29" l="1"/>
  <c r="AB2" i="7"/>
  <c r="AM8" i="2"/>
  <c r="AA6" i="7"/>
  <c r="AA9" i="7" s="1"/>
  <c r="AA5" i="7"/>
  <c r="AA4" i="7"/>
  <c r="AA3" i="7"/>
  <c r="AA7" i="7" s="1"/>
  <c r="AA6" i="29"/>
  <c r="AA9" i="29" s="1"/>
  <c r="AA4" i="29"/>
  <c r="AA5" i="29"/>
  <c r="AA3" i="29"/>
  <c r="AA7" i="29" s="1"/>
  <c r="AE5" i="27"/>
  <c r="AE2" i="27" s="1"/>
  <c r="AE5" i="5"/>
  <c r="AE2" i="5" s="1"/>
  <c r="AP5" i="2"/>
  <c r="AC4" i="39"/>
  <c r="AC5" i="39" s="1"/>
  <c r="AC4" i="17"/>
  <c r="AC5" i="17" s="1"/>
  <c r="AN12" i="2"/>
  <c r="AE3" i="43"/>
  <c r="AE6" i="43" s="1"/>
  <c r="AE9" i="43" s="1"/>
  <c r="AE3" i="21"/>
  <c r="AE6" i="21" s="1"/>
  <c r="AE9" i="21" s="1"/>
  <c r="AP17" i="2"/>
  <c r="AG4" i="36"/>
  <c r="AG6" i="36"/>
  <c r="AG9" i="36" s="1"/>
  <c r="AG5" i="36"/>
  <c r="AG3" i="36"/>
  <c r="AG7" i="36" s="1"/>
  <c r="AD4" i="39" l="1"/>
  <c r="AD5" i="39" s="1"/>
  <c r="AD4" i="17"/>
  <c r="AD5" i="17" s="1"/>
  <c r="AO12" i="2"/>
  <c r="AF5" i="27"/>
  <c r="AF2" i="27" s="1"/>
  <c r="AF5" i="5"/>
  <c r="AF2" i="5" s="1"/>
  <c r="AQ5" i="2"/>
  <c r="AF3" i="43"/>
  <c r="AF6" i="43" s="1"/>
  <c r="AF9" i="43" s="1"/>
  <c r="AF3" i="21"/>
  <c r="AF6" i="21" s="1"/>
  <c r="AF9" i="21" s="1"/>
  <c r="AQ17" i="2"/>
  <c r="AC2" i="29"/>
  <c r="AC2" i="7"/>
  <c r="AN8" i="2"/>
  <c r="AB6" i="7"/>
  <c r="AB9" i="7" s="1"/>
  <c r="AB5" i="7"/>
  <c r="AB4" i="7"/>
  <c r="AB3" i="7"/>
  <c r="AB7" i="7" s="1"/>
  <c r="AB5" i="29"/>
  <c r="AB3" i="29"/>
  <c r="AB7" i="29" s="1"/>
  <c r="AB6" i="29"/>
  <c r="AB9" i="29" s="1"/>
  <c r="AB4" i="29"/>
  <c r="AG5" i="27" l="1"/>
  <c r="AG2" i="27" s="1"/>
  <c r="AG5" i="5"/>
  <c r="AG2" i="5" s="1"/>
  <c r="AG3" i="43"/>
  <c r="AG6" i="43" s="1"/>
  <c r="AG9" i="43" s="1"/>
  <c r="AG3" i="21"/>
  <c r="AG6" i="21" s="1"/>
  <c r="AG9" i="21" s="1"/>
  <c r="AD2" i="29"/>
  <c r="AD2" i="7"/>
  <c r="AO8" i="2"/>
  <c r="AC6" i="7"/>
  <c r="AC9" i="7" s="1"/>
  <c r="AC4" i="7"/>
  <c r="AC3" i="7"/>
  <c r="AC7" i="7" s="1"/>
  <c r="AC5" i="7"/>
  <c r="AE4" i="39"/>
  <c r="AE5" i="39" s="1"/>
  <c r="AE4" i="17"/>
  <c r="AE5" i="17" s="1"/>
  <c r="AP12" i="2"/>
  <c r="AC6" i="29"/>
  <c r="AC9" i="29" s="1"/>
  <c r="AC5" i="29"/>
  <c r="AC4" i="29"/>
  <c r="AC3" i="29"/>
  <c r="AC7" i="29" s="1"/>
  <c r="AE2" i="29" l="1"/>
  <c r="AE2" i="7"/>
  <c r="AP8" i="2"/>
  <c r="AF4" i="39"/>
  <c r="AF5" i="39" s="1"/>
  <c r="AF4" i="17"/>
  <c r="AF5" i="17" s="1"/>
  <c r="AQ12" i="2"/>
  <c r="AD6" i="7"/>
  <c r="AD9" i="7" s="1"/>
  <c r="AD4" i="7"/>
  <c r="AD3" i="7"/>
  <c r="AD7" i="7" s="1"/>
  <c r="AD5" i="7"/>
  <c r="AD6" i="29"/>
  <c r="AD9" i="29" s="1"/>
  <c r="AD5" i="29"/>
  <c r="AD4" i="29"/>
  <c r="AD3" i="29"/>
  <c r="AD7" i="29" s="1"/>
  <c r="AG4" i="39" l="1"/>
  <c r="AG5" i="39" s="1"/>
  <c r="AG4" i="17"/>
  <c r="AG5" i="17" s="1"/>
  <c r="AF2" i="29"/>
  <c r="AF2" i="7"/>
  <c r="AQ8" i="2"/>
  <c r="AE6" i="7"/>
  <c r="AE9" i="7" s="1"/>
  <c r="AE4" i="7"/>
  <c r="AE3" i="7"/>
  <c r="AE7" i="7" s="1"/>
  <c r="AE5" i="7"/>
  <c r="AE6" i="29"/>
  <c r="AE9" i="29" s="1"/>
  <c r="AE5" i="29"/>
  <c r="AE4" i="29"/>
  <c r="AE3" i="29"/>
  <c r="AE7" i="29" s="1"/>
  <c r="AG2" i="29" l="1"/>
  <c r="AG2" i="7"/>
  <c r="AF4" i="7"/>
  <c r="AF3" i="7"/>
  <c r="AF7" i="7" s="1"/>
  <c r="AF5" i="7"/>
  <c r="AF6" i="7"/>
  <c r="AF9" i="7" s="1"/>
  <c r="AF6" i="29"/>
  <c r="AF9" i="29" s="1"/>
  <c r="AF5" i="29"/>
  <c r="AF4" i="29"/>
  <c r="AF3" i="29"/>
  <c r="AF7" i="29" s="1"/>
  <c r="AG4" i="7" l="1"/>
  <c r="AG3" i="7"/>
  <c r="AG7" i="7" s="1"/>
  <c r="AG5" i="7"/>
  <c r="AG6" i="7"/>
  <c r="AG9" i="7" s="1"/>
  <c r="AG5" i="29"/>
  <c r="AG3" i="29"/>
  <c r="AG7" i="29" s="1"/>
  <c r="AG4" i="29"/>
  <c r="AG6" i="29"/>
  <c r="AG9" i="29" s="1"/>
</calcChain>
</file>

<file path=xl/sharedStrings.xml><?xml version="1.0" encoding="utf-8"?>
<sst xmlns="http://schemas.openxmlformats.org/spreadsheetml/2006/main" count="545" uniqueCount="157">
  <si>
    <t>BFPaT BAU Pretax Fuel Price by Sector</t>
  </si>
  <si>
    <t>BFPaT BAU Fuel Tax by Sector</t>
  </si>
  <si>
    <t>Sources:</t>
  </si>
  <si>
    <t>All Fuel Prices</t>
  </si>
  <si>
    <t>Handbook of Energy Economics and Statistics</t>
  </si>
  <si>
    <t>https://www.esdm.go.id/assets/media/content/content-handbook-of-energy-and-economic-statistics-of-indonesia-2020.pdf</t>
  </si>
  <si>
    <t>Notes</t>
  </si>
  <si>
    <t>Pre-Tax Prices</t>
  </si>
  <si>
    <r>
      <rPr>
        <sz val="11"/>
        <color theme="1"/>
        <rFont val="Calibri"/>
        <family val="2"/>
      </rPr>
      <t xml:space="preserve">This variable contains </t>
    </r>
    <r>
      <rPr>
        <b/>
        <sz val="11"/>
        <color theme="1"/>
        <rFont val="Calibri"/>
        <family val="2"/>
      </rPr>
      <t>PRE-TAX</t>
    </r>
    <r>
      <rPr>
        <sz val="11"/>
        <color theme="1"/>
        <rFont val="Calibri"/>
        <family val="2"/>
      </rPr>
      <t xml:space="preserve"> fuel prices per unit energy, disaggregated by sector.</t>
    </r>
  </si>
  <si>
    <t>BAU Fuel Taxes</t>
  </si>
  <si>
    <t>Separately, it also specifies the amount of BAU fuel tax per unit energy that is levied on each fuel.</t>
  </si>
  <si>
    <t>BAU fuel taxes include sales taxes, value-added taxes (VAT), and excise taxes, not carbon taxes.</t>
  </si>
  <si>
    <t>If there is a BAU Carbon Tax in the modeled region, its effect on fuel prices must not be included here.</t>
  </si>
  <si>
    <t>(A BAU carbon tax is specified separately in fuels/BCTR BAU Carbon Tax Rate.)</t>
  </si>
  <si>
    <t>BAU Fuel Subsidies</t>
  </si>
  <si>
    <t>All pre-tax fuel prices in this variable should incorporate the contribution of any BAU subsidies.</t>
  </si>
  <si>
    <t>This is because BAU subsidies are often applied far upstream of retail sales, such as subsidies for oil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</si>
  <si>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</si>
  <si>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</si>
  <si>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</si>
  <si>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</si>
  <si>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are already included in the reported fuel prices you are likely to find for any country or region.</t>
  </si>
  <si>
    <t>(In the event you do have pre-subsidy fuel prices, you must subtract out the subsidy before entering</t>
  </si>
  <si>
    <t>fuel price data in this variable, to reflect the pre-tax price seen by fuel purchasers.)</t>
  </si>
  <si>
    <t>Buildings Sectors</t>
  </si>
  <si>
    <t>Since fuel pricing differs between residential and commercial buidlings, the buildings</t>
  </si>
  <si>
    <t>sector has been split into two "sectors" for purposes of this variable and related calculations.</t>
  </si>
  <si>
    <t>U.S. Data Notes</t>
  </si>
  <si>
    <t>For coal, industry prices are weighted by consumption by coal type from AEO Table 2. The remaining prices are from AEO Table 3.</t>
  </si>
  <si>
    <t>Biomass and district heat prices are taken to be constant in real dollars throughout the model run.</t>
  </si>
  <si>
    <t>We assume the price of biodiesel scales up or down by the same percentage as petroleum diesel,</t>
  </si>
  <si>
    <t>based on historical fuel price correlation.</t>
  </si>
  <si>
    <t>Hydro, wind, solar, and geothermal do not have fuel cost.  These sheets contain zeroes.</t>
  </si>
  <si>
    <t>District Heating and Hydrogen Supply</t>
  </si>
  <si>
    <t>Prices for fuels for the District Heating sector are assumed to be the same as the prices for those fuels for the Electricity</t>
  </si>
  <si>
    <t>Sector, as both heat and electricity plants are run by utilities (and some CHP plants produce both heat and electricity).</t>
  </si>
  <si>
    <t>The hydrogen supply sector uses the District Heating prices, and uses electricity, so we use electricity prices seen by</t>
  </si>
  <si>
    <t>the Industry sector.</t>
  </si>
  <si>
    <t>The LULUCF sector does not use fuel.  (Agriculture fuel use is handled as part of Industry.)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</si>
  <si>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</si>
  <si>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</si>
  <si>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</si>
  <si>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Based on AEO Table 59, crude oil and heavy fuel oil (residual oil) do not appear to be taxed.</t>
  </si>
  <si>
    <t>For all other fuels, we assume the national average sales tax rate.</t>
  </si>
  <si>
    <t>Currency Year Adjustment</t>
  </si>
  <si>
    <t>The EIA SEDS document reports dollars that are not adjusted for inflation (according to associated technical notes document).  We</t>
  </si>
  <si>
    <t>use the 2014 row, so it is reported in 2014 dollars.</t>
  </si>
  <si>
    <t>We adjust dollars of the following years to 2012 dollars using the following conversion factors:</t>
  </si>
  <si>
    <t>2019 to 2012</t>
  </si>
  <si>
    <t>2018 to 2012; used for EIA AEO 2018 and DOE Clean Cities report</t>
  </si>
  <si>
    <t>2015 to 2012; used for CEC/CARB hydrogen report</t>
  </si>
  <si>
    <t>2011 to 2012; used for Euroheat and Power statistics</t>
  </si>
  <si>
    <t>See "cpi.xlsx" in the InputData folder for source information.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</si>
  <si>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</si>
  <si>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</si>
  <si>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</si>
  <si>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</si>
  <si>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For the United States EPS, we use West Texas Intermediate as our crude benchmark, as this is typical in the U.S.</t>
  </si>
  <si>
    <t>When adapting the EPS to other countries, using Brent crude (also available in AEO table 12) is advised, and</t>
  </si>
  <si>
    <t>the heat content used should be switched to the value for "imported" crude above.</t>
  </si>
  <si>
    <t>Municipal Solid Waste Prices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</si>
  <si>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</si>
  <si>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</si>
  <si>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</si>
  <si>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</si>
  <si>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</si>
  <si>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resulting in a fuel cost of zero.   (This assumes MSW power plants get all their profit from selling power,</t>
  </si>
  <si>
    <t>and they break even on the tipping fees.)</t>
  </si>
  <si>
    <t>Units (US$/BOE)</t>
  </si>
  <si>
    <t>Electricity - Household</t>
  </si>
  <si>
    <t>Electricity - Industry</t>
  </si>
  <si>
    <t>Electricity - Commercial</t>
  </si>
  <si>
    <t>Coal - Indonesia</t>
  </si>
  <si>
    <t>Coal - US</t>
  </si>
  <si>
    <t>Natural Gas (US)</t>
  </si>
  <si>
    <t>Gasoline</t>
  </si>
  <si>
    <t>Gasoil CN 48 - Indonesia</t>
  </si>
  <si>
    <t>Avtur (Jet Fuel)</t>
  </si>
  <si>
    <t>Kerosene</t>
  </si>
  <si>
    <t>LPG 3 kg</t>
  </si>
  <si>
    <t>LPG 12 kg</t>
  </si>
  <si>
    <t>LPG 50 kg</t>
  </si>
  <si>
    <t>Average LPG</t>
  </si>
  <si>
    <t>Crude Oil</t>
  </si>
  <si>
    <t>Conversion Rate</t>
  </si>
  <si>
    <t xml:space="preserve">Assumption: </t>
  </si>
  <si>
    <t>BTU per</t>
  </si>
  <si>
    <t>BOE</t>
  </si>
  <si>
    <t>transportation = commercial sector</t>
  </si>
  <si>
    <t>industry = dist. heating and geoengineering sector</t>
  </si>
  <si>
    <t>Average Sales Tax Rate</t>
  </si>
  <si>
    <t>Used when no more specific data are available for a fuel type.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</si>
  <si>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</si>
  <si>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</si>
  <si>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</si>
  <si>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</si>
  <si>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</si>
  <si>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</si>
  <si>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</si>
  <si>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</si>
  <si>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</si>
  <si>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</si>
  <si>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</si>
  <si>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</si>
  <si>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</si>
  <si>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</si>
  <si>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geothermal (does not use fuel)</t>
  </si>
  <si>
    <t>lignite</t>
  </si>
  <si>
    <t>crude oil</t>
  </si>
  <si>
    <t>heavy fuel oil</t>
  </si>
  <si>
    <t>LPG propane or butane</t>
  </si>
  <si>
    <t>municipal solid waste (no fuel cost)</t>
  </si>
  <si>
    <t>hydrogen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</si>
  <si>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</si>
  <si>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</si>
  <si>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</si>
  <si>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</si>
  <si>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</si>
  <si>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</si>
  <si>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</si>
  <si>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</si>
  <si>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</si>
  <si>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Fuel Tax ($/BTU)</t>
  </si>
  <si>
    <t>Table 12: New Vehicle Fuel Economies, Fuel Economy Ratios, Gasoline Fuel Prices, and GasolineEquivalent Hydrogen Prices</t>
  </si>
  <si>
    <t>Vehicle Fuel Economies</t>
  </si>
  <si>
    <t xml:space="preserve">New Fuel Cell Electric Vehicle (FCEV) </t>
  </si>
  <si>
    <t xml:space="preserve">New Conventional Gasoline Vehicle (CGV)  </t>
  </si>
  <si>
    <t xml:space="preserve">Fuel Economy Ratio (FCEV/CGV)   </t>
  </si>
  <si>
    <t>Fuel Prices</t>
  </si>
  <si>
    <t xml:space="preserve">Gasoline Price ($/gal)    </t>
  </si>
  <si>
    <t xml:space="preserve">Gasoline-Equivalent Hydrogen Price ($/kg)   </t>
  </si>
  <si>
    <t>Hydrogen Price used in Scenario Analyses ($/kg)</t>
  </si>
  <si>
    <t>Hydrogen Energy Content (using Higher Heating Values)</t>
  </si>
  <si>
    <t>BTU/lb</t>
  </si>
  <si>
    <t>Source: U.S. DOE, Alternative Fuels Data Center, https://afdc.energy.gov/fuels/fuel_comparison_chart.pdf</t>
  </si>
  <si>
    <t>Conversion factor</t>
  </si>
  <si>
    <t>lb/kg</t>
  </si>
  <si>
    <t>Hydrogen Prices in $/BTU and Extrapolated to 2050</t>
  </si>
  <si>
    <t>Hydrogen Prices ($/BTU)</t>
  </si>
  <si>
    <t>These data points form a linear cost decline.  Projecting it out to 2050 results in a cost decline of 70% relative to 2018.</t>
  </si>
  <si>
    <t>However, the IEA source (The Future of Hydrogen) only projects a 50% cost cecline in hydrogen supplier CapEx and OpEx</t>
  </si>
  <si>
    <t>over that time period, and only for electrolysis, not for natural gas reforming or coal gasification.</t>
  </si>
  <si>
    <t>To have the drop in prices charged by hydrogen suppliers better match the price drops in their CapEx and OpEx costs,</t>
  </si>
  <si>
    <t>we use IEA data to project percentage declines in hydrogen cost, though we continue to rely on</t>
  </si>
  <si>
    <t>California Energy Commission / California Air Resources Board data for prices in the start year.</t>
  </si>
  <si>
    <t>We only use electrolysis costs here, because they are the only costs that decline, and they may drive the market</t>
  </si>
  <si>
    <t>price of hydrogen fuel.  (In any case, these declines are already more conservative than extrapolating CEC/CARB values.)</t>
  </si>
  <si>
    <t>BNEF Year</t>
  </si>
  <si>
    <t>Hydrogen Price ($/BTU)</t>
  </si>
  <si>
    <t>Hydrogen Prices using CEC/CARB Start Year Price and IEA Rate of Price Decline</t>
  </si>
  <si>
    <t>Transportation Sector Hydrogen Prices</t>
  </si>
  <si>
    <t>$/kg (2020 USD)</t>
  </si>
  <si>
    <t>$/BTU (2012 USD)</t>
  </si>
  <si>
    <t>2022 to 2012</t>
  </si>
  <si>
    <t>2021 to 2012</t>
  </si>
  <si>
    <t>2020 to 2012</t>
  </si>
  <si>
    <t>Hydrogen values are from the US version, but used the Indonesia tax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</si>
</sst>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00E+00"/>
    <numFmt numFmtId="167" formatCode="_(* #,##0.0000_);_(* \(#,##0.0000\);_(* &quot;-&quot;??_);_(@_)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3C018"/>
        <bgColor rgb="FFF3C018"/>
      </patternFill>
    </fill>
    <fill>
      <patternFill patternType="solid">
        <fgColor rgb="FF88DBFF"/>
        <bgColor rgb="FF88DB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6" fillId="0" borderId="1"/>
  </cellStyleXfs>
  <cellXfs count="5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5" borderId="2" xfId="0" applyFont="1" applyFill="1" applyBorder="1"/>
    <xf numFmtId="0" fontId="7" fillId="6" borderId="2" xfId="0" applyFont="1" applyFill="1" applyBorder="1"/>
    <xf numFmtId="4" fontId="6" fillId="0" borderId="2" xfId="0" applyNumberFormat="1" applyFont="1" applyBorder="1"/>
    <xf numFmtId="4" fontId="6" fillId="5" borderId="2" xfId="0" applyNumberFormat="1" applyFont="1" applyFill="1" applyBorder="1"/>
    <xf numFmtId="4" fontId="0" fillId="0" borderId="2" xfId="0" applyNumberFormat="1" applyBorder="1"/>
    <xf numFmtId="4" fontId="0" fillId="0" borderId="2" xfId="0" applyNumberFormat="1" applyBorder="1" applyAlignment="1">
      <alignment horizontal="right" wrapText="1"/>
    </xf>
    <xf numFmtId="4" fontId="7" fillId="6" borderId="2" xfId="0" applyNumberFormat="1" applyFont="1" applyFill="1" applyBorder="1"/>
    <xf numFmtId="4" fontId="8" fillId="0" borderId="2" xfId="0" applyNumberFormat="1" applyFont="1" applyBorder="1" applyAlignment="1">
      <alignment horizontal="right" wrapText="1"/>
    </xf>
    <xf numFmtId="4" fontId="8" fillId="5" borderId="2" xfId="0" applyNumberFormat="1" applyFont="1" applyFill="1" applyBorder="1" applyAlignment="1">
      <alignment horizontal="right" wrapText="1"/>
    </xf>
    <xf numFmtId="0" fontId="6" fillId="0" borderId="0" xfId="0" applyFont="1"/>
    <xf numFmtId="4" fontId="6" fillId="0" borderId="0" xfId="0" applyNumberFormat="1" applyFont="1"/>
    <xf numFmtId="4" fontId="8" fillId="0" borderId="0" xfId="0" applyNumberFormat="1" applyFont="1" applyAlignment="1">
      <alignment horizontal="right" wrapText="1"/>
    </xf>
    <xf numFmtId="11" fontId="6" fillId="0" borderId="2" xfId="0" applyNumberFormat="1" applyFont="1" applyBorder="1"/>
    <xf numFmtId="0" fontId="9" fillId="7" borderId="0" xfId="0" applyFont="1" applyFill="1" applyAlignment="1">
      <alignment horizontal="left"/>
    </xf>
    <xf numFmtId="0" fontId="0" fillId="2" borderId="1" xfId="0" applyFill="1" applyBorder="1"/>
    <xf numFmtId="166" fontId="0" fillId="0" borderId="0" xfId="0" applyNumberFormat="1"/>
    <xf numFmtId="11" fontId="0" fillId="0" borderId="0" xfId="0" applyNumberFormat="1"/>
    <xf numFmtId="4" fontId="0" fillId="0" borderId="0" xfId="0" applyNumberFormat="1"/>
    <xf numFmtId="0" fontId="1" fillId="8" borderId="1" xfId="2" applyFont="1" applyFill="1"/>
    <xf numFmtId="0" fontId="6" fillId="8" borderId="1" xfId="2" applyFill="1"/>
    <xf numFmtId="0" fontId="6" fillId="0" borderId="1" xfId="2"/>
    <xf numFmtId="0" fontId="1" fillId="9" borderId="1" xfId="2" applyFont="1" applyFill="1"/>
    <xf numFmtId="0" fontId="6" fillId="9" borderId="1" xfId="2" applyFill="1"/>
    <xf numFmtId="0" fontId="1" fillId="0" borderId="1" xfId="2" applyFont="1"/>
    <xf numFmtId="8" fontId="6" fillId="0" borderId="1" xfId="2" applyNumberFormat="1"/>
    <xf numFmtId="0" fontId="5" fillId="0" borderId="1" xfId="2" applyFont="1"/>
    <xf numFmtId="11" fontId="6" fillId="0" borderId="1" xfId="2" applyNumberFormat="1"/>
    <xf numFmtId="0" fontId="1" fillId="10" borderId="1" xfId="2" applyFont="1" applyFill="1"/>
    <xf numFmtId="0" fontId="6" fillId="10" borderId="1" xfId="2" applyFill="1"/>
    <xf numFmtId="167" fontId="0" fillId="0" borderId="0" xfId="1" applyNumberFormat="1" applyFont="1" applyAlignment="1"/>
    <xf numFmtId="164" fontId="0" fillId="0" borderId="0" xfId="1" applyNumberFormat="1" applyFont="1" applyAlignment="1"/>
    <xf numFmtId="2" fontId="0" fillId="0" borderId="0" xfId="0" applyNumberFormat="1"/>
    <xf numFmtId="2" fontId="1" fillId="0" borderId="0" xfId="0" applyNumberFormat="1" applyFont="1"/>
    <xf numFmtId="2" fontId="6" fillId="0" borderId="0" xfId="0" applyNumberFormat="1" applyFont="1"/>
    <xf numFmtId="2" fontId="0" fillId="2" borderId="1" xfId="0" applyNumberFormat="1" applyFill="1" applyBorder="1"/>
    <xf numFmtId="166" fontId="6" fillId="0" borderId="1" xfId="2" applyNumberFormat="1"/>
    <xf numFmtId="0" fontId="7" fillId="0" borderId="0" xfId="0" applyFont="1" applyAlignment="1">
      <alignment horizontal="center"/>
    </xf>
    <xf numFmtId="0" fontId="0" fillId="0" borderId="0" xfId="0"/>
  </cellXfs>
  <cellStyles count="3">
    <cellStyle name="Comma" xfId="1" builtinId="3"/>
    <cellStyle name="Normal" xfId="0" builtinId="0"/>
    <cellStyle name="Normal 2" xfId="2" xr:uid="{39DFB53E-3C06-224D-BBC1-7C499E3BB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95250</xdr:rowOff>
    </xdr:from>
    <xdr:ext cx="8220075" cy="4362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25</xdr:row>
      <xdr:rowOff>133350</xdr:rowOff>
    </xdr:from>
    <xdr:ext cx="8229600" cy="40671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28</xdr:row>
      <xdr:rowOff>133350</xdr:rowOff>
    </xdr:from>
    <xdr:ext cx="9705975" cy="436245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22</xdr:row>
      <xdr:rowOff>66675</xdr:rowOff>
    </xdr:from>
    <xdr:ext cx="3629025" cy="436245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h14/Desktop/Copy%20of%20BAU%20Fuel%20Prices%20and%20Taxes_US.xlsx" TargetMode="External"/><Relationship Id="rId1" Type="http://schemas.openxmlformats.org/officeDocument/2006/relationships/externalLinkPath" Target="/Users/soh14/Desktop/Copy%20of%20BAU%20Fuel%20Prices%20and%20Taxes_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EO 2023 Table 2"/>
      <sheetName val="AEO 2022 Table 2"/>
      <sheetName val="Gas Futures"/>
      <sheetName val="Henry Hub Historicals"/>
      <sheetName val="NG Sector Price Historicals"/>
      <sheetName val="Historical Monthly Gas Cons"/>
      <sheetName val="NG Calcs"/>
      <sheetName val="AEO 2023 Table 3"/>
      <sheetName val="AEO 2022 Table 3"/>
      <sheetName val="AEO 2023 Table 12"/>
      <sheetName val="AEO 2022 Table 12"/>
      <sheetName val="AEO 2023 Table 57"/>
      <sheetName val="AEO 2022 Table 57"/>
      <sheetName val="AEO Table 57"/>
      <sheetName val="STEO"/>
      <sheetName val="Hard Coal and Lig Multipliers"/>
      <sheetName val="Hydrogen"/>
      <sheetName val="Transp Charging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0.78500000000000003</v>
          </cell>
        </row>
        <row r="104">
          <cell r="A104">
            <v>0.84730412960844359</v>
          </cell>
        </row>
        <row r="105">
          <cell r="A105">
            <v>0.88711067149387013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5">
          <cell r="N15">
            <v>0.92062879123815489</v>
          </cell>
        </row>
        <row r="16">
          <cell r="N16">
            <v>1.0036394752510358</v>
          </cell>
        </row>
      </sheetData>
      <sheetData sheetId="17"/>
      <sheetData sheetId="18">
        <row r="1">
          <cell r="D1" t="str">
            <v>Hydrogen ($/kg)</v>
          </cell>
        </row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</row>
        <row r="5">
          <cell r="A5">
            <v>2003</v>
          </cell>
        </row>
        <row r="6">
          <cell r="A6">
            <v>2004</v>
          </cell>
        </row>
        <row r="7">
          <cell r="A7">
            <v>2005</v>
          </cell>
        </row>
        <row r="8">
          <cell r="A8">
            <v>2006</v>
          </cell>
        </row>
        <row r="9">
          <cell r="A9">
            <v>2007</v>
          </cell>
        </row>
        <row r="10">
          <cell r="A10">
            <v>2008</v>
          </cell>
        </row>
        <row r="11">
          <cell r="A11">
            <v>2009</v>
          </cell>
        </row>
        <row r="12">
          <cell r="A12">
            <v>2010</v>
          </cell>
        </row>
        <row r="13">
          <cell r="A13">
            <v>2011</v>
          </cell>
        </row>
        <row r="14">
          <cell r="A14">
            <v>2012</v>
          </cell>
        </row>
        <row r="15">
          <cell r="A15">
            <v>2013</v>
          </cell>
        </row>
        <row r="16">
          <cell r="A16">
            <v>2014</v>
          </cell>
        </row>
        <row r="17">
          <cell r="A17">
            <v>2015</v>
          </cell>
        </row>
        <row r="18">
          <cell r="A18">
            <v>2016</v>
          </cell>
        </row>
        <row r="19">
          <cell r="A19">
            <v>2017</v>
          </cell>
        </row>
        <row r="20">
          <cell r="A20">
            <v>2018</v>
          </cell>
        </row>
        <row r="21">
          <cell r="A21">
            <v>2019</v>
          </cell>
        </row>
        <row r="22">
          <cell r="A22">
            <v>2020</v>
          </cell>
          <cell r="D22">
            <v>10.2913893016123</v>
          </cell>
        </row>
        <row r="23">
          <cell r="A23">
            <v>2021</v>
          </cell>
          <cell r="D23">
            <v>10.05360309644399</v>
          </cell>
        </row>
        <row r="24">
          <cell r="A24">
            <v>2022</v>
          </cell>
          <cell r="D24">
            <v>11.59</v>
          </cell>
        </row>
        <row r="25">
          <cell r="A25">
            <v>2023</v>
          </cell>
          <cell r="D25">
            <v>10.7</v>
          </cell>
        </row>
        <row r="26">
          <cell r="A26">
            <v>2024</v>
          </cell>
          <cell r="D26">
            <v>10.3</v>
          </cell>
        </row>
        <row r="27">
          <cell r="A27">
            <v>2025</v>
          </cell>
          <cell r="D27">
            <v>10.029999999999999</v>
          </cell>
        </row>
        <row r="28">
          <cell r="A28">
            <v>2026</v>
          </cell>
          <cell r="D28">
            <v>9.85</v>
          </cell>
        </row>
        <row r="29">
          <cell r="A29">
            <v>2027</v>
          </cell>
          <cell r="D29">
            <v>9.7200000000000006</v>
          </cell>
        </row>
        <row r="30">
          <cell r="A30">
            <v>2028</v>
          </cell>
          <cell r="D30">
            <v>9.64</v>
          </cell>
        </row>
        <row r="31">
          <cell r="A31">
            <v>2029</v>
          </cell>
          <cell r="D31">
            <v>9.59</v>
          </cell>
        </row>
        <row r="32">
          <cell r="A32">
            <v>2030</v>
          </cell>
          <cell r="D32">
            <v>9.5500000000000007</v>
          </cell>
        </row>
        <row r="33">
          <cell r="A33">
            <v>2031</v>
          </cell>
          <cell r="D33">
            <v>9.51</v>
          </cell>
        </row>
        <row r="34">
          <cell r="A34">
            <v>2032</v>
          </cell>
          <cell r="D34">
            <v>9.48</v>
          </cell>
        </row>
        <row r="35">
          <cell r="A35">
            <v>2033</v>
          </cell>
          <cell r="D35">
            <v>9.4499999999999993</v>
          </cell>
        </row>
        <row r="36">
          <cell r="A36">
            <v>2034</v>
          </cell>
          <cell r="D36">
            <v>9.41</v>
          </cell>
        </row>
        <row r="37">
          <cell r="A37">
            <v>2035</v>
          </cell>
          <cell r="D37">
            <v>9.3699999999999992</v>
          </cell>
        </row>
        <row r="39">
          <cell r="A39" t="str">
            <v>Transportation Sector Electricity Prices</v>
          </cell>
        </row>
        <row r="40">
          <cell r="D40">
            <v>2023</v>
          </cell>
        </row>
        <row r="41">
          <cell r="A41" t="str">
            <v>$/KWh (2020 $)</v>
          </cell>
          <cell r="D41">
            <v>0.17280000000000001</v>
          </cell>
        </row>
        <row r="42">
          <cell r="A42" t="str">
            <v>$/BTU (2012 $)</v>
          </cell>
          <cell r="D42">
            <v>4.4925684184746456E-5</v>
          </cell>
        </row>
        <row r="44">
          <cell r="A44" t="str">
            <v>BTU per kWh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0096D7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dm.go.id/assets/media/content/content-handbook-of-energy-and-economic-statistics-of-indonesia-202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1"/>
  <sheetViews>
    <sheetView workbookViewId="0">
      <selection activeCell="B16" sqref="B16"/>
    </sheetView>
  </sheetViews>
  <sheetFormatPr baseColWidth="10" defaultColWidth="14.5" defaultRowHeight="15" customHeight="1" x14ac:dyDescent="0.2"/>
  <cols>
    <col min="1" max="1" width="19.83203125" customWidth="1"/>
    <col min="2" max="2" width="91.6640625" customWidth="1"/>
    <col min="3" max="3" width="9.1640625" customWidth="1"/>
    <col min="4" max="4" width="70.6640625" customWidth="1"/>
    <col min="5" max="26" width="9.1640625" customWidth="1"/>
  </cols>
  <sheetData>
    <row r="1" spans="1:4" x14ac:dyDescent="0.2">
      <c r="A1" s="1" t="s">
        <v>0</v>
      </c>
    </row>
    <row r="2" spans="1:4" x14ac:dyDescent="0.2">
      <c r="A2" s="1" t="s">
        <v>1</v>
      </c>
    </row>
    <row r="3" spans="1:4" x14ac:dyDescent="0.2"/>
    <row r="4" spans="1:4" x14ac:dyDescent="0.2">
      <c r="A4" s="1" t="s">
        <v>2</v>
      </c>
      <c r="B4" s="2" t="s">
        <v>3</v>
      </c>
      <c r="D4" s="3"/>
    </row>
    <row r="5" spans="1:4" x14ac:dyDescent="0.2">
      <c r="B5" t="s">
        <v>4</v>
      </c>
    </row>
    <row r="6" spans="1:4" x14ac:dyDescent="0.2">
      <c r="B6" s="4">
        <v>2020</v>
      </c>
      <c r="D6" s="4"/>
    </row>
    <row r="7" spans="1:4" x14ac:dyDescent="0.2">
      <c r="B7" s="5" t="s">
        <v>5</v>
      </c>
    </row>
    <row r="8" spans="1:4" x14ac:dyDescent="0.2">
      <c r="B8" s="6"/>
      <c r="D8" s="7"/>
    </row>
    <row r="9" spans="1:4" ht="15.75" customHeight="1" x14ac:dyDescent="0.2">
      <c r="B9" s="24" t="s">
        <v>156</v>
      </c>
    </row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>
      <c r="A16" s="1" t="s">
        <v>6</v>
      </c>
    </row>
    <row r="17" spans="1:1" ht="15.75" customHeight="1" x14ac:dyDescent="0.2"/>
    <row r="18" spans="1:1" ht="15.75" customHeight="1" x14ac:dyDescent="0.2">
      <c r="A18" s="8" t="s">
        <v>7</v>
      </c>
    </row>
    <row r="19" spans="1:1" ht="15.75" customHeight="1" x14ac:dyDescent="0.2">
      <c r="A19" t="s">
        <v>8</v>
      </c>
    </row>
    <row r="20" spans="1:1" ht="15.75" customHeight="1" x14ac:dyDescent="0.2"/>
    <row r="21" spans="1:1" ht="15.75" customHeight="1" x14ac:dyDescent="0.2">
      <c r="A21" s="8" t="s">
        <v>9</v>
      </c>
    </row>
    <row r="22" spans="1:1" ht="15.75" customHeight="1" x14ac:dyDescent="0.2">
      <c r="A22" t="s">
        <v>10</v>
      </c>
    </row>
    <row r="23" spans="1:1" ht="15.75" customHeight="1" x14ac:dyDescent="0.2">
      <c r="A23" s="1" t="s">
        <v>11</v>
      </c>
    </row>
    <row r="24" spans="1:1" ht="15.75" customHeight="1" x14ac:dyDescent="0.2">
      <c r="A24" t="s">
        <v>12</v>
      </c>
    </row>
    <row r="25" spans="1:1" ht="15.75" customHeight="1" x14ac:dyDescent="0.2">
      <c r="A25" t="s">
        <v>13</v>
      </c>
    </row>
    <row r="26" spans="1:1" ht="15.75" customHeight="1" x14ac:dyDescent="0.2"/>
    <row r="27" spans="1:1" ht="15.75" customHeight="1" x14ac:dyDescent="0.2">
      <c r="A27" s="8" t="s">
        <v>14</v>
      </c>
    </row>
    <row r="28" spans="1:1" ht="15.75" customHeight="1" x14ac:dyDescent="0.2">
      <c r="A28" s="1" t="s">
        <v>15</v>
      </c>
    </row>
    <row r="29" spans="1:1" ht="15.75" customHeight="1" x14ac:dyDescent="0.2">
      <c r="A29" t="s">
        <v>16</v>
      </c>
    </row>
    <row r="30" spans="1:1" ht="15.75" customHeight="1" x14ac:dyDescent="0.2">
      <c r="A30" t="s">
        <v>17</v>
      </c>
    </row>
    <row r="31" spans="1:1" ht="15.75" customHeight="1" x14ac:dyDescent="0.2">
      <c r="A31" t="s">
        <v>18</v>
      </c>
    </row>
    <row r="32" spans="1:1" ht="15.75" customHeight="1" x14ac:dyDescent="0.2">
      <c r="A32" t="s">
        <v>19</v>
      </c>
    </row>
    <row r="33" spans="1:1" ht="15.75" customHeight="1" x14ac:dyDescent="0.2">
      <c r="A33" t="s">
        <v>20</v>
      </c>
    </row>
    <row r="34" spans="1:1" ht="15.75" customHeight="1" x14ac:dyDescent="0.2">
      <c r="A34" t="s">
        <v>21</v>
      </c>
    </row>
    <row r="35" spans="1:1" ht="15.75" customHeight="1" x14ac:dyDescent="0.2">
      <c r="A35" t="s">
        <v>22</v>
      </c>
    </row>
    <row r="36" spans="1:1" ht="15.75" customHeight="1" x14ac:dyDescent="0.2">
      <c r="A36" t="s">
        <v>23</v>
      </c>
    </row>
    <row r="37" spans="1:1" ht="15.75" customHeight="1" x14ac:dyDescent="0.2"/>
    <row r="38" spans="1:1" ht="15.75" customHeight="1" x14ac:dyDescent="0.2">
      <c r="A38" s="8" t="s">
        <v>24</v>
      </c>
    </row>
    <row r="39" spans="1:1" ht="15.75" customHeight="1" x14ac:dyDescent="0.2">
      <c r="A39" t="s">
        <v>25</v>
      </c>
    </row>
    <row r="40" spans="1:1" ht="15.75" customHeight="1" x14ac:dyDescent="0.2">
      <c r="A40" t="s">
        <v>26</v>
      </c>
    </row>
    <row r="41" spans="1:1" ht="15.75" customHeight="1" x14ac:dyDescent="0.2"/>
    <row r="42" spans="1:1" ht="15.75" customHeight="1" x14ac:dyDescent="0.2">
      <c r="A42" s="8" t="s">
        <v>27</v>
      </c>
    </row>
    <row r="43" spans="1:1" ht="15.75" customHeight="1" x14ac:dyDescent="0.2">
      <c r="A43" t="s">
        <v>28</v>
      </c>
    </row>
    <row r="44" spans="1:1" ht="15.75" customHeight="1" x14ac:dyDescent="0.2"/>
    <row r="45" spans="1:1" ht="15.75" customHeight="1" x14ac:dyDescent="0.2">
      <c r="A45" t="s">
        <v>29</v>
      </c>
    </row>
    <row r="46" spans="1:1" ht="15.75" customHeight="1" x14ac:dyDescent="0.2">
      <c r="A46" t="s">
        <v>30</v>
      </c>
    </row>
    <row r="47" spans="1:1" ht="15.75" customHeight="1" x14ac:dyDescent="0.2">
      <c r="A47" t="s">
        <v>31</v>
      </c>
    </row>
    <row r="48" spans="1:1" ht="15.75" customHeight="1" x14ac:dyDescent="0.2"/>
    <row r="49" spans="1:1" ht="15.75" customHeight="1" x14ac:dyDescent="0.2">
      <c r="A49" t="s">
        <v>32</v>
      </c>
    </row>
    <row r="50" spans="1:1" ht="15.75" customHeight="1" x14ac:dyDescent="0.2"/>
    <row r="51" spans="1:1" ht="15.75" customHeight="1" x14ac:dyDescent="0.2">
      <c r="A51" s="1" t="s">
        <v>33</v>
      </c>
    </row>
    <row r="52" spans="1:1" ht="15.75" customHeight="1" x14ac:dyDescent="0.2">
      <c r="A52" t="s">
        <v>34</v>
      </c>
    </row>
    <row r="53" spans="1:1" ht="15.75" customHeight="1" x14ac:dyDescent="0.2">
      <c r="A53" t="s">
        <v>35</v>
      </c>
    </row>
    <row r="54" spans="1:1" ht="15.75" customHeight="1" x14ac:dyDescent="0.2">
      <c r="A54" t="s">
        <v>36</v>
      </c>
    </row>
    <row r="55" spans="1:1" ht="15.75" customHeight="1" x14ac:dyDescent="0.2">
      <c r="A55" t="s">
        <v>37</v>
      </c>
    </row>
    <row r="56" spans="1:1" ht="15.75" customHeight="1" x14ac:dyDescent="0.2"/>
    <row r="57" spans="1:1" ht="15.75" customHeight="1" x14ac:dyDescent="0.2">
      <c r="A57" t="s">
        <v>38</v>
      </c>
    </row>
    <row r="58" spans="1:1" ht="15.75" customHeight="1" x14ac:dyDescent="0.2"/>
    <row r="59" spans="1:1" ht="15.75" customHeight="1" x14ac:dyDescent="0.2">
      <c r="A59" s="9" t="s">
        <v>9</v>
      </c>
    </row>
    <row r="60" spans="1:1" ht="15.75" customHeight="1" x14ac:dyDescent="0.2">
      <c r="A60" t="s">
        <v>39</v>
      </c>
    </row>
    <row r="61" spans="1:1" ht="15.75" customHeight="1" x14ac:dyDescent="0.2">
      <c r="A61" t="s">
        <v>40</v>
      </c>
    </row>
    <row r="62" spans="1:1" ht="15.75" customHeight="1" x14ac:dyDescent="0.2">
      <c r="A62" t="s">
        <v>41</v>
      </c>
    </row>
    <row r="63" spans="1:1" ht="15.75" customHeight="1" x14ac:dyDescent="0.2">
      <c r="A63" t="s">
        <v>42</v>
      </c>
    </row>
    <row r="64" spans="1:1" ht="15.75" customHeight="1" x14ac:dyDescent="0.2">
      <c r="A64" t="s">
        <v>43</v>
      </c>
    </row>
    <row r="65" spans="1:2" ht="15.75" customHeight="1" x14ac:dyDescent="0.2"/>
    <row r="66" spans="1:2" ht="15.75" customHeight="1" x14ac:dyDescent="0.2">
      <c r="A66" s="1" t="s">
        <v>44</v>
      </c>
    </row>
    <row r="67" spans="1:2" ht="15.75" customHeight="1" x14ac:dyDescent="0.2">
      <c r="A67" t="s">
        <v>45</v>
      </c>
    </row>
    <row r="68" spans="1:2" ht="15.75" customHeight="1" x14ac:dyDescent="0.2">
      <c r="A68" t="s">
        <v>46</v>
      </c>
    </row>
    <row r="69" spans="1:2" ht="15.75" customHeight="1" x14ac:dyDescent="0.2">
      <c r="A69" t="s">
        <v>47</v>
      </c>
    </row>
    <row r="70" spans="1:2" ht="15.75" customHeight="1" x14ac:dyDescent="0.2">
      <c r="A70" s="10">
        <v>0.89805481563188172</v>
      </c>
      <c r="B70" t="s">
        <v>48</v>
      </c>
    </row>
    <row r="71" spans="1:2" ht="15.75" customHeight="1" x14ac:dyDescent="0.2">
      <c r="A71" s="11">
        <v>0.91400000000000003</v>
      </c>
      <c r="B71" t="s">
        <v>49</v>
      </c>
    </row>
    <row r="72" spans="1:2" ht="15.75" customHeight="1" x14ac:dyDescent="0.2">
      <c r="A72" s="11">
        <v>0.9686815713640794</v>
      </c>
      <c r="B72" t="s">
        <v>50</v>
      </c>
    </row>
    <row r="73" spans="1:2" ht="15.75" customHeight="1" x14ac:dyDescent="0.2">
      <c r="A73">
        <v>1.022</v>
      </c>
      <c r="B73" t="s">
        <v>51</v>
      </c>
    </row>
    <row r="74" spans="1:2" ht="15.75" customHeight="1" x14ac:dyDescent="0.2">
      <c r="A74" t="s">
        <v>52</v>
      </c>
    </row>
    <row r="75" spans="1:2" ht="15.75" customHeight="1" x14ac:dyDescent="0.2"/>
    <row r="76" spans="1:2" ht="15.75" customHeight="1" x14ac:dyDescent="0.2"/>
    <row r="77" spans="1:2" ht="15.75" customHeight="1" x14ac:dyDescent="0.2">
      <c r="A77" s="1" t="s">
        <v>53</v>
      </c>
    </row>
    <row r="78" spans="1:2" ht="15.75" customHeight="1" x14ac:dyDescent="0.2">
      <c r="A78">
        <v>5.7190000000000003</v>
      </c>
      <c r="B78" t="s">
        <v>54</v>
      </c>
    </row>
    <row r="79" spans="1:2" ht="15.75" customHeight="1" x14ac:dyDescent="0.2">
      <c r="A79">
        <v>6.0629999999999997</v>
      </c>
      <c r="B79" t="s">
        <v>55</v>
      </c>
    </row>
    <row r="80" spans="1:2" ht="15.75" customHeight="1" x14ac:dyDescent="0.2">
      <c r="A80" s="12" t="s">
        <v>56</v>
      </c>
    </row>
    <row r="81" spans="1:1" ht="15.75" customHeight="1" x14ac:dyDescent="0.2"/>
    <row r="82" spans="1:1" ht="15.75" customHeight="1" x14ac:dyDescent="0.2">
      <c r="A82" t="s">
        <v>57</v>
      </c>
    </row>
    <row r="83" spans="1:1" ht="15.75" customHeight="1" x14ac:dyDescent="0.2">
      <c r="A83" t="s">
        <v>58</v>
      </c>
    </row>
    <row r="84" spans="1:1" ht="15.75" customHeight="1" x14ac:dyDescent="0.2">
      <c r="A84" t="s">
        <v>59</v>
      </c>
    </row>
    <row r="85" spans="1:1" ht="15.75" customHeight="1" x14ac:dyDescent="0.2"/>
    <row r="86" spans="1:1" ht="15.75" customHeight="1" x14ac:dyDescent="0.2">
      <c r="A86" s="1" t="s">
        <v>60</v>
      </c>
    </row>
    <row r="87" spans="1:1" ht="15.75" customHeight="1" x14ac:dyDescent="0.2">
      <c r="A87" t="s">
        <v>61</v>
      </c>
    </row>
    <row r="88" spans="1:1" ht="15.75" customHeight="1" x14ac:dyDescent="0.2">
      <c r="A88" t="s">
        <v>62</v>
      </c>
    </row>
    <row r="89" spans="1:1" ht="15.75" customHeight="1" x14ac:dyDescent="0.2">
      <c r="A89" t="s">
        <v>63</v>
      </c>
    </row>
    <row r="90" spans="1:1" ht="15.75" customHeight="1" x14ac:dyDescent="0.2">
      <c r="A90" t="s">
        <v>64</v>
      </c>
    </row>
    <row r="91" spans="1:1" ht="15.75" customHeight="1" x14ac:dyDescent="0.2">
      <c r="A91" t="s">
        <v>65</v>
      </c>
    </row>
    <row r="92" spans="1:1" ht="15.75" customHeight="1" x14ac:dyDescent="0.2">
      <c r="A92" t="s">
        <v>66</v>
      </c>
    </row>
    <row r="93" spans="1:1" ht="15.75" customHeight="1" x14ac:dyDescent="0.2">
      <c r="A93" t="s">
        <v>67</v>
      </c>
    </row>
    <row r="94" spans="1:1" ht="15.75" customHeight="1" x14ac:dyDescent="0.2"/>
    <row r="95" spans="1:1" ht="15.75" customHeight="1" x14ac:dyDescent="0.2"/>
    <row r="96" spans="1:1" ht="15.75" customHeight="1" x14ac:dyDescent="0.2"/>
    <row r="97" spans="1:2" ht="15.75" customHeight="1" x14ac:dyDescent="0.2"/>
    <row r="98" spans="1:2" ht="15.75" customHeight="1" x14ac:dyDescent="0.2"/>
    <row r="99" spans="1:2" ht="15.75" customHeight="1" x14ac:dyDescent="0.2">
      <c r="A99" s="1" t="s">
        <v>44</v>
      </c>
    </row>
    <row r="100" spans="1:2" ht="15.75" customHeight="1" x14ac:dyDescent="0.2">
      <c r="A100" t="s">
        <v>45</v>
      </c>
    </row>
    <row r="101" spans="1:2" ht="15.75" customHeight="1" x14ac:dyDescent="0.2">
      <c r="A101" t="s">
        <v>46</v>
      </c>
    </row>
    <row r="102" spans="1:2" ht="15.75" customHeight="1" x14ac:dyDescent="0.2">
      <c r="A102" t="s">
        <v>47</v>
      </c>
    </row>
    <row r="103" spans="1:2" ht="15.75" customHeight="1" x14ac:dyDescent="0.2">
      <c r="A103">
        <v>0.78500000000000003</v>
      </c>
      <c r="B103" t="s">
        <v>153</v>
      </c>
    </row>
    <row r="104" spans="1:2" ht="15.75" customHeight="1" x14ac:dyDescent="0.2">
      <c r="A104">
        <v>0.84730412960844359</v>
      </c>
      <c r="B104" t="s">
        <v>154</v>
      </c>
    </row>
    <row r="105" spans="1:2" ht="15.75" customHeight="1" x14ac:dyDescent="0.2">
      <c r="A105" s="44">
        <v>0.88711067149387013</v>
      </c>
      <c r="B105" t="s">
        <v>155</v>
      </c>
    </row>
    <row r="106" spans="1:2" ht="15.75" customHeight="1" x14ac:dyDescent="0.2">
      <c r="A106" s="45">
        <v>0.89805481563188172</v>
      </c>
      <c r="B106" t="s">
        <v>48</v>
      </c>
    </row>
    <row r="107" spans="1:2" ht="15.75" customHeight="1" x14ac:dyDescent="0.2">
      <c r="A107" s="11">
        <v>0.91400000000000003</v>
      </c>
      <c r="B107" t="s">
        <v>49</v>
      </c>
    </row>
    <row r="108" spans="1:2" ht="15.75" customHeight="1" x14ac:dyDescent="0.2">
      <c r="A108" s="11">
        <v>0.9686815713640794</v>
      </c>
      <c r="B108" t="s">
        <v>50</v>
      </c>
    </row>
    <row r="109" spans="1:2" ht="15.75" customHeight="1" x14ac:dyDescent="0.2">
      <c r="A109">
        <v>1.022</v>
      </c>
      <c r="B109" t="s">
        <v>51</v>
      </c>
    </row>
    <row r="110" spans="1:2" ht="15.75" customHeight="1" x14ac:dyDescent="0.2">
      <c r="A110" t="s">
        <v>52</v>
      </c>
    </row>
    <row r="111" spans="1:2" ht="15.75" customHeight="1" x14ac:dyDescent="0.2"/>
    <row r="112" spans="1: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hyperlinks>
    <hyperlink ref="B7" r:id="rId1" xr:uid="{00000000-0004-0000-0000-000000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1"/>
      <c r="AI3" s="31"/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AG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7" width="9.1640625" customWidth="1"/>
  </cols>
  <sheetData>
    <row r="1" spans="1:37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">
      <c r="A3" s="1" t="s">
        <v>115</v>
      </c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1"/>
      <c r="AI3" s="31"/>
    </row>
    <row r="4" spans="1:37" x14ac:dyDescent="0.2">
      <c r="A4" s="1" t="s">
        <v>116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1"/>
      <c r="AI4" s="31"/>
    </row>
    <row r="5" spans="1:37" x14ac:dyDescent="0.2">
      <c r="A5" s="1" t="s">
        <v>117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1"/>
      <c r="AI5" s="31"/>
    </row>
    <row r="6" spans="1:37" x14ac:dyDescent="0.2">
      <c r="A6" s="1" t="s">
        <v>118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1"/>
      <c r="AI6" s="31"/>
    </row>
    <row r="7" spans="1:37" x14ac:dyDescent="0.2">
      <c r="A7" s="1" t="s">
        <v>119</v>
      </c>
      <c r="B7" s="31">
        <f t="shared" ref="B7:AG7" si="0">B3</f>
        <v>0</v>
      </c>
      <c r="C7" s="31">
        <f t="shared" si="0"/>
        <v>0</v>
      </c>
      <c r="D7" s="31">
        <f t="shared" si="0"/>
        <v>0</v>
      </c>
      <c r="E7" s="31">
        <f t="shared" si="0"/>
        <v>0</v>
      </c>
      <c r="F7" s="31">
        <f t="shared" si="0"/>
        <v>0</v>
      </c>
      <c r="G7" s="31">
        <f t="shared" si="0"/>
        <v>0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1">
        <f t="shared" si="0"/>
        <v>0</v>
      </c>
      <c r="R7" s="31">
        <f t="shared" si="0"/>
        <v>0</v>
      </c>
      <c r="S7" s="31">
        <f t="shared" si="0"/>
        <v>0</v>
      </c>
      <c r="T7" s="31">
        <f t="shared" si="0"/>
        <v>0</v>
      </c>
      <c r="U7" s="31">
        <f t="shared" si="0"/>
        <v>0</v>
      </c>
      <c r="V7" s="31">
        <f t="shared" si="0"/>
        <v>0</v>
      </c>
      <c r="W7" s="31">
        <f t="shared" si="0"/>
        <v>0</v>
      </c>
      <c r="X7" s="31">
        <f t="shared" si="0"/>
        <v>0</v>
      </c>
      <c r="Y7" s="31">
        <f t="shared" si="0"/>
        <v>0</v>
      </c>
      <c r="Z7" s="31">
        <f t="shared" si="0"/>
        <v>0</v>
      </c>
      <c r="AA7" s="31">
        <f t="shared" si="0"/>
        <v>0</v>
      </c>
      <c r="AB7" s="31">
        <f t="shared" si="0"/>
        <v>0</v>
      </c>
      <c r="AC7" s="31">
        <f t="shared" si="0"/>
        <v>0</v>
      </c>
      <c r="AD7" s="31">
        <f t="shared" si="0"/>
        <v>0</v>
      </c>
      <c r="AE7" s="31">
        <f t="shared" si="0"/>
        <v>0</v>
      </c>
      <c r="AF7" s="31">
        <f t="shared" si="0"/>
        <v>0</v>
      </c>
      <c r="AG7" s="31">
        <f t="shared" si="0"/>
        <v>0</v>
      </c>
      <c r="AH7" s="31"/>
      <c r="AI7" s="31"/>
    </row>
    <row r="8" spans="1:37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">
      <c r="A9" s="1" t="s">
        <v>121</v>
      </c>
      <c r="B9" s="32">
        <f t="shared" ref="B9:AG9" si="1">B6</f>
        <v>0</v>
      </c>
      <c r="C9" s="32">
        <f t="shared" si="1"/>
        <v>0</v>
      </c>
      <c r="D9" s="32">
        <f t="shared" si="1"/>
        <v>0</v>
      </c>
      <c r="E9" s="32">
        <f t="shared" si="1"/>
        <v>0</v>
      </c>
      <c r="F9" s="32">
        <f t="shared" si="1"/>
        <v>0</v>
      </c>
      <c r="G9" s="32">
        <f t="shared" si="1"/>
        <v>0</v>
      </c>
      <c r="H9" s="32">
        <f t="shared" si="1"/>
        <v>0</v>
      </c>
      <c r="I9" s="32">
        <f t="shared" si="1"/>
        <v>0</v>
      </c>
      <c r="J9" s="32">
        <f t="shared" si="1"/>
        <v>0</v>
      </c>
      <c r="K9" s="32">
        <f t="shared" si="1"/>
        <v>0</v>
      </c>
      <c r="L9" s="32">
        <f t="shared" si="1"/>
        <v>0</v>
      </c>
      <c r="M9" s="32">
        <f t="shared" si="1"/>
        <v>0</v>
      </c>
      <c r="N9" s="32">
        <f t="shared" si="1"/>
        <v>0</v>
      </c>
      <c r="O9" s="32">
        <f t="shared" si="1"/>
        <v>0</v>
      </c>
      <c r="P9" s="32">
        <f t="shared" si="1"/>
        <v>0</v>
      </c>
      <c r="Q9" s="32">
        <f t="shared" si="1"/>
        <v>0</v>
      </c>
      <c r="R9" s="32">
        <f t="shared" si="1"/>
        <v>0</v>
      </c>
      <c r="S9" s="32">
        <f t="shared" si="1"/>
        <v>0</v>
      </c>
      <c r="T9" s="32">
        <f t="shared" si="1"/>
        <v>0</v>
      </c>
      <c r="U9" s="32">
        <f t="shared" si="1"/>
        <v>0</v>
      </c>
      <c r="V9" s="32">
        <f t="shared" si="1"/>
        <v>0</v>
      </c>
      <c r="W9" s="32">
        <f t="shared" si="1"/>
        <v>0</v>
      </c>
      <c r="X9" s="32">
        <f t="shared" si="1"/>
        <v>0</v>
      </c>
      <c r="Y9" s="32">
        <f t="shared" si="1"/>
        <v>0</v>
      </c>
      <c r="Z9" s="32">
        <f t="shared" si="1"/>
        <v>0</v>
      </c>
      <c r="AA9" s="32">
        <f t="shared" si="1"/>
        <v>0</v>
      </c>
      <c r="AB9" s="32">
        <f t="shared" si="1"/>
        <v>0</v>
      </c>
      <c r="AC9" s="32">
        <f t="shared" si="1"/>
        <v>0</v>
      </c>
      <c r="AD9" s="32">
        <f t="shared" si="1"/>
        <v>0</v>
      </c>
      <c r="AE9" s="32">
        <f t="shared" si="1"/>
        <v>0</v>
      </c>
      <c r="AF9" s="32">
        <f t="shared" si="1"/>
        <v>0</v>
      </c>
      <c r="AG9" s="32">
        <f t="shared" si="1"/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ID'!L9/'Fuel Prices - ID'!$L$20)*(1-'Tax Percentages'!B13)</f>
        <v>1.2415933781686498E-5</v>
      </c>
      <c r="C2" s="30">
        <f>('Fuel Prices - ID'!M9/'Fuel Prices - ID'!$L$20)*(1-'Tax Percentages'!C13)</f>
        <v>1.2260734609415415E-5</v>
      </c>
      <c r="D2" s="30">
        <f>('Fuel Prices - ID'!N9/'Fuel Prices - ID'!$L$20)*(1-'Tax Percentages'!D13)</f>
        <v>1.0731317311762196E-5</v>
      </c>
      <c r="E2" s="30">
        <f>('Fuel Prices - ID'!O9/'Fuel Prices - ID'!$L$20)*(1-'Tax Percentages'!E13)</f>
        <v>1.056342002539622E-5</v>
      </c>
      <c r="F2" s="30">
        <f>('Fuel Prices - ID'!P9/'Fuel Prices - ID'!$L$20)*(1-'Tax Percentages'!F13)</f>
        <v>1.0395522739030244E-5</v>
      </c>
      <c r="G2" s="30">
        <f>('Fuel Prices - ID'!Q9/'Fuel Prices - ID'!$L$20)*(1-'Tax Percentages'!G13)</f>
        <v>1.0227625452664267E-5</v>
      </c>
      <c r="H2" s="30">
        <f>('Fuel Prices - ID'!R9/'Fuel Prices - ID'!$L$20)*(1-'Tax Percentages'!H13)</f>
        <v>1.005972816629829E-5</v>
      </c>
      <c r="I2" s="30">
        <f>('Fuel Prices - ID'!S9/'Fuel Prices - ID'!$L$20)*(1-'Tax Percentages'!I13)</f>
        <v>9.8918308799323145E-6</v>
      </c>
      <c r="J2" s="30">
        <f>('Fuel Prices - ID'!T9/'Fuel Prices - ID'!$L$20)*(1-'Tax Percentages'!J13)</f>
        <v>9.7239335935662682E-6</v>
      </c>
      <c r="K2" s="30">
        <f>('Fuel Prices - ID'!U9/'Fuel Prices - ID'!$L$20)*(1-'Tax Percentages'!K13)</f>
        <v>9.5560363072002913E-6</v>
      </c>
      <c r="L2" s="30">
        <f>('Fuel Prices - ID'!V9/'Fuel Prices - ID'!$L$20)*(1-'Tax Percentages'!L13)</f>
        <v>9.3881390208343144E-6</v>
      </c>
      <c r="M2" s="30">
        <f>('Fuel Prices - ID'!W9/'Fuel Prices - ID'!$L$20)*(1-'Tax Percentages'!M13)</f>
        <v>9.2202417344683392E-6</v>
      </c>
      <c r="N2" s="30">
        <f>('Fuel Prices - ID'!X9/'Fuel Prices - ID'!$L$20)*(1-'Tax Percentages'!N13)</f>
        <v>9.0523444481023622E-6</v>
      </c>
      <c r="O2" s="30">
        <f>('Fuel Prices - ID'!Y9/'Fuel Prices - ID'!$L$20)*(1-'Tax Percentages'!O13)</f>
        <v>8.8844471617363853E-6</v>
      </c>
      <c r="P2" s="30">
        <f>('Fuel Prices - ID'!Z9/'Fuel Prices - ID'!$L$20)*(1-'Tax Percentages'!P13)</f>
        <v>8.716549875370339E-6</v>
      </c>
      <c r="Q2" s="30">
        <f>('Fuel Prices - ID'!AA9/'Fuel Prices - ID'!$L$20)*(1-'Tax Percentages'!Q13)</f>
        <v>8.5486525890043621E-6</v>
      </c>
      <c r="R2" s="30">
        <f>('Fuel Prices - ID'!AB9/'Fuel Prices - ID'!$L$20)*(1-'Tax Percentages'!R13)</f>
        <v>8.3807553026383869E-6</v>
      </c>
      <c r="S2" s="30">
        <f>('Fuel Prices - ID'!AC9/'Fuel Prices - ID'!$L$20)*(1-'Tax Percentages'!S13)</f>
        <v>8.21285801627241E-6</v>
      </c>
      <c r="T2" s="30">
        <f>('Fuel Prices - ID'!AD9/'Fuel Prices - ID'!$L$20)*(1-'Tax Percentages'!T13)</f>
        <v>8.044960729906433E-6</v>
      </c>
      <c r="U2" s="30">
        <f>('Fuel Prices - ID'!AE9/'Fuel Prices - ID'!$L$20)*(1-'Tax Percentages'!U13)</f>
        <v>7.8770634435404578E-6</v>
      </c>
      <c r="V2" s="30">
        <f>('Fuel Prices - ID'!AF9/'Fuel Prices - ID'!$L$20)*(1-'Tax Percentages'!V13)</f>
        <v>7.7091661571744098E-6</v>
      </c>
      <c r="W2" s="30">
        <f>('Fuel Prices - ID'!AG9/'Fuel Prices - ID'!$L$20)*(1-'Tax Percentages'!W13)</f>
        <v>7.5412688708084337E-6</v>
      </c>
      <c r="X2" s="30">
        <f>('Fuel Prices - ID'!AH9/'Fuel Prices - ID'!$L$20)*(1-'Tax Percentages'!X13)</f>
        <v>7.3733715844424577E-6</v>
      </c>
      <c r="Y2" s="30">
        <f>('Fuel Prices - ID'!AI9/'Fuel Prices - ID'!$L$20)*(1-'Tax Percentages'!Y13)</f>
        <v>7.2054742980764816E-6</v>
      </c>
      <c r="Z2" s="30">
        <f>('Fuel Prices - ID'!AJ9/'Fuel Prices - ID'!$L$20)*(1-'Tax Percentages'!Z13)</f>
        <v>7.0375770117105047E-6</v>
      </c>
      <c r="AA2" s="30">
        <f>('Fuel Prices - ID'!AK9/'Fuel Prices - ID'!$L$20)*(1-'Tax Percentages'!AA13)</f>
        <v>6.8696797253445286E-6</v>
      </c>
      <c r="AB2" s="30">
        <f>('Fuel Prices - ID'!AL9/'Fuel Prices - ID'!$L$20)*(1-'Tax Percentages'!AB13)</f>
        <v>6.7017824389784823E-6</v>
      </c>
      <c r="AC2" s="30">
        <f>('Fuel Prices - ID'!AM9/'Fuel Prices - ID'!$L$20)*(1-'Tax Percentages'!AC13)</f>
        <v>6.5338851526125054E-6</v>
      </c>
      <c r="AD2" s="30">
        <f>('Fuel Prices - ID'!AN9/'Fuel Prices - ID'!$L$20)*(1-'Tax Percentages'!AD13)</f>
        <v>6.3659878662465293E-6</v>
      </c>
      <c r="AE2" s="30">
        <f>('Fuel Prices - ID'!AO9/'Fuel Prices - ID'!$L$20)*(1-'Tax Percentages'!AE13)</f>
        <v>6.1980905798805524E-6</v>
      </c>
      <c r="AF2" s="30">
        <f>('Fuel Prices - ID'!AP9/'Fuel Prices - ID'!$L$20)*(1-'Tax Percentages'!AF13)</f>
        <v>6.0301932935145763E-6</v>
      </c>
      <c r="AG2" s="30">
        <f>('Fuel Prices - ID'!AQ9/'Fuel Prices - ID'!$L$20)*(1-'Tax Percentages'!AG13)</f>
        <v>5.8622960071486003E-6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ID'!L$10/'Fuel Prices - ID'!$L$20)*(1-'Tax Percentages'!B$14)</f>
        <v>8.8463528194516293E-6</v>
      </c>
      <c r="C2" s="30">
        <f>('Fuel Prices - ID'!M$10/'Fuel Prices - ID'!$L$20)*(1-'Tax Percentages'!C$14)</f>
        <v>8.6911536471805485E-6</v>
      </c>
      <c r="D2" s="30">
        <f>('Fuel Prices - ID'!N$10/'Fuel Prices - ID'!$L$20)*(1-'Tax Percentages'!D$14)</f>
        <v>1.0243145369891362E-5</v>
      </c>
      <c r="E2" s="30">
        <f>('Fuel Prices - ID'!O$10/'Fuel Prices - ID'!$L$20)*(1-'Tax Percentages'!E$14)</f>
        <v>1.0087946197620279E-5</v>
      </c>
      <c r="F2" s="30">
        <f>('Fuel Prices - ID'!P$10/'Fuel Prices - ID'!$L$20)*(1-'Tax Percentages'!F$14)</f>
        <v>9.9327470253491982E-6</v>
      </c>
      <c r="G2" s="30">
        <f>('Fuel Prices - ID'!Q$10/'Fuel Prices - ID'!$L$20)*(1-'Tax Percentages'!G$14)</f>
        <v>9.8198749000611395E-6</v>
      </c>
      <c r="H2" s="30">
        <f>('Fuel Prices - ID'!R$10/'Fuel Prices - ID'!$L$20)*(1-'Tax Percentages'!H$14)</f>
        <v>9.8096137977622238E-6</v>
      </c>
      <c r="I2" s="30">
        <f>('Fuel Prices - ID'!S$10/'Fuel Prices - ID'!$L$20)*(1-'Tax Percentages'!I$14)</f>
        <v>9.6996567583545397E-6</v>
      </c>
      <c r="J2" s="30">
        <f>('Fuel Prices - ID'!T$10/'Fuel Prices - ID'!$L$20)*(1-'Tax Percentages'!J$14)</f>
        <v>9.5091585461502091E-6</v>
      </c>
      <c r="K2" s="30">
        <f>('Fuel Prices - ID'!U$10/'Fuel Prices - ID'!$L$20)*(1-'Tax Percentages'!K$14)</f>
        <v>9.5129775495696864E-6</v>
      </c>
      <c r="L2" s="30">
        <f>('Fuel Prices - ID'!V$10/'Fuel Prices - ID'!$L$20)*(1-'Tax Percentages'!L$14)</f>
        <v>9.5453617664402222E-6</v>
      </c>
      <c r="M2" s="30">
        <f>('Fuel Prices - ID'!W$10/'Fuel Prices - ID'!$L$20)*(1-'Tax Percentages'!M$14)</f>
        <v>9.608908034348276E-6</v>
      </c>
      <c r="N2" s="30">
        <f>('Fuel Prices - ID'!X$10/'Fuel Prices - ID'!$L$20)*(1-'Tax Percentages'!N$14)</f>
        <v>9.6782312357025163E-6</v>
      </c>
      <c r="O2" s="30">
        <f>('Fuel Prices - ID'!Y$10/'Fuel Prices - ID'!$L$20)*(1-'Tax Percentages'!O$14)</f>
        <v>9.7679655619317873E-6</v>
      </c>
      <c r="P2" s="30">
        <f>('Fuel Prices - ID'!Z$10/'Fuel Prices - ID'!$L$20)*(1-'Tax Percentages'!P$14)</f>
        <v>9.7247673975718258E-6</v>
      </c>
      <c r="Q2" s="30">
        <f>('Fuel Prices - ID'!AA$10/'Fuel Prices - ID'!$L$20)*(1-'Tax Percentages'!Q$14)</f>
        <v>9.6917511430219657E-6</v>
      </c>
      <c r="R2" s="30">
        <f>('Fuel Prices - ID'!AB$10/'Fuel Prices - ID'!$L$20)*(1-'Tax Percentages'!R$14)</f>
        <v>9.6698424264467621E-6</v>
      </c>
      <c r="S2" s="30">
        <f>('Fuel Prices - ID'!AC$10/'Fuel Prices - ID'!$L$20)*(1-'Tax Percentages'!S$14)</f>
        <v>9.6562031106636372E-6</v>
      </c>
      <c r="T2" s="30">
        <f>('Fuel Prices - ID'!AD$10/'Fuel Prices - ID'!$L$20)*(1-'Tax Percentages'!T$14)</f>
        <v>9.6422566845637648E-6</v>
      </c>
      <c r="U2" s="30">
        <f>('Fuel Prices - ID'!AE$10/'Fuel Prices - ID'!$L$20)*(1-'Tax Percentages'!U$14)</f>
        <v>9.6370384960373339E-6</v>
      </c>
      <c r="V2" s="30">
        <f>('Fuel Prices - ID'!AF$10/'Fuel Prices - ID'!$L$20)*(1-'Tax Percentages'!V$14)</f>
        <v>9.6486639460270719E-6</v>
      </c>
      <c r="W2" s="30">
        <f>('Fuel Prices - ID'!AG$10/'Fuel Prices - ID'!$L$20)*(1-'Tax Percentages'!W$14)</f>
        <v>9.6609990729777432E-6</v>
      </c>
      <c r="X2" s="30">
        <f>('Fuel Prices - ID'!AH$10/'Fuel Prices - ID'!$L$20)*(1-'Tax Percentages'!X$14)</f>
        <v>9.6715115553902443E-6</v>
      </c>
      <c r="Y2" s="30">
        <f>('Fuel Prices - ID'!AI$10/'Fuel Prices - ID'!$L$20)*(1-'Tax Percentages'!Y$14)</f>
        <v>9.6772027845758767E-6</v>
      </c>
      <c r="Z2" s="30">
        <f>('Fuel Prices - ID'!AJ$10/'Fuel Prices - ID'!$L$20)*(1-'Tax Percentages'!Z$14)</f>
        <v>9.6771092890189094E-6</v>
      </c>
      <c r="AA2" s="30">
        <f>('Fuel Prices - ID'!AK$10/'Fuel Prices - ID'!$L$20)*(1-'Tax Percentages'!AA$14)</f>
        <v>9.6688496278450121E-6</v>
      </c>
      <c r="AB2" s="30">
        <f>('Fuel Prices - ID'!AL$10/'Fuel Prices - ID'!$L$20)*(1-'Tax Percentages'!AB$14)</f>
        <v>9.6637661942334835E-6</v>
      </c>
      <c r="AC2" s="30">
        <f>('Fuel Prices - ID'!AM$10/'Fuel Prices - ID'!$L$20)*(1-'Tax Percentages'!AC$14)</f>
        <v>9.6612221079799855E-6</v>
      </c>
      <c r="AD2" s="30">
        <f>('Fuel Prices - ID'!AN$10/'Fuel Prices - ID'!$L$20)*(1-'Tax Percentages'!AD$14)</f>
        <v>9.6604384426648245E-6</v>
      </c>
      <c r="AE2" s="30">
        <f>('Fuel Prices - ID'!AO$10/'Fuel Prices - ID'!$L$20)*(1-'Tax Percentages'!AE$14)</f>
        <v>9.6608234728467495E-6</v>
      </c>
      <c r="AF2" s="30">
        <f>('Fuel Prices - ID'!AP$10/'Fuel Prices - ID'!$L$20)*(1-'Tax Percentages'!AF$14)</f>
        <v>9.662511362690656E-6</v>
      </c>
      <c r="AG2" s="30">
        <f>('Fuel Prices - ID'!AQ$10/'Fuel Prices - ID'!$L$20)*(1-'Tax Percentages'!AG$14)</f>
        <v>9.6648270778409589E-6</v>
      </c>
    </row>
    <row r="3" spans="1:35" x14ac:dyDescent="0.2">
      <c r="A3" s="1" t="s">
        <v>115</v>
      </c>
      <c r="B3" s="30">
        <f>('Fuel Prices - ID'!L$10/'Fuel Prices - ID'!$L$20)*(1-'Tax Percentages'!B$14)</f>
        <v>8.8463528194516293E-6</v>
      </c>
      <c r="C3" s="30">
        <f>('Fuel Prices - ID'!M$10/'Fuel Prices - ID'!$L$20)*(1-'Tax Percentages'!C$14)</f>
        <v>8.6911536471805485E-6</v>
      </c>
      <c r="D3" s="30">
        <f>('Fuel Prices - ID'!N$10/'Fuel Prices - ID'!$L$20)*(1-'Tax Percentages'!D$14)</f>
        <v>1.0243145369891362E-5</v>
      </c>
      <c r="E3" s="30">
        <f>('Fuel Prices - ID'!O$10/'Fuel Prices - ID'!$L$20)*(1-'Tax Percentages'!E$14)</f>
        <v>1.0087946197620279E-5</v>
      </c>
      <c r="F3" s="30">
        <f>('Fuel Prices - ID'!P$10/'Fuel Prices - ID'!$L$20)*(1-'Tax Percentages'!F$14)</f>
        <v>9.9327470253491982E-6</v>
      </c>
      <c r="G3" s="30">
        <f>('Fuel Prices - ID'!Q$10/'Fuel Prices - ID'!$L$20)*(1-'Tax Percentages'!G$14)</f>
        <v>9.8198749000611395E-6</v>
      </c>
      <c r="H3" s="30">
        <f>('Fuel Prices - ID'!R$10/'Fuel Prices - ID'!$L$20)*(1-'Tax Percentages'!H$14)</f>
        <v>9.8096137977622238E-6</v>
      </c>
      <c r="I3" s="30">
        <f>('Fuel Prices - ID'!S$10/'Fuel Prices - ID'!$L$20)*(1-'Tax Percentages'!I$14)</f>
        <v>9.6996567583545397E-6</v>
      </c>
      <c r="J3" s="30">
        <f>('Fuel Prices - ID'!T$10/'Fuel Prices - ID'!$L$20)*(1-'Tax Percentages'!J$14)</f>
        <v>9.5091585461502091E-6</v>
      </c>
      <c r="K3" s="30">
        <f>('Fuel Prices - ID'!U$10/'Fuel Prices - ID'!$L$20)*(1-'Tax Percentages'!K$14)</f>
        <v>9.5129775495696864E-6</v>
      </c>
      <c r="L3" s="30">
        <f>('Fuel Prices - ID'!V$10/'Fuel Prices - ID'!$L$20)*(1-'Tax Percentages'!L$14)</f>
        <v>9.5453617664402222E-6</v>
      </c>
      <c r="M3" s="30">
        <f>('Fuel Prices - ID'!W$10/'Fuel Prices - ID'!$L$20)*(1-'Tax Percentages'!M$14)</f>
        <v>9.608908034348276E-6</v>
      </c>
      <c r="N3" s="30">
        <f>('Fuel Prices - ID'!X$10/'Fuel Prices - ID'!$L$20)*(1-'Tax Percentages'!N$14)</f>
        <v>9.6782312357025163E-6</v>
      </c>
      <c r="O3" s="30">
        <f>('Fuel Prices - ID'!Y$10/'Fuel Prices - ID'!$L$20)*(1-'Tax Percentages'!O$14)</f>
        <v>9.7679655619317873E-6</v>
      </c>
      <c r="P3" s="30">
        <f>('Fuel Prices - ID'!Z$10/'Fuel Prices - ID'!$L$20)*(1-'Tax Percentages'!P$14)</f>
        <v>9.7247673975718258E-6</v>
      </c>
      <c r="Q3" s="30">
        <f>('Fuel Prices - ID'!AA$10/'Fuel Prices - ID'!$L$20)*(1-'Tax Percentages'!Q$14)</f>
        <v>9.6917511430219657E-6</v>
      </c>
      <c r="R3" s="30">
        <f>('Fuel Prices - ID'!AB$10/'Fuel Prices - ID'!$L$20)*(1-'Tax Percentages'!R$14)</f>
        <v>9.6698424264467621E-6</v>
      </c>
      <c r="S3" s="30">
        <f>('Fuel Prices - ID'!AC$10/'Fuel Prices - ID'!$L$20)*(1-'Tax Percentages'!S$14)</f>
        <v>9.6562031106636372E-6</v>
      </c>
      <c r="T3" s="30">
        <f>('Fuel Prices - ID'!AD$10/'Fuel Prices - ID'!$L$20)*(1-'Tax Percentages'!T$14)</f>
        <v>9.6422566845637648E-6</v>
      </c>
      <c r="U3" s="30">
        <f>('Fuel Prices - ID'!AE$10/'Fuel Prices - ID'!$L$20)*(1-'Tax Percentages'!U$14)</f>
        <v>9.6370384960373339E-6</v>
      </c>
      <c r="V3" s="30">
        <f>('Fuel Prices - ID'!AF$10/'Fuel Prices - ID'!$L$20)*(1-'Tax Percentages'!V$14)</f>
        <v>9.6486639460270719E-6</v>
      </c>
      <c r="W3" s="30">
        <f>('Fuel Prices - ID'!AG$10/'Fuel Prices - ID'!$L$20)*(1-'Tax Percentages'!W$14)</f>
        <v>9.6609990729777432E-6</v>
      </c>
      <c r="X3" s="30">
        <f>('Fuel Prices - ID'!AH$10/'Fuel Prices - ID'!$L$20)*(1-'Tax Percentages'!X$14)</f>
        <v>9.6715115553902443E-6</v>
      </c>
      <c r="Y3" s="30">
        <f>('Fuel Prices - ID'!AI$10/'Fuel Prices - ID'!$L$20)*(1-'Tax Percentages'!Y$14)</f>
        <v>9.6772027845758767E-6</v>
      </c>
      <c r="Z3" s="30">
        <f>('Fuel Prices - ID'!AJ$10/'Fuel Prices - ID'!$L$20)*(1-'Tax Percentages'!Z$14)</f>
        <v>9.6771092890189094E-6</v>
      </c>
      <c r="AA3" s="30">
        <f>('Fuel Prices - ID'!AK$10/'Fuel Prices - ID'!$L$20)*(1-'Tax Percentages'!AA$14)</f>
        <v>9.6688496278450121E-6</v>
      </c>
      <c r="AB3" s="30">
        <f>('Fuel Prices - ID'!AL$10/'Fuel Prices - ID'!$L$20)*(1-'Tax Percentages'!AB$14)</f>
        <v>9.6637661942334835E-6</v>
      </c>
      <c r="AC3" s="30">
        <f>('Fuel Prices - ID'!AM$10/'Fuel Prices - ID'!$L$20)*(1-'Tax Percentages'!AC$14)</f>
        <v>9.6612221079799855E-6</v>
      </c>
      <c r="AD3" s="30">
        <f>('Fuel Prices - ID'!AN$10/'Fuel Prices - ID'!$L$20)*(1-'Tax Percentages'!AD$14)</f>
        <v>9.6604384426648245E-6</v>
      </c>
      <c r="AE3" s="30">
        <f>('Fuel Prices - ID'!AO$10/'Fuel Prices - ID'!$L$20)*(1-'Tax Percentages'!AE$14)</f>
        <v>9.6608234728467495E-6</v>
      </c>
      <c r="AF3" s="30">
        <f>('Fuel Prices - ID'!AP$10/'Fuel Prices - ID'!$L$20)*(1-'Tax Percentages'!AF$14)</f>
        <v>9.662511362690656E-6</v>
      </c>
      <c r="AG3" s="30">
        <f>('Fuel Prices - ID'!AQ$10/'Fuel Prices - ID'!$L$20)*(1-'Tax Percentages'!AG$14)</f>
        <v>9.6648270778409589E-6</v>
      </c>
    </row>
    <row r="4" spans="1:35" x14ac:dyDescent="0.2">
      <c r="A4" s="1" t="s">
        <v>116</v>
      </c>
      <c r="B4" s="30">
        <f>('Fuel Prices - ID'!L$10/'Fuel Prices - ID'!$L$20)*(1-'Tax Percentages'!B$14)</f>
        <v>8.8463528194516293E-6</v>
      </c>
      <c r="C4" s="30">
        <f>('Fuel Prices - ID'!M$10/'Fuel Prices - ID'!$L$20)*(1-'Tax Percentages'!C$14)</f>
        <v>8.6911536471805485E-6</v>
      </c>
      <c r="D4" s="30">
        <f>('Fuel Prices - ID'!N$10/'Fuel Prices - ID'!$L$20)*(1-'Tax Percentages'!D$14)</f>
        <v>1.0243145369891362E-5</v>
      </c>
      <c r="E4" s="30">
        <f>('Fuel Prices - ID'!O$10/'Fuel Prices - ID'!$L$20)*(1-'Tax Percentages'!E$14)</f>
        <v>1.0087946197620279E-5</v>
      </c>
      <c r="F4" s="30">
        <f>('Fuel Prices - ID'!P$10/'Fuel Prices - ID'!$L$20)*(1-'Tax Percentages'!F$14)</f>
        <v>9.9327470253491982E-6</v>
      </c>
      <c r="G4" s="30">
        <f>('Fuel Prices - ID'!Q$10/'Fuel Prices - ID'!$L$20)*(1-'Tax Percentages'!G$14)</f>
        <v>9.8198749000611395E-6</v>
      </c>
      <c r="H4" s="30">
        <f>('Fuel Prices - ID'!R$10/'Fuel Prices - ID'!$L$20)*(1-'Tax Percentages'!H$14)</f>
        <v>9.8096137977622238E-6</v>
      </c>
      <c r="I4" s="30">
        <f>('Fuel Prices - ID'!S$10/'Fuel Prices - ID'!$L$20)*(1-'Tax Percentages'!I$14)</f>
        <v>9.6996567583545397E-6</v>
      </c>
      <c r="J4" s="30">
        <f>('Fuel Prices - ID'!T$10/'Fuel Prices - ID'!$L$20)*(1-'Tax Percentages'!J$14)</f>
        <v>9.5091585461502091E-6</v>
      </c>
      <c r="K4" s="30">
        <f>('Fuel Prices - ID'!U$10/'Fuel Prices - ID'!$L$20)*(1-'Tax Percentages'!K$14)</f>
        <v>9.5129775495696864E-6</v>
      </c>
      <c r="L4" s="30">
        <f>('Fuel Prices - ID'!V$10/'Fuel Prices - ID'!$L$20)*(1-'Tax Percentages'!L$14)</f>
        <v>9.5453617664402222E-6</v>
      </c>
      <c r="M4" s="30">
        <f>('Fuel Prices - ID'!W$10/'Fuel Prices - ID'!$L$20)*(1-'Tax Percentages'!M$14)</f>
        <v>9.608908034348276E-6</v>
      </c>
      <c r="N4" s="30">
        <f>('Fuel Prices - ID'!X$10/'Fuel Prices - ID'!$L$20)*(1-'Tax Percentages'!N$14)</f>
        <v>9.6782312357025163E-6</v>
      </c>
      <c r="O4" s="30">
        <f>('Fuel Prices - ID'!Y$10/'Fuel Prices - ID'!$L$20)*(1-'Tax Percentages'!O$14)</f>
        <v>9.7679655619317873E-6</v>
      </c>
      <c r="P4" s="30">
        <f>('Fuel Prices - ID'!Z$10/'Fuel Prices - ID'!$L$20)*(1-'Tax Percentages'!P$14)</f>
        <v>9.7247673975718258E-6</v>
      </c>
      <c r="Q4" s="30">
        <f>('Fuel Prices - ID'!AA$10/'Fuel Prices - ID'!$L$20)*(1-'Tax Percentages'!Q$14)</f>
        <v>9.6917511430219657E-6</v>
      </c>
      <c r="R4" s="30">
        <f>('Fuel Prices - ID'!AB$10/'Fuel Prices - ID'!$L$20)*(1-'Tax Percentages'!R$14)</f>
        <v>9.6698424264467621E-6</v>
      </c>
      <c r="S4" s="30">
        <f>('Fuel Prices - ID'!AC$10/'Fuel Prices - ID'!$L$20)*(1-'Tax Percentages'!S$14)</f>
        <v>9.6562031106636372E-6</v>
      </c>
      <c r="T4" s="30">
        <f>('Fuel Prices - ID'!AD$10/'Fuel Prices - ID'!$L$20)*(1-'Tax Percentages'!T$14)</f>
        <v>9.6422566845637648E-6</v>
      </c>
      <c r="U4" s="30">
        <f>('Fuel Prices - ID'!AE$10/'Fuel Prices - ID'!$L$20)*(1-'Tax Percentages'!U$14)</f>
        <v>9.6370384960373339E-6</v>
      </c>
      <c r="V4" s="30">
        <f>('Fuel Prices - ID'!AF$10/'Fuel Prices - ID'!$L$20)*(1-'Tax Percentages'!V$14)</f>
        <v>9.6486639460270719E-6</v>
      </c>
      <c r="W4" s="30">
        <f>('Fuel Prices - ID'!AG$10/'Fuel Prices - ID'!$L$20)*(1-'Tax Percentages'!W$14)</f>
        <v>9.6609990729777432E-6</v>
      </c>
      <c r="X4" s="30">
        <f>('Fuel Prices - ID'!AH$10/'Fuel Prices - ID'!$L$20)*(1-'Tax Percentages'!X$14)</f>
        <v>9.6715115553902443E-6</v>
      </c>
      <c r="Y4" s="30">
        <f>('Fuel Prices - ID'!AI$10/'Fuel Prices - ID'!$L$20)*(1-'Tax Percentages'!Y$14)</f>
        <v>9.6772027845758767E-6</v>
      </c>
      <c r="Z4" s="30">
        <f>('Fuel Prices - ID'!AJ$10/'Fuel Prices - ID'!$L$20)*(1-'Tax Percentages'!Z$14)</f>
        <v>9.6771092890189094E-6</v>
      </c>
      <c r="AA4" s="30">
        <f>('Fuel Prices - ID'!AK$10/'Fuel Prices - ID'!$L$20)*(1-'Tax Percentages'!AA$14)</f>
        <v>9.6688496278450121E-6</v>
      </c>
      <c r="AB4" s="30">
        <f>('Fuel Prices - ID'!AL$10/'Fuel Prices - ID'!$L$20)*(1-'Tax Percentages'!AB$14)</f>
        <v>9.6637661942334835E-6</v>
      </c>
      <c r="AC4" s="30">
        <f>('Fuel Prices - ID'!AM$10/'Fuel Prices - ID'!$L$20)*(1-'Tax Percentages'!AC$14)</f>
        <v>9.6612221079799855E-6</v>
      </c>
      <c r="AD4" s="30">
        <f>('Fuel Prices - ID'!AN$10/'Fuel Prices - ID'!$L$20)*(1-'Tax Percentages'!AD$14)</f>
        <v>9.6604384426648245E-6</v>
      </c>
      <c r="AE4" s="30">
        <f>('Fuel Prices - ID'!AO$10/'Fuel Prices - ID'!$L$20)*(1-'Tax Percentages'!AE$14)</f>
        <v>9.6608234728467495E-6</v>
      </c>
      <c r="AF4" s="30">
        <f>('Fuel Prices - ID'!AP$10/'Fuel Prices - ID'!$L$20)*(1-'Tax Percentages'!AF$14)</f>
        <v>9.662511362690656E-6</v>
      </c>
      <c r="AG4" s="30">
        <f>('Fuel Prices - ID'!AQ$10/'Fuel Prices - ID'!$L$20)*(1-'Tax Percentages'!AG$14)</f>
        <v>9.6648270778409589E-6</v>
      </c>
    </row>
    <row r="5" spans="1:35" x14ac:dyDescent="0.2">
      <c r="A5" s="1" t="s">
        <v>117</v>
      </c>
      <c r="B5" s="30">
        <f>('Fuel Prices - ID'!L$10/'Fuel Prices - ID'!$L$20)*(1-'Tax Percentages'!B$14)</f>
        <v>8.8463528194516293E-6</v>
      </c>
      <c r="C5" s="30">
        <f>('Fuel Prices - ID'!M$10/'Fuel Prices - ID'!$L$20)*(1-'Tax Percentages'!C$14)</f>
        <v>8.6911536471805485E-6</v>
      </c>
      <c r="D5" s="30">
        <f>('Fuel Prices - ID'!N$10/'Fuel Prices - ID'!$L$20)*(1-'Tax Percentages'!D$14)</f>
        <v>1.0243145369891362E-5</v>
      </c>
      <c r="E5" s="30">
        <f>('Fuel Prices - ID'!O$10/'Fuel Prices - ID'!$L$20)*(1-'Tax Percentages'!E$14)</f>
        <v>1.0087946197620279E-5</v>
      </c>
      <c r="F5" s="30">
        <f>('Fuel Prices - ID'!P$10/'Fuel Prices - ID'!$L$20)*(1-'Tax Percentages'!F$14)</f>
        <v>9.9327470253491982E-6</v>
      </c>
      <c r="G5" s="30">
        <f>('Fuel Prices - ID'!Q$10/'Fuel Prices - ID'!$L$20)*(1-'Tax Percentages'!G$14)</f>
        <v>9.8198749000611395E-6</v>
      </c>
      <c r="H5" s="30">
        <f>('Fuel Prices - ID'!R$10/'Fuel Prices - ID'!$L$20)*(1-'Tax Percentages'!H$14)</f>
        <v>9.8096137977622238E-6</v>
      </c>
      <c r="I5" s="30">
        <f>('Fuel Prices - ID'!S$10/'Fuel Prices - ID'!$L$20)*(1-'Tax Percentages'!I$14)</f>
        <v>9.6996567583545397E-6</v>
      </c>
      <c r="J5" s="30">
        <f>('Fuel Prices - ID'!T$10/'Fuel Prices - ID'!$L$20)*(1-'Tax Percentages'!J$14)</f>
        <v>9.5091585461502091E-6</v>
      </c>
      <c r="K5" s="30">
        <f>('Fuel Prices - ID'!U$10/'Fuel Prices - ID'!$L$20)*(1-'Tax Percentages'!K$14)</f>
        <v>9.5129775495696864E-6</v>
      </c>
      <c r="L5" s="30">
        <f>('Fuel Prices - ID'!V$10/'Fuel Prices - ID'!$L$20)*(1-'Tax Percentages'!L$14)</f>
        <v>9.5453617664402222E-6</v>
      </c>
      <c r="M5" s="30">
        <f>('Fuel Prices - ID'!W$10/'Fuel Prices - ID'!$L$20)*(1-'Tax Percentages'!M$14)</f>
        <v>9.608908034348276E-6</v>
      </c>
      <c r="N5" s="30">
        <f>('Fuel Prices - ID'!X$10/'Fuel Prices - ID'!$L$20)*(1-'Tax Percentages'!N$14)</f>
        <v>9.6782312357025163E-6</v>
      </c>
      <c r="O5" s="30">
        <f>('Fuel Prices - ID'!Y$10/'Fuel Prices - ID'!$L$20)*(1-'Tax Percentages'!O$14)</f>
        <v>9.7679655619317873E-6</v>
      </c>
      <c r="P5" s="30">
        <f>('Fuel Prices - ID'!Z$10/'Fuel Prices - ID'!$L$20)*(1-'Tax Percentages'!P$14)</f>
        <v>9.7247673975718258E-6</v>
      </c>
      <c r="Q5" s="30">
        <f>('Fuel Prices - ID'!AA$10/'Fuel Prices - ID'!$L$20)*(1-'Tax Percentages'!Q$14)</f>
        <v>9.6917511430219657E-6</v>
      </c>
      <c r="R5" s="30">
        <f>('Fuel Prices - ID'!AB$10/'Fuel Prices - ID'!$L$20)*(1-'Tax Percentages'!R$14)</f>
        <v>9.6698424264467621E-6</v>
      </c>
      <c r="S5" s="30">
        <f>('Fuel Prices - ID'!AC$10/'Fuel Prices - ID'!$L$20)*(1-'Tax Percentages'!S$14)</f>
        <v>9.6562031106636372E-6</v>
      </c>
      <c r="T5" s="30">
        <f>('Fuel Prices - ID'!AD$10/'Fuel Prices - ID'!$L$20)*(1-'Tax Percentages'!T$14)</f>
        <v>9.6422566845637648E-6</v>
      </c>
      <c r="U5" s="30">
        <f>('Fuel Prices - ID'!AE$10/'Fuel Prices - ID'!$L$20)*(1-'Tax Percentages'!U$14)</f>
        <v>9.6370384960373339E-6</v>
      </c>
      <c r="V5" s="30">
        <f>('Fuel Prices - ID'!AF$10/'Fuel Prices - ID'!$L$20)*(1-'Tax Percentages'!V$14)</f>
        <v>9.6486639460270719E-6</v>
      </c>
      <c r="W5" s="30">
        <f>('Fuel Prices - ID'!AG$10/'Fuel Prices - ID'!$L$20)*(1-'Tax Percentages'!W$14)</f>
        <v>9.6609990729777432E-6</v>
      </c>
      <c r="X5" s="30">
        <f>('Fuel Prices - ID'!AH$10/'Fuel Prices - ID'!$L$20)*(1-'Tax Percentages'!X$14)</f>
        <v>9.6715115553902443E-6</v>
      </c>
      <c r="Y5" s="30">
        <f>('Fuel Prices - ID'!AI$10/'Fuel Prices - ID'!$L$20)*(1-'Tax Percentages'!Y$14)</f>
        <v>9.6772027845758767E-6</v>
      </c>
      <c r="Z5" s="30">
        <f>('Fuel Prices - ID'!AJ$10/'Fuel Prices - ID'!$L$20)*(1-'Tax Percentages'!Z$14)</f>
        <v>9.6771092890189094E-6</v>
      </c>
      <c r="AA5" s="30">
        <f>('Fuel Prices - ID'!AK$10/'Fuel Prices - ID'!$L$20)*(1-'Tax Percentages'!AA$14)</f>
        <v>9.6688496278450121E-6</v>
      </c>
      <c r="AB5" s="30">
        <f>('Fuel Prices - ID'!AL$10/'Fuel Prices - ID'!$L$20)*(1-'Tax Percentages'!AB$14)</f>
        <v>9.6637661942334835E-6</v>
      </c>
      <c r="AC5" s="30">
        <f>('Fuel Prices - ID'!AM$10/'Fuel Prices - ID'!$L$20)*(1-'Tax Percentages'!AC$14)</f>
        <v>9.6612221079799855E-6</v>
      </c>
      <c r="AD5" s="30">
        <f>('Fuel Prices - ID'!AN$10/'Fuel Prices - ID'!$L$20)*(1-'Tax Percentages'!AD$14)</f>
        <v>9.6604384426648245E-6</v>
      </c>
      <c r="AE5" s="30">
        <f>('Fuel Prices - ID'!AO$10/'Fuel Prices - ID'!$L$20)*(1-'Tax Percentages'!AE$14)</f>
        <v>9.6608234728467495E-6</v>
      </c>
      <c r="AF5" s="30">
        <f>('Fuel Prices - ID'!AP$10/'Fuel Prices - ID'!$L$20)*(1-'Tax Percentages'!AF$14)</f>
        <v>9.662511362690656E-6</v>
      </c>
      <c r="AG5" s="30">
        <f>('Fuel Prices - ID'!AQ$10/'Fuel Prices - ID'!$L$20)*(1-'Tax Percentages'!AG$14)</f>
        <v>9.6648270778409589E-6</v>
      </c>
    </row>
    <row r="6" spans="1:35" x14ac:dyDescent="0.2">
      <c r="A6" s="1" t="s">
        <v>118</v>
      </c>
      <c r="B6" s="30">
        <f>('Fuel Prices - ID'!L$10/'Fuel Prices - ID'!$L$20)*(1-'Tax Percentages'!B$14)</f>
        <v>8.8463528194516293E-6</v>
      </c>
      <c r="C6" s="30">
        <f>('Fuel Prices - ID'!M$10/'Fuel Prices - ID'!$L$20)*(1-'Tax Percentages'!C$14)</f>
        <v>8.6911536471805485E-6</v>
      </c>
      <c r="D6" s="30">
        <f>('Fuel Prices - ID'!N$10/'Fuel Prices - ID'!$L$20)*(1-'Tax Percentages'!D$14)</f>
        <v>1.0243145369891362E-5</v>
      </c>
      <c r="E6" s="30">
        <f>('Fuel Prices - ID'!O$10/'Fuel Prices - ID'!$L$20)*(1-'Tax Percentages'!E$14)</f>
        <v>1.0087946197620279E-5</v>
      </c>
      <c r="F6" s="30">
        <f>('Fuel Prices - ID'!P$10/'Fuel Prices - ID'!$L$20)*(1-'Tax Percentages'!F$14)</f>
        <v>9.9327470253491982E-6</v>
      </c>
      <c r="G6" s="30">
        <f>('Fuel Prices - ID'!Q$10/'Fuel Prices - ID'!$L$20)*(1-'Tax Percentages'!G$14)</f>
        <v>9.8198749000611395E-6</v>
      </c>
      <c r="H6" s="30">
        <f>('Fuel Prices - ID'!R$10/'Fuel Prices - ID'!$L$20)*(1-'Tax Percentages'!H$14)</f>
        <v>9.8096137977622238E-6</v>
      </c>
      <c r="I6" s="30">
        <f>('Fuel Prices - ID'!S$10/'Fuel Prices - ID'!$L$20)*(1-'Tax Percentages'!I$14)</f>
        <v>9.6996567583545397E-6</v>
      </c>
      <c r="J6" s="30">
        <f>('Fuel Prices - ID'!T$10/'Fuel Prices - ID'!$L$20)*(1-'Tax Percentages'!J$14)</f>
        <v>9.5091585461502091E-6</v>
      </c>
      <c r="K6" s="30">
        <f>('Fuel Prices - ID'!U$10/'Fuel Prices - ID'!$L$20)*(1-'Tax Percentages'!K$14)</f>
        <v>9.5129775495696864E-6</v>
      </c>
      <c r="L6" s="30">
        <f>('Fuel Prices - ID'!V$10/'Fuel Prices - ID'!$L$20)*(1-'Tax Percentages'!L$14)</f>
        <v>9.5453617664402222E-6</v>
      </c>
      <c r="M6" s="30">
        <f>('Fuel Prices - ID'!W$10/'Fuel Prices - ID'!$L$20)*(1-'Tax Percentages'!M$14)</f>
        <v>9.608908034348276E-6</v>
      </c>
      <c r="N6" s="30">
        <f>('Fuel Prices - ID'!X$10/'Fuel Prices - ID'!$L$20)*(1-'Tax Percentages'!N$14)</f>
        <v>9.6782312357025163E-6</v>
      </c>
      <c r="O6" s="30">
        <f>('Fuel Prices - ID'!Y$10/'Fuel Prices - ID'!$L$20)*(1-'Tax Percentages'!O$14)</f>
        <v>9.7679655619317873E-6</v>
      </c>
      <c r="P6" s="30">
        <f>('Fuel Prices - ID'!Z$10/'Fuel Prices - ID'!$L$20)*(1-'Tax Percentages'!P$14)</f>
        <v>9.7247673975718258E-6</v>
      </c>
      <c r="Q6" s="30">
        <f>('Fuel Prices - ID'!AA$10/'Fuel Prices - ID'!$L$20)*(1-'Tax Percentages'!Q$14)</f>
        <v>9.6917511430219657E-6</v>
      </c>
      <c r="R6" s="30">
        <f>('Fuel Prices - ID'!AB$10/'Fuel Prices - ID'!$L$20)*(1-'Tax Percentages'!R$14)</f>
        <v>9.6698424264467621E-6</v>
      </c>
      <c r="S6" s="30">
        <f>('Fuel Prices - ID'!AC$10/'Fuel Prices - ID'!$L$20)*(1-'Tax Percentages'!S$14)</f>
        <v>9.6562031106636372E-6</v>
      </c>
      <c r="T6" s="30">
        <f>('Fuel Prices - ID'!AD$10/'Fuel Prices - ID'!$L$20)*(1-'Tax Percentages'!T$14)</f>
        <v>9.6422566845637648E-6</v>
      </c>
      <c r="U6" s="30">
        <f>('Fuel Prices - ID'!AE$10/'Fuel Prices - ID'!$L$20)*(1-'Tax Percentages'!U$14)</f>
        <v>9.6370384960373339E-6</v>
      </c>
      <c r="V6" s="30">
        <f>('Fuel Prices - ID'!AF$10/'Fuel Prices - ID'!$L$20)*(1-'Tax Percentages'!V$14)</f>
        <v>9.6486639460270719E-6</v>
      </c>
      <c r="W6" s="30">
        <f>('Fuel Prices - ID'!AG$10/'Fuel Prices - ID'!$L$20)*(1-'Tax Percentages'!W$14)</f>
        <v>9.6609990729777432E-6</v>
      </c>
      <c r="X6" s="30">
        <f>('Fuel Prices - ID'!AH$10/'Fuel Prices - ID'!$L$20)*(1-'Tax Percentages'!X$14)</f>
        <v>9.6715115553902443E-6</v>
      </c>
      <c r="Y6" s="30">
        <f>('Fuel Prices - ID'!AI$10/'Fuel Prices - ID'!$L$20)*(1-'Tax Percentages'!Y$14)</f>
        <v>9.6772027845758767E-6</v>
      </c>
      <c r="Z6" s="30">
        <f>('Fuel Prices - ID'!AJ$10/'Fuel Prices - ID'!$L$20)*(1-'Tax Percentages'!Z$14)</f>
        <v>9.6771092890189094E-6</v>
      </c>
      <c r="AA6" s="30">
        <f>('Fuel Prices - ID'!AK$10/'Fuel Prices - ID'!$L$20)*(1-'Tax Percentages'!AA$14)</f>
        <v>9.6688496278450121E-6</v>
      </c>
      <c r="AB6" s="30">
        <f>('Fuel Prices - ID'!AL$10/'Fuel Prices - ID'!$L$20)*(1-'Tax Percentages'!AB$14)</f>
        <v>9.6637661942334835E-6</v>
      </c>
      <c r="AC6" s="30">
        <f>('Fuel Prices - ID'!AM$10/'Fuel Prices - ID'!$L$20)*(1-'Tax Percentages'!AC$14)</f>
        <v>9.6612221079799855E-6</v>
      </c>
      <c r="AD6" s="30">
        <f>('Fuel Prices - ID'!AN$10/'Fuel Prices - ID'!$L$20)*(1-'Tax Percentages'!AD$14)</f>
        <v>9.6604384426648245E-6</v>
      </c>
      <c r="AE6" s="30">
        <f>('Fuel Prices - ID'!AO$10/'Fuel Prices - ID'!$L$20)*(1-'Tax Percentages'!AE$14)</f>
        <v>9.6608234728467495E-6</v>
      </c>
      <c r="AF6" s="30">
        <f>('Fuel Prices - ID'!AP$10/'Fuel Prices - ID'!$L$20)*(1-'Tax Percentages'!AF$14)</f>
        <v>9.662511362690656E-6</v>
      </c>
      <c r="AG6" s="30">
        <f>('Fuel Prices - ID'!AQ$10/'Fuel Prices - ID'!$L$20)*(1-'Tax Percentages'!AG$14)</f>
        <v>9.6648270778409589E-6</v>
      </c>
    </row>
    <row r="7" spans="1:35" x14ac:dyDescent="0.2">
      <c r="A7" s="1" t="s">
        <v>119</v>
      </c>
      <c r="B7" s="30">
        <f t="shared" ref="B7:AG7" si="0">B3</f>
        <v>8.8463528194516293E-6</v>
      </c>
      <c r="C7" s="30">
        <f t="shared" si="0"/>
        <v>8.6911536471805485E-6</v>
      </c>
      <c r="D7" s="30">
        <f t="shared" si="0"/>
        <v>1.0243145369891362E-5</v>
      </c>
      <c r="E7" s="30">
        <f t="shared" si="0"/>
        <v>1.0087946197620279E-5</v>
      </c>
      <c r="F7" s="30">
        <f t="shared" si="0"/>
        <v>9.9327470253491982E-6</v>
      </c>
      <c r="G7" s="30">
        <f t="shared" si="0"/>
        <v>9.8198749000611395E-6</v>
      </c>
      <c r="H7" s="30">
        <f t="shared" si="0"/>
        <v>9.8096137977622238E-6</v>
      </c>
      <c r="I7" s="30">
        <f t="shared" si="0"/>
        <v>9.6996567583545397E-6</v>
      </c>
      <c r="J7" s="30">
        <f t="shared" si="0"/>
        <v>9.5091585461502091E-6</v>
      </c>
      <c r="K7" s="30">
        <f t="shared" si="0"/>
        <v>9.5129775495696864E-6</v>
      </c>
      <c r="L7" s="30">
        <f t="shared" si="0"/>
        <v>9.5453617664402222E-6</v>
      </c>
      <c r="M7" s="30">
        <f t="shared" si="0"/>
        <v>9.608908034348276E-6</v>
      </c>
      <c r="N7" s="30">
        <f t="shared" si="0"/>
        <v>9.6782312357025163E-6</v>
      </c>
      <c r="O7" s="30">
        <f t="shared" si="0"/>
        <v>9.7679655619317873E-6</v>
      </c>
      <c r="P7" s="30">
        <f t="shared" si="0"/>
        <v>9.7247673975718258E-6</v>
      </c>
      <c r="Q7" s="30">
        <f t="shared" si="0"/>
        <v>9.6917511430219657E-6</v>
      </c>
      <c r="R7" s="30">
        <f t="shared" si="0"/>
        <v>9.6698424264467621E-6</v>
      </c>
      <c r="S7" s="30">
        <f t="shared" si="0"/>
        <v>9.6562031106636372E-6</v>
      </c>
      <c r="T7" s="30">
        <f t="shared" si="0"/>
        <v>9.6422566845637648E-6</v>
      </c>
      <c r="U7" s="30">
        <f t="shared" si="0"/>
        <v>9.6370384960373339E-6</v>
      </c>
      <c r="V7" s="30">
        <f t="shared" si="0"/>
        <v>9.6486639460270719E-6</v>
      </c>
      <c r="W7" s="30">
        <f t="shared" si="0"/>
        <v>9.6609990729777432E-6</v>
      </c>
      <c r="X7" s="30">
        <f t="shared" si="0"/>
        <v>9.6715115553902443E-6</v>
      </c>
      <c r="Y7" s="30">
        <f t="shared" si="0"/>
        <v>9.6772027845758767E-6</v>
      </c>
      <c r="Z7" s="30">
        <f t="shared" si="0"/>
        <v>9.6771092890189094E-6</v>
      </c>
      <c r="AA7" s="30">
        <f t="shared" si="0"/>
        <v>9.6688496278450121E-6</v>
      </c>
      <c r="AB7" s="30">
        <f t="shared" si="0"/>
        <v>9.6637661942334835E-6</v>
      </c>
      <c r="AC7" s="30">
        <f t="shared" si="0"/>
        <v>9.6612221079799855E-6</v>
      </c>
      <c r="AD7" s="30">
        <f t="shared" si="0"/>
        <v>9.6604384426648245E-6</v>
      </c>
      <c r="AE7" s="30">
        <f t="shared" si="0"/>
        <v>9.6608234728467495E-6</v>
      </c>
      <c r="AF7" s="30">
        <f t="shared" si="0"/>
        <v>9.662511362690656E-6</v>
      </c>
      <c r="AG7" s="30">
        <f t="shared" si="0"/>
        <v>9.6648270778409589E-6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1">B6</f>
        <v>8.8463528194516293E-6</v>
      </c>
      <c r="C9" s="30">
        <f t="shared" si="1"/>
        <v>8.6911536471805485E-6</v>
      </c>
      <c r="D9" s="30">
        <f t="shared" si="1"/>
        <v>1.0243145369891362E-5</v>
      </c>
      <c r="E9" s="30">
        <f t="shared" si="1"/>
        <v>1.0087946197620279E-5</v>
      </c>
      <c r="F9" s="30">
        <f t="shared" si="1"/>
        <v>9.9327470253491982E-6</v>
      </c>
      <c r="G9" s="30">
        <f t="shared" si="1"/>
        <v>9.8198749000611395E-6</v>
      </c>
      <c r="H9" s="30">
        <f t="shared" si="1"/>
        <v>9.8096137977622238E-6</v>
      </c>
      <c r="I9" s="30">
        <f t="shared" si="1"/>
        <v>9.6996567583545397E-6</v>
      </c>
      <c r="J9" s="30">
        <f t="shared" si="1"/>
        <v>9.5091585461502091E-6</v>
      </c>
      <c r="K9" s="30">
        <f t="shared" si="1"/>
        <v>9.5129775495696864E-6</v>
      </c>
      <c r="L9" s="30">
        <f t="shared" si="1"/>
        <v>9.5453617664402222E-6</v>
      </c>
      <c r="M9" s="30">
        <f t="shared" si="1"/>
        <v>9.608908034348276E-6</v>
      </c>
      <c r="N9" s="30">
        <f t="shared" si="1"/>
        <v>9.6782312357025163E-6</v>
      </c>
      <c r="O9" s="30">
        <f t="shared" si="1"/>
        <v>9.7679655619317873E-6</v>
      </c>
      <c r="P9" s="30">
        <f t="shared" si="1"/>
        <v>9.7247673975718258E-6</v>
      </c>
      <c r="Q9" s="30">
        <f t="shared" si="1"/>
        <v>9.6917511430219657E-6</v>
      </c>
      <c r="R9" s="30">
        <f t="shared" si="1"/>
        <v>9.6698424264467621E-6</v>
      </c>
      <c r="S9" s="30">
        <f t="shared" si="1"/>
        <v>9.6562031106636372E-6</v>
      </c>
      <c r="T9" s="30">
        <f t="shared" si="1"/>
        <v>9.6422566845637648E-6</v>
      </c>
      <c r="U9" s="30">
        <f t="shared" si="1"/>
        <v>9.6370384960373339E-6</v>
      </c>
      <c r="V9" s="30">
        <f t="shared" si="1"/>
        <v>9.6486639460270719E-6</v>
      </c>
      <c r="W9" s="30">
        <f t="shared" si="1"/>
        <v>9.6609990729777432E-6</v>
      </c>
      <c r="X9" s="30">
        <f t="shared" si="1"/>
        <v>9.6715115553902443E-6</v>
      </c>
      <c r="Y9" s="30">
        <f t="shared" si="1"/>
        <v>9.6772027845758767E-6</v>
      </c>
      <c r="Z9" s="30">
        <f t="shared" si="1"/>
        <v>9.6771092890189094E-6</v>
      </c>
      <c r="AA9" s="30">
        <f t="shared" si="1"/>
        <v>9.6688496278450121E-6</v>
      </c>
      <c r="AB9" s="30">
        <f t="shared" si="1"/>
        <v>9.6637661942334835E-6</v>
      </c>
      <c r="AC9" s="30">
        <f t="shared" si="1"/>
        <v>9.6612221079799855E-6</v>
      </c>
      <c r="AD9" s="30">
        <f t="shared" si="1"/>
        <v>9.6604384426648245E-6</v>
      </c>
      <c r="AE9" s="30">
        <f t="shared" si="1"/>
        <v>9.6608234728467495E-6</v>
      </c>
      <c r="AF9" s="30">
        <f t="shared" si="1"/>
        <v>9.662511362690656E-6</v>
      </c>
      <c r="AG9" s="30">
        <f t="shared" si="1"/>
        <v>9.6648270778409589E-6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ID'!L11/'Fuel Prices - ID'!$L$20)*(1-'Tax Percentages'!B17)</f>
        <v>1.8623900672529747E-5</v>
      </c>
      <c r="C2" s="30">
        <f>('Fuel Prices - ID'!M11/'Fuel Prices - ID'!$L$20)*(1-'Tax Percentages'!C17)</f>
        <v>1.8313502327987582E-5</v>
      </c>
      <c r="D2" s="30">
        <f>('Fuel Prices - ID'!N11/'Fuel Prices - ID'!$L$20)*(1-'Tax Percentages'!D17)</f>
        <v>1.9498659643512205E-5</v>
      </c>
      <c r="E2" s="30">
        <f>('Fuel Prices - ID'!O11/'Fuel Prices - ID'!$L$20)*(1-'Tax Percentages'!E17)</f>
        <v>1.9507638108023755E-5</v>
      </c>
      <c r="F2" s="30">
        <f>('Fuel Prices - ID'!P11/'Fuel Prices - ID'!$L$20)*(1-'Tax Percentages'!F17)</f>
        <v>1.9009508232785545E-5</v>
      </c>
      <c r="G2" s="30">
        <f>('Fuel Prices - ID'!Q11/'Fuel Prices - ID'!$L$20)*(1-'Tax Percentages'!G17)</f>
        <v>1.8409657760790743E-5</v>
      </c>
      <c r="H2" s="30">
        <f>('Fuel Prices - ID'!R11/'Fuel Prices - ID'!$L$20)*(1-'Tax Percentages'!H17)</f>
        <v>1.8122109834891687E-5</v>
      </c>
      <c r="I2" s="30">
        <f>('Fuel Prices - ID'!S11/'Fuel Prices - ID'!$L$20)*(1-'Tax Percentages'!I17)</f>
        <v>1.8034165439032479E-5</v>
      </c>
      <c r="J2" s="30">
        <f>('Fuel Prices - ID'!T11/'Fuel Prices - ID'!$L$20)*(1-'Tax Percentages'!J17)</f>
        <v>1.8079316254705232E-5</v>
      </c>
      <c r="K2" s="30">
        <f>('Fuel Prices - ID'!U11/'Fuel Prices - ID'!$L$20)*(1-'Tax Percentages'!K17)</f>
        <v>1.8438970034526766E-5</v>
      </c>
      <c r="L2" s="30">
        <f>('Fuel Prices - ID'!V11/'Fuel Prices - ID'!$L$20)*(1-'Tax Percentages'!L17)</f>
        <v>1.8633793393259788E-5</v>
      </c>
      <c r="M2" s="30">
        <f>('Fuel Prices - ID'!W11/'Fuel Prices - ID'!$L$20)*(1-'Tax Percentages'!M17)</f>
        <v>1.860647470018596E-5</v>
      </c>
      <c r="N2" s="30">
        <f>('Fuel Prices - ID'!X11/'Fuel Prices - ID'!$L$20)*(1-'Tax Percentages'!N17)</f>
        <v>1.8604890520881977E-5</v>
      </c>
      <c r="O2" s="30">
        <f>('Fuel Prices - ID'!Y11/'Fuel Prices - ID'!$L$20)*(1-'Tax Percentages'!O17)</f>
        <v>1.8631380356599645E-5</v>
      </c>
      <c r="P2" s="30">
        <f>('Fuel Prices - ID'!Z11/'Fuel Prices - ID'!$L$20)*(1-'Tax Percentages'!P17)</f>
        <v>1.8552536785062141E-5</v>
      </c>
      <c r="Q2" s="30">
        <f>('Fuel Prices - ID'!AA11/'Fuel Prices - ID'!$L$20)*(1-'Tax Percentages'!Q17)</f>
        <v>1.8465709392065632E-5</v>
      </c>
      <c r="R2" s="30">
        <f>('Fuel Prices - ID'!AB11/'Fuel Prices - ID'!$L$20)*(1-'Tax Percentages'!R17)</f>
        <v>1.8416273133818363E-5</v>
      </c>
      <c r="S2" s="30">
        <f>('Fuel Prices - ID'!AC11/'Fuel Prices - ID'!$L$20)*(1-'Tax Percentages'!S17)</f>
        <v>1.8416874531366331E-5</v>
      </c>
      <c r="T2" s="30">
        <f>('Fuel Prices - ID'!AD11/'Fuel Prices - ID'!$L$20)*(1-'Tax Percentages'!T17)</f>
        <v>1.8443671321954938E-5</v>
      </c>
      <c r="U2" s="30">
        <f>('Fuel Prices - ID'!AE11/'Fuel Prices - ID'!$L$20)*(1-'Tax Percentages'!U17)</f>
        <v>1.8480899129493342E-5</v>
      </c>
      <c r="V2" s="30">
        <f>('Fuel Prices - ID'!AF11/'Fuel Prices - ID'!$L$20)*(1-'Tax Percentages'!V17)</f>
        <v>1.8517406663564987E-5</v>
      </c>
      <c r="W2" s="30">
        <f>('Fuel Prices - ID'!AG11/'Fuel Prices - ID'!$L$20)*(1-'Tax Percentages'!W17)</f>
        <v>1.8524537266204827E-5</v>
      </c>
      <c r="X2" s="30">
        <f>('Fuel Prices - ID'!AH11/'Fuel Prices - ID'!$L$20)*(1-'Tax Percentages'!X17)</f>
        <v>1.8514604891018018E-5</v>
      </c>
      <c r="Y2" s="30">
        <f>('Fuel Prices - ID'!AI11/'Fuel Prices - ID'!$L$20)*(1-'Tax Percentages'!Y17)</f>
        <v>1.8506253090184564E-5</v>
      </c>
      <c r="Z2" s="30">
        <f>('Fuel Prices - ID'!AJ11/'Fuel Prices - ID'!$L$20)*(1-'Tax Percentages'!Z17)</f>
        <v>1.8497286051030257E-5</v>
      </c>
      <c r="AA2" s="30">
        <f>('Fuel Prices - ID'!AK11/'Fuel Prices - ID'!$L$20)*(1-'Tax Percentages'!AA17)</f>
        <v>1.8485095659614853E-5</v>
      </c>
      <c r="AB2" s="30">
        <f>('Fuel Prices - ID'!AL11/'Fuel Prices - ID'!$L$20)*(1-'Tax Percentages'!AB17)</f>
        <v>1.8478964648210552E-5</v>
      </c>
      <c r="AC2" s="30">
        <f>('Fuel Prices - ID'!AM11/'Fuel Prices - ID'!$L$20)*(1-'Tax Percentages'!AC17)</f>
        <v>1.8480169671496453E-5</v>
      </c>
      <c r="AD2" s="30">
        <f>('Fuel Prices - ID'!AN11/'Fuel Prices - ID'!$L$20)*(1-'Tax Percentages'!AD17)</f>
        <v>1.8485978447649007E-5</v>
      </c>
      <c r="AE2" s="30">
        <f>('Fuel Prices - ID'!AO11/'Fuel Prices - ID'!$L$20)*(1-'Tax Percentages'!AE17)</f>
        <v>1.8492260621856526E-5</v>
      </c>
      <c r="AF2" s="30">
        <f>('Fuel Prices - ID'!AP11/'Fuel Prices - ID'!$L$20)*(1-'Tax Percentages'!AF17)</f>
        <v>1.849667783093849E-5</v>
      </c>
      <c r="AG2" s="30">
        <f>('Fuel Prices - ID'!AQ11/'Fuel Prices - ID'!$L$20)*(1-'Tax Percentages'!AG17)</f>
        <v>1.8498112258342594E-5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 s="30">
        <f>('Fuel Prices - ID'!L12/'Fuel Prices - ID'!$L$20)*(1-'Tax Percentages'!B17)</f>
        <v>4.6559751681324367E-6</v>
      </c>
      <c r="C4" s="30">
        <f>('Fuel Prices - ID'!M12/'Fuel Prices - ID'!$L$20)*(1-'Tax Percentages'!C17)</f>
        <v>4.6559751681324367E-6</v>
      </c>
      <c r="D4" s="30">
        <f>('Fuel Prices - ID'!N12/'Fuel Prices - ID'!$L$20)*(1-'Tax Percentages'!D17)</f>
        <v>5.375534966843813E-6</v>
      </c>
      <c r="E4" s="30">
        <f>('Fuel Prices - ID'!O12/'Fuel Prices - ID'!$L$20)*(1-'Tax Percentages'!E17)</f>
        <v>5.2010962277622679E-6</v>
      </c>
      <c r="F4" s="30">
        <f>('Fuel Prices - ID'!P12/'Fuel Prices - ID'!$L$20)*(1-'Tax Percentages'!F17)</f>
        <v>5.0107994214914899E-6</v>
      </c>
      <c r="G4" s="30">
        <f>('Fuel Prices - ID'!Q12/'Fuel Prices - ID'!$L$20)*(1-'Tax Percentages'!G17)</f>
        <v>4.9725110934918218E-6</v>
      </c>
      <c r="H4" s="30">
        <f>('Fuel Prices - ID'!R12/'Fuel Prices - ID'!$L$20)*(1-'Tax Percentages'!H17)</f>
        <v>4.9307420084012742E-6</v>
      </c>
      <c r="I4" s="30">
        <f>('Fuel Prices - ID'!S12/'Fuel Prices - ID'!$L$20)*(1-'Tax Percentages'!I17)</f>
        <v>4.8992847494180483E-6</v>
      </c>
      <c r="J4" s="30">
        <f>('Fuel Prices - ID'!T12/'Fuel Prices - ID'!$L$20)*(1-'Tax Percentages'!J17)</f>
        <v>4.9072947866011867E-6</v>
      </c>
      <c r="K4" s="30">
        <f>('Fuel Prices - ID'!U12/'Fuel Prices - ID'!$L$20)*(1-'Tax Percentages'!K17)</f>
        <v>4.9160330089827932E-6</v>
      </c>
      <c r="L4" s="30">
        <f>('Fuel Prices - ID'!V12/'Fuel Prices - ID'!$L$20)*(1-'Tax Percentages'!L17)</f>
        <v>4.9255656152172735E-6</v>
      </c>
      <c r="M4" s="30">
        <f>('Fuel Prices - ID'!W12/'Fuel Prices - ID'!$L$20)*(1-'Tax Percentages'!M17)</f>
        <v>4.9500738376795306E-6</v>
      </c>
      <c r="N4" s="30">
        <f>('Fuel Prices - ID'!X12/'Fuel Prices - ID'!$L$20)*(1-'Tax Percentages'!N17)</f>
        <v>4.9768100803656299E-6</v>
      </c>
      <c r="O4" s="30">
        <f>('Fuel Prices - ID'!Y12/'Fuel Prices - ID'!$L$20)*(1-'Tax Percentages'!O17)</f>
        <v>5.0059768905686478E-6</v>
      </c>
      <c r="P4" s="30">
        <f>('Fuel Prices - ID'!Z12/'Fuel Prices - ID'!$L$20)*(1-'Tax Percentages'!P17)</f>
        <v>4.9723807018163604E-6</v>
      </c>
      <c r="Q4" s="30">
        <f>('Fuel Prices - ID'!AA12/'Fuel Prices - ID'!$L$20)*(1-'Tax Percentages'!Q17)</f>
        <v>4.9515883812758238E-6</v>
      </c>
      <c r="R4" s="30">
        <f>('Fuel Prices - ID'!AB12/'Fuel Prices - ID'!$L$20)*(1-'Tax Percentages'!R17)</f>
        <v>4.9462055594380369E-6</v>
      </c>
      <c r="S4" s="30">
        <f>('Fuel Prices - ID'!AC12/'Fuel Prices - ID'!$L$20)*(1-'Tax Percentages'!S17)</f>
        <v>4.9438141472513288E-6</v>
      </c>
      <c r="T4" s="30">
        <f>('Fuel Prices - ID'!AD12/'Fuel Prices - ID'!$L$20)*(1-'Tax Percentages'!T17)</f>
        <v>4.9450025235104238E-6</v>
      </c>
      <c r="U4" s="30">
        <f>('Fuel Prices - ID'!AE12/'Fuel Prices - ID'!$L$20)*(1-'Tax Percentages'!U17)</f>
        <v>4.9491586847915485E-6</v>
      </c>
      <c r="V4" s="30">
        <f>('Fuel Prices - ID'!AF12/'Fuel Prices - ID'!$L$20)*(1-'Tax Percentages'!V17)</f>
        <v>4.9529644937179457E-6</v>
      </c>
      <c r="W4" s="30">
        <f>('Fuel Prices - ID'!AG12/'Fuel Prices - ID'!$L$20)*(1-'Tax Percentages'!W17)</f>
        <v>4.9563219014211406E-6</v>
      </c>
      <c r="X4" s="30">
        <f>('Fuel Prices - ID'!AH12/'Fuel Prices - ID'!$L$20)*(1-'Tax Percentages'!X17)</f>
        <v>4.9591179274396753E-6</v>
      </c>
      <c r="Y4" s="30">
        <f>('Fuel Prices - ID'!AI12/'Fuel Prices - ID'!$L$20)*(1-'Tax Percentages'!Y17)</f>
        <v>4.9599401174178696E-6</v>
      </c>
      <c r="Z4" s="30">
        <f>('Fuel Prices - ID'!AJ12/'Fuel Prices - ID'!$L$20)*(1-'Tax Percentages'!Z17)</f>
        <v>4.9584064844226187E-6</v>
      </c>
      <c r="AA4" s="30">
        <f>('Fuel Prices - ID'!AK12/'Fuel Prices - ID'!$L$20)*(1-'Tax Percentages'!AA17)</f>
        <v>4.9540819020457071E-6</v>
      </c>
      <c r="AB4" s="30">
        <f>('Fuel Prices - ID'!AL12/'Fuel Prices - ID'!$L$20)*(1-'Tax Percentages'!AB17)</f>
        <v>4.9524183747938293E-6</v>
      </c>
      <c r="AC4" s="30">
        <f>('Fuel Prices - ID'!AM12/'Fuel Prices - ID'!$L$20)*(1-'Tax Percentages'!AC17)</f>
        <v>4.9524938287500118E-6</v>
      </c>
      <c r="AD4" s="30">
        <f>('Fuel Prices - ID'!AN12/'Fuel Prices - ID'!$L$20)*(1-'Tax Percentages'!AD17)</f>
        <v>4.953065489596554E-6</v>
      </c>
      <c r="AE4" s="30">
        <f>('Fuel Prices - ID'!AO12/'Fuel Prices - ID'!$L$20)*(1-'Tax Percentages'!AE17)</f>
        <v>4.9539065207188481E-6</v>
      </c>
      <c r="AF4" s="30">
        <f>('Fuel Prices - ID'!AP12/'Fuel Prices - ID'!$L$20)*(1-'Tax Percentages'!AF17)</f>
        <v>4.9547159750105238E-6</v>
      </c>
      <c r="AG4" s="30">
        <f>('Fuel Prices - ID'!AQ12/'Fuel Prices - ID'!$L$20)*(1-'Tax Percentages'!AG17)</f>
        <v>4.9552211832122477E-6</v>
      </c>
    </row>
    <row r="5" spans="1:35" x14ac:dyDescent="0.2">
      <c r="A5" s="1" t="s">
        <v>117</v>
      </c>
      <c r="B5" s="30">
        <f t="shared" ref="B5:AG5" si="0">B4</f>
        <v>4.6559751681324367E-6</v>
      </c>
      <c r="C5" s="30">
        <f t="shared" si="0"/>
        <v>4.6559751681324367E-6</v>
      </c>
      <c r="D5" s="30">
        <f t="shared" si="0"/>
        <v>5.375534966843813E-6</v>
      </c>
      <c r="E5" s="30">
        <f t="shared" si="0"/>
        <v>5.2010962277622679E-6</v>
      </c>
      <c r="F5" s="30">
        <f t="shared" si="0"/>
        <v>5.0107994214914899E-6</v>
      </c>
      <c r="G5" s="30">
        <f t="shared" si="0"/>
        <v>4.9725110934918218E-6</v>
      </c>
      <c r="H5" s="30">
        <f t="shared" si="0"/>
        <v>4.9307420084012742E-6</v>
      </c>
      <c r="I5" s="30">
        <f t="shared" si="0"/>
        <v>4.8992847494180483E-6</v>
      </c>
      <c r="J5" s="30">
        <f t="shared" si="0"/>
        <v>4.9072947866011867E-6</v>
      </c>
      <c r="K5" s="30">
        <f t="shared" si="0"/>
        <v>4.9160330089827932E-6</v>
      </c>
      <c r="L5" s="30">
        <f t="shared" si="0"/>
        <v>4.9255656152172735E-6</v>
      </c>
      <c r="M5" s="30">
        <f t="shared" si="0"/>
        <v>4.9500738376795306E-6</v>
      </c>
      <c r="N5" s="30">
        <f t="shared" si="0"/>
        <v>4.9768100803656299E-6</v>
      </c>
      <c r="O5" s="30">
        <f t="shared" si="0"/>
        <v>5.0059768905686478E-6</v>
      </c>
      <c r="P5" s="30">
        <f t="shared" si="0"/>
        <v>4.9723807018163604E-6</v>
      </c>
      <c r="Q5" s="30">
        <f t="shared" si="0"/>
        <v>4.9515883812758238E-6</v>
      </c>
      <c r="R5" s="30">
        <f t="shared" si="0"/>
        <v>4.9462055594380369E-6</v>
      </c>
      <c r="S5" s="30">
        <f t="shared" si="0"/>
        <v>4.9438141472513288E-6</v>
      </c>
      <c r="T5" s="30">
        <f t="shared" si="0"/>
        <v>4.9450025235104238E-6</v>
      </c>
      <c r="U5" s="30">
        <f t="shared" si="0"/>
        <v>4.9491586847915485E-6</v>
      </c>
      <c r="V5" s="30">
        <f t="shared" si="0"/>
        <v>4.9529644937179457E-6</v>
      </c>
      <c r="W5" s="30">
        <f t="shared" si="0"/>
        <v>4.9563219014211406E-6</v>
      </c>
      <c r="X5" s="30">
        <f t="shared" si="0"/>
        <v>4.9591179274396753E-6</v>
      </c>
      <c r="Y5" s="30">
        <f t="shared" si="0"/>
        <v>4.9599401174178696E-6</v>
      </c>
      <c r="Z5" s="30">
        <f t="shared" si="0"/>
        <v>4.9584064844226187E-6</v>
      </c>
      <c r="AA5" s="30">
        <f t="shared" si="0"/>
        <v>4.9540819020457071E-6</v>
      </c>
      <c r="AB5" s="30">
        <f t="shared" si="0"/>
        <v>4.9524183747938293E-6</v>
      </c>
      <c r="AC5" s="30">
        <f t="shared" si="0"/>
        <v>4.9524938287500118E-6</v>
      </c>
      <c r="AD5" s="30">
        <f t="shared" si="0"/>
        <v>4.953065489596554E-6</v>
      </c>
      <c r="AE5" s="30">
        <f t="shared" si="0"/>
        <v>4.9539065207188481E-6</v>
      </c>
      <c r="AF5" s="30">
        <f t="shared" si="0"/>
        <v>4.9547159750105238E-6</v>
      </c>
      <c r="AG5" s="30">
        <f t="shared" si="0"/>
        <v>4.9552211832122477E-6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AQ22"/>
  <sheetViews>
    <sheetView workbookViewId="0"/>
  </sheetViews>
  <sheetFormatPr baseColWidth="10" defaultColWidth="14.5" defaultRowHeight="15" customHeight="1" x14ac:dyDescent="0.2"/>
  <cols>
    <col min="2" max="2" width="25" customWidth="1"/>
  </cols>
  <sheetData>
    <row r="2" spans="2:43" x14ac:dyDescent="0.2">
      <c r="B2" s="13" t="s">
        <v>68</v>
      </c>
      <c r="C2" s="14">
        <v>2010</v>
      </c>
      <c r="D2" s="14">
        <v>2011</v>
      </c>
      <c r="E2" s="14">
        <v>2012</v>
      </c>
      <c r="F2" s="14">
        <v>2013</v>
      </c>
      <c r="G2" s="14">
        <v>2014</v>
      </c>
      <c r="H2" s="14">
        <v>2015</v>
      </c>
      <c r="I2" s="14">
        <v>2016</v>
      </c>
      <c r="J2" s="14">
        <v>2017</v>
      </c>
      <c r="K2" s="14">
        <v>2018</v>
      </c>
      <c r="L2" s="15">
        <v>2019</v>
      </c>
      <c r="M2" s="15">
        <v>2020</v>
      </c>
      <c r="N2" s="15">
        <v>2021</v>
      </c>
      <c r="O2" s="15">
        <v>2022</v>
      </c>
      <c r="P2" s="15">
        <v>2023</v>
      </c>
      <c r="Q2" s="15">
        <v>2024</v>
      </c>
      <c r="R2" s="15">
        <v>2025</v>
      </c>
      <c r="S2" s="15">
        <v>2026</v>
      </c>
      <c r="T2" s="15">
        <v>2027</v>
      </c>
      <c r="U2" s="15">
        <v>2028</v>
      </c>
      <c r="V2" s="15">
        <v>2029</v>
      </c>
      <c r="W2" s="15">
        <v>2030</v>
      </c>
      <c r="X2" s="15">
        <v>2031</v>
      </c>
      <c r="Y2" s="15">
        <v>2032</v>
      </c>
      <c r="Z2" s="15">
        <v>2033</v>
      </c>
      <c r="AA2" s="15">
        <v>2034</v>
      </c>
      <c r="AB2" s="15">
        <v>2035</v>
      </c>
      <c r="AC2" s="15">
        <v>2036</v>
      </c>
      <c r="AD2" s="15">
        <v>2037</v>
      </c>
      <c r="AE2" s="15">
        <v>2038</v>
      </c>
      <c r="AF2" s="15">
        <v>2039</v>
      </c>
      <c r="AG2" s="15">
        <v>2040</v>
      </c>
      <c r="AH2" s="15">
        <v>2041</v>
      </c>
      <c r="AI2" s="15">
        <v>2042</v>
      </c>
      <c r="AJ2" s="15">
        <v>2043</v>
      </c>
      <c r="AK2" s="15">
        <v>2044</v>
      </c>
      <c r="AL2" s="15">
        <v>2045</v>
      </c>
      <c r="AM2" s="15">
        <v>2046</v>
      </c>
      <c r="AN2" s="15">
        <v>2047</v>
      </c>
      <c r="AO2" s="15">
        <v>2048</v>
      </c>
      <c r="AP2" s="15">
        <v>2049</v>
      </c>
      <c r="AQ2" s="15">
        <v>2050</v>
      </c>
    </row>
    <row r="3" spans="2:43" x14ac:dyDescent="0.2">
      <c r="B3" s="16" t="s">
        <v>69</v>
      </c>
      <c r="C3" s="17">
        <v>112</v>
      </c>
      <c r="D3" s="17">
        <v>111</v>
      </c>
      <c r="E3" s="17">
        <v>107</v>
      </c>
      <c r="F3" s="17">
        <v>93</v>
      </c>
      <c r="G3" s="17">
        <v>99</v>
      </c>
      <c r="H3" s="17">
        <v>99</v>
      </c>
      <c r="I3" s="17">
        <v>102</v>
      </c>
      <c r="J3" s="17">
        <v>127</v>
      </c>
      <c r="K3" s="17">
        <v>128</v>
      </c>
      <c r="L3" s="18">
        <v>129</v>
      </c>
      <c r="M3" s="18">
        <v>115</v>
      </c>
      <c r="N3" s="18">
        <f t="shared" ref="N3:AQ3" si="0">TREND($C$3:$M$3,$C$2:$M$2,N2)</f>
        <v>123.14545454545487</v>
      </c>
      <c r="O3" s="18">
        <f t="shared" si="0"/>
        <v>125.15454545454577</v>
      </c>
      <c r="P3" s="18">
        <f t="shared" si="0"/>
        <v>127.16363636363667</v>
      </c>
      <c r="Q3" s="18">
        <f t="shared" si="0"/>
        <v>129.17272727272757</v>
      </c>
      <c r="R3" s="18">
        <f t="shared" si="0"/>
        <v>131.18181818181847</v>
      </c>
      <c r="S3" s="18">
        <f t="shared" si="0"/>
        <v>133.19090909090937</v>
      </c>
      <c r="T3" s="18">
        <f t="shared" si="0"/>
        <v>135.20000000000027</v>
      </c>
      <c r="U3" s="18">
        <f t="shared" si="0"/>
        <v>137.20909090909117</v>
      </c>
      <c r="V3" s="18">
        <f t="shared" si="0"/>
        <v>139.21818181818207</v>
      </c>
      <c r="W3" s="18">
        <f t="shared" si="0"/>
        <v>141.22727272727298</v>
      </c>
      <c r="X3" s="18">
        <f t="shared" si="0"/>
        <v>143.23636363636388</v>
      </c>
      <c r="Y3" s="18">
        <f t="shared" si="0"/>
        <v>145.24545454545478</v>
      </c>
      <c r="Z3" s="18">
        <f t="shared" si="0"/>
        <v>147.25454545454568</v>
      </c>
      <c r="AA3" s="18">
        <f t="shared" si="0"/>
        <v>149.26363636363658</v>
      </c>
      <c r="AB3" s="18">
        <f t="shared" si="0"/>
        <v>151.27272727272748</v>
      </c>
      <c r="AC3" s="18">
        <f t="shared" si="0"/>
        <v>153.28181818181838</v>
      </c>
      <c r="AD3" s="18">
        <f t="shared" si="0"/>
        <v>155.29090909090928</v>
      </c>
      <c r="AE3" s="18">
        <f t="shared" si="0"/>
        <v>157.30000000000018</v>
      </c>
      <c r="AF3" s="18">
        <f t="shared" si="0"/>
        <v>159.30909090909063</v>
      </c>
      <c r="AG3" s="18">
        <f t="shared" si="0"/>
        <v>161.31818181818198</v>
      </c>
      <c r="AH3" s="18">
        <f t="shared" si="0"/>
        <v>163.32727272727243</v>
      </c>
      <c r="AI3" s="18">
        <f t="shared" si="0"/>
        <v>165.33636363636379</v>
      </c>
      <c r="AJ3" s="18">
        <f t="shared" si="0"/>
        <v>167.34545454545423</v>
      </c>
      <c r="AK3" s="18">
        <f t="shared" si="0"/>
        <v>169.35454545454559</v>
      </c>
      <c r="AL3" s="18">
        <f t="shared" si="0"/>
        <v>171.36363636363603</v>
      </c>
      <c r="AM3" s="18">
        <f t="shared" si="0"/>
        <v>173.37272727272739</v>
      </c>
      <c r="AN3" s="18">
        <f t="shared" si="0"/>
        <v>175.38181818181783</v>
      </c>
      <c r="AO3" s="18">
        <f t="shared" si="0"/>
        <v>177.39090909090919</v>
      </c>
      <c r="AP3" s="18">
        <f t="shared" si="0"/>
        <v>179.40000000000055</v>
      </c>
      <c r="AQ3" s="18">
        <f t="shared" si="0"/>
        <v>181.40909090909099</v>
      </c>
    </row>
    <row r="4" spans="2:43" x14ac:dyDescent="0.2">
      <c r="B4" s="16" t="s">
        <v>70</v>
      </c>
      <c r="C4" s="17">
        <v>120</v>
      </c>
      <c r="D4" s="17">
        <v>125</v>
      </c>
      <c r="E4" s="17">
        <v>120</v>
      </c>
      <c r="F4" s="17">
        <v>107</v>
      </c>
      <c r="G4" s="17">
        <v>128</v>
      </c>
      <c r="H4" s="17">
        <v>135</v>
      </c>
      <c r="I4" s="17">
        <v>128</v>
      </c>
      <c r="J4" s="17">
        <v>131</v>
      </c>
      <c r="K4" s="17">
        <v>126</v>
      </c>
      <c r="L4" s="18">
        <v>129</v>
      </c>
      <c r="M4" s="18">
        <v>126</v>
      </c>
      <c r="N4" s="18">
        <f t="shared" ref="N4:AQ4" si="1">TREND($C$4:$M$4,$C$2:$M$2,N2)</f>
        <v>131.10909090909081</v>
      </c>
      <c r="O4" s="18">
        <f t="shared" si="1"/>
        <v>132.12727272727261</v>
      </c>
      <c r="P4" s="18">
        <f t="shared" si="1"/>
        <v>133.14545454545441</v>
      </c>
      <c r="Q4" s="18">
        <f t="shared" si="1"/>
        <v>134.16363636363621</v>
      </c>
      <c r="R4" s="18">
        <f t="shared" si="1"/>
        <v>135.18181818181802</v>
      </c>
      <c r="S4" s="18">
        <f t="shared" si="1"/>
        <v>136.19999999999982</v>
      </c>
      <c r="T4" s="18">
        <f t="shared" si="1"/>
        <v>137.21818181818162</v>
      </c>
      <c r="U4" s="18">
        <f t="shared" si="1"/>
        <v>138.23636363636342</v>
      </c>
      <c r="V4" s="18">
        <f t="shared" si="1"/>
        <v>139.25454545454522</v>
      </c>
      <c r="W4" s="18">
        <f t="shared" si="1"/>
        <v>140.27272727272702</v>
      </c>
      <c r="X4" s="18">
        <f t="shared" si="1"/>
        <v>141.29090909090883</v>
      </c>
      <c r="Y4" s="18">
        <f t="shared" si="1"/>
        <v>142.30909090909063</v>
      </c>
      <c r="Z4" s="18">
        <f t="shared" si="1"/>
        <v>143.32727272727243</v>
      </c>
      <c r="AA4" s="18">
        <f t="shared" si="1"/>
        <v>144.34545454545423</v>
      </c>
      <c r="AB4" s="18">
        <f t="shared" si="1"/>
        <v>145.36363636363649</v>
      </c>
      <c r="AC4" s="18">
        <f t="shared" si="1"/>
        <v>146.38181818181829</v>
      </c>
      <c r="AD4" s="18">
        <f t="shared" si="1"/>
        <v>147.40000000000009</v>
      </c>
      <c r="AE4" s="18">
        <f t="shared" si="1"/>
        <v>148.41818181818189</v>
      </c>
      <c r="AF4" s="18">
        <f t="shared" si="1"/>
        <v>149.43636363636369</v>
      </c>
      <c r="AG4" s="18">
        <f t="shared" si="1"/>
        <v>150.4545454545455</v>
      </c>
      <c r="AH4" s="18">
        <f t="shared" si="1"/>
        <v>151.4727272727273</v>
      </c>
      <c r="AI4" s="18">
        <f t="shared" si="1"/>
        <v>152.4909090909091</v>
      </c>
      <c r="AJ4" s="18">
        <f t="shared" si="1"/>
        <v>153.5090909090909</v>
      </c>
      <c r="AK4" s="18">
        <f t="shared" si="1"/>
        <v>154.5272727272727</v>
      </c>
      <c r="AL4" s="18">
        <f t="shared" si="1"/>
        <v>155.5454545454545</v>
      </c>
      <c r="AM4" s="18">
        <f t="shared" si="1"/>
        <v>156.56363636363631</v>
      </c>
      <c r="AN4" s="18">
        <f t="shared" si="1"/>
        <v>157.58181818181811</v>
      </c>
      <c r="AO4" s="18">
        <f t="shared" si="1"/>
        <v>158.59999999999991</v>
      </c>
      <c r="AP4" s="18">
        <f t="shared" si="1"/>
        <v>159.61818181818171</v>
      </c>
      <c r="AQ4" s="18">
        <f t="shared" si="1"/>
        <v>160.63636363636351</v>
      </c>
    </row>
    <row r="5" spans="2:43" x14ac:dyDescent="0.2">
      <c r="B5" s="16" t="s">
        <v>71</v>
      </c>
      <c r="C5" s="17">
        <v>170</v>
      </c>
      <c r="D5" s="17">
        <v>171</v>
      </c>
      <c r="E5" s="17">
        <v>163</v>
      </c>
      <c r="F5" s="17">
        <v>149</v>
      </c>
      <c r="G5" s="17">
        <v>166</v>
      </c>
      <c r="H5" s="17">
        <v>152</v>
      </c>
      <c r="I5" s="17">
        <v>146</v>
      </c>
      <c r="J5" s="17">
        <v>150</v>
      </c>
      <c r="K5" s="17">
        <v>145</v>
      </c>
      <c r="L5" s="18">
        <v>148</v>
      </c>
      <c r="M5" s="18">
        <v>143</v>
      </c>
      <c r="N5" s="18">
        <f t="shared" ref="N5:AQ5" si="2">AVERAGE(C5:M5)</f>
        <v>154.81818181818181</v>
      </c>
      <c r="O5" s="18">
        <f t="shared" si="2"/>
        <v>153.4380165289256</v>
      </c>
      <c r="P5" s="18">
        <f t="shared" si="2"/>
        <v>151.84147257700977</v>
      </c>
      <c r="Q5" s="18">
        <f t="shared" si="2"/>
        <v>150.82706099310155</v>
      </c>
      <c r="R5" s="18">
        <f t="shared" si="2"/>
        <v>150.99315744701988</v>
      </c>
      <c r="S5" s="18">
        <f t="shared" si="2"/>
        <v>149.62889903311259</v>
      </c>
      <c r="T5" s="18">
        <f t="shared" si="2"/>
        <v>149.41334439975918</v>
      </c>
      <c r="U5" s="18">
        <f t="shared" si="2"/>
        <v>149.72364843610092</v>
      </c>
      <c r="V5" s="18">
        <f t="shared" si="2"/>
        <v>149.69852556665555</v>
      </c>
      <c r="W5" s="18">
        <f t="shared" si="2"/>
        <v>150.12566425453332</v>
      </c>
      <c r="X5" s="18">
        <f t="shared" si="2"/>
        <v>150.3189064594909</v>
      </c>
      <c r="Y5" s="18">
        <f t="shared" si="2"/>
        <v>150.98426159217195</v>
      </c>
      <c r="Z5" s="18">
        <f t="shared" si="2"/>
        <v>150.6357233898074</v>
      </c>
      <c r="AA5" s="18">
        <f t="shared" si="2"/>
        <v>150.38096946806937</v>
      </c>
      <c r="AB5" s="18">
        <f t="shared" si="2"/>
        <v>150.24819645816572</v>
      </c>
      <c r="AC5" s="18">
        <f t="shared" si="2"/>
        <v>150.19557240953517</v>
      </c>
      <c r="AD5" s="18">
        <f t="shared" si="2"/>
        <v>150.12306467885472</v>
      </c>
      <c r="AE5" s="18">
        <f t="shared" si="2"/>
        <v>150.16798882846766</v>
      </c>
      <c r="AF5" s="18">
        <f t="shared" si="2"/>
        <v>150.23659286744115</v>
      </c>
      <c r="AG5" s="18">
        <f t="shared" si="2"/>
        <v>150.28322417938116</v>
      </c>
      <c r="AH5" s="18">
        <f t="shared" si="2"/>
        <v>150.33637859871988</v>
      </c>
      <c r="AI5" s="18">
        <f t="shared" si="2"/>
        <v>150.35553444819141</v>
      </c>
      <c r="AJ5" s="18">
        <f t="shared" si="2"/>
        <v>150.35886426534597</v>
      </c>
      <c r="AK5" s="18">
        <f t="shared" si="2"/>
        <v>150.30200996290725</v>
      </c>
      <c r="AL5" s="18">
        <f t="shared" si="2"/>
        <v>150.27167237864359</v>
      </c>
      <c r="AM5" s="18">
        <f t="shared" si="2"/>
        <v>150.26173627960486</v>
      </c>
      <c r="AN5" s="18">
        <f t="shared" si="2"/>
        <v>150.26296717246296</v>
      </c>
      <c r="AO5" s="18">
        <f t="shared" si="2"/>
        <v>150.26909396909278</v>
      </c>
      <c r="AP5" s="18">
        <f t="shared" si="2"/>
        <v>150.28236935911445</v>
      </c>
      <c r="AQ5" s="18">
        <f t="shared" si="2"/>
        <v>150.29276758917328</v>
      </c>
    </row>
    <row r="6" spans="2:43" x14ac:dyDescent="0.2">
      <c r="B6" s="16" t="s">
        <v>72</v>
      </c>
      <c r="C6" s="17">
        <v>17</v>
      </c>
      <c r="D6" s="17">
        <v>18</v>
      </c>
      <c r="E6" s="17">
        <v>18</v>
      </c>
      <c r="F6" s="17">
        <v>18</v>
      </c>
      <c r="G6" s="17">
        <v>19</v>
      </c>
      <c r="H6" s="17">
        <v>11</v>
      </c>
      <c r="I6" s="17">
        <v>11</v>
      </c>
      <c r="J6" s="17">
        <v>14</v>
      </c>
      <c r="K6" s="17">
        <v>13</v>
      </c>
      <c r="L6" s="18">
        <v>13</v>
      </c>
      <c r="M6" s="18">
        <v>15</v>
      </c>
      <c r="N6" s="18">
        <f t="shared" ref="N6:AQ6" si="3">TREND($C$6:$M$6,$C$7:$M$7,N7)</f>
        <v>14.679144653290091</v>
      </c>
      <c r="O6" s="18">
        <f t="shared" si="3"/>
        <v>15.210972840931603</v>
      </c>
      <c r="P6" s="18">
        <f t="shared" si="3"/>
        <v>15.461244929233491</v>
      </c>
      <c r="Q6" s="18">
        <f t="shared" si="3"/>
        <v>15.461244929233491</v>
      </c>
      <c r="R6" s="18">
        <f t="shared" si="3"/>
        <v>15.461244929233491</v>
      </c>
      <c r="S6" s="18">
        <f t="shared" si="3"/>
        <v>15.429960918195755</v>
      </c>
      <c r="T6" s="18">
        <f t="shared" si="3"/>
        <v>15.336108885082547</v>
      </c>
      <c r="U6" s="18">
        <f t="shared" si="3"/>
        <v>15.273540863007074</v>
      </c>
      <c r="V6" s="18">
        <f t="shared" si="3"/>
        <v>15.148404818856131</v>
      </c>
      <c r="W6" s="18">
        <f t="shared" si="3"/>
        <v>15.023268774705187</v>
      </c>
      <c r="X6" s="18">
        <f t="shared" si="3"/>
        <v>14.898132730554241</v>
      </c>
      <c r="Y6" s="18">
        <f t="shared" si="3"/>
        <v>14.804280697441035</v>
      </c>
      <c r="Z6" s="18">
        <f t="shared" si="3"/>
        <v>14.679144653290091</v>
      </c>
      <c r="AA6" s="18">
        <f t="shared" si="3"/>
        <v>14.585292620176883</v>
      </c>
      <c r="AB6" s="18">
        <f t="shared" si="3"/>
        <v>14.460156576025939</v>
      </c>
      <c r="AC6" s="18">
        <f t="shared" si="3"/>
        <v>14.366304542912729</v>
      </c>
      <c r="AD6" s="18">
        <f t="shared" si="3"/>
        <v>14.272452509799523</v>
      </c>
      <c r="AE6" s="18">
        <f t="shared" si="3"/>
        <v>14.178600476686313</v>
      </c>
      <c r="AF6" s="18">
        <f t="shared" si="3"/>
        <v>14.053464432535369</v>
      </c>
      <c r="AG6" s="18">
        <f t="shared" si="3"/>
        <v>13.959612399422161</v>
      </c>
      <c r="AH6" s="18">
        <f t="shared" si="3"/>
        <v>13.834476355271217</v>
      </c>
      <c r="AI6" s="18">
        <f t="shared" si="3"/>
        <v>13.740624322158009</v>
      </c>
      <c r="AJ6" s="18">
        <f t="shared" si="3"/>
        <v>13.615488278007065</v>
      </c>
      <c r="AK6" s="18">
        <f t="shared" si="3"/>
        <v>13.490352233856122</v>
      </c>
      <c r="AL6" s="18">
        <f t="shared" si="3"/>
        <v>13.365216189705176</v>
      </c>
      <c r="AM6" s="18">
        <f t="shared" si="3"/>
        <v>13.271364156591968</v>
      </c>
      <c r="AN6" s="18">
        <f t="shared" si="3"/>
        <v>13.146228112441024</v>
      </c>
      <c r="AO6" s="18">
        <f t="shared" si="3"/>
        <v>13.021092068290081</v>
      </c>
      <c r="AP6" s="18">
        <f t="shared" si="3"/>
        <v>12.895956024139137</v>
      </c>
      <c r="AQ6" s="18">
        <f t="shared" si="3"/>
        <v>12.770819979988191</v>
      </c>
    </row>
    <row r="7" spans="2:43" x14ac:dyDescent="0.2">
      <c r="B7" s="14" t="s">
        <v>73</v>
      </c>
      <c r="C7" s="19">
        <f t="shared" ref="C7:K7" si="4">TREND($L$7:$AQ$7,$L$2:$AQ$2,C2)</f>
        <v>3.0998662023460355</v>
      </c>
      <c r="D7" s="19">
        <f t="shared" si="4"/>
        <v>3.1208027859237504</v>
      </c>
      <c r="E7" s="19">
        <f t="shared" si="4"/>
        <v>3.1417393695014653</v>
      </c>
      <c r="F7" s="19">
        <f t="shared" si="4"/>
        <v>3.162675953079173</v>
      </c>
      <c r="G7" s="19">
        <f t="shared" si="4"/>
        <v>3.1836125366568879</v>
      </c>
      <c r="H7" s="19">
        <f t="shared" si="4"/>
        <v>3.2045491202346028</v>
      </c>
      <c r="I7" s="19">
        <f t="shared" si="4"/>
        <v>3.2254857038123106</v>
      </c>
      <c r="J7" s="19">
        <f t="shared" si="4"/>
        <v>3.2464222873900255</v>
      </c>
      <c r="K7" s="19">
        <f t="shared" si="4"/>
        <v>3.2673588709677404</v>
      </c>
      <c r="L7" s="20">
        <v>4.1399999999999997</v>
      </c>
      <c r="M7" s="20">
        <v>3.72</v>
      </c>
      <c r="N7" s="20">
        <v>3.48</v>
      </c>
      <c r="O7" s="20">
        <v>3.31</v>
      </c>
      <c r="P7" s="20">
        <v>3.23</v>
      </c>
      <c r="Q7" s="20">
        <v>3.23</v>
      </c>
      <c r="R7" s="20">
        <v>3.23</v>
      </c>
      <c r="S7" s="20">
        <v>3.24</v>
      </c>
      <c r="T7" s="20">
        <v>3.27</v>
      </c>
      <c r="U7" s="20">
        <v>3.29</v>
      </c>
      <c r="V7" s="20">
        <v>3.33</v>
      </c>
      <c r="W7" s="20">
        <v>3.37</v>
      </c>
      <c r="X7" s="20">
        <v>3.41</v>
      </c>
      <c r="Y7" s="20">
        <v>3.44</v>
      </c>
      <c r="Z7" s="20">
        <v>3.48</v>
      </c>
      <c r="AA7" s="20">
        <v>3.51</v>
      </c>
      <c r="AB7" s="20">
        <v>3.55</v>
      </c>
      <c r="AC7" s="20">
        <v>3.58</v>
      </c>
      <c r="AD7" s="20">
        <v>3.61</v>
      </c>
      <c r="AE7" s="20">
        <v>3.64</v>
      </c>
      <c r="AF7" s="20">
        <v>3.68</v>
      </c>
      <c r="AG7" s="20">
        <v>3.71</v>
      </c>
      <c r="AH7" s="20">
        <v>3.75</v>
      </c>
      <c r="AI7" s="20">
        <v>3.78</v>
      </c>
      <c r="AJ7" s="20">
        <v>3.82</v>
      </c>
      <c r="AK7" s="20">
        <v>3.86</v>
      </c>
      <c r="AL7" s="20">
        <v>3.9</v>
      </c>
      <c r="AM7" s="20">
        <v>3.93</v>
      </c>
      <c r="AN7" s="20">
        <v>3.97</v>
      </c>
      <c r="AO7" s="20">
        <v>4.01</v>
      </c>
      <c r="AP7" s="20">
        <v>4.05</v>
      </c>
      <c r="AQ7" s="20">
        <v>4.09</v>
      </c>
    </row>
    <row r="8" spans="2:43" x14ac:dyDescent="0.2">
      <c r="B8" s="16" t="s">
        <v>74</v>
      </c>
      <c r="C8" s="17">
        <v>4.3899999999999997</v>
      </c>
      <c r="D8" s="17">
        <v>4.01</v>
      </c>
      <c r="E8" s="17">
        <v>2.76</v>
      </c>
      <c r="F8" s="17">
        <v>3.71</v>
      </c>
      <c r="G8" s="17">
        <v>4.3499999999999996</v>
      </c>
      <c r="H8" s="17">
        <v>2.6</v>
      </c>
      <c r="I8" s="17">
        <v>2.46</v>
      </c>
      <c r="J8" s="17">
        <v>2.96</v>
      </c>
      <c r="K8" s="17">
        <v>3.13</v>
      </c>
      <c r="L8" s="17">
        <v>2.5299999999999998</v>
      </c>
      <c r="M8" s="17">
        <v>1.99</v>
      </c>
      <c r="N8" s="17">
        <f t="shared" ref="N8:AQ8" si="5">AVERAGE(C8:M8)</f>
        <v>3.1718181818181819</v>
      </c>
      <c r="O8" s="17">
        <f t="shared" si="5"/>
        <v>3.0610743801652891</v>
      </c>
      <c r="P8" s="17">
        <f t="shared" si="5"/>
        <v>2.9748084147257701</v>
      </c>
      <c r="Q8" s="17">
        <f t="shared" si="5"/>
        <v>2.9943364524281124</v>
      </c>
      <c r="R8" s="17">
        <f t="shared" si="5"/>
        <v>2.9292761299215782</v>
      </c>
      <c r="S8" s="17">
        <f t="shared" si="5"/>
        <v>2.8001194144599029</v>
      </c>
      <c r="T8" s="17">
        <f t="shared" si="5"/>
        <v>2.8183120885017123</v>
      </c>
      <c r="U8" s="17">
        <f t="shared" si="5"/>
        <v>2.8508859147291408</v>
      </c>
      <c r="V8" s="17">
        <f t="shared" si="5"/>
        <v>2.8409664524317901</v>
      </c>
      <c r="W8" s="17">
        <f t="shared" si="5"/>
        <v>2.8146906753801342</v>
      </c>
      <c r="X8" s="17">
        <f t="shared" si="5"/>
        <v>2.8405716458692378</v>
      </c>
      <c r="Y8" s="17">
        <f t="shared" si="5"/>
        <v>2.9178963409482592</v>
      </c>
      <c r="Z8" s="17">
        <f t="shared" si="5"/>
        <v>2.894812537232812</v>
      </c>
      <c r="AA8" s="17">
        <f t="shared" si="5"/>
        <v>2.8796978242389506</v>
      </c>
      <c r="AB8" s="17">
        <f t="shared" si="5"/>
        <v>2.8710514069219668</v>
      </c>
      <c r="AC8" s="17">
        <f t="shared" si="5"/>
        <v>2.8598436755123169</v>
      </c>
      <c r="AD8" s="17">
        <f t="shared" si="5"/>
        <v>2.8535316342023838</v>
      </c>
      <c r="AE8" s="17">
        <f t="shared" si="5"/>
        <v>2.8583872905426095</v>
      </c>
      <c r="AF8" s="17">
        <f t="shared" si="5"/>
        <v>2.8620304907281455</v>
      </c>
      <c r="AG8" s="17">
        <f t="shared" si="5"/>
        <v>2.8630436340007823</v>
      </c>
      <c r="AH8" s="17">
        <f t="shared" si="5"/>
        <v>2.8650506505070541</v>
      </c>
      <c r="AI8" s="17">
        <f t="shared" si="5"/>
        <v>2.8696288300640469</v>
      </c>
      <c r="AJ8" s="17">
        <f t="shared" si="5"/>
        <v>2.8722703922635753</v>
      </c>
      <c r="AK8" s="17">
        <f t="shared" si="5"/>
        <v>2.8681225787467857</v>
      </c>
      <c r="AL8" s="17">
        <f t="shared" si="5"/>
        <v>2.8656962188844197</v>
      </c>
      <c r="AM8" s="17">
        <f t="shared" si="5"/>
        <v>2.8644233456703714</v>
      </c>
      <c r="AN8" s="17">
        <f t="shared" si="5"/>
        <v>2.8638207946474989</v>
      </c>
      <c r="AO8" s="17">
        <f t="shared" si="5"/>
        <v>2.8641823509325159</v>
      </c>
      <c r="AP8" s="17">
        <f t="shared" si="5"/>
        <v>2.8651505979079825</v>
      </c>
      <c r="AQ8" s="17">
        <f t="shared" si="5"/>
        <v>2.8657654440321068</v>
      </c>
    </row>
    <row r="9" spans="2:43" x14ac:dyDescent="0.2">
      <c r="B9" s="16" t="s">
        <v>75</v>
      </c>
      <c r="C9" s="17">
        <v>82</v>
      </c>
      <c r="D9" s="17">
        <v>85</v>
      </c>
      <c r="E9" s="17">
        <v>80</v>
      </c>
      <c r="F9" s="17">
        <v>78</v>
      </c>
      <c r="G9" s="17">
        <v>93</v>
      </c>
      <c r="H9" s="17">
        <v>90</v>
      </c>
      <c r="I9" s="17">
        <v>4</v>
      </c>
      <c r="J9" s="17">
        <v>82</v>
      </c>
      <c r="K9" s="17">
        <v>79</v>
      </c>
      <c r="L9" s="18">
        <v>80</v>
      </c>
      <c r="M9" s="18">
        <v>79</v>
      </c>
      <c r="N9" s="18">
        <f t="shared" ref="N9:AQ9" si="6">TREND($C$9:$M$9,$C$2:$M$2,N2)</f>
        <v>69.145454545454413</v>
      </c>
      <c r="O9" s="18">
        <f t="shared" si="6"/>
        <v>68.063636363636306</v>
      </c>
      <c r="P9" s="18">
        <f t="shared" si="6"/>
        <v>66.981818181818198</v>
      </c>
      <c r="Q9" s="18">
        <f t="shared" si="6"/>
        <v>65.900000000000091</v>
      </c>
      <c r="R9" s="18">
        <f t="shared" si="6"/>
        <v>64.818181818181984</v>
      </c>
      <c r="S9" s="18">
        <f t="shared" si="6"/>
        <v>63.736363636363876</v>
      </c>
      <c r="T9" s="18">
        <f t="shared" si="6"/>
        <v>62.654545454545314</v>
      </c>
      <c r="U9" s="18">
        <f t="shared" si="6"/>
        <v>61.572727272727207</v>
      </c>
      <c r="V9" s="18">
        <f t="shared" si="6"/>
        <v>60.490909090909099</v>
      </c>
      <c r="W9" s="18">
        <f t="shared" si="6"/>
        <v>59.409090909090992</v>
      </c>
      <c r="X9" s="18">
        <f t="shared" si="6"/>
        <v>58.327272727272884</v>
      </c>
      <c r="Y9" s="18">
        <f t="shared" si="6"/>
        <v>57.245454545454777</v>
      </c>
      <c r="Z9" s="18">
        <f t="shared" si="6"/>
        <v>56.163636363636215</v>
      </c>
      <c r="AA9" s="18">
        <f t="shared" si="6"/>
        <v>55.081818181818107</v>
      </c>
      <c r="AB9" s="18">
        <f t="shared" si="6"/>
        <v>54</v>
      </c>
      <c r="AC9" s="18">
        <f t="shared" si="6"/>
        <v>52.918181818181893</v>
      </c>
      <c r="AD9" s="18">
        <f t="shared" si="6"/>
        <v>51.836363636363785</v>
      </c>
      <c r="AE9" s="18">
        <f t="shared" si="6"/>
        <v>50.754545454545678</v>
      </c>
      <c r="AF9" s="18">
        <f t="shared" si="6"/>
        <v>49.672727272727116</v>
      </c>
      <c r="AG9" s="18">
        <f t="shared" si="6"/>
        <v>48.590909090909008</v>
      </c>
      <c r="AH9" s="18">
        <f t="shared" si="6"/>
        <v>47.509090909090901</v>
      </c>
      <c r="AI9" s="18">
        <f t="shared" si="6"/>
        <v>46.427272727272793</v>
      </c>
      <c r="AJ9" s="18">
        <f t="shared" si="6"/>
        <v>45.345454545454686</v>
      </c>
      <c r="AK9" s="18">
        <f t="shared" si="6"/>
        <v>44.263636363636579</v>
      </c>
      <c r="AL9" s="18">
        <f t="shared" si="6"/>
        <v>43.181818181818016</v>
      </c>
      <c r="AM9" s="18">
        <f t="shared" si="6"/>
        <v>42.099999999999909</v>
      </c>
      <c r="AN9" s="18">
        <f t="shared" si="6"/>
        <v>41.018181818181802</v>
      </c>
      <c r="AO9" s="18">
        <f t="shared" si="6"/>
        <v>39.936363636363694</v>
      </c>
      <c r="AP9" s="18">
        <f t="shared" si="6"/>
        <v>38.854545454545587</v>
      </c>
      <c r="AQ9" s="18">
        <f t="shared" si="6"/>
        <v>37.772727272727479</v>
      </c>
    </row>
    <row r="10" spans="2:43" x14ac:dyDescent="0.2">
      <c r="B10" s="21" t="s">
        <v>76</v>
      </c>
      <c r="C10" s="17">
        <v>77</v>
      </c>
      <c r="D10" s="17">
        <v>76</v>
      </c>
      <c r="E10" s="17">
        <v>72</v>
      </c>
      <c r="F10" s="17">
        <v>64</v>
      </c>
      <c r="G10" s="17">
        <v>71</v>
      </c>
      <c r="H10" s="17">
        <v>76</v>
      </c>
      <c r="I10" s="17">
        <v>61</v>
      </c>
      <c r="J10" s="17">
        <v>59</v>
      </c>
      <c r="K10" s="17">
        <v>57</v>
      </c>
      <c r="L10" s="18">
        <v>57</v>
      </c>
      <c r="M10" s="18">
        <v>56</v>
      </c>
      <c r="N10" s="18">
        <f t="shared" ref="N10:AQ10" si="7">AVERAGE(C10:M10)</f>
        <v>66</v>
      </c>
      <c r="O10" s="18">
        <f t="shared" si="7"/>
        <v>65</v>
      </c>
      <c r="P10" s="18">
        <f t="shared" si="7"/>
        <v>64</v>
      </c>
      <c r="Q10" s="18">
        <f t="shared" si="7"/>
        <v>63.272727272727273</v>
      </c>
      <c r="R10" s="18">
        <f t="shared" si="7"/>
        <v>63.206611570247929</v>
      </c>
      <c r="S10" s="18">
        <f t="shared" si="7"/>
        <v>62.498121712997744</v>
      </c>
      <c r="T10" s="18">
        <f t="shared" si="7"/>
        <v>61.270678232361178</v>
      </c>
      <c r="U10" s="18">
        <f t="shared" si="7"/>
        <v>61.29528534439401</v>
      </c>
      <c r="V10" s="18">
        <f t="shared" si="7"/>
        <v>61.503947648429829</v>
      </c>
      <c r="W10" s="18">
        <f t="shared" si="7"/>
        <v>61.913397434650726</v>
      </c>
      <c r="X10" s="18">
        <f t="shared" si="7"/>
        <v>62.360069928709883</v>
      </c>
      <c r="Y10" s="18">
        <f t="shared" si="7"/>
        <v>62.938258104047144</v>
      </c>
      <c r="Z10" s="18">
        <f t="shared" si="7"/>
        <v>62.659917931687794</v>
      </c>
      <c r="AA10" s="18">
        <f t="shared" si="7"/>
        <v>62.447183198204861</v>
      </c>
      <c r="AB10" s="18">
        <f t="shared" si="7"/>
        <v>62.306018034405298</v>
      </c>
      <c r="AC10" s="18">
        <f t="shared" si="7"/>
        <v>62.218135376376033</v>
      </c>
      <c r="AD10" s="18">
        <f t="shared" si="7"/>
        <v>62.128273904205862</v>
      </c>
      <c r="AE10" s="18">
        <f t="shared" si="7"/>
        <v>62.094651376133882</v>
      </c>
      <c r="AF10" s="18">
        <f t="shared" si="7"/>
        <v>62.169558025567767</v>
      </c>
      <c r="AG10" s="18">
        <f t="shared" si="7"/>
        <v>62.24903736021993</v>
      </c>
      <c r="AH10" s="18">
        <f t="shared" si="7"/>
        <v>62.316772788564478</v>
      </c>
      <c r="AI10" s="18">
        <f t="shared" si="7"/>
        <v>62.353443275283901</v>
      </c>
      <c r="AJ10" s="18">
        <f t="shared" si="7"/>
        <v>62.352840852245166</v>
      </c>
      <c r="AK10" s="18">
        <f t="shared" si="7"/>
        <v>62.299621102081353</v>
      </c>
      <c r="AL10" s="18">
        <f t="shared" si="7"/>
        <v>62.266866844844415</v>
      </c>
      <c r="AM10" s="18">
        <f t="shared" si="7"/>
        <v>62.250474449084372</v>
      </c>
      <c r="AN10" s="18">
        <f t="shared" si="7"/>
        <v>62.245425032237016</v>
      </c>
      <c r="AO10" s="18">
        <f t="shared" si="7"/>
        <v>62.247905910042554</v>
      </c>
      <c r="AP10" s="18">
        <f t="shared" si="7"/>
        <v>62.258781546936795</v>
      </c>
      <c r="AQ10" s="18">
        <f t="shared" si="7"/>
        <v>62.273702471555247</v>
      </c>
    </row>
    <row r="11" spans="2:43" x14ac:dyDescent="0.2">
      <c r="B11" s="16" t="s">
        <v>77</v>
      </c>
      <c r="C11" s="17">
        <v>125</v>
      </c>
      <c r="D11" s="17">
        <v>161</v>
      </c>
      <c r="E11" s="17">
        <v>165</v>
      </c>
      <c r="F11" s="17">
        <v>139</v>
      </c>
      <c r="G11" s="17">
        <v>123</v>
      </c>
      <c r="H11" s="17">
        <v>113</v>
      </c>
      <c r="I11" s="17">
        <v>91</v>
      </c>
      <c r="J11" s="17">
        <v>105</v>
      </c>
      <c r="K11" s="17">
        <v>122</v>
      </c>
      <c r="L11" s="18">
        <v>120</v>
      </c>
      <c r="M11" s="18">
        <v>118</v>
      </c>
      <c r="N11" s="18">
        <f t="shared" ref="N11:AQ11" si="8">AVERAGE(C11:M11)</f>
        <v>125.63636363636364</v>
      </c>
      <c r="O11" s="18">
        <f t="shared" si="8"/>
        <v>125.69421487603307</v>
      </c>
      <c r="P11" s="18">
        <f t="shared" si="8"/>
        <v>122.48459804658154</v>
      </c>
      <c r="Q11" s="18">
        <f t="shared" si="8"/>
        <v>118.61956150536167</v>
      </c>
      <c r="R11" s="18">
        <f t="shared" si="8"/>
        <v>116.76679436948544</v>
      </c>
      <c r="S11" s="18">
        <f t="shared" si="8"/>
        <v>116.20013931216594</v>
      </c>
      <c r="T11" s="18">
        <f t="shared" si="8"/>
        <v>116.49106106781738</v>
      </c>
      <c r="U11" s="18">
        <f t="shared" si="8"/>
        <v>118.80843025580079</v>
      </c>
      <c r="V11" s="18">
        <f t="shared" si="8"/>
        <v>120.06374209723722</v>
      </c>
      <c r="W11" s="18">
        <f t="shared" si="8"/>
        <v>119.88771865153153</v>
      </c>
      <c r="X11" s="18">
        <f t="shared" si="8"/>
        <v>119.87751125621621</v>
      </c>
      <c r="Y11" s="18">
        <f t="shared" si="8"/>
        <v>120.04819409769038</v>
      </c>
      <c r="Z11" s="18">
        <f t="shared" si="8"/>
        <v>119.54017868508373</v>
      </c>
      <c r="AA11" s="18">
        <f t="shared" si="8"/>
        <v>118.98072084954288</v>
      </c>
      <c r="AB11" s="18">
        <f t="shared" si="8"/>
        <v>118.66218655890299</v>
      </c>
      <c r="AC11" s="18">
        <f t="shared" si="8"/>
        <v>118.66606156377038</v>
      </c>
      <c r="AD11" s="18">
        <f t="shared" si="8"/>
        <v>118.8387222177963</v>
      </c>
      <c r="AE11" s="18">
        <f t="shared" si="8"/>
        <v>119.07859339103543</v>
      </c>
      <c r="AF11" s="18">
        <f t="shared" si="8"/>
        <v>119.31382360223706</v>
      </c>
      <c r="AG11" s="18">
        <f t="shared" si="8"/>
        <v>119.35976845191308</v>
      </c>
      <c r="AH11" s="18">
        <f t="shared" si="8"/>
        <v>119.29577084779275</v>
      </c>
      <c r="AI11" s="18">
        <f t="shared" si="8"/>
        <v>119.2419574110892</v>
      </c>
      <c r="AJ11" s="18">
        <f t="shared" si="8"/>
        <v>119.18417978880494</v>
      </c>
      <c r="AK11" s="18">
        <f t="shared" si="8"/>
        <v>119.1056330334517</v>
      </c>
      <c r="AL11" s="18">
        <f t="shared" si="8"/>
        <v>119.06612888330334</v>
      </c>
      <c r="AM11" s="18">
        <f t="shared" si="8"/>
        <v>119.07389325000882</v>
      </c>
      <c r="AN11" s="18">
        <f t="shared" si="8"/>
        <v>119.11132113101844</v>
      </c>
      <c r="AO11" s="18">
        <f t="shared" si="8"/>
        <v>119.15179927349554</v>
      </c>
      <c r="AP11" s="18">
        <f t="shared" si="8"/>
        <v>119.18026082401366</v>
      </c>
      <c r="AQ11" s="18">
        <f t="shared" si="8"/>
        <v>119.18950331792077</v>
      </c>
    </row>
    <row r="12" spans="2:43" x14ac:dyDescent="0.2">
      <c r="B12" s="16" t="s">
        <v>78</v>
      </c>
      <c r="C12" s="17">
        <v>47</v>
      </c>
      <c r="D12" s="17">
        <v>47</v>
      </c>
      <c r="E12" s="17">
        <v>35</v>
      </c>
      <c r="F12" s="17">
        <v>35</v>
      </c>
      <c r="G12" s="17">
        <v>34</v>
      </c>
      <c r="H12" s="17">
        <v>31</v>
      </c>
      <c r="I12" s="17">
        <v>31</v>
      </c>
      <c r="J12" s="17">
        <v>31</v>
      </c>
      <c r="K12" s="17">
        <v>30</v>
      </c>
      <c r="L12" s="18">
        <v>30</v>
      </c>
      <c r="M12" s="18">
        <v>30</v>
      </c>
      <c r="N12" s="18">
        <f t="shared" ref="N12:AQ12" si="9">AVERAGE(C12:M12)</f>
        <v>34.636363636363633</v>
      </c>
      <c r="O12" s="18">
        <f t="shared" si="9"/>
        <v>33.512396694214878</v>
      </c>
      <c r="P12" s="18">
        <f t="shared" si="9"/>
        <v>32.2862509391435</v>
      </c>
      <c r="Q12" s="18">
        <f t="shared" si="9"/>
        <v>32.039546479065635</v>
      </c>
      <c r="R12" s="18">
        <f t="shared" si="9"/>
        <v>31.770414340798876</v>
      </c>
      <c r="S12" s="18">
        <f t="shared" si="9"/>
        <v>31.567724735416956</v>
      </c>
      <c r="T12" s="18">
        <f t="shared" si="9"/>
        <v>31.619336075000316</v>
      </c>
      <c r="U12" s="18">
        <f t="shared" si="9"/>
        <v>31.675639354545797</v>
      </c>
      <c r="V12" s="18">
        <f t="shared" si="9"/>
        <v>31.737061114049961</v>
      </c>
      <c r="W12" s="18">
        <f t="shared" si="9"/>
        <v>31.894975760781776</v>
      </c>
      <c r="X12" s="18">
        <f t="shared" si="9"/>
        <v>32.067246284489208</v>
      </c>
      <c r="Y12" s="18">
        <f t="shared" si="9"/>
        <v>32.255177764897319</v>
      </c>
      <c r="Z12" s="18">
        <f t="shared" si="9"/>
        <v>32.038706322036745</v>
      </c>
      <c r="AA12" s="18">
        <f t="shared" si="9"/>
        <v>31.904734470020561</v>
      </c>
      <c r="AB12" s="18">
        <f t="shared" si="9"/>
        <v>31.870051154645747</v>
      </c>
      <c r="AC12" s="18">
        <f t="shared" si="9"/>
        <v>31.854642488789395</v>
      </c>
      <c r="AD12" s="18">
        <f t="shared" si="9"/>
        <v>31.862299593152162</v>
      </c>
      <c r="AE12" s="18">
        <f t="shared" si="9"/>
        <v>31.889079125673547</v>
      </c>
      <c r="AF12" s="18">
        <f t="shared" si="9"/>
        <v>31.913601221189296</v>
      </c>
      <c r="AG12" s="18">
        <f t="shared" si="9"/>
        <v>31.935234118156885</v>
      </c>
      <c r="AH12" s="18">
        <f t="shared" si="9"/>
        <v>31.953249845802972</v>
      </c>
      <c r="AI12" s="18">
        <f t="shared" si="9"/>
        <v>31.958547489895807</v>
      </c>
      <c r="AJ12" s="18">
        <f t="shared" si="9"/>
        <v>31.948665781296405</v>
      </c>
      <c r="AK12" s="18">
        <f t="shared" si="9"/>
        <v>31.920801055514506</v>
      </c>
      <c r="AL12" s="18">
        <f t="shared" si="9"/>
        <v>31.910082394921574</v>
      </c>
      <c r="AM12" s="18">
        <f t="shared" si="9"/>
        <v>31.910568569912574</v>
      </c>
      <c r="AN12" s="18">
        <f t="shared" si="9"/>
        <v>31.914251971300462</v>
      </c>
      <c r="AO12" s="18">
        <f t="shared" si="9"/>
        <v>31.919671015165111</v>
      </c>
      <c r="AP12" s="18">
        <f t="shared" si="9"/>
        <v>31.924886598984472</v>
      </c>
      <c r="AQ12" s="18">
        <f t="shared" si="9"/>
        <v>31.928141823830916</v>
      </c>
    </row>
    <row r="13" spans="2:43" x14ac:dyDescent="0.2">
      <c r="B13" s="13" t="s">
        <v>79</v>
      </c>
      <c r="C13" s="17">
        <v>55</v>
      </c>
      <c r="D13" s="17">
        <v>55</v>
      </c>
      <c r="E13" s="17">
        <v>52</v>
      </c>
      <c r="F13" s="17">
        <v>41</v>
      </c>
      <c r="G13" s="17">
        <v>40</v>
      </c>
      <c r="H13" s="17">
        <v>36</v>
      </c>
      <c r="I13" s="17">
        <v>37</v>
      </c>
      <c r="J13" s="17">
        <v>37</v>
      </c>
      <c r="K13" s="17">
        <v>36</v>
      </c>
      <c r="L13" s="22">
        <v>36</v>
      </c>
      <c r="M13" s="22">
        <v>35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</row>
    <row r="14" spans="2:43" x14ac:dyDescent="0.2">
      <c r="B14" s="13" t="s">
        <v>80</v>
      </c>
      <c r="C14" s="17">
        <v>76</v>
      </c>
      <c r="D14" s="17">
        <v>76</v>
      </c>
      <c r="E14" s="17">
        <v>71</v>
      </c>
      <c r="F14" s="17">
        <v>61</v>
      </c>
      <c r="G14" s="17">
        <v>97</v>
      </c>
      <c r="H14" s="17">
        <v>104</v>
      </c>
      <c r="I14" s="17">
        <v>101</v>
      </c>
      <c r="J14" s="17">
        <v>104</v>
      </c>
      <c r="K14" s="17">
        <v>104</v>
      </c>
      <c r="L14" s="22">
        <v>105</v>
      </c>
      <c r="M14" s="22">
        <v>103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</row>
    <row r="15" spans="2:43" x14ac:dyDescent="0.2">
      <c r="B15" s="13" t="s">
        <v>81</v>
      </c>
      <c r="C15" s="17">
        <v>96</v>
      </c>
      <c r="D15" s="17">
        <v>95</v>
      </c>
      <c r="E15" s="17">
        <v>136</v>
      </c>
      <c r="F15" s="17">
        <v>129</v>
      </c>
      <c r="G15" s="17">
        <v>124</v>
      </c>
      <c r="H15" s="17">
        <v>104</v>
      </c>
      <c r="I15" s="17">
        <v>93</v>
      </c>
      <c r="J15" s="17">
        <v>108</v>
      </c>
      <c r="K15" s="17">
        <v>115</v>
      </c>
      <c r="L15" s="22">
        <v>116</v>
      </c>
      <c r="M15" s="22">
        <v>114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</row>
    <row r="16" spans="2:43" x14ac:dyDescent="0.2">
      <c r="B16" s="16" t="s">
        <v>82</v>
      </c>
      <c r="C16" s="17">
        <f t="shared" ref="C16:M16" si="10">AVERAGE(C13:C15)</f>
        <v>75.666666666666671</v>
      </c>
      <c r="D16" s="17">
        <f t="shared" si="10"/>
        <v>75.333333333333329</v>
      </c>
      <c r="E16" s="17">
        <f t="shared" si="10"/>
        <v>86.333333333333329</v>
      </c>
      <c r="F16" s="17">
        <f t="shared" si="10"/>
        <v>77</v>
      </c>
      <c r="G16" s="17">
        <f t="shared" si="10"/>
        <v>87</v>
      </c>
      <c r="H16" s="17">
        <f t="shared" si="10"/>
        <v>81.333333333333329</v>
      </c>
      <c r="I16" s="17">
        <f t="shared" si="10"/>
        <v>77</v>
      </c>
      <c r="J16" s="17">
        <f t="shared" si="10"/>
        <v>83</v>
      </c>
      <c r="K16" s="17">
        <f t="shared" si="10"/>
        <v>85</v>
      </c>
      <c r="L16" s="18">
        <f t="shared" si="10"/>
        <v>85.666666666666671</v>
      </c>
      <c r="M16" s="18">
        <f t="shared" si="10"/>
        <v>84</v>
      </c>
      <c r="N16" s="23">
        <f t="shared" ref="N16:AQ16" si="11">TREND($C$16:$M$16,$C$2:$M$2,N2)</f>
        <v>85.993939393939172</v>
      </c>
      <c r="O16" s="23">
        <f t="shared" si="11"/>
        <v>86.730303030302821</v>
      </c>
      <c r="P16" s="23">
        <f t="shared" si="11"/>
        <v>87.46666666666647</v>
      </c>
      <c r="Q16" s="23">
        <f t="shared" si="11"/>
        <v>88.203030303030118</v>
      </c>
      <c r="R16" s="23">
        <f t="shared" si="11"/>
        <v>88.939393939393767</v>
      </c>
      <c r="S16" s="23">
        <f t="shared" si="11"/>
        <v>89.675757575757416</v>
      </c>
      <c r="T16" s="23">
        <f t="shared" si="11"/>
        <v>90.412121212121065</v>
      </c>
      <c r="U16" s="23">
        <f t="shared" si="11"/>
        <v>91.148484848484713</v>
      </c>
      <c r="V16" s="23">
        <f t="shared" si="11"/>
        <v>91.884848484848362</v>
      </c>
      <c r="W16" s="23">
        <f t="shared" si="11"/>
        <v>92.621212121212011</v>
      </c>
      <c r="X16" s="23">
        <f t="shared" si="11"/>
        <v>93.35757575757566</v>
      </c>
      <c r="Y16" s="23">
        <f t="shared" si="11"/>
        <v>94.093939393939309</v>
      </c>
      <c r="Z16" s="23">
        <f t="shared" si="11"/>
        <v>94.830303030302957</v>
      </c>
      <c r="AA16" s="23">
        <f t="shared" si="11"/>
        <v>95.566666666666606</v>
      </c>
      <c r="AB16" s="23">
        <f t="shared" si="11"/>
        <v>96.303030303030255</v>
      </c>
      <c r="AC16" s="23">
        <f t="shared" si="11"/>
        <v>97.039393939393904</v>
      </c>
      <c r="AD16" s="23">
        <f t="shared" si="11"/>
        <v>97.775757575757552</v>
      </c>
      <c r="AE16" s="23">
        <f t="shared" si="11"/>
        <v>98.512121212121201</v>
      </c>
      <c r="AF16" s="23">
        <f t="shared" si="11"/>
        <v>99.248484848484622</v>
      </c>
      <c r="AG16" s="23">
        <f t="shared" si="11"/>
        <v>99.984848484848271</v>
      </c>
      <c r="AH16" s="23">
        <f t="shared" si="11"/>
        <v>100.72121212121192</v>
      </c>
      <c r="AI16" s="23">
        <f t="shared" si="11"/>
        <v>101.45757575757557</v>
      </c>
      <c r="AJ16" s="23">
        <f t="shared" si="11"/>
        <v>102.19393939393922</v>
      </c>
      <c r="AK16" s="23">
        <f t="shared" si="11"/>
        <v>102.93030303030287</v>
      </c>
      <c r="AL16" s="23">
        <f t="shared" si="11"/>
        <v>103.66666666666652</v>
      </c>
      <c r="AM16" s="23">
        <f t="shared" si="11"/>
        <v>104.40303030303016</v>
      </c>
      <c r="AN16" s="23">
        <f t="shared" si="11"/>
        <v>105.13939393939381</v>
      </c>
      <c r="AO16" s="23">
        <f t="shared" si="11"/>
        <v>105.87575757575746</v>
      </c>
      <c r="AP16" s="23">
        <f t="shared" si="11"/>
        <v>106.61212121212111</v>
      </c>
      <c r="AQ16" s="23">
        <f t="shared" si="11"/>
        <v>107.34848484848476</v>
      </c>
    </row>
    <row r="17" spans="2:43" x14ac:dyDescent="0.2">
      <c r="B17" s="16" t="s">
        <v>83</v>
      </c>
      <c r="C17" s="17">
        <v>79.400000000000006</v>
      </c>
      <c r="D17" s="17">
        <v>111.55</v>
      </c>
      <c r="E17" s="17">
        <v>112.73</v>
      </c>
      <c r="F17" s="17">
        <v>105.85</v>
      </c>
      <c r="G17" s="17">
        <v>96.51</v>
      </c>
      <c r="H17" s="17">
        <v>49.21</v>
      </c>
      <c r="I17" s="17">
        <v>40.130000000000003</v>
      </c>
      <c r="J17" s="17">
        <v>51.19</v>
      </c>
      <c r="K17" s="17">
        <v>67.47</v>
      </c>
      <c r="L17" s="18">
        <v>62.37</v>
      </c>
      <c r="M17" s="18">
        <v>40.39</v>
      </c>
      <c r="N17" s="23">
        <f t="shared" ref="N17:AQ17" si="12">AVERAGE(C17:M17)</f>
        <v>74.25454545454545</v>
      </c>
      <c r="O17" s="23">
        <f t="shared" si="12"/>
        <v>73.786776859504144</v>
      </c>
      <c r="P17" s="23">
        <f t="shared" si="12"/>
        <v>70.353756574004493</v>
      </c>
      <c r="Q17" s="23">
        <f t="shared" si="12"/>
        <v>66.501370808004921</v>
      </c>
      <c r="R17" s="23">
        <f t="shared" si="12"/>
        <v>62.924222699641724</v>
      </c>
      <c r="S17" s="23">
        <f t="shared" si="12"/>
        <v>59.870970217790976</v>
      </c>
      <c r="T17" s="23">
        <f t="shared" si="12"/>
        <v>60.840149328499244</v>
      </c>
      <c r="U17" s="23">
        <f t="shared" si="12"/>
        <v>62.722890176544631</v>
      </c>
      <c r="V17" s="23">
        <f t="shared" si="12"/>
        <v>63.771334738048694</v>
      </c>
      <c r="W17" s="23">
        <f t="shared" si="12"/>
        <v>63.435092441507663</v>
      </c>
      <c r="X17" s="23">
        <f t="shared" si="12"/>
        <v>63.531919027099271</v>
      </c>
      <c r="Y17" s="23">
        <f t="shared" si="12"/>
        <v>65.635729847744656</v>
      </c>
      <c r="Z17" s="23">
        <f t="shared" si="12"/>
        <v>64.852201156217319</v>
      </c>
      <c r="AA17" s="23">
        <f t="shared" si="12"/>
        <v>64.039967001373057</v>
      </c>
      <c r="AB17" s="23">
        <f t="shared" si="12"/>
        <v>63.465986131133839</v>
      </c>
      <c r="AC17" s="23">
        <f t="shared" si="12"/>
        <v>63.190042069600096</v>
      </c>
      <c r="AD17" s="23">
        <f t="shared" si="12"/>
        <v>63.214207466869034</v>
      </c>
      <c r="AE17" s="23">
        <f t="shared" si="12"/>
        <v>63.518138125876135</v>
      </c>
      <c r="AF17" s="23">
        <f t="shared" si="12"/>
        <v>63.761591652910397</v>
      </c>
      <c r="AG17" s="23">
        <f t="shared" si="12"/>
        <v>63.856019059852741</v>
      </c>
      <c r="AH17" s="23">
        <f t="shared" si="12"/>
        <v>63.8637176345622</v>
      </c>
      <c r="AI17" s="23">
        <f t="shared" si="12"/>
        <v>63.902683561203531</v>
      </c>
      <c r="AJ17" s="23">
        <f t="shared" si="12"/>
        <v>63.936389427940277</v>
      </c>
      <c r="AK17" s="23">
        <f t="shared" si="12"/>
        <v>63.781903935230794</v>
      </c>
      <c r="AL17" s="23">
        <f t="shared" si="12"/>
        <v>63.684604187868381</v>
      </c>
      <c r="AM17" s="23">
        <f t="shared" si="12"/>
        <v>63.65229847754977</v>
      </c>
      <c r="AN17" s="23">
        <f t="shared" si="12"/>
        <v>63.669235963587582</v>
      </c>
      <c r="AO17" s="23">
        <f t="shared" si="12"/>
        <v>63.71279904485916</v>
      </c>
      <c r="AP17" s="23">
        <f t="shared" si="12"/>
        <v>63.758125551949178</v>
      </c>
      <c r="AQ17" s="23">
        <f t="shared" si="12"/>
        <v>63.779942590683092</v>
      </c>
    </row>
    <row r="18" spans="2:43" x14ac:dyDescent="0.2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2:43" x14ac:dyDescent="0.2">
      <c r="B19" s="24"/>
      <c r="L19" s="51" t="s">
        <v>84</v>
      </c>
      <c r="M19" s="52"/>
      <c r="N19" s="52"/>
    </row>
    <row r="20" spans="2:43" x14ac:dyDescent="0.2">
      <c r="B20" s="24" t="s">
        <v>85</v>
      </c>
      <c r="L20" s="27">
        <v>5799000</v>
      </c>
      <c r="M20" s="13" t="s">
        <v>86</v>
      </c>
      <c r="N20" s="13" t="s">
        <v>87</v>
      </c>
    </row>
    <row r="21" spans="2:43" x14ac:dyDescent="0.2">
      <c r="B21" s="28" t="s">
        <v>88</v>
      </c>
    </row>
    <row r="22" spans="2:43" x14ac:dyDescent="0.2">
      <c r="B22" s="24" t="s">
        <v>89</v>
      </c>
    </row>
  </sheetData>
  <mergeCells count="1">
    <mergeCell ref="L19:N1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7" width="9.1640625" customWidth="1"/>
  </cols>
  <sheetData>
    <row r="1" spans="1:37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7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1"/>
      <c r="AI4" s="31"/>
      <c r="AJ4" s="31"/>
      <c r="AK4" s="31"/>
    </row>
    <row r="5" spans="1:37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1"/>
      <c r="AI5" s="31"/>
      <c r="AJ5" s="31"/>
      <c r="AK5" s="31"/>
    </row>
    <row r="6" spans="1:37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1"/>
      <c r="AI6" s="31"/>
    </row>
    <row r="7" spans="1:37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7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K1000"/>
  <sheetViews>
    <sheetView workbookViewId="0">
      <selection activeCell="AC13" sqref="AC13"/>
    </sheetView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5" width="10.33203125" customWidth="1"/>
    <col min="36" max="37" width="9.1640625" customWidth="1"/>
  </cols>
  <sheetData>
    <row r="1" spans="1:37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f>'US_BFPaT-pretax-lignite'!B2</f>
        <v>0</v>
      </c>
      <c r="C2">
        <f>'US_BFPaT-pretax-lignite'!C2</f>
        <v>0</v>
      </c>
      <c r="D2">
        <f>'US_BFPaT-pretax-lignite'!D2</f>
        <v>0</v>
      </c>
      <c r="E2">
        <f>'US_BFPaT-pretax-lignite'!E2</f>
        <v>0</v>
      </c>
      <c r="F2">
        <f>'US_BFPaT-pretax-lignite'!F2</f>
        <v>0</v>
      </c>
      <c r="G2">
        <f>'US_BFPaT-pretax-lignite'!G2</f>
        <v>0</v>
      </c>
      <c r="H2">
        <f>'US_BFPaT-pretax-lignite'!H2</f>
        <v>0</v>
      </c>
      <c r="I2">
        <f>'US_BFPaT-pretax-lignite'!I2</f>
        <v>0</v>
      </c>
      <c r="J2">
        <f>'US_BFPaT-pretax-lignite'!J2</f>
        <v>0</v>
      </c>
      <c r="K2">
        <f>'US_BFPaT-pretax-lignite'!K2</f>
        <v>0</v>
      </c>
      <c r="L2">
        <f>'US_BFPaT-pretax-lignite'!L2</f>
        <v>0</v>
      </c>
      <c r="M2">
        <f>'US_BFPaT-pretax-lignite'!M2</f>
        <v>0</v>
      </c>
      <c r="N2">
        <f>'US_BFPaT-pretax-lignite'!N2</f>
        <v>0</v>
      </c>
      <c r="O2">
        <f>'US_BFPaT-pretax-lignite'!O2</f>
        <v>0</v>
      </c>
      <c r="P2">
        <f>'US_BFPaT-pretax-lignite'!P2</f>
        <v>0</v>
      </c>
      <c r="Q2">
        <f>'US_BFPaT-pretax-lignite'!Q2</f>
        <v>0</v>
      </c>
      <c r="R2">
        <f>'US_BFPaT-pretax-lignite'!R2</f>
        <v>0</v>
      </c>
      <c r="S2">
        <f>'US_BFPaT-pretax-lignite'!S2</f>
        <v>0</v>
      </c>
      <c r="T2">
        <f>'US_BFPaT-pretax-lignite'!T2</f>
        <v>0</v>
      </c>
      <c r="U2">
        <f>'US_BFPaT-pretax-lignite'!U2</f>
        <v>0</v>
      </c>
      <c r="V2">
        <f>'US_BFPaT-pretax-lignite'!V2</f>
        <v>0</v>
      </c>
      <c r="W2">
        <f>'US_BFPaT-pretax-lignite'!W2</f>
        <v>0</v>
      </c>
      <c r="X2">
        <f>'US_BFPaT-pretax-lignite'!X2</f>
        <v>0</v>
      </c>
      <c r="Y2">
        <f>'US_BFPaT-pretax-lignite'!Y2</f>
        <v>0</v>
      </c>
      <c r="Z2">
        <f>'US_BFPaT-pretax-lignite'!Z2</f>
        <v>0</v>
      </c>
      <c r="AA2">
        <f>'US_BFPaT-pretax-lignite'!AA2</f>
        <v>0</v>
      </c>
      <c r="AB2">
        <f>'US_BFPaT-pretax-lignite'!AB2</f>
        <v>0</v>
      </c>
      <c r="AC2">
        <f>'US_BFPaT-pretax-lignite'!AC2</f>
        <v>0</v>
      </c>
      <c r="AD2">
        <f>'US_BFPaT-pretax-lignite'!AD2</f>
        <v>0</v>
      </c>
      <c r="AE2">
        <f>'US_BFPaT-pretax-lignite'!AE2</f>
        <v>0</v>
      </c>
      <c r="AF2">
        <f>'US_BFPaT-pretax-lignite'!AF2</f>
        <v>0</v>
      </c>
      <c r="AG2">
        <f>'US_BFPaT-pretax-lignite'!AG2</f>
        <v>0</v>
      </c>
    </row>
    <row r="3" spans="1:37" x14ac:dyDescent="0.2">
      <c r="A3" s="1" t="s">
        <v>115</v>
      </c>
      <c r="B3">
        <f>'US_BFPaT-pretax-lignite'!B3</f>
        <v>1.4394778228514913E-6</v>
      </c>
      <c r="C3">
        <f>'US_BFPaT-pretax-lignite'!C3</f>
        <v>1.4394778228514913E-6</v>
      </c>
      <c r="D3">
        <f>'US_BFPaT-pretax-lignite'!D3</f>
        <v>1.4394778228514913E-6</v>
      </c>
      <c r="E3">
        <f>'US_BFPaT-pretax-lignite'!E3</f>
        <v>1.5963145339022116E-6</v>
      </c>
      <c r="F3">
        <f>'US_BFPaT-pretax-lignite'!F3</f>
        <v>1.7242891167888867E-6</v>
      </c>
      <c r="G3">
        <f>'US_BFPaT-pretax-lignite'!G3</f>
        <v>1.3833782989875087E-6</v>
      </c>
      <c r="H3">
        <f>'US_BFPaT-pretax-lignite'!H3</f>
        <v>1.3721104737395554E-6</v>
      </c>
      <c r="I3">
        <f>'US_BFPaT-pretax-lignite'!I3</f>
        <v>1.3525997382528273E-6</v>
      </c>
      <c r="J3">
        <f>'US_BFPaT-pretax-lignite'!J3</f>
        <v>1.3394924467634869E-6</v>
      </c>
      <c r="K3">
        <f>'US_BFPaT-pretax-lignite'!K3</f>
        <v>1.3229763165163067E-6</v>
      </c>
      <c r="L3">
        <f>'US_BFPaT-pretax-lignite'!L3</f>
        <v>1.3152749408282742E-6</v>
      </c>
      <c r="M3">
        <f>'US_BFPaT-pretax-lignite'!M3</f>
        <v>1.3161896223206958E-6</v>
      </c>
      <c r="N3">
        <f>'US_BFPaT-pretax-lignite'!N3</f>
        <v>1.3115401036592919E-6</v>
      </c>
      <c r="O3">
        <f>'US_BFPaT-pretax-lignite'!O3</f>
        <v>1.2915801100315883E-6</v>
      </c>
      <c r="P3">
        <f>'US_BFPaT-pretax-lignite'!P3</f>
        <v>1.2838349535651992E-6</v>
      </c>
      <c r="Q3">
        <f>'US_BFPaT-pretax-lignite'!Q3</f>
        <v>1.2828684086891869E-6</v>
      </c>
      <c r="R3">
        <f>'US_BFPaT-pretax-lignite'!R3</f>
        <v>1.2782862450714075E-6</v>
      </c>
      <c r="S3">
        <f>'US_BFPaT-pretax-lignite'!S3</f>
        <v>1.2740287327638988E-6</v>
      </c>
      <c r="T3">
        <f>'US_BFPaT-pretax-lignite'!T3</f>
        <v>1.2725294094928158E-6</v>
      </c>
      <c r="U3">
        <f>'US_BFPaT-pretax-lignite'!U3</f>
        <v>1.289655102884798E-6</v>
      </c>
      <c r="V3">
        <f>'US_BFPaT-pretax-lignite'!V3</f>
        <v>1.2867170758818944E-6</v>
      </c>
      <c r="W3">
        <f>'US_BFPaT-pretax-lignite'!W3</f>
        <v>1.2881288375962653E-6</v>
      </c>
      <c r="X3">
        <f>'US_BFPaT-pretax-lignite'!X3</f>
        <v>1.2872249329108236E-6</v>
      </c>
      <c r="Y3">
        <f>'US_BFPaT-pretax-lignite'!Y3</f>
        <v>1.2860852855726963E-6</v>
      </c>
      <c r="Z3">
        <f>'US_BFPaT-pretax-lignite'!Z3</f>
        <v>1.2858239480034327E-6</v>
      </c>
      <c r="AA3">
        <f>'US_BFPaT-pretax-lignite'!AA3</f>
        <v>1.2823006056714318E-6</v>
      </c>
      <c r="AB3">
        <f>'US_BFPaT-pretax-lignite'!AB3</f>
        <v>1.2796003419725229E-6</v>
      </c>
      <c r="AC3">
        <f>'US_BFPaT-pretax-lignite'!AC3</f>
        <v>1.2800819305344385E-6</v>
      </c>
      <c r="AD3">
        <f>'US_BFPaT-pretax-lignite'!AD3</f>
        <v>1.2766239225947532E-6</v>
      </c>
      <c r="AE3">
        <f>'US_BFPaT-pretax-lignite'!AE3</f>
        <v>1.2708071410273358E-6</v>
      </c>
      <c r="AF3">
        <f>'US_BFPaT-pretax-lignite'!AF3</f>
        <v>1.2731558113985244E-6</v>
      </c>
      <c r="AG3">
        <f>'US_BFPaT-pretax-lignite'!AG3</f>
        <v>1.2711782673177069E-6</v>
      </c>
      <c r="AH3" s="30"/>
      <c r="AI3" s="30"/>
    </row>
    <row r="4" spans="1:37" x14ac:dyDescent="0.2">
      <c r="A4" s="1" t="s">
        <v>116</v>
      </c>
      <c r="B4">
        <f>'US_BFPaT-pretax-lignite'!B4</f>
        <v>0</v>
      </c>
      <c r="C4">
        <f>'US_BFPaT-pretax-lignite'!C4</f>
        <v>0</v>
      </c>
      <c r="D4">
        <f>'US_BFPaT-pretax-lignite'!D4</f>
        <v>0</v>
      </c>
      <c r="E4">
        <f>'US_BFPaT-pretax-lignite'!E4</f>
        <v>0</v>
      </c>
      <c r="F4">
        <f>'US_BFPaT-pretax-lignite'!F4</f>
        <v>0</v>
      </c>
      <c r="G4">
        <f>'US_BFPaT-pretax-lignite'!G4</f>
        <v>0</v>
      </c>
      <c r="H4">
        <f>'US_BFPaT-pretax-lignite'!H4</f>
        <v>0</v>
      </c>
      <c r="I4">
        <f>'US_BFPaT-pretax-lignite'!I4</f>
        <v>0</v>
      </c>
      <c r="J4">
        <f>'US_BFPaT-pretax-lignite'!J4</f>
        <v>0</v>
      </c>
      <c r="K4">
        <f>'US_BFPaT-pretax-lignite'!K4</f>
        <v>0</v>
      </c>
      <c r="L4">
        <f>'US_BFPaT-pretax-lignite'!L4</f>
        <v>0</v>
      </c>
      <c r="M4">
        <f>'US_BFPaT-pretax-lignite'!M4</f>
        <v>0</v>
      </c>
      <c r="N4">
        <f>'US_BFPaT-pretax-lignite'!N4</f>
        <v>0</v>
      </c>
      <c r="O4">
        <f>'US_BFPaT-pretax-lignite'!O4</f>
        <v>0</v>
      </c>
      <c r="P4">
        <f>'US_BFPaT-pretax-lignite'!P4</f>
        <v>0</v>
      </c>
      <c r="Q4">
        <f>'US_BFPaT-pretax-lignite'!Q4</f>
        <v>0</v>
      </c>
      <c r="R4">
        <f>'US_BFPaT-pretax-lignite'!R4</f>
        <v>0</v>
      </c>
      <c r="S4">
        <f>'US_BFPaT-pretax-lignite'!S4</f>
        <v>0</v>
      </c>
      <c r="T4">
        <f>'US_BFPaT-pretax-lignite'!T4</f>
        <v>0</v>
      </c>
      <c r="U4">
        <f>'US_BFPaT-pretax-lignite'!U4</f>
        <v>0</v>
      </c>
      <c r="V4">
        <f>'US_BFPaT-pretax-lignite'!V4</f>
        <v>0</v>
      </c>
      <c r="W4">
        <f>'US_BFPaT-pretax-lignite'!W4</f>
        <v>0</v>
      </c>
      <c r="X4">
        <f>'US_BFPaT-pretax-lignite'!X4</f>
        <v>0</v>
      </c>
      <c r="Y4">
        <f>'US_BFPaT-pretax-lignite'!Y4</f>
        <v>0</v>
      </c>
      <c r="Z4">
        <f>'US_BFPaT-pretax-lignite'!Z4</f>
        <v>0</v>
      </c>
      <c r="AA4">
        <f>'US_BFPaT-pretax-lignite'!AA4</f>
        <v>0</v>
      </c>
      <c r="AB4">
        <f>'US_BFPaT-pretax-lignite'!AB4</f>
        <v>0</v>
      </c>
      <c r="AC4">
        <f>'US_BFPaT-pretax-lignite'!AC4</f>
        <v>0</v>
      </c>
      <c r="AD4">
        <f>'US_BFPaT-pretax-lignite'!AD4</f>
        <v>0</v>
      </c>
      <c r="AE4">
        <f>'US_BFPaT-pretax-lignite'!AE4</f>
        <v>0</v>
      </c>
      <c r="AF4">
        <f>'US_BFPaT-pretax-lignite'!AF4</f>
        <v>0</v>
      </c>
      <c r="AG4">
        <f>'US_BFPaT-pretax-lignite'!AG4</f>
        <v>0</v>
      </c>
    </row>
    <row r="5" spans="1:37" x14ac:dyDescent="0.2">
      <c r="A5" s="1" t="s">
        <v>117</v>
      </c>
      <c r="B5">
        <f>'US_BFPaT-pretax-lignite'!B5</f>
        <v>0</v>
      </c>
      <c r="C5">
        <f>'US_BFPaT-pretax-lignite'!C5</f>
        <v>0</v>
      </c>
      <c r="D5">
        <f>'US_BFPaT-pretax-lignite'!D5</f>
        <v>0</v>
      </c>
      <c r="E5">
        <f>'US_BFPaT-pretax-lignite'!E5</f>
        <v>0</v>
      </c>
      <c r="F5">
        <f>'US_BFPaT-pretax-lignite'!F5</f>
        <v>0</v>
      </c>
      <c r="G5">
        <f>'US_BFPaT-pretax-lignite'!G5</f>
        <v>0</v>
      </c>
      <c r="H5">
        <f>'US_BFPaT-pretax-lignite'!H5</f>
        <v>0</v>
      </c>
      <c r="I5">
        <f>'US_BFPaT-pretax-lignite'!I5</f>
        <v>0</v>
      </c>
      <c r="J5">
        <f>'US_BFPaT-pretax-lignite'!J5</f>
        <v>0</v>
      </c>
      <c r="K5">
        <f>'US_BFPaT-pretax-lignite'!K5</f>
        <v>0</v>
      </c>
      <c r="L5">
        <f>'US_BFPaT-pretax-lignite'!L5</f>
        <v>0</v>
      </c>
      <c r="M5">
        <f>'US_BFPaT-pretax-lignite'!M5</f>
        <v>0</v>
      </c>
      <c r="N5">
        <f>'US_BFPaT-pretax-lignite'!N5</f>
        <v>0</v>
      </c>
      <c r="O5">
        <f>'US_BFPaT-pretax-lignite'!O5</f>
        <v>0</v>
      </c>
      <c r="P5">
        <f>'US_BFPaT-pretax-lignite'!P5</f>
        <v>0</v>
      </c>
      <c r="Q5">
        <f>'US_BFPaT-pretax-lignite'!Q5</f>
        <v>0</v>
      </c>
      <c r="R5">
        <f>'US_BFPaT-pretax-lignite'!R5</f>
        <v>0</v>
      </c>
      <c r="S5">
        <f>'US_BFPaT-pretax-lignite'!S5</f>
        <v>0</v>
      </c>
      <c r="T5">
        <f>'US_BFPaT-pretax-lignite'!T5</f>
        <v>0</v>
      </c>
      <c r="U5">
        <f>'US_BFPaT-pretax-lignite'!U5</f>
        <v>0</v>
      </c>
      <c r="V5">
        <f>'US_BFPaT-pretax-lignite'!V5</f>
        <v>0</v>
      </c>
      <c r="W5">
        <f>'US_BFPaT-pretax-lignite'!W5</f>
        <v>0</v>
      </c>
      <c r="X5">
        <f>'US_BFPaT-pretax-lignite'!X5</f>
        <v>0</v>
      </c>
      <c r="Y5">
        <f>'US_BFPaT-pretax-lignite'!Y5</f>
        <v>0</v>
      </c>
      <c r="Z5">
        <f>'US_BFPaT-pretax-lignite'!Z5</f>
        <v>0</v>
      </c>
      <c r="AA5">
        <f>'US_BFPaT-pretax-lignite'!AA5</f>
        <v>0</v>
      </c>
      <c r="AB5">
        <f>'US_BFPaT-pretax-lignite'!AB5</f>
        <v>0</v>
      </c>
      <c r="AC5">
        <f>'US_BFPaT-pretax-lignite'!AC5</f>
        <v>0</v>
      </c>
      <c r="AD5">
        <f>'US_BFPaT-pretax-lignite'!AD5</f>
        <v>0</v>
      </c>
      <c r="AE5">
        <f>'US_BFPaT-pretax-lignite'!AE5</f>
        <v>0</v>
      </c>
      <c r="AF5">
        <f>'US_BFPaT-pretax-lignite'!AF5</f>
        <v>0</v>
      </c>
      <c r="AG5">
        <f>'US_BFPaT-pretax-lignite'!AG5</f>
        <v>0</v>
      </c>
    </row>
    <row r="6" spans="1:37" x14ac:dyDescent="0.2">
      <c r="A6" s="1" t="s">
        <v>118</v>
      </c>
      <c r="B6">
        <f>'US_BFPaT-pretax-lignite'!B6</f>
        <v>0</v>
      </c>
      <c r="C6">
        <f>'US_BFPaT-pretax-lignite'!C6</f>
        <v>0</v>
      </c>
      <c r="D6">
        <f>'US_BFPaT-pretax-lignite'!D6</f>
        <v>0</v>
      </c>
      <c r="E6">
        <f>'US_BFPaT-pretax-lignite'!E6</f>
        <v>0</v>
      </c>
      <c r="F6">
        <f>'US_BFPaT-pretax-lignite'!F6</f>
        <v>0</v>
      </c>
      <c r="G6">
        <f>'US_BFPaT-pretax-lignite'!G6</f>
        <v>0</v>
      </c>
      <c r="H6">
        <f>'US_BFPaT-pretax-lignite'!H6</f>
        <v>0</v>
      </c>
      <c r="I6">
        <f>'US_BFPaT-pretax-lignite'!I6</f>
        <v>0</v>
      </c>
      <c r="J6">
        <f>'US_BFPaT-pretax-lignite'!J6</f>
        <v>0</v>
      </c>
      <c r="K6">
        <f>'US_BFPaT-pretax-lignite'!K6</f>
        <v>0</v>
      </c>
      <c r="L6">
        <f>'US_BFPaT-pretax-lignite'!L6</f>
        <v>0</v>
      </c>
      <c r="M6">
        <f>'US_BFPaT-pretax-lignite'!M6</f>
        <v>0</v>
      </c>
      <c r="N6">
        <f>'US_BFPaT-pretax-lignite'!N6</f>
        <v>0</v>
      </c>
      <c r="O6">
        <f>'US_BFPaT-pretax-lignite'!O6</f>
        <v>0</v>
      </c>
      <c r="P6">
        <f>'US_BFPaT-pretax-lignite'!P6</f>
        <v>0</v>
      </c>
      <c r="Q6">
        <f>'US_BFPaT-pretax-lignite'!Q6</f>
        <v>0</v>
      </c>
      <c r="R6">
        <f>'US_BFPaT-pretax-lignite'!R6</f>
        <v>0</v>
      </c>
      <c r="S6">
        <f>'US_BFPaT-pretax-lignite'!S6</f>
        <v>0</v>
      </c>
      <c r="T6">
        <f>'US_BFPaT-pretax-lignite'!T6</f>
        <v>0</v>
      </c>
      <c r="U6">
        <f>'US_BFPaT-pretax-lignite'!U6</f>
        <v>0</v>
      </c>
      <c r="V6">
        <f>'US_BFPaT-pretax-lignite'!V6</f>
        <v>0</v>
      </c>
      <c r="W6">
        <f>'US_BFPaT-pretax-lignite'!W6</f>
        <v>0</v>
      </c>
      <c r="X6">
        <f>'US_BFPaT-pretax-lignite'!X6</f>
        <v>0</v>
      </c>
      <c r="Y6">
        <f>'US_BFPaT-pretax-lignite'!Y6</f>
        <v>0</v>
      </c>
      <c r="Z6">
        <f>'US_BFPaT-pretax-lignite'!Z6</f>
        <v>0</v>
      </c>
      <c r="AA6">
        <f>'US_BFPaT-pretax-lignite'!AA6</f>
        <v>0</v>
      </c>
      <c r="AB6">
        <f>'US_BFPaT-pretax-lignite'!AB6</f>
        <v>0</v>
      </c>
      <c r="AC6">
        <f>'US_BFPaT-pretax-lignite'!AC6</f>
        <v>0</v>
      </c>
      <c r="AD6">
        <f>'US_BFPaT-pretax-lignite'!AD6</f>
        <v>0</v>
      </c>
      <c r="AE6">
        <f>'US_BFPaT-pretax-lignite'!AE6</f>
        <v>0</v>
      </c>
      <c r="AF6">
        <f>'US_BFPaT-pretax-lignite'!AF6</f>
        <v>0</v>
      </c>
      <c r="AG6">
        <f>'US_BFPaT-pretax-lignite'!AG6</f>
        <v>0</v>
      </c>
    </row>
    <row r="7" spans="1:37" x14ac:dyDescent="0.2">
      <c r="A7" s="1" t="s">
        <v>119</v>
      </c>
      <c r="B7">
        <f>'US_BFPaT-pretax-lignite'!B7</f>
        <v>0</v>
      </c>
      <c r="C7">
        <f>'US_BFPaT-pretax-lignite'!C7</f>
        <v>0</v>
      </c>
      <c r="D7">
        <f>'US_BFPaT-pretax-lignite'!D7</f>
        <v>0</v>
      </c>
      <c r="E7">
        <f>'US_BFPaT-pretax-lignite'!E7</f>
        <v>0</v>
      </c>
      <c r="F7">
        <f>'US_BFPaT-pretax-lignite'!F7</f>
        <v>0</v>
      </c>
      <c r="G7">
        <f>'US_BFPaT-pretax-lignite'!G7</f>
        <v>0</v>
      </c>
      <c r="H7">
        <f>'US_BFPaT-pretax-lignite'!H7</f>
        <v>0</v>
      </c>
      <c r="I7">
        <f>'US_BFPaT-pretax-lignite'!I7</f>
        <v>0</v>
      </c>
      <c r="J7">
        <f>'US_BFPaT-pretax-lignite'!J7</f>
        <v>0</v>
      </c>
      <c r="K7">
        <f>'US_BFPaT-pretax-lignite'!K7</f>
        <v>0</v>
      </c>
      <c r="L7">
        <f>'US_BFPaT-pretax-lignite'!L7</f>
        <v>0</v>
      </c>
      <c r="M7">
        <f>'US_BFPaT-pretax-lignite'!M7</f>
        <v>0</v>
      </c>
      <c r="N7">
        <f>'US_BFPaT-pretax-lignite'!N7</f>
        <v>0</v>
      </c>
      <c r="O7">
        <f>'US_BFPaT-pretax-lignite'!O7</f>
        <v>0</v>
      </c>
      <c r="P7">
        <f>'US_BFPaT-pretax-lignite'!P7</f>
        <v>0</v>
      </c>
      <c r="Q7">
        <f>'US_BFPaT-pretax-lignite'!Q7</f>
        <v>0</v>
      </c>
      <c r="R7">
        <f>'US_BFPaT-pretax-lignite'!R7</f>
        <v>0</v>
      </c>
      <c r="S7">
        <f>'US_BFPaT-pretax-lignite'!S7</f>
        <v>0</v>
      </c>
      <c r="T7">
        <f>'US_BFPaT-pretax-lignite'!T7</f>
        <v>0</v>
      </c>
      <c r="U7">
        <f>'US_BFPaT-pretax-lignite'!U7</f>
        <v>0</v>
      </c>
      <c r="V7">
        <f>'US_BFPaT-pretax-lignite'!V7</f>
        <v>0</v>
      </c>
      <c r="W7">
        <f>'US_BFPaT-pretax-lignite'!W7</f>
        <v>0</v>
      </c>
      <c r="X7">
        <f>'US_BFPaT-pretax-lignite'!X7</f>
        <v>0</v>
      </c>
      <c r="Y7">
        <f>'US_BFPaT-pretax-lignite'!Y7</f>
        <v>0</v>
      </c>
      <c r="Z7">
        <f>'US_BFPaT-pretax-lignite'!Z7</f>
        <v>0</v>
      </c>
      <c r="AA7">
        <f>'US_BFPaT-pretax-lignite'!AA7</f>
        <v>0</v>
      </c>
      <c r="AB7">
        <f>'US_BFPaT-pretax-lignite'!AB7</f>
        <v>0</v>
      </c>
      <c r="AC7">
        <f>'US_BFPaT-pretax-lignite'!AC7</f>
        <v>0</v>
      </c>
      <c r="AD7">
        <f>'US_BFPaT-pretax-lignite'!AD7</f>
        <v>0</v>
      </c>
      <c r="AE7">
        <f>'US_BFPaT-pretax-lignite'!AE7</f>
        <v>0</v>
      </c>
      <c r="AF7">
        <f>'US_BFPaT-pretax-lignite'!AF7</f>
        <v>0</v>
      </c>
      <c r="AG7">
        <f>'US_BFPaT-pretax-lignite'!AG7</f>
        <v>0</v>
      </c>
    </row>
    <row r="8" spans="1:37" x14ac:dyDescent="0.2">
      <c r="A8" s="1" t="s">
        <v>120</v>
      </c>
      <c r="B8">
        <f>'US_BFPaT-pretax-lignite'!B8</f>
        <v>0</v>
      </c>
      <c r="C8">
        <f>'US_BFPaT-pretax-lignite'!C8</f>
        <v>0</v>
      </c>
      <c r="D8">
        <f>'US_BFPaT-pretax-lignite'!D8</f>
        <v>0</v>
      </c>
      <c r="E8">
        <f>'US_BFPaT-pretax-lignite'!E8</f>
        <v>0</v>
      </c>
      <c r="F8">
        <f>'US_BFPaT-pretax-lignite'!F8</f>
        <v>0</v>
      </c>
      <c r="G8">
        <f>'US_BFPaT-pretax-lignite'!G8</f>
        <v>0</v>
      </c>
      <c r="H8">
        <f>'US_BFPaT-pretax-lignite'!H8</f>
        <v>0</v>
      </c>
      <c r="I8">
        <f>'US_BFPaT-pretax-lignite'!I8</f>
        <v>0</v>
      </c>
      <c r="J8">
        <f>'US_BFPaT-pretax-lignite'!J8</f>
        <v>0</v>
      </c>
      <c r="K8">
        <f>'US_BFPaT-pretax-lignite'!K8</f>
        <v>0</v>
      </c>
      <c r="L8">
        <f>'US_BFPaT-pretax-lignite'!L8</f>
        <v>0</v>
      </c>
      <c r="M8">
        <f>'US_BFPaT-pretax-lignite'!M8</f>
        <v>0</v>
      </c>
      <c r="N8">
        <f>'US_BFPaT-pretax-lignite'!N8</f>
        <v>0</v>
      </c>
      <c r="O8">
        <f>'US_BFPaT-pretax-lignite'!O8</f>
        <v>0</v>
      </c>
      <c r="P8">
        <f>'US_BFPaT-pretax-lignite'!P8</f>
        <v>0</v>
      </c>
      <c r="Q8">
        <f>'US_BFPaT-pretax-lignite'!Q8</f>
        <v>0</v>
      </c>
      <c r="R8">
        <f>'US_BFPaT-pretax-lignite'!R8</f>
        <v>0</v>
      </c>
      <c r="S8">
        <f>'US_BFPaT-pretax-lignite'!S8</f>
        <v>0</v>
      </c>
      <c r="T8">
        <f>'US_BFPaT-pretax-lignite'!T8</f>
        <v>0</v>
      </c>
      <c r="U8">
        <f>'US_BFPaT-pretax-lignite'!U8</f>
        <v>0</v>
      </c>
      <c r="V8">
        <f>'US_BFPaT-pretax-lignite'!V8</f>
        <v>0</v>
      </c>
      <c r="W8">
        <f>'US_BFPaT-pretax-lignite'!W8</f>
        <v>0</v>
      </c>
      <c r="X8">
        <f>'US_BFPaT-pretax-lignite'!X8</f>
        <v>0</v>
      </c>
      <c r="Y8">
        <f>'US_BFPaT-pretax-lignite'!Y8</f>
        <v>0</v>
      </c>
      <c r="Z8">
        <f>'US_BFPaT-pretax-lignite'!Z8</f>
        <v>0</v>
      </c>
      <c r="AA8">
        <f>'US_BFPaT-pretax-lignite'!AA8</f>
        <v>0</v>
      </c>
      <c r="AB8">
        <f>'US_BFPaT-pretax-lignite'!AB8</f>
        <v>0</v>
      </c>
      <c r="AC8">
        <f>'US_BFPaT-pretax-lignite'!AC8</f>
        <v>0</v>
      </c>
      <c r="AD8">
        <f>'US_BFPaT-pretax-lignite'!AD8</f>
        <v>0</v>
      </c>
      <c r="AE8">
        <f>'US_BFPaT-pretax-lignite'!AE8</f>
        <v>0</v>
      </c>
      <c r="AF8">
        <f>'US_BFPaT-pretax-lignite'!AF8</f>
        <v>0</v>
      </c>
      <c r="AG8">
        <f>'US_BFPaT-pretax-lignite'!AG8</f>
        <v>0</v>
      </c>
    </row>
    <row r="9" spans="1:37" x14ac:dyDescent="0.2">
      <c r="A9" s="1" t="s">
        <v>121</v>
      </c>
      <c r="B9">
        <f>'US_BFPaT-pretax-lignite'!B9</f>
        <v>0</v>
      </c>
      <c r="C9">
        <f>'US_BFPaT-pretax-lignite'!C9</f>
        <v>0</v>
      </c>
      <c r="D9">
        <f>'US_BFPaT-pretax-lignite'!D9</f>
        <v>0</v>
      </c>
      <c r="E9">
        <f>'US_BFPaT-pretax-lignite'!E9</f>
        <v>0</v>
      </c>
      <c r="F9">
        <f>'US_BFPaT-pretax-lignite'!F9</f>
        <v>0</v>
      </c>
      <c r="G9">
        <f>'US_BFPaT-pretax-lignite'!G9</f>
        <v>0</v>
      </c>
      <c r="H9">
        <f>'US_BFPaT-pretax-lignite'!H9</f>
        <v>0</v>
      </c>
      <c r="I9">
        <f>'US_BFPaT-pretax-lignite'!I9</f>
        <v>0</v>
      </c>
      <c r="J9">
        <f>'US_BFPaT-pretax-lignite'!J9</f>
        <v>0</v>
      </c>
      <c r="K9">
        <f>'US_BFPaT-pretax-lignite'!K9</f>
        <v>0</v>
      </c>
      <c r="L9">
        <f>'US_BFPaT-pretax-lignite'!L9</f>
        <v>0</v>
      </c>
      <c r="M9">
        <f>'US_BFPaT-pretax-lignite'!M9</f>
        <v>0</v>
      </c>
      <c r="N9">
        <f>'US_BFPaT-pretax-lignite'!N9</f>
        <v>0</v>
      </c>
      <c r="O9">
        <f>'US_BFPaT-pretax-lignite'!O9</f>
        <v>0</v>
      </c>
      <c r="P9">
        <f>'US_BFPaT-pretax-lignite'!P9</f>
        <v>0</v>
      </c>
      <c r="Q9">
        <f>'US_BFPaT-pretax-lignite'!Q9</f>
        <v>0</v>
      </c>
      <c r="R9">
        <f>'US_BFPaT-pretax-lignite'!R9</f>
        <v>0</v>
      </c>
      <c r="S9">
        <f>'US_BFPaT-pretax-lignite'!S9</f>
        <v>0</v>
      </c>
      <c r="T9">
        <f>'US_BFPaT-pretax-lignite'!T9</f>
        <v>0</v>
      </c>
      <c r="U9">
        <f>'US_BFPaT-pretax-lignite'!U9</f>
        <v>0</v>
      </c>
      <c r="V9">
        <f>'US_BFPaT-pretax-lignite'!V9</f>
        <v>0</v>
      </c>
      <c r="W9">
        <f>'US_BFPaT-pretax-lignite'!W9</f>
        <v>0</v>
      </c>
      <c r="X9">
        <f>'US_BFPaT-pretax-lignite'!X9</f>
        <v>0</v>
      </c>
      <c r="Y9">
        <f>'US_BFPaT-pretax-lignite'!Y9</f>
        <v>0</v>
      </c>
      <c r="Z9">
        <f>'US_BFPaT-pretax-lignite'!Z9</f>
        <v>0</v>
      </c>
      <c r="AA9">
        <f>'US_BFPaT-pretax-lignite'!AA9</f>
        <v>0</v>
      </c>
      <c r="AB9">
        <f>'US_BFPaT-pretax-lignite'!AB9</f>
        <v>0</v>
      </c>
      <c r="AC9">
        <f>'US_BFPaT-pretax-lignite'!AC9</f>
        <v>0</v>
      </c>
      <c r="AD9">
        <f>'US_BFPaT-pretax-lignite'!AD9</f>
        <v>0</v>
      </c>
      <c r="AE9">
        <f>'US_BFPaT-pretax-lignite'!AE9</f>
        <v>0</v>
      </c>
      <c r="AF9">
        <f>'US_BFPaT-pretax-lignite'!AF9</f>
        <v>0</v>
      </c>
      <c r="AG9">
        <f>'US_BFPaT-pretax-lignite'!AG9</f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3" width="10" customWidth="1"/>
    <col min="24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 s="30">
        <f>('Fuel Prices - ID'!L17/'Fuel Prices - ID'!$L$20)*(1-'Tax Percentages'!B21)</f>
        <v>1.0755302638385927E-5</v>
      </c>
      <c r="C3" s="30">
        <f>('Fuel Prices - ID'!M17/'Fuel Prices - ID'!$L$20)*(1-'Tax Percentages'!C21)</f>
        <v>6.9649939644766338E-6</v>
      </c>
      <c r="D3" s="30">
        <f>('Fuel Prices - ID'!N17/'Fuel Prices - ID'!$L$20)*(1-'Tax Percentages'!D21)</f>
        <v>1.280471554656759E-5</v>
      </c>
      <c r="E3" s="30">
        <f>('Fuel Prices - ID'!O17/'Fuel Prices - ID'!$L$20)*(1-'Tax Percentages'!E21)</f>
        <v>1.2724051881273348E-5</v>
      </c>
      <c r="F3" s="30">
        <f>('Fuel Prices - ID'!P17/'Fuel Prices - ID'!$L$20)*(1-'Tax Percentages'!F21)</f>
        <v>1.2132049762718485E-5</v>
      </c>
      <c r="G3" s="30">
        <f>('Fuel Prices - ID'!Q17/'Fuel Prices - ID'!$L$20)*(1-'Tax Percentages'!G21)</f>
        <v>1.1467730782549565E-5</v>
      </c>
      <c r="H3" s="30">
        <f>('Fuel Prices - ID'!R17/'Fuel Prices - ID'!$L$20)*(1-'Tax Percentages'!H21)</f>
        <v>1.0850874754206195E-5</v>
      </c>
      <c r="I3" s="30">
        <f>('Fuel Prices - ID'!S17/'Fuel Prices - ID'!$L$20)*(1-'Tax Percentages'!I21)</f>
        <v>1.0324361134297461E-5</v>
      </c>
      <c r="J3" s="30">
        <f>('Fuel Prices - ID'!T17/'Fuel Prices - ID'!$L$20)*(1-'Tax Percentages'!J21)</f>
        <v>1.0491489796257845E-5</v>
      </c>
      <c r="K3" s="30">
        <f>('Fuel Prices - ID'!U17/'Fuel Prices - ID'!$L$20)*(1-'Tax Percentages'!K21)</f>
        <v>1.0816156264277398E-5</v>
      </c>
      <c r="L3" s="30">
        <f>('Fuel Prices - ID'!V17/'Fuel Prices - ID'!$L$20)*(1-'Tax Percentages'!L21)</f>
        <v>1.0996953739963561E-5</v>
      </c>
      <c r="M3" s="30">
        <f>('Fuel Prices - ID'!W17/'Fuel Prices - ID'!$L$20)*(1-'Tax Percentages'!M21)</f>
        <v>1.0938970933179455E-5</v>
      </c>
      <c r="N3" s="30">
        <f>('Fuel Prices - ID'!X17/'Fuel Prices - ID'!$L$20)*(1-'Tax Percentages'!N21)</f>
        <v>1.0955668050887959E-5</v>
      </c>
      <c r="O3" s="30">
        <f>('Fuel Prices - ID'!Y17/'Fuel Prices - ID'!$L$20)*(1-'Tax Percentages'!O21)</f>
        <v>1.1318456604198078E-5</v>
      </c>
      <c r="P3" s="30">
        <f>('Fuel Prices - ID'!Z17/'Fuel Prices - ID'!$L$20)*(1-'Tax Percentages'!P21)</f>
        <v>1.118334215489176E-5</v>
      </c>
      <c r="Q3" s="30">
        <f>('Fuel Prices - ID'!AA17/'Fuel Prices - ID'!$L$20)*(1-'Tax Percentages'!Q21)</f>
        <v>1.1043277634311616E-5</v>
      </c>
      <c r="R3" s="30">
        <f>('Fuel Prices - ID'!AB17/'Fuel Prices - ID'!$L$20)*(1-'Tax Percentages'!R21)</f>
        <v>1.0944298349910992E-5</v>
      </c>
      <c r="S3" s="30">
        <f>('Fuel Prices - ID'!AC17/'Fuel Prices - ID'!$L$20)*(1-'Tax Percentages'!S21)</f>
        <v>1.0896713583307483E-5</v>
      </c>
      <c r="T3" s="30">
        <f>('Fuel Prices - ID'!AD17/'Fuel Prices - ID'!$L$20)*(1-'Tax Percentages'!T21)</f>
        <v>1.0900880749589418E-5</v>
      </c>
      <c r="U3" s="30">
        <f>('Fuel Prices - ID'!AE17/'Fuel Prices - ID'!$L$20)*(1-'Tax Percentages'!U21)</f>
        <v>1.0953291623706869E-5</v>
      </c>
      <c r="V3" s="30">
        <f>('Fuel Prices - ID'!AF17/'Fuel Prices - ID'!$L$20)*(1-'Tax Percentages'!V21)</f>
        <v>1.0995273608020416E-5</v>
      </c>
      <c r="W3" s="30">
        <f>('Fuel Prices - ID'!AG17/'Fuel Prices - ID'!$L$20)*(1-'Tax Percentages'!W21)</f>
        <v>1.1011557002906147E-5</v>
      </c>
      <c r="X3" s="30">
        <f>('Fuel Prices - ID'!AH17/'Fuel Prices - ID'!$L$20)*(1-'Tax Percentages'!X21)</f>
        <v>1.1012884572264564E-5</v>
      </c>
      <c r="Y3" s="30">
        <f>('Fuel Prices - ID'!AI17/'Fuel Prices - ID'!$L$20)*(1-'Tax Percentages'!Y21)</f>
        <v>1.1019603993999574E-5</v>
      </c>
      <c r="Z3" s="30">
        <f>('Fuel Prices - ID'!AJ17/'Fuel Prices - ID'!$L$20)*(1-'Tax Percentages'!Z21)</f>
        <v>1.1025416352464265E-5</v>
      </c>
      <c r="AA3" s="30">
        <f>('Fuel Prices - ID'!AK17/'Fuel Prices - ID'!$L$20)*(1-'Tax Percentages'!AA21)</f>
        <v>1.0998776329579374E-5</v>
      </c>
      <c r="AB3" s="30">
        <f>('Fuel Prices - ID'!AL17/'Fuel Prices - ID'!$L$20)*(1-'Tax Percentages'!AB21)</f>
        <v>1.098199761818734E-5</v>
      </c>
      <c r="AC3" s="30">
        <f>('Fuel Prices - ID'!AM17/'Fuel Prices - ID'!$L$20)*(1-'Tax Percentages'!AC21)</f>
        <v>1.0976426707630586E-5</v>
      </c>
      <c r="AD3" s="30">
        <f>('Fuel Prices - ID'!AN17/'Fuel Prices - ID'!$L$20)*(1-'Tax Percentages'!AD21)</f>
        <v>1.0979347467423277E-5</v>
      </c>
      <c r="AE3" s="30">
        <f>('Fuel Prices - ID'!AO17/'Fuel Prices - ID'!$L$20)*(1-'Tax Percentages'!AE21)</f>
        <v>1.0986859638706528E-5</v>
      </c>
      <c r="AF3" s="30">
        <f>('Fuel Prices - ID'!AP17/'Fuel Prices - ID'!$L$20)*(1-'Tax Percentages'!AF21)</f>
        <v>1.0994675901353539E-5</v>
      </c>
      <c r="AG3" s="30">
        <f>('Fuel Prices - ID'!AQ17/'Fuel Prices - ID'!$L$20)*(1-'Tax Percentages'!AG21)</f>
        <v>1.0998438108412328E-5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 s="30">
        <f t="shared" ref="B6:AG6" si="0">B3</f>
        <v>1.0755302638385927E-5</v>
      </c>
      <c r="C6" s="30">
        <f t="shared" si="0"/>
        <v>6.9649939644766338E-6</v>
      </c>
      <c r="D6" s="30">
        <f t="shared" si="0"/>
        <v>1.280471554656759E-5</v>
      </c>
      <c r="E6" s="30">
        <f t="shared" si="0"/>
        <v>1.2724051881273348E-5</v>
      </c>
      <c r="F6" s="30">
        <f t="shared" si="0"/>
        <v>1.2132049762718485E-5</v>
      </c>
      <c r="G6" s="30">
        <f t="shared" si="0"/>
        <v>1.1467730782549565E-5</v>
      </c>
      <c r="H6" s="30">
        <f t="shared" si="0"/>
        <v>1.0850874754206195E-5</v>
      </c>
      <c r="I6" s="30">
        <f t="shared" si="0"/>
        <v>1.0324361134297461E-5</v>
      </c>
      <c r="J6" s="30">
        <f t="shared" si="0"/>
        <v>1.0491489796257845E-5</v>
      </c>
      <c r="K6" s="30">
        <f t="shared" si="0"/>
        <v>1.0816156264277398E-5</v>
      </c>
      <c r="L6" s="30">
        <f t="shared" si="0"/>
        <v>1.0996953739963561E-5</v>
      </c>
      <c r="M6" s="30">
        <f t="shared" si="0"/>
        <v>1.0938970933179455E-5</v>
      </c>
      <c r="N6" s="30">
        <f t="shared" si="0"/>
        <v>1.0955668050887959E-5</v>
      </c>
      <c r="O6" s="30">
        <f t="shared" si="0"/>
        <v>1.1318456604198078E-5</v>
      </c>
      <c r="P6" s="30">
        <f t="shared" si="0"/>
        <v>1.118334215489176E-5</v>
      </c>
      <c r="Q6" s="30">
        <f t="shared" si="0"/>
        <v>1.1043277634311616E-5</v>
      </c>
      <c r="R6" s="30">
        <f t="shared" si="0"/>
        <v>1.0944298349910992E-5</v>
      </c>
      <c r="S6" s="30">
        <f t="shared" si="0"/>
        <v>1.0896713583307483E-5</v>
      </c>
      <c r="T6" s="30">
        <f t="shared" si="0"/>
        <v>1.0900880749589418E-5</v>
      </c>
      <c r="U6" s="30">
        <f t="shared" si="0"/>
        <v>1.0953291623706869E-5</v>
      </c>
      <c r="V6" s="30">
        <f t="shared" si="0"/>
        <v>1.0995273608020416E-5</v>
      </c>
      <c r="W6" s="30">
        <f t="shared" si="0"/>
        <v>1.1011557002906147E-5</v>
      </c>
      <c r="X6" s="30">
        <f t="shared" si="0"/>
        <v>1.1012884572264564E-5</v>
      </c>
      <c r="Y6" s="30">
        <f t="shared" si="0"/>
        <v>1.1019603993999574E-5</v>
      </c>
      <c r="Z6" s="30">
        <f t="shared" si="0"/>
        <v>1.1025416352464265E-5</v>
      </c>
      <c r="AA6" s="30">
        <f t="shared" si="0"/>
        <v>1.0998776329579374E-5</v>
      </c>
      <c r="AB6" s="30">
        <f t="shared" si="0"/>
        <v>1.098199761818734E-5</v>
      </c>
      <c r="AC6" s="30">
        <f t="shared" si="0"/>
        <v>1.0976426707630586E-5</v>
      </c>
      <c r="AD6" s="30">
        <f t="shared" si="0"/>
        <v>1.0979347467423277E-5</v>
      </c>
      <c r="AE6" s="30">
        <f t="shared" si="0"/>
        <v>1.0986859638706528E-5</v>
      </c>
      <c r="AF6" s="30">
        <f t="shared" si="0"/>
        <v>1.0994675901353539E-5</v>
      </c>
      <c r="AG6" s="30">
        <f t="shared" si="0"/>
        <v>1.0998438108412328E-5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 s="30">
        <f t="shared" ref="B9:AG9" si="1">B6</f>
        <v>1.0755302638385927E-5</v>
      </c>
      <c r="C9" s="30">
        <f t="shared" si="1"/>
        <v>6.9649939644766338E-6</v>
      </c>
      <c r="D9" s="30">
        <f t="shared" si="1"/>
        <v>1.280471554656759E-5</v>
      </c>
      <c r="E9" s="30">
        <f t="shared" si="1"/>
        <v>1.2724051881273348E-5</v>
      </c>
      <c r="F9" s="30">
        <f t="shared" si="1"/>
        <v>1.2132049762718485E-5</v>
      </c>
      <c r="G9" s="30">
        <f t="shared" si="1"/>
        <v>1.1467730782549565E-5</v>
      </c>
      <c r="H9" s="30">
        <f t="shared" si="1"/>
        <v>1.0850874754206195E-5</v>
      </c>
      <c r="I9" s="30">
        <f t="shared" si="1"/>
        <v>1.0324361134297461E-5</v>
      </c>
      <c r="J9" s="30">
        <f t="shared" si="1"/>
        <v>1.0491489796257845E-5</v>
      </c>
      <c r="K9" s="30">
        <f t="shared" si="1"/>
        <v>1.0816156264277398E-5</v>
      </c>
      <c r="L9" s="30">
        <f t="shared" si="1"/>
        <v>1.0996953739963561E-5</v>
      </c>
      <c r="M9" s="30">
        <f t="shared" si="1"/>
        <v>1.0938970933179455E-5</v>
      </c>
      <c r="N9" s="30">
        <f t="shared" si="1"/>
        <v>1.0955668050887959E-5</v>
      </c>
      <c r="O9" s="30">
        <f t="shared" si="1"/>
        <v>1.1318456604198078E-5</v>
      </c>
      <c r="P9" s="30">
        <f t="shared" si="1"/>
        <v>1.118334215489176E-5</v>
      </c>
      <c r="Q9" s="30">
        <f t="shared" si="1"/>
        <v>1.1043277634311616E-5</v>
      </c>
      <c r="R9" s="30">
        <f t="shared" si="1"/>
        <v>1.0944298349910992E-5</v>
      </c>
      <c r="S9" s="30">
        <f t="shared" si="1"/>
        <v>1.0896713583307483E-5</v>
      </c>
      <c r="T9" s="30">
        <f t="shared" si="1"/>
        <v>1.0900880749589418E-5</v>
      </c>
      <c r="U9" s="30">
        <f t="shared" si="1"/>
        <v>1.0953291623706869E-5</v>
      </c>
      <c r="V9" s="30">
        <f t="shared" si="1"/>
        <v>1.0995273608020416E-5</v>
      </c>
      <c r="W9" s="30">
        <f t="shared" si="1"/>
        <v>1.1011557002906147E-5</v>
      </c>
      <c r="X9" s="30">
        <f t="shared" si="1"/>
        <v>1.1012884572264564E-5</v>
      </c>
      <c r="Y9" s="30">
        <f t="shared" si="1"/>
        <v>1.1019603993999574E-5</v>
      </c>
      <c r="Z9" s="30">
        <f t="shared" si="1"/>
        <v>1.1025416352464265E-5</v>
      </c>
      <c r="AA9" s="30">
        <f t="shared" si="1"/>
        <v>1.0998776329579374E-5</v>
      </c>
      <c r="AB9" s="30">
        <f t="shared" si="1"/>
        <v>1.098199761818734E-5</v>
      </c>
      <c r="AC9" s="30">
        <f t="shared" si="1"/>
        <v>1.0976426707630586E-5</v>
      </c>
      <c r="AD9" s="30">
        <f t="shared" si="1"/>
        <v>1.0979347467423277E-5</v>
      </c>
      <c r="AE9" s="30">
        <f t="shared" si="1"/>
        <v>1.0986859638706528E-5</v>
      </c>
      <c r="AF9" s="30">
        <f t="shared" si="1"/>
        <v>1.0994675901353539E-5</v>
      </c>
      <c r="AG9" s="30">
        <f t="shared" si="1"/>
        <v>1.0998438108412328E-5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3" width="10" customWidth="1"/>
    <col min="24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3" width="10" customWidth="1"/>
    <col min="24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 s="30">
        <f t="shared" ref="B2:AG2" si="0">B4</f>
        <v>1.3295395757889292E-5</v>
      </c>
      <c r="C2" s="30">
        <f t="shared" si="0"/>
        <v>1.3036730470770823E-5</v>
      </c>
      <c r="D2" s="30">
        <f t="shared" si="0"/>
        <v>1.3346188214268883E-5</v>
      </c>
      <c r="E2" s="30">
        <f t="shared" si="0"/>
        <v>1.3460471241123045E-5</v>
      </c>
      <c r="F2" s="30">
        <f t="shared" si="0"/>
        <v>1.3574754267977208E-5</v>
      </c>
      <c r="G2" s="30">
        <f t="shared" si="0"/>
        <v>1.3689037294831368E-5</v>
      </c>
      <c r="H2" s="30">
        <f t="shared" si="0"/>
        <v>1.3803320321685529E-5</v>
      </c>
      <c r="I2" s="30">
        <f t="shared" si="0"/>
        <v>1.3917603348539692E-5</v>
      </c>
      <c r="J2" s="30">
        <f t="shared" si="0"/>
        <v>1.4031886375393854E-5</v>
      </c>
      <c r="K2" s="30">
        <f t="shared" si="0"/>
        <v>1.4146169402248017E-5</v>
      </c>
      <c r="L2" s="30">
        <f t="shared" si="0"/>
        <v>1.4260452429102177E-5</v>
      </c>
      <c r="M2" s="30">
        <f t="shared" si="0"/>
        <v>1.4374735455956338E-5</v>
      </c>
      <c r="N2" s="30">
        <f t="shared" si="0"/>
        <v>1.4489018482810502E-5</v>
      </c>
      <c r="O2" s="30">
        <f t="shared" si="0"/>
        <v>1.4603301509664665E-5</v>
      </c>
      <c r="P2" s="30">
        <f t="shared" si="0"/>
        <v>1.4717584536518823E-5</v>
      </c>
      <c r="Q2" s="30">
        <f t="shared" si="0"/>
        <v>1.4831867563372986E-5</v>
      </c>
      <c r="R2" s="30">
        <f t="shared" si="0"/>
        <v>1.494615059022715E-5</v>
      </c>
      <c r="S2" s="30">
        <f t="shared" si="0"/>
        <v>1.5060433617081308E-5</v>
      </c>
      <c r="T2" s="30">
        <f t="shared" si="0"/>
        <v>1.5174716643935471E-5</v>
      </c>
      <c r="U2" s="30">
        <f t="shared" si="0"/>
        <v>1.5288999670789632E-5</v>
      </c>
      <c r="V2" s="30">
        <f t="shared" si="0"/>
        <v>1.5403282697643758E-5</v>
      </c>
      <c r="W2" s="30">
        <f t="shared" si="0"/>
        <v>1.5517565724497922E-5</v>
      </c>
      <c r="X2" s="30">
        <f t="shared" si="0"/>
        <v>1.5631848751352085E-5</v>
      </c>
      <c r="Y2" s="30">
        <f t="shared" si="0"/>
        <v>1.5746131778206245E-5</v>
      </c>
      <c r="Z2" s="30">
        <f t="shared" si="0"/>
        <v>1.5860414805060408E-5</v>
      </c>
      <c r="AA2" s="30">
        <f t="shared" si="0"/>
        <v>1.5974697831914568E-5</v>
      </c>
      <c r="AB2" s="30">
        <f t="shared" si="0"/>
        <v>1.6088980858768728E-5</v>
      </c>
      <c r="AC2" s="30">
        <f t="shared" si="0"/>
        <v>1.6203263885622891E-5</v>
      </c>
      <c r="AD2" s="30">
        <f t="shared" si="0"/>
        <v>1.6317546912477054E-5</v>
      </c>
      <c r="AE2" s="30">
        <f t="shared" si="0"/>
        <v>1.6431829939331217E-5</v>
      </c>
      <c r="AF2" s="30">
        <f t="shared" si="0"/>
        <v>1.6546112966185377E-5</v>
      </c>
      <c r="AG2" s="30">
        <f t="shared" si="0"/>
        <v>1.6660395993039537E-5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 s="30">
        <f>('Fuel Prices - ID'!L16/'Fuel Prices - ID'!$L$20)*(1-'Tax Percentages'!B23)</f>
        <v>1.3295395757889292E-5</v>
      </c>
      <c r="C4" s="30">
        <f>('Fuel Prices - ID'!M16/'Fuel Prices - ID'!$L$20)*(1-'Tax Percentages'!C23)</f>
        <v>1.3036730470770823E-5</v>
      </c>
      <c r="D4" s="30">
        <f>('Fuel Prices - ID'!N16/'Fuel Prices - ID'!$L$20)*(1-'Tax Percentages'!D23)</f>
        <v>1.3346188214268883E-5</v>
      </c>
      <c r="E4" s="30">
        <f>('Fuel Prices - ID'!O16/'Fuel Prices - ID'!$L$20)*(1-'Tax Percentages'!E23)</f>
        <v>1.3460471241123045E-5</v>
      </c>
      <c r="F4" s="30">
        <f>('Fuel Prices - ID'!P16/'Fuel Prices - ID'!$L$20)*(1-'Tax Percentages'!F23)</f>
        <v>1.3574754267977208E-5</v>
      </c>
      <c r="G4" s="30">
        <f>('Fuel Prices - ID'!Q16/'Fuel Prices - ID'!$L$20)*(1-'Tax Percentages'!G23)</f>
        <v>1.3689037294831368E-5</v>
      </c>
      <c r="H4" s="30">
        <f>('Fuel Prices - ID'!R16/'Fuel Prices - ID'!$L$20)*(1-'Tax Percentages'!H23)</f>
        <v>1.3803320321685529E-5</v>
      </c>
      <c r="I4" s="30">
        <f>('Fuel Prices - ID'!S16/'Fuel Prices - ID'!$L$20)*(1-'Tax Percentages'!I23)</f>
        <v>1.3917603348539692E-5</v>
      </c>
      <c r="J4" s="30">
        <f>('Fuel Prices - ID'!T16/'Fuel Prices - ID'!$L$20)*(1-'Tax Percentages'!J23)</f>
        <v>1.4031886375393854E-5</v>
      </c>
      <c r="K4" s="30">
        <f>('Fuel Prices - ID'!U16/'Fuel Prices - ID'!$L$20)*(1-'Tax Percentages'!K23)</f>
        <v>1.4146169402248017E-5</v>
      </c>
      <c r="L4" s="30">
        <f>('Fuel Prices - ID'!V16/'Fuel Prices - ID'!$L$20)*(1-'Tax Percentages'!L23)</f>
        <v>1.4260452429102177E-5</v>
      </c>
      <c r="M4" s="30">
        <f>('Fuel Prices - ID'!W16/'Fuel Prices - ID'!$L$20)*(1-'Tax Percentages'!M23)</f>
        <v>1.4374735455956338E-5</v>
      </c>
      <c r="N4" s="30">
        <f>('Fuel Prices - ID'!X16/'Fuel Prices - ID'!$L$20)*(1-'Tax Percentages'!N23)</f>
        <v>1.4489018482810502E-5</v>
      </c>
      <c r="O4" s="30">
        <f>('Fuel Prices - ID'!Y16/'Fuel Prices - ID'!$L$20)*(1-'Tax Percentages'!O23)</f>
        <v>1.4603301509664665E-5</v>
      </c>
      <c r="P4" s="30">
        <f>('Fuel Prices - ID'!Z16/'Fuel Prices - ID'!$L$20)*(1-'Tax Percentages'!P23)</f>
        <v>1.4717584536518823E-5</v>
      </c>
      <c r="Q4" s="30">
        <f>('Fuel Prices - ID'!AA16/'Fuel Prices - ID'!$L$20)*(1-'Tax Percentages'!Q23)</f>
        <v>1.4831867563372986E-5</v>
      </c>
      <c r="R4" s="30">
        <f>('Fuel Prices - ID'!AB16/'Fuel Prices - ID'!$L$20)*(1-'Tax Percentages'!R23)</f>
        <v>1.494615059022715E-5</v>
      </c>
      <c r="S4" s="30">
        <f>('Fuel Prices - ID'!AC16/'Fuel Prices - ID'!$L$20)*(1-'Tax Percentages'!S23)</f>
        <v>1.5060433617081308E-5</v>
      </c>
      <c r="T4" s="30">
        <f>('Fuel Prices - ID'!AD16/'Fuel Prices - ID'!$L$20)*(1-'Tax Percentages'!T23)</f>
        <v>1.5174716643935471E-5</v>
      </c>
      <c r="U4" s="30">
        <f>('Fuel Prices - ID'!AE16/'Fuel Prices - ID'!$L$20)*(1-'Tax Percentages'!U23)</f>
        <v>1.5288999670789632E-5</v>
      </c>
      <c r="V4" s="30">
        <f>('Fuel Prices - ID'!AF16/'Fuel Prices - ID'!$L$20)*(1-'Tax Percentages'!V23)</f>
        <v>1.5403282697643758E-5</v>
      </c>
      <c r="W4" s="30">
        <f>('Fuel Prices - ID'!AG16/'Fuel Prices - ID'!$L$20)*(1-'Tax Percentages'!W23)</f>
        <v>1.5517565724497922E-5</v>
      </c>
      <c r="X4" s="30">
        <f>('Fuel Prices - ID'!AH16/'Fuel Prices - ID'!$L$20)*(1-'Tax Percentages'!X23)</f>
        <v>1.5631848751352085E-5</v>
      </c>
      <c r="Y4" s="30">
        <f>('Fuel Prices - ID'!AI16/'Fuel Prices - ID'!$L$20)*(1-'Tax Percentages'!Y23)</f>
        <v>1.5746131778206245E-5</v>
      </c>
      <c r="Z4" s="30">
        <f>('Fuel Prices - ID'!AJ16/'Fuel Prices - ID'!$L$20)*(1-'Tax Percentages'!Z23)</f>
        <v>1.5860414805060408E-5</v>
      </c>
      <c r="AA4" s="30">
        <f>('Fuel Prices - ID'!AK16/'Fuel Prices - ID'!$L$20)*(1-'Tax Percentages'!AA23)</f>
        <v>1.5974697831914568E-5</v>
      </c>
      <c r="AB4" s="30">
        <f>('Fuel Prices - ID'!AL16/'Fuel Prices - ID'!$L$20)*(1-'Tax Percentages'!AB23)</f>
        <v>1.6088980858768728E-5</v>
      </c>
      <c r="AC4" s="30">
        <f>('Fuel Prices - ID'!AM16/'Fuel Prices - ID'!$L$20)*(1-'Tax Percentages'!AC23)</f>
        <v>1.6203263885622891E-5</v>
      </c>
      <c r="AD4" s="30">
        <f>('Fuel Prices - ID'!AN16/'Fuel Prices - ID'!$L$20)*(1-'Tax Percentages'!AD23)</f>
        <v>1.6317546912477054E-5</v>
      </c>
      <c r="AE4" s="30">
        <f>('Fuel Prices - ID'!AO16/'Fuel Prices - ID'!$L$20)*(1-'Tax Percentages'!AE23)</f>
        <v>1.6431829939331217E-5</v>
      </c>
      <c r="AF4" s="30">
        <f>('Fuel Prices - ID'!AP16/'Fuel Prices - ID'!$L$20)*(1-'Tax Percentages'!AF23)</f>
        <v>1.6546112966185377E-5</v>
      </c>
      <c r="AG4" s="30">
        <f>('Fuel Prices - ID'!AQ16/'Fuel Prices - ID'!$L$20)*(1-'Tax Percentages'!AG23)</f>
        <v>1.6660395993039537E-5</v>
      </c>
    </row>
    <row r="5" spans="1:33" x14ac:dyDescent="0.2">
      <c r="A5" s="1" t="s">
        <v>117</v>
      </c>
      <c r="B5" s="30">
        <f t="shared" ref="B5:AG5" si="1">B4</f>
        <v>1.3295395757889292E-5</v>
      </c>
      <c r="C5" s="30">
        <f t="shared" si="1"/>
        <v>1.3036730470770823E-5</v>
      </c>
      <c r="D5" s="30">
        <f t="shared" si="1"/>
        <v>1.3346188214268883E-5</v>
      </c>
      <c r="E5" s="30">
        <f t="shared" si="1"/>
        <v>1.3460471241123045E-5</v>
      </c>
      <c r="F5" s="30">
        <f t="shared" si="1"/>
        <v>1.3574754267977208E-5</v>
      </c>
      <c r="G5" s="30">
        <f t="shared" si="1"/>
        <v>1.3689037294831368E-5</v>
      </c>
      <c r="H5" s="30">
        <f t="shared" si="1"/>
        <v>1.3803320321685529E-5</v>
      </c>
      <c r="I5" s="30">
        <f t="shared" si="1"/>
        <v>1.3917603348539692E-5</v>
      </c>
      <c r="J5" s="30">
        <f t="shared" si="1"/>
        <v>1.4031886375393854E-5</v>
      </c>
      <c r="K5" s="30">
        <f t="shared" si="1"/>
        <v>1.4146169402248017E-5</v>
      </c>
      <c r="L5" s="30">
        <f t="shared" si="1"/>
        <v>1.4260452429102177E-5</v>
      </c>
      <c r="M5" s="30">
        <f t="shared" si="1"/>
        <v>1.4374735455956338E-5</v>
      </c>
      <c r="N5" s="30">
        <f t="shared" si="1"/>
        <v>1.4489018482810502E-5</v>
      </c>
      <c r="O5" s="30">
        <f t="shared" si="1"/>
        <v>1.4603301509664665E-5</v>
      </c>
      <c r="P5" s="30">
        <f t="shared" si="1"/>
        <v>1.4717584536518823E-5</v>
      </c>
      <c r="Q5" s="30">
        <f t="shared" si="1"/>
        <v>1.4831867563372986E-5</v>
      </c>
      <c r="R5" s="30">
        <f t="shared" si="1"/>
        <v>1.494615059022715E-5</v>
      </c>
      <c r="S5" s="30">
        <f t="shared" si="1"/>
        <v>1.5060433617081308E-5</v>
      </c>
      <c r="T5" s="30">
        <f t="shared" si="1"/>
        <v>1.5174716643935471E-5</v>
      </c>
      <c r="U5" s="30">
        <f t="shared" si="1"/>
        <v>1.5288999670789632E-5</v>
      </c>
      <c r="V5" s="30">
        <f t="shared" si="1"/>
        <v>1.5403282697643758E-5</v>
      </c>
      <c r="W5" s="30">
        <f t="shared" si="1"/>
        <v>1.5517565724497922E-5</v>
      </c>
      <c r="X5" s="30">
        <f t="shared" si="1"/>
        <v>1.5631848751352085E-5</v>
      </c>
      <c r="Y5" s="30">
        <f t="shared" si="1"/>
        <v>1.5746131778206245E-5</v>
      </c>
      <c r="Z5" s="30">
        <f t="shared" si="1"/>
        <v>1.5860414805060408E-5</v>
      </c>
      <c r="AA5" s="30">
        <f t="shared" si="1"/>
        <v>1.5974697831914568E-5</v>
      </c>
      <c r="AB5" s="30">
        <f t="shared" si="1"/>
        <v>1.6088980858768728E-5</v>
      </c>
      <c r="AC5" s="30">
        <f t="shared" si="1"/>
        <v>1.6203263885622891E-5</v>
      </c>
      <c r="AD5" s="30">
        <f t="shared" si="1"/>
        <v>1.6317546912477054E-5</v>
      </c>
      <c r="AE5" s="30">
        <f t="shared" si="1"/>
        <v>1.6431829939331217E-5</v>
      </c>
      <c r="AF5" s="30">
        <f t="shared" si="1"/>
        <v>1.6546112966185377E-5</v>
      </c>
      <c r="AG5" s="30">
        <f t="shared" si="1"/>
        <v>1.6660395993039537E-5</v>
      </c>
    </row>
    <row r="6" spans="1:33" x14ac:dyDescent="0.2">
      <c r="A6" s="1" t="s">
        <v>118</v>
      </c>
      <c r="B6" s="30">
        <f t="shared" ref="B6:AG6" si="2">B4</f>
        <v>1.3295395757889292E-5</v>
      </c>
      <c r="C6" s="30">
        <f t="shared" si="2"/>
        <v>1.3036730470770823E-5</v>
      </c>
      <c r="D6" s="30">
        <f t="shared" si="2"/>
        <v>1.3346188214268883E-5</v>
      </c>
      <c r="E6" s="30">
        <f t="shared" si="2"/>
        <v>1.3460471241123045E-5</v>
      </c>
      <c r="F6" s="30">
        <f t="shared" si="2"/>
        <v>1.3574754267977208E-5</v>
      </c>
      <c r="G6" s="30">
        <f t="shared" si="2"/>
        <v>1.3689037294831368E-5</v>
      </c>
      <c r="H6" s="30">
        <f t="shared" si="2"/>
        <v>1.3803320321685529E-5</v>
      </c>
      <c r="I6" s="30">
        <f t="shared" si="2"/>
        <v>1.3917603348539692E-5</v>
      </c>
      <c r="J6" s="30">
        <f t="shared" si="2"/>
        <v>1.4031886375393854E-5</v>
      </c>
      <c r="K6" s="30">
        <f t="shared" si="2"/>
        <v>1.4146169402248017E-5</v>
      </c>
      <c r="L6" s="30">
        <f t="shared" si="2"/>
        <v>1.4260452429102177E-5</v>
      </c>
      <c r="M6" s="30">
        <f t="shared" si="2"/>
        <v>1.4374735455956338E-5</v>
      </c>
      <c r="N6" s="30">
        <f t="shared" si="2"/>
        <v>1.4489018482810502E-5</v>
      </c>
      <c r="O6" s="30">
        <f t="shared" si="2"/>
        <v>1.4603301509664665E-5</v>
      </c>
      <c r="P6" s="30">
        <f t="shared" si="2"/>
        <v>1.4717584536518823E-5</v>
      </c>
      <c r="Q6" s="30">
        <f t="shared" si="2"/>
        <v>1.4831867563372986E-5</v>
      </c>
      <c r="R6" s="30">
        <f t="shared" si="2"/>
        <v>1.494615059022715E-5</v>
      </c>
      <c r="S6" s="30">
        <f t="shared" si="2"/>
        <v>1.5060433617081308E-5</v>
      </c>
      <c r="T6" s="30">
        <f t="shared" si="2"/>
        <v>1.5174716643935471E-5</v>
      </c>
      <c r="U6" s="30">
        <f t="shared" si="2"/>
        <v>1.5288999670789632E-5</v>
      </c>
      <c r="V6" s="30">
        <f t="shared" si="2"/>
        <v>1.5403282697643758E-5</v>
      </c>
      <c r="W6" s="30">
        <f t="shared" si="2"/>
        <v>1.5517565724497922E-5</v>
      </c>
      <c r="X6" s="30">
        <f t="shared" si="2"/>
        <v>1.5631848751352085E-5</v>
      </c>
      <c r="Y6" s="30">
        <f t="shared" si="2"/>
        <v>1.5746131778206245E-5</v>
      </c>
      <c r="Z6" s="30">
        <f t="shared" si="2"/>
        <v>1.5860414805060408E-5</v>
      </c>
      <c r="AA6" s="30">
        <f t="shared" si="2"/>
        <v>1.5974697831914568E-5</v>
      </c>
      <c r="AB6" s="30">
        <f t="shared" si="2"/>
        <v>1.6088980858768728E-5</v>
      </c>
      <c r="AC6" s="30">
        <f t="shared" si="2"/>
        <v>1.6203263885622891E-5</v>
      </c>
      <c r="AD6" s="30">
        <f t="shared" si="2"/>
        <v>1.6317546912477054E-5</v>
      </c>
      <c r="AE6" s="30">
        <f t="shared" si="2"/>
        <v>1.6431829939331217E-5</v>
      </c>
      <c r="AF6" s="30">
        <f t="shared" si="2"/>
        <v>1.6546112966185377E-5</v>
      </c>
      <c r="AG6" s="30">
        <f t="shared" si="2"/>
        <v>1.6660395993039537E-5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 s="30">
        <f t="shared" ref="B9:AG9" si="3">B6</f>
        <v>1.3295395757889292E-5</v>
      </c>
      <c r="C9" s="30">
        <f t="shared" si="3"/>
        <v>1.3036730470770823E-5</v>
      </c>
      <c r="D9" s="30">
        <f t="shared" si="3"/>
        <v>1.3346188214268883E-5</v>
      </c>
      <c r="E9" s="30">
        <f t="shared" si="3"/>
        <v>1.3460471241123045E-5</v>
      </c>
      <c r="F9" s="30">
        <f t="shared" si="3"/>
        <v>1.3574754267977208E-5</v>
      </c>
      <c r="G9" s="30">
        <f t="shared" si="3"/>
        <v>1.3689037294831368E-5</v>
      </c>
      <c r="H9" s="30">
        <f t="shared" si="3"/>
        <v>1.3803320321685529E-5</v>
      </c>
      <c r="I9" s="30">
        <f t="shared" si="3"/>
        <v>1.3917603348539692E-5</v>
      </c>
      <c r="J9" s="30">
        <f t="shared" si="3"/>
        <v>1.4031886375393854E-5</v>
      </c>
      <c r="K9" s="30">
        <f t="shared" si="3"/>
        <v>1.4146169402248017E-5</v>
      </c>
      <c r="L9" s="30">
        <f t="shared" si="3"/>
        <v>1.4260452429102177E-5</v>
      </c>
      <c r="M9" s="30">
        <f t="shared" si="3"/>
        <v>1.4374735455956338E-5</v>
      </c>
      <c r="N9" s="30">
        <f t="shared" si="3"/>
        <v>1.4489018482810502E-5</v>
      </c>
      <c r="O9" s="30">
        <f t="shared" si="3"/>
        <v>1.4603301509664665E-5</v>
      </c>
      <c r="P9" s="30">
        <f t="shared" si="3"/>
        <v>1.4717584536518823E-5</v>
      </c>
      <c r="Q9" s="30">
        <f t="shared" si="3"/>
        <v>1.4831867563372986E-5</v>
      </c>
      <c r="R9" s="30">
        <f t="shared" si="3"/>
        <v>1.494615059022715E-5</v>
      </c>
      <c r="S9" s="30">
        <f t="shared" si="3"/>
        <v>1.5060433617081308E-5</v>
      </c>
      <c r="T9" s="30">
        <f t="shared" si="3"/>
        <v>1.5174716643935471E-5</v>
      </c>
      <c r="U9" s="30">
        <f t="shared" si="3"/>
        <v>1.5288999670789632E-5</v>
      </c>
      <c r="V9" s="30">
        <f t="shared" si="3"/>
        <v>1.5403282697643758E-5</v>
      </c>
      <c r="W9" s="30">
        <f t="shared" si="3"/>
        <v>1.5517565724497922E-5</v>
      </c>
      <c r="X9" s="30">
        <f t="shared" si="3"/>
        <v>1.5631848751352085E-5</v>
      </c>
      <c r="Y9" s="30">
        <f t="shared" si="3"/>
        <v>1.5746131778206245E-5</v>
      </c>
      <c r="Z9" s="30">
        <f t="shared" si="3"/>
        <v>1.5860414805060408E-5</v>
      </c>
      <c r="AA9" s="30">
        <f t="shared" si="3"/>
        <v>1.5974697831914568E-5</v>
      </c>
      <c r="AB9" s="30">
        <f t="shared" si="3"/>
        <v>1.6088980858768728E-5</v>
      </c>
      <c r="AC9" s="30">
        <f t="shared" si="3"/>
        <v>1.6203263885622891E-5</v>
      </c>
      <c r="AD9" s="30">
        <f t="shared" si="3"/>
        <v>1.6317546912477054E-5</v>
      </c>
      <c r="AE9" s="30">
        <f t="shared" si="3"/>
        <v>1.6431829939331217E-5</v>
      </c>
      <c r="AF9" s="30">
        <f t="shared" si="3"/>
        <v>1.6546112966185377E-5</v>
      </c>
      <c r="AG9" s="30">
        <f t="shared" si="3"/>
        <v>1.6660395993039537E-5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3" width="9.1640625" customWidth="1"/>
  </cols>
  <sheetData>
    <row r="1" spans="1:33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2037-D3F3-9A41-8EBC-537BFEC87107}">
  <sheetPr>
    <tabColor rgb="FF002060"/>
  </sheetPr>
  <dimension ref="A1:AG9"/>
  <sheetViews>
    <sheetView workbookViewId="0">
      <selection activeCell="D5" sqref="D5"/>
    </sheetView>
  </sheetViews>
  <sheetFormatPr baseColWidth="10" defaultColWidth="9.1640625" defaultRowHeight="15" x14ac:dyDescent="0.2"/>
  <cols>
    <col min="1" max="1" width="41.5" style="35" customWidth="1"/>
    <col min="2" max="3" width="9" style="35" customWidth="1"/>
    <col min="4" max="25" width="10" style="35" customWidth="1"/>
    <col min="26" max="33" width="11.83203125" style="35" bestFit="1" customWidth="1"/>
    <col min="34" max="16384" width="9.1640625" style="35"/>
  </cols>
  <sheetData>
    <row r="1" spans="1:33" x14ac:dyDescent="0.2">
      <c r="A1" s="38" t="s">
        <v>113</v>
      </c>
      <c r="B1" s="38">
        <v>2019</v>
      </c>
      <c r="C1" s="38">
        <v>2020</v>
      </c>
      <c r="D1" s="38">
        <v>2021</v>
      </c>
      <c r="E1" s="38">
        <v>2022</v>
      </c>
      <c r="F1" s="38">
        <v>2023</v>
      </c>
      <c r="G1" s="38">
        <v>2024</v>
      </c>
      <c r="H1" s="38">
        <v>2025</v>
      </c>
      <c r="I1" s="38">
        <v>2026</v>
      </c>
      <c r="J1" s="38">
        <v>2027</v>
      </c>
      <c r="K1" s="38">
        <v>2028</v>
      </c>
      <c r="L1" s="38">
        <v>2029</v>
      </c>
      <c r="M1" s="38">
        <v>2030</v>
      </c>
      <c r="N1" s="38">
        <v>2031</v>
      </c>
      <c r="O1" s="38">
        <v>2032</v>
      </c>
      <c r="P1" s="38">
        <v>2033</v>
      </c>
      <c r="Q1" s="38">
        <v>2034</v>
      </c>
      <c r="R1" s="38">
        <v>2035</v>
      </c>
      <c r="S1" s="38">
        <v>2036</v>
      </c>
      <c r="T1" s="38">
        <v>2037</v>
      </c>
      <c r="U1" s="38">
        <v>2038</v>
      </c>
      <c r="V1" s="38">
        <v>2039</v>
      </c>
      <c r="W1" s="38">
        <v>2040</v>
      </c>
      <c r="X1" s="38">
        <v>2041</v>
      </c>
      <c r="Y1" s="38">
        <v>2042</v>
      </c>
      <c r="Z1" s="38">
        <v>2043</v>
      </c>
      <c r="AA1" s="38">
        <v>2044</v>
      </c>
      <c r="AB1" s="38">
        <v>2045</v>
      </c>
      <c r="AC1" s="38">
        <v>2046</v>
      </c>
      <c r="AD1" s="38">
        <v>2047</v>
      </c>
      <c r="AE1" s="38">
        <v>2048</v>
      </c>
      <c r="AF1" s="38">
        <v>2049</v>
      </c>
      <c r="AG1" s="38">
        <v>2050</v>
      </c>
    </row>
    <row r="2" spans="1:33" x14ac:dyDescent="0.2">
      <c r="A2" s="38" t="s">
        <v>114</v>
      </c>
      <c r="B2" s="35">
        <f>D2</f>
        <v>5.9674106663338845E-5</v>
      </c>
      <c r="C2" s="35">
        <f>D2</f>
        <v>5.9674106663338845E-5</v>
      </c>
      <c r="D2" s="35">
        <f>Hydrogen!B46*(1-INDEX('Tax Percentages'!$B$25:$AG$25,MATCH(D$1,'Tax Percentages'!$B$4:$AG$4,0)))</f>
        <v>5.9674106663338845E-5</v>
      </c>
      <c r="E2" s="35">
        <f>Hydrogen!C46*(1-INDEX('Tax Percentages'!$B$25:$AG$25,MATCH(E$1,'Tax Percentages'!$B$4:$AG$4,0)))</f>
        <v>6.879353497381727E-5</v>
      </c>
      <c r="F2" s="35">
        <f>Hydrogen!D46*(1-INDEX('Tax Percentages'!$B$25:$AG$25,MATCH(F$1,'Tax Percentages'!$B$4:$AG$4,0)))</f>
        <v>6.3510856274361061E-5</v>
      </c>
      <c r="G2" s="35">
        <f>Hydrogen!E46*(1-INDEX('Tax Percentages'!$B$25:$AG$25,MATCH(G$1,'Tax Percentages'!$B$4:$AG$4,0)))</f>
        <v>6.1136618656627953E-5</v>
      </c>
      <c r="H2" s="35">
        <f>Hydrogen!F46*(1-INDEX('Tax Percentages'!$B$25:$AG$25,MATCH(H$1,'Tax Percentages'!$B$4:$AG$4,0)))</f>
        <v>5.9534008264658078E-5</v>
      </c>
      <c r="I2" s="35">
        <f>Hydrogen!G46*(1-INDEX('Tax Percentages'!$B$25:$AG$25,MATCH(I$1,'Tax Percentages'!$B$4:$AG$4,0)))</f>
        <v>5.8465601336678176E-5</v>
      </c>
      <c r="J2" s="35">
        <f>Hydrogen!H46*(1-INDEX('Tax Percentages'!$B$25:$AG$25,MATCH(J$1,'Tax Percentages'!$B$4:$AG$4,0)))</f>
        <v>5.7693974110914921E-5</v>
      </c>
      <c r="K2" s="35">
        <f>Hydrogen!I46*(1-INDEX('Tax Percentages'!$B$25:$AG$25,MATCH(K$1,'Tax Percentages'!$B$4:$AG$4,0)))</f>
        <v>5.7219126587368303E-5</v>
      </c>
      <c r="L2" s="35">
        <f>Hydrogen!J46*(1-INDEX('Tax Percentages'!$B$25:$AG$25,MATCH(L$1,'Tax Percentages'!$B$4:$AG$4,0)))</f>
        <v>5.6922346885151647E-5</v>
      </c>
      <c r="M2" s="35">
        <f>Hydrogen!K46*(1-INDEX('Tax Percentages'!$B$25:$AG$25,MATCH(M$1,'Tax Percentages'!$B$4:$AG$4,0)))</f>
        <v>5.6684923123378338E-5</v>
      </c>
      <c r="N2" s="35">
        <f>Hydrogen!L46*(1-INDEX('Tax Percentages'!$B$25:$AG$25,MATCH(N$1,'Tax Percentages'!$B$4:$AG$4,0)))</f>
        <v>5.6447499361605015E-5</v>
      </c>
      <c r="O2" s="35">
        <f>Hydrogen!M46*(1-INDEX('Tax Percentages'!$B$25:$AG$25,MATCH(O$1,'Tax Percentages'!$B$4:$AG$4,0)))</f>
        <v>5.6269431540275044E-5</v>
      </c>
      <c r="P2" s="35">
        <f>Hydrogen!N46*(1-INDEX('Tax Percentages'!$B$25:$AG$25,MATCH(P$1,'Tax Percentages'!$B$4:$AG$4,0)))</f>
        <v>5.6091363718945047E-5</v>
      </c>
      <c r="Q2" s="35">
        <f>Hydrogen!O46*(1-INDEX('Tax Percentages'!$B$25:$AG$25,MATCH(Q$1,'Tax Percentages'!$B$4:$AG$4,0)))</f>
        <v>5.5853939957171737E-5</v>
      </c>
      <c r="R2" s="35">
        <f>Hydrogen!P46*(1-INDEX('Tax Percentages'!$B$25:$AG$25,MATCH(R$1,'Tax Percentages'!$B$4:$AG$4,0)))</f>
        <v>5.5616516195398435E-5</v>
      </c>
      <c r="S2" s="35">
        <f>Hydrogen!Q46*(1-INDEX('Tax Percentages'!$B$25:$AG$25,MATCH(S$1,'Tax Percentages'!$B$4:$AG$4,0)))</f>
        <v>5.5616516195398435E-5</v>
      </c>
      <c r="T2" s="35">
        <f>Hydrogen!R46*(1-INDEX('Tax Percentages'!$B$25:$AG$25,MATCH(T$1,'Tax Percentages'!$B$4:$AG$4,0)))</f>
        <v>5.5616516195398435E-5</v>
      </c>
      <c r="U2" s="35">
        <f>Hydrogen!S46*(1-INDEX('Tax Percentages'!$B$25:$AG$25,MATCH(U$1,'Tax Percentages'!$B$4:$AG$4,0)))</f>
        <v>5.5616516195398435E-5</v>
      </c>
      <c r="V2" s="35">
        <f>Hydrogen!T46*(1-INDEX('Tax Percentages'!$B$25:$AG$25,MATCH(V$1,'Tax Percentages'!$B$4:$AG$4,0)))</f>
        <v>5.5616516195398435E-5</v>
      </c>
      <c r="W2" s="35">
        <f>Hydrogen!U46*(1-INDEX('Tax Percentages'!$B$25:$AG$25,MATCH(W$1,'Tax Percentages'!$B$4:$AG$4,0)))</f>
        <v>5.5616516195398435E-5</v>
      </c>
      <c r="X2" s="35">
        <f>Hydrogen!V46*(1-INDEX('Tax Percentages'!$B$25:$AG$25,MATCH(X$1,'Tax Percentages'!$B$4:$AG$4,0)))</f>
        <v>5.5616516195398435E-5</v>
      </c>
      <c r="Y2" s="35">
        <f>Hydrogen!W46*(1-INDEX('Tax Percentages'!$B$25:$AG$25,MATCH(Y$1,'Tax Percentages'!$B$4:$AG$4,0)))</f>
        <v>5.5616516195398435E-5</v>
      </c>
      <c r="Z2" s="35">
        <f>Hydrogen!X46*(1-INDEX('Tax Percentages'!$B$25:$AG$25,MATCH(Z$1,'Tax Percentages'!$B$4:$AG$4,0)))</f>
        <v>5.5616516195398435E-5</v>
      </c>
      <c r="AA2" s="35">
        <f>Hydrogen!Y46*(1-INDEX('Tax Percentages'!$B$25:$AG$25,MATCH(AA$1,'Tax Percentages'!$B$4:$AG$4,0)))</f>
        <v>5.5616516195398435E-5</v>
      </c>
      <c r="AB2" s="35">
        <f>Hydrogen!Z46*(1-INDEX('Tax Percentages'!$B$25:$AG$25,MATCH(AB$1,'Tax Percentages'!$B$4:$AG$4,0)))</f>
        <v>5.5616516195398435E-5</v>
      </c>
      <c r="AC2" s="35">
        <f>Hydrogen!AA46*(1-INDEX('Tax Percentages'!$B$25:$AG$25,MATCH(AC$1,'Tax Percentages'!$B$4:$AG$4,0)))</f>
        <v>5.5616516195398435E-5</v>
      </c>
      <c r="AD2" s="35">
        <f>Hydrogen!AB46*(1-INDEX('Tax Percentages'!$B$25:$AG$25,MATCH(AD$1,'Tax Percentages'!$B$4:$AG$4,0)))</f>
        <v>5.5616516195398435E-5</v>
      </c>
      <c r="AE2" s="35">
        <f>Hydrogen!AC46*(1-INDEX('Tax Percentages'!$B$25:$AG$25,MATCH(AE$1,'Tax Percentages'!$B$4:$AG$4,0)))</f>
        <v>5.5616516195398435E-5</v>
      </c>
      <c r="AF2" s="35">
        <f>Hydrogen!AD46*(1-INDEX('Tax Percentages'!$B$25:$AG$25,MATCH(AF$1,'Tax Percentages'!$B$4:$AG$4,0)))</f>
        <v>5.5616516195398435E-5</v>
      </c>
      <c r="AG2" s="35">
        <f>Hydrogen!AE46*(1-INDEX('Tax Percentages'!$B$25:$AG$25,MATCH(AG$1,'Tax Percentages'!$B$4:$AG$4,0)))</f>
        <v>5.5616516195398435E-5</v>
      </c>
    </row>
    <row r="3" spans="1:33" x14ac:dyDescent="0.2">
      <c r="A3" s="38" t="s">
        <v>115</v>
      </c>
      <c r="B3" s="35">
        <f t="shared" ref="B3:B9" si="0">D3</f>
        <v>6.4127550118508748E-5</v>
      </c>
      <c r="C3" s="35">
        <f t="shared" ref="C3:C9" si="1">D3</f>
        <v>6.4127550118508748E-5</v>
      </c>
      <c r="D3" s="35">
        <f>Hydrogen!F$41*About!$A$108*(1-INDEX('Tax Percentages'!$B$25:$AG$25,MATCH(D$1,'Tax Percentages'!$B$4:$AG$4,0)))</f>
        <v>6.4127550118508748E-5</v>
      </c>
      <c r="E3" s="35">
        <f>Hydrogen!G$41*About!$A$108*(1-INDEX('Tax Percentages'!$B$25:$AG$25,MATCH(E$1,'Tax Percentages'!$B$4:$AG$4,0)))</f>
        <v>5.8414410766743455E-5</v>
      </c>
      <c r="F3" s="35">
        <f>Hydrogen!H$41*About!$A$108*(1-INDEX('Tax Percentages'!$B$25:$AG$25,MATCH(F$1,'Tax Percentages'!$B$4:$AG$4,0)))</f>
        <v>5.2701271414976651E-5</v>
      </c>
      <c r="G3" s="35">
        <f>Hydrogen!I$41*About!$A$108*(1-INDEX('Tax Percentages'!$B$25:$AG$25,MATCH(G$1,'Tax Percentages'!$B$4:$AG$4,0)))</f>
        <v>4.6988132063209846E-5</v>
      </c>
      <c r="H3" s="35">
        <f>Hydrogen!J$41*About!$A$108*(1-INDEX('Tax Percentages'!$B$25:$AG$25,MATCH(H$1,'Tax Percentages'!$B$4:$AG$4,0)))</f>
        <v>4.1274992711443042E-5</v>
      </c>
      <c r="I3" s="35">
        <f>Hydrogen!K$41*About!$A$108*(1-INDEX('Tax Percentages'!$B$25:$AG$25,MATCH(I$1,'Tax Percentages'!$B$4:$AG$4,0)))</f>
        <v>3.5561853359677749E-5</v>
      </c>
      <c r="J3" s="35">
        <f>Hydrogen!L$41*About!$A$108*(1-INDEX('Tax Percentages'!$B$25:$AG$25,MATCH(J$1,'Tax Percentages'!$B$4:$AG$4,0)))</f>
        <v>2.9848714007910945E-5</v>
      </c>
      <c r="K3" s="35">
        <f>Hydrogen!M$41*About!$A$108*(1-INDEX('Tax Percentages'!$B$25:$AG$25,MATCH(K$1,'Tax Percentages'!$B$4:$AG$4,0)))</f>
        <v>2.4135574656144141E-5</v>
      </c>
      <c r="L3" s="35">
        <f>Hydrogen!N$41*About!$A$108*(1-INDEX('Tax Percentages'!$B$25:$AG$25,MATCH(L$1,'Tax Percentages'!$B$4:$AG$4,0)))</f>
        <v>1.8422435304378848E-5</v>
      </c>
      <c r="M3" s="35">
        <f>Hydrogen!O$41*About!$A$108*(1-INDEX('Tax Percentages'!$B$25:$AG$25,MATCH(M$1,'Tax Percentages'!$B$4:$AG$4,0)))</f>
        <v>1.2709295952612043E-5</v>
      </c>
      <c r="N3" s="35">
        <f>Hydrogen!P$41*About!$A$108*(1-INDEX('Tax Percentages'!$B$25:$AG$25,MATCH(N$1,'Tax Percentages'!$B$4:$AG$4,0)))</f>
        <v>1.2399627827877315E-5</v>
      </c>
      <c r="O3" s="35">
        <f>Hydrogen!Q$41*About!$A$108*(1-INDEX('Tax Percentages'!$B$25:$AG$25,MATCH(O$1,'Tax Percentages'!$B$4:$AG$4,0)))</f>
        <v>1.2089959703143629E-5</v>
      </c>
      <c r="P3" s="35">
        <f>Hydrogen!R$41*About!$A$108*(1-INDEX('Tax Percentages'!$B$25:$AG$25,MATCH(P$1,'Tax Percentages'!$B$4:$AG$4,0)))</f>
        <v>1.1780291578409943E-5</v>
      </c>
      <c r="Q3" s="35">
        <f>Hydrogen!S$41*About!$A$108*(1-INDEX('Tax Percentages'!$B$25:$AG$25,MATCH(Q$1,'Tax Percentages'!$B$4:$AG$4,0)))</f>
        <v>1.1470623453676257E-5</v>
      </c>
      <c r="R3" s="35">
        <f>Hydrogen!T$41*About!$A$108*(1-INDEX('Tax Percentages'!$B$25:$AG$25,MATCH(R$1,'Tax Percentages'!$B$4:$AG$4,0)))</f>
        <v>1.1160955328942666E-5</v>
      </c>
      <c r="S3" s="35">
        <f>Hydrogen!U$41*About!$A$108*(1-INDEX('Tax Percentages'!$B$25:$AG$25,MATCH(S$1,'Tax Percentages'!$B$4:$AG$4,0)))</f>
        <v>1.0851287204208979E-5</v>
      </c>
      <c r="T3" s="35">
        <f>Hydrogen!V$41*About!$A$108*(1-INDEX('Tax Percentages'!$B$25:$AG$25,MATCH(T$1,'Tax Percentages'!$B$4:$AG$4,0)))</f>
        <v>1.0541619079475292E-5</v>
      </c>
      <c r="U3" s="35">
        <f>Hydrogen!W$41*About!$A$108*(1-INDEX('Tax Percentages'!$B$25:$AG$25,MATCH(U$1,'Tax Percentages'!$B$4:$AG$4,0)))</f>
        <v>1.0231950954741607E-5</v>
      </c>
      <c r="V3" s="35">
        <f>Hydrogen!X$41*About!$A$108*(1-INDEX('Tax Percentages'!$B$25:$AG$25,MATCH(V$1,'Tax Percentages'!$B$4:$AG$4,0)))</f>
        <v>9.9222828300079211E-6</v>
      </c>
      <c r="W3" s="35">
        <f>Hydrogen!Y$41*About!$A$108*(1-INDEX('Tax Percentages'!$B$25:$AG$25,MATCH(W$1,'Tax Percentages'!$B$4:$AG$4,0)))</f>
        <v>9.6126147052743281E-6</v>
      </c>
      <c r="X3" s="35">
        <f>Hydrogen!Z$41*About!$A$108*(1-INDEX('Tax Percentages'!$B$25:$AG$25,MATCH(X$1,'Tax Percentages'!$B$4:$AG$4,0)))</f>
        <v>9.302946580540642E-6</v>
      </c>
      <c r="Y3" s="35">
        <f>Hydrogen!AA$41*About!$A$108*(1-INDEX('Tax Percentages'!$B$25:$AG$25,MATCH(Y$1,'Tax Percentages'!$B$4:$AG$4,0)))</f>
        <v>8.9932784558069558E-6</v>
      </c>
      <c r="Z3" s="35">
        <f>Hydrogen!AB$41*About!$A$108*(1-INDEX('Tax Percentages'!$B$25:$AG$25,MATCH(Z$1,'Tax Percentages'!$B$4:$AG$4,0)))</f>
        <v>8.6836103310732697E-6</v>
      </c>
      <c r="AA3" s="35">
        <f>Hydrogen!AC$41*About!$A$108*(1-INDEX('Tax Percentages'!$B$25:$AG$25,MATCH(AA$1,'Tax Percentages'!$B$4:$AG$4,0)))</f>
        <v>8.3739422063395835E-6</v>
      </c>
      <c r="AB3" s="35">
        <f>Hydrogen!AD$41*About!$A$108*(1-INDEX('Tax Percentages'!$B$25:$AG$25,MATCH(AB$1,'Tax Percentages'!$B$4:$AG$4,0)))</f>
        <v>8.0642740816058974E-6</v>
      </c>
      <c r="AC3" s="35">
        <f>Hydrogen!AE$41*About!$A$108*(1-INDEX('Tax Percentages'!$B$25:$AG$25,MATCH(AC$1,'Tax Percentages'!$B$4:$AG$4,0)))</f>
        <v>7.7546059568723061E-6</v>
      </c>
      <c r="AD3" s="35">
        <f>Hydrogen!AF$41*About!$A$108*(1-INDEX('Tax Percentages'!$B$25:$AG$25,MATCH(AD$1,'Tax Percentages'!$B$4:$AG$4,0)))</f>
        <v>7.4449378321386191E-6</v>
      </c>
      <c r="AE3" s="35">
        <f>Hydrogen!AG$41*About!$A$108*(1-INDEX('Tax Percentages'!$B$25:$AG$25,MATCH(AE$1,'Tax Percentages'!$B$4:$AG$4,0)))</f>
        <v>7.135269707404933E-6</v>
      </c>
      <c r="AF3" s="35">
        <f>Hydrogen!AH$41*About!$A$108*(1-INDEX('Tax Percentages'!$B$25:$AG$25,MATCH(AF$1,'Tax Percentages'!$B$4:$AG$4,0)))</f>
        <v>6.8256015826712469E-6</v>
      </c>
      <c r="AG3" s="35">
        <f>Hydrogen!AI$41*About!$A$108*(1-INDEX('Tax Percentages'!$B$25:$AG$25,MATCH(AG$1,'Tax Percentages'!$B$4:$AG$4,0)))</f>
        <v>6.5159334579375599E-6</v>
      </c>
    </row>
    <row r="4" spans="1:33" x14ac:dyDescent="0.2">
      <c r="A4" s="38" t="s">
        <v>116</v>
      </c>
      <c r="B4" s="35">
        <f t="shared" si="0"/>
        <v>6.4127550118508748E-5</v>
      </c>
      <c r="C4" s="35">
        <f t="shared" si="1"/>
        <v>6.4127550118508748E-5</v>
      </c>
      <c r="D4" s="35">
        <f>Hydrogen!F$41*About!$A$108*(1-INDEX('Tax Percentages'!$B$25:$AG$25,MATCH(D$1,'Tax Percentages'!$B$4:$AG$4,0)))</f>
        <v>6.4127550118508748E-5</v>
      </c>
      <c r="E4" s="35">
        <f>Hydrogen!G$41*About!$A$108*(1-INDEX('Tax Percentages'!$B$25:$AG$25,MATCH(E$1,'Tax Percentages'!$B$4:$AG$4,0)))</f>
        <v>5.8414410766743455E-5</v>
      </c>
      <c r="F4" s="35">
        <f>Hydrogen!H$41*About!$A$108*(1-INDEX('Tax Percentages'!$B$25:$AG$25,MATCH(F$1,'Tax Percentages'!$B$4:$AG$4,0)))</f>
        <v>5.2701271414976651E-5</v>
      </c>
      <c r="G4" s="35">
        <f>Hydrogen!I$41*About!$A$108*(1-INDEX('Tax Percentages'!$B$25:$AG$25,MATCH(G$1,'Tax Percentages'!$B$4:$AG$4,0)))</f>
        <v>4.6988132063209846E-5</v>
      </c>
      <c r="H4" s="35">
        <f>Hydrogen!J$41*About!$A$108*(1-INDEX('Tax Percentages'!$B$25:$AG$25,MATCH(H$1,'Tax Percentages'!$B$4:$AG$4,0)))</f>
        <v>4.1274992711443042E-5</v>
      </c>
      <c r="I4" s="35">
        <f>Hydrogen!K$41*About!$A$108*(1-INDEX('Tax Percentages'!$B$25:$AG$25,MATCH(I$1,'Tax Percentages'!$B$4:$AG$4,0)))</f>
        <v>3.5561853359677749E-5</v>
      </c>
      <c r="J4" s="35">
        <f>Hydrogen!L$41*About!$A$108*(1-INDEX('Tax Percentages'!$B$25:$AG$25,MATCH(J$1,'Tax Percentages'!$B$4:$AG$4,0)))</f>
        <v>2.9848714007910945E-5</v>
      </c>
      <c r="K4" s="35">
        <f>Hydrogen!M$41*About!$A$108*(1-INDEX('Tax Percentages'!$B$25:$AG$25,MATCH(K$1,'Tax Percentages'!$B$4:$AG$4,0)))</f>
        <v>2.4135574656144141E-5</v>
      </c>
      <c r="L4" s="35">
        <f>Hydrogen!N$41*About!$A$108*(1-INDEX('Tax Percentages'!$B$25:$AG$25,MATCH(L$1,'Tax Percentages'!$B$4:$AG$4,0)))</f>
        <v>1.8422435304378848E-5</v>
      </c>
      <c r="M4" s="35">
        <f>Hydrogen!O$41*About!$A$108*(1-INDEX('Tax Percentages'!$B$25:$AG$25,MATCH(M$1,'Tax Percentages'!$B$4:$AG$4,0)))</f>
        <v>1.2709295952612043E-5</v>
      </c>
      <c r="N4" s="35">
        <f>Hydrogen!P$41*About!$A$108*(1-INDEX('Tax Percentages'!$B$25:$AG$25,MATCH(N$1,'Tax Percentages'!$B$4:$AG$4,0)))</f>
        <v>1.2399627827877315E-5</v>
      </c>
      <c r="O4" s="35">
        <f>Hydrogen!Q$41*About!$A$108*(1-INDEX('Tax Percentages'!$B$25:$AG$25,MATCH(O$1,'Tax Percentages'!$B$4:$AG$4,0)))</f>
        <v>1.2089959703143629E-5</v>
      </c>
      <c r="P4" s="35">
        <f>Hydrogen!R$41*About!$A$108*(1-INDEX('Tax Percentages'!$B$25:$AG$25,MATCH(P$1,'Tax Percentages'!$B$4:$AG$4,0)))</f>
        <v>1.1780291578409943E-5</v>
      </c>
      <c r="Q4" s="35">
        <f>Hydrogen!S$41*About!$A$108*(1-INDEX('Tax Percentages'!$B$25:$AG$25,MATCH(Q$1,'Tax Percentages'!$B$4:$AG$4,0)))</f>
        <v>1.1470623453676257E-5</v>
      </c>
      <c r="R4" s="35">
        <f>Hydrogen!T$41*About!$A$108*(1-INDEX('Tax Percentages'!$B$25:$AG$25,MATCH(R$1,'Tax Percentages'!$B$4:$AG$4,0)))</f>
        <v>1.1160955328942666E-5</v>
      </c>
      <c r="S4" s="35">
        <f>Hydrogen!U$41*About!$A$108*(1-INDEX('Tax Percentages'!$B$25:$AG$25,MATCH(S$1,'Tax Percentages'!$B$4:$AG$4,0)))</f>
        <v>1.0851287204208979E-5</v>
      </c>
      <c r="T4" s="35">
        <f>Hydrogen!V$41*About!$A$108*(1-INDEX('Tax Percentages'!$B$25:$AG$25,MATCH(T$1,'Tax Percentages'!$B$4:$AG$4,0)))</f>
        <v>1.0541619079475292E-5</v>
      </c>
      <c r="U4" s="35">
        <f>Hydrogen!W$41*About!$A$108*(1-INDEX('Tax Percentages'!$B$25:$AG$25,MATCH(U$1,'Tax Percentages'!$B$4:$AG$4,0)))</f>
        <v>1.0231950954741607E-5</v>
      </c>
      <c r="V4" s="35">
        <f>Hydrogen!X$41*About!$A$108*(1-INDEX('Tax Percentages'!$B$25:$AG$25,MATCH(V$1,'Tax Percentages'!$B$4:$AG$4,0)))</f>
        <v>9.9222828300079211E-6</v>
      </c>
      <c r="W4" s="35">
        <f>Hydrogen!Y$41*About!$A$108*(1-INDEX('Tax Percentages'!$B$25:$AG$25,MATCH(W$1,'Tax Percentages'!$B$4:$AG$4,0)))</f>
        <v>9.6126147052743281E-6</v>
      </c>
      <c r="X4" s="35">
        <f>Hydrogen!Z$41*About!$A$108*(1-INDEX('Tax Percentages'!$B$25:$AG$25,MATCH(X$1,'Tax Percentages'!$B$4:$AG$4,0)))</f>
        <v>9.302946580540642E-6</v>
      </c>
      <c r="Y4" s="35">
        <f>Hydrogen!AA$41*About!$A$108*(1-INDEX('Tax Percentages'!$B$25:$AG$25,MATCH(Y$1,'Tax Percentages'!$B$4:$AG$4,0)))</f>
        <v>8.9932784558069558E-6</v>
      </c>
      <c r="Z4" s="35">
        <f>Hydrogen!AB$41*About!$A$108*(1-INDEX('Tax Percentages'!$B$25:$AG$25,MATCH(Z$1,'Tax Percentages'!$B$4:$AG$4,0)))</f>
        <v>8.6836103310732697E-6</v>
      </c>
      <c r="AA4" s="35">
        <f>Hydrogen!AC$41*About!$A$108*(1-INDEX('Tax Percentages'!$B$25:$AG$25,MATCH(AA$1,'Tax Percentages'!$B$4:$AG$4,0)))</f>
        <v>8.3739422063395835E-6</v>
      </c>
      <c r="AB4" s="35">
        <f>Hydrogen!AD$41*About!$A$108*(1-INDEX('Tax Percentages'!$B$25:$AG$25,MATCH(AB$1,'Tax Percentages'!$B$4:$AG$4,0)))</f>
        <v>8.0642740816058974E-6</v>
      </c>
      <c r="AC4" s="35">
        <f>Hydrogen!AE$41*About!$A$108*(1-INDEX('Tax Percentages'!$B$25:$AG$25,MATCH(AC$1,'Tax Percentages'!$B$4:$AG$4,0)))</f>
        <v>7.7546059568723061E-6</v>
      </c>
      <c r="AD4" s="35">
        <f>Hydrogen!AF$41*About!$A$108*(1-INDEX('Tax Percentages'!$B$25:$AG$25,MATCH(AD$1,'Tax Percentages'!$B$4:$AG$4,0)))</f>
        <v>7.4449378321386191E-6</v>
      </c>
      <c r="AE4" s="35">
        <f>Hydrogen!AG$41*About!$A$108*(1-INDEX('Tax Percentages'!$B$25:$AG$25,MATCH(AE$1,'Tax Percentages'!$B$4:$AG$4,0)))</f>
        <v>7.135269707404933E-6</v>
      </c>
      <c r="AF4" s="35">
        <f>Hydrogen!AH$41*About!$A$108*(1-INDEX('Tax Percentages'!$B$25:$AG$25,MATCH(AF$1,'Tax Percentages'!$B$4:$AG$4,0)))</f>
        <v>6.8256015826712469E-6</v>
      </c>
      <c r="AG4" s="35">
        <f>Hydrogen!AI$41*About!$A$108*(1-INDEX('Tax Percentages'!$B$25:$AG$25,MATCH(AG$1,'Tax Percentages'!$B$4:$AG$4,0)))</f>
        <v>6.5159334579375599E-6</v>
      </c>
    </row>
    <row r="5" spans="1:33" x14ac:dyDescent="0.2">
      <c r="A5" s="38" t="s">
        <v>117</v>
      </c>
      <c r="B5" s="35">
        <f t="shared" si="0"/>
        <v>6.4127550118508748E-5</v>
      </c>
      <c r="C5" s="35">
        <f t="shared" si="1"/>
        <v>6.4127550118508748E-5</v>
      </c>
      <c r="D5" s="35">
        <f>Hydrogen!F$41*About!$A$108*(1-INDEX('Tax Percentages'!$B$25:$AG$25,MATCH(D$1,'Tax Percentages'!$B$4:$AG$4,0)))</f>
        <v>6.4127550118508748E-5</v>
      </c>
      <c r="E5" s="35">
        <f>Hydrogen!G$41*About!$A$108*(1-INDEX('Tax Percentages'!$B$25:$AG$25,MATCH(E$1,'Tax Percentages'!$B$4:$AG$4,0)))</f>
        <v>5.8414410766743455E-5</v>
      </c>
      <c r="F5" s="35">
        <f>Hydrogen!H$41*About!$A$108*(1-INDEX('Tax Percentages'!$B$25:$AG$25,MATCH(F$1,'Tax Percentages'!$B$4:$AG$4,0)))</f>
        <v>5.2701271414976651E-5</v>
      </c>
      <c r="G5" s="35">
        <f>Hydrogen!I$41*About!$A$108*(1-INDEX('Tax Percentages'!$B$25:$AG$25,MATCH(G$1,'Tax Percentages'!$B$4:$AG$4,0)))</f>
        <v>4.6988132063209846E-5</v>
      </c>
      <c r="H5" s="35">
        <f>Hydrogen!J$41*About!$A$108*(1-INDEX('Tax Percentages'!$B$25:$AG$25,MATCH(H$1,'Tax Percentages'!$B$4:$AG$4,0)))</f>
        <v>4.1274992711443042E-5</v>
      </c>
      <c r="I5" s="35">
        <f>Hydrogen!K$41*About!$A$108*(1-INDEX('Tax Percentages'!$B$25:$AG$25,MATCH(I$1,'Tax Percentages'!$B$4:$AG$4,0)))</f>
        <v>3.5561853359677749E-5</v>
      </c>
      <c r="J5" s="35">
        <f>Hydrogen!L$41*About!$A$108*(1-INDEX('Tax Percentages'!$B$25:$AG$25,MATCH(J$1,'Tax Percentages'!$B$4:$AG$4,0)))</f>
        <v>2.9848714007910945E-5</v>
      </c>
      <c r="K5" s="35">
        <f>Hydrogen!M$41*About!$A$108*(1-INDEX('Tax Percentages'!$B$25:$AG$25,MATCH(K$1,'Tax Percentages'!$B$4:$AG$4,0)))</f>
        <v>2.4135574656144141E-5</v>
      </c>
      <c r="L5" s="35">
        <f>Hydrogen!N$41*About!$A$108*(1-INDEX('Tax Percentages'!$B$25:$AG$25,MATCH(L$1,'Tax Percentages'!$B$4:$AG$4,0)))</f>
        <v>1.8422435304378848E-5</v>
      </c>
      <c r="M5" s="35">
        <f>Hydrogen!O$41*About!$A$108*(1-INDEX('Tax Percentages'!$B$25:$AG$25,MATCH(M$1,'Tax Percentages'!$B$4:$AG$4,0)))</f>
        <v>1.2709295952612043E-5</v>
      </c>
      <c r="N5" s="35">
        <f>Hydrogen!P$41*About!$A$108*(1-INDEX('Tax Percentages'!$B$25:$AG$25,MATCH(N$1,'Tax Percentages'!$B$4:$AG$4,0)))</f>
        <v>1.2399627827877315E-5</v>
      </c>
      <c r="O5" s="35">
        <f>Hydrogen!Q$41*About!$A$108*(1-INDEX('Tax Percentages'!$B$25:$AG$25,MATCH(O$1,'Tax Percentages'!$B$4:$AG$4,0)))</f>
        <v>1.2089959703143629E-5</v>
      </c>
      <c r="P5" s="35">
        <f>Hydrogen!R$41*About!$A$108*(1-INDEX('Tax Percentages'!$B$25:$AG$25,MATCH(P$1,'Tax Percentages'!$B$4:$AG$4,0)))</f>
        <v>1.1780291578409943E-5</v>
      </c>
      <c r="Q5" s="35">
        <f>Hydrogen!S$41*About!$A$108*(1-INDEX('Tax Percentages'!$B$25:$AG$25,MATCH(Q$1,'Tax Percentages'!$B$4:$AG$4,0)))</f>
        <v>1.1470623453676257E-5</v>
      </c>
      <c r="R5" s="35">
        <f>Hydrogen!T$41*About!$A$108*(1-INDEX('Tax Percentages'!$B$25:$AG$25,MATCH(R$1,'Tax Percentages'!$B$4:$AG$4,0)))</f>
        <v>1.1160955328942666E-5</v>
      </c>
      <c r="S5" s="35">
        <f>Hydrogen!U$41*About!$A$108*(1-INDEX('Tax Percentages'!$B$25:$AG$25,MATCH(S$1,'Tax Percentages'!$B$4:$AG$4,0)))</f>
        <v>1.0851287204208979E-5</v>
      </c>
      <c r="T5" s="35">
        <f>Hydrogen!V$41*About!$A$108*(1-INDEX('Tax Percentages'!$B$25:$AG$25,MATCH(T$1,'Tax Percentages'!$B$4:$AG$4,0)))</f>
        <v>1.0541619079475292E-5</v>
      </c>
      <c r="U5" s="35">
        <f>Hydrogen!W$41*About!$A$108*(1-INDEX('Tax Percentages'!$B$25:$AG$25,MATCH(U$1,'Tax Percentages'!$B$4:$AG$4,0)))</f>
        <v>1.0231950954741607E-5</v>
      </c>
      <c r="V5" s="35">
        <f>Hydrogen!X$41*About!$A$108*(1-INDEX('Tax Percentages'!$B$25:$AG$25,MATCH(V$1,'Tax Percentages'!$B$4:$AG$4,0)))</f>
        <v>9.9222828300079211E-6</v>
      </c>
      <c r="W5" s="35">
        <f>Hydrogen!Y$41*About!$A$108*(1-INDEX('Tax Percentages'!$B$25:$AG$25,MATCH(W$1,'Tax Percentages'!$B$4:$AG$4,0)))</f>
        <v>9.6126147052743281E-6</v>
      </c>
      <c r="X5" s="35">
        <f>Hydrogen!Z$41*About!$A$108*(1-INDEX('Tax Percentages'!$B$25:$AG$25,MATCH(X$1,'Tax Percentages'!$B$4:$AG$4,0)))</f>
        <v>9.302946580540642E-6</v>
      </c>
      <c r="Y5" s="35">
        <f>Hydrogen!AA$41*About!$A$108*(1-INDEX('Tax Percentages'!$B$25:$AG$25,MATCH(Y$1,'Tax Percentages'!$B$4:$AG$4,0)))</f>
        <v>8.9932784558069558E-6</v>
      </c>
      <c r="Z5" s="35">
        <f>Hydrogen!AB$41*About!$A$108*(1-INDEX('Tax Percentages'!$B$25:$AG$25,MATCH(Z$1,'Tax Percentages'!$B$4:$AG$4,0)))</f>
        <v>8.6836103310732697E-6</v>
      </c>
      <c r="AA5" s="35">
        <f>Hydrogen!AC$41*About!$A$108*(1-INDEX('Tax Percentages'!$B$25:$AG$25,MATCH(AA$1,'Tax Percentages'!$B$4:$AG$4,0)))</f>
        <v>8.3739422063395835E-6</v>
      </c>
      <c r="AB5" s="35">
        <f>Hydrogen!AD$41*About!$A$108*(1-INDEX('Tax Percentages'!$B$25:$AG$25,MATCH(AB$1,'Tax Percentages'!$B$4:$AG$4,0)))</f>
        <v>8.0642740816058974E-6</v>
      </c>
      <c r="AC5" s="35">
        <f>Hydrogen!AE$41*About!$A$108*(1-INDEX('Tax Percentages'!$B$25:$AG$25,MATCH(AC$1,'Tax Percentages'!$B$4:$AG$4,0)))</f>
        <v>7.7546059568723061E-6</v>
      </c>
      <c r="AD5" s="35">
        <f>Hydrogen!AF$41*About!$A$108*(1-INDEX('Tax Percentages'!$B$25:$AG$25,MATCH(AD$1,'Tax Percentages'!$B$4:$AG$4,0)))</f>
        <v>7.4449378321386191E-6</v>
      </c>
      <c r="AE5" s="35">
        <f>Hydrogen!AG$41*About!$A$108*(1-INDEX('Tax Percentages'!$B$25:$AG$25,MATCH(AE$1,'Tax Percentages'!$B$4:$AG$4,0)))</f>
        <v>7.135269707404933E-6</v>
      </c>
      <c r="AF5" s="35">
        <f>Hydrogen!AH$41*About!$A$108*(1-INDEX('Tax Percentages'!$B$25:$AG$25,MATCH(AF$1,'Tax Percentages'!$B$4:$AG$4,0)))</f>
        <v>6.8256015826712469E-6</v>
      </c>
      <c r="AG5" s="35">
        <f>Hydrogen!AI$41*About!$A$108*(1-INDEX('Tax Percentages'!$B$25:$AG$25,MATCH(AG$1,'Tax Percentages'!$B$4:$AG$4,0)))</f>
        <v>6.5159334579375599E-6</v>
      </c>
    </row>
    <row r="6" spans="1:33" x14ac:dyDescent="0.2">
      <c r="A6" s="38" t="s">
        <v>118</v>
      </c>
      <c r="B6" s="35">
        <f t="shared" si="0"/>
        <v>6.4127550118508748E-5</v>
      </c>
      <c r="C6" s="35">
        <f t="shared" si="1"/>
        <v>6.4127550118508748E-5</v>
      </c>
      <c r="D6" s="35">
        <f>Hydrogen!F$41*About!$A$108*(1-INDEX('Tax Percentages'!$B$25:$AG$25,MATCH(D$1,'Tax Percentages'!$B$4:$AG$4,0)))</f>
        <v>6.4127550118508748E-5</v>
      </c>
      <c r="E6" s="35">
        <f>Hydrogen!G$41*About!$A$108*(1-INDEX('Tax Percentages'!$B$25:$AG$25,MATCH(E$1,'Tax Percentages'!$B$4:$AG$4,0)))</f>
        <v>5.8414410766743455E-5</v>
      </c>
      <c r="F6" s="35">
        <f>Hydrogen!H$41*About!$A$108*(1-INDEX('Tax Percentages'!$B$25:$AG$25,MATCH(F$1,'Tax Percentages'!$B$4:$AG$4,0)))</f>
        <v>5.2701271414976651E-5</v>
      </c>
      <c r="G6" s="35">
        <f>Hydrogen!I$41*About!$A$108*(1-INDEX('Tax Percentages'!$B$25:$AG$25,MATCH(G$1,'Tax Percentages'!$B$4:$AG$4,0)))</f>
        <v>4.6988132063209846E-5</v>
      </c>
      <c r="H6" s="35">
        <f>Hydrogen!J$41*About!$A$108*(1-INDEX('Tax Percentages'!$B$25:$AG$25,MATCH(H$1,'Tax Percentages'!$B$4:$AG$4,0)))</f>
        <v>4.1274992711443042E-5</v>
      </c>
      <c r="I6" s="35">
        <f>Hydrogen!K$41*About!$A$108*(1-INDEX('Tax Percentages'!$B$25:$AG$25,MATCH(I$1,'Tax Percentages'!$B$4:$AG$4,0)))</f>
        <v>3.5561853359677749E-5</v>
      </c>
      <c r="J6" s="35">
        <f>Hydrogen!L$41*About!$A$108*(1-INDEX('Tax Percentages'!$B$25:$AG$25,MATCH(J$1,'Tax Percentages'!$B$4:$AG$4,0)))</f>
        <v>2.9848714007910945E-5</v>
      </c>
      <c r="K6" s="35">
        <f>Hydrogen!M$41*About!$A$108*(1-INDEX('Tax Percentages'!$B$25:$AG$25,MATCH(K$1,'Tax Percentages'!$B$4:$AG$4,0)))</f>
        <v>2.4135574656144141E-5</v>
      </c>
      <c r="L6" s="35">
        <f>Hydrogen!N$41*About!$A$108*(1-INDEX('Tax Percentages'!$B$25:$AG$25,MATCH(L$1,'Tax Percentages'!$B$4:$AG$4,0)))</f>
        <v>1.8422435304378848E-5</v>
      </c>
      <c r="M6" s="35">
        <f>Hydrogen!O$41*About!$A$108*(1-INDEX('Tax Percentages'!$B$25:$AG$25,MATCH(M$1,'Tax Percentages'!$B$4:$AG$4,0)))</f>
        <v>1.2709295952612043E-5</v>
      </c>
      <c r="N6" s="35">
        <f>Hydrogen!P$41*About!$A$108*(1-INDEX('Tax Percentages'!$B$25:$AG$25,MATCH(N$1,'Tax Percentages'!$B$4:$AG$4,0)))</f>
        <v>1.2399627827877315E-5</v>
      </c>
      <c r="O6" s="35">
        <f>Hydrogen!Q$41*About!$A$108*(1-INDEX('Tax Percentages'!$B$25:$AG$25,MATCH(O$1,'Tax Percentages'!$B$4:$AG$4,0)))</f>
        <v>1.2089959703143629E-5</v>
      </c>
      <c r="P6" s="35">
        <f>Hydrogen!R$41*About!$A$108*(1-INDEX('Tax Percentages'!$B$25:$AG$25,MATCH(P$1,'Tax Percentages'!$B$4:$AG$4,0)))</f>
        <v>1.1780291578409943E-5</v>
      </c>
      <c r="Q6" s="35">
        <f>Hydrogen!S$41*About!$A$108*(1-INDEX('Tax Percentages'!$B$25:$AG$25,MATCH(Q$1,'Tax Percentages'!$B$4:$AG$4,0)))</f>
        <v>1.1470623453676257E-5</v>
      </c>
      <c r="R6" s="35">
        <f>Hydrogen!T$41*About!$A$108*(1-INDEX('Tax Percentages'!$B$25:$AG$25,MATCH(R$1,'Tax Percentages'!$B$4:$AG$4,0)))</f>
        <v>1.1160955328942666E-5</v>
      </c>
      <c r="S6" s="35">
        <f>Hydrogen!U$41*About!$A$108*(1-INDEX('Tax Percentages'!$B$25:$AG$25,MATCH(S$1,'Tax Percentages'!$B$4:$AG$4,0)))</f>
        <v>1.0851287204208979E-5</v>
      </c>
      <c r="T6" s="35">
        <f>Hydrogen!V$41*About!$A$108*(1-INDEX('Tax Percentages'!$B$25:$AG$25,MATCH(T$1,'Tax Percentages'!$B$4:$AG$4,0)))</f>
        <v>1.0541619079475292E-5</v>
      </c>
      <c r="U6" s="35">
        <f>Hydrogen!W$41*About!$A$108*(1-INDEX('Tax Percentages'!$B$25:$AG$25,MATCH(U$1,'Tax Percentages'!$B$4:$AG$4,0)))</f>
        <v>1.0231950954741607E-5</v>
      </c>
      <c r="V6" s="35">
        <f>Hydrogen!X$41*About!$A$108*(1-INDEX('Tax Percentages'!$B$25:$AG$25,MATCH(V$1,'Tax Percentages'!$B$4:$AG$4,0)))</f>
        <v>9.9222828300079211E-6</v>
      </c>
      <c r="W6" s="35">
        <f>Hydrogen!Y$41*About!$A$108*(1-INDEX('Tax Percentages'!$B$25:$AG$25,MATCH(W$1,'Tax Percentages'!$B$4:$AG$4,0)))</f>
        <v>9.6126147052743281E-6</v>
      </c>
      <c r="X6" s="35">
        <f>Hydrogen!Z$41*About!$A$108*(1-INDEX('Tax Percentages'!$B$25:$AG$25,MATCH(X$1,'Tax Percentages'!$B$4:$AG$4,0)))</f>
        <v>9.302946580540642E-6</v>
      </c>
      <c r="Y6" s="35">
        <f>Hydrogen!AA$41*About!$A$108*(1-INDEX('Tax Percentages'!$B$25:$AG$25,MATCH(Y$1,'Tax Percentages'!$B$4:$AG$4,0)))</f>
        <v>8.9932784558069558E-6</v>
      </c>
      <c r="Z6" s="35">
        <f>Hydrogen!AB$41*About!$A$108*(1-INDEX('Tax Percentages'!$B$25:$AG$25,MATCH(Z$1,'Tax Percentages'!$B$4:$AG$4,0)))</f>
        <v>8.6836103310732697E-6</v>
      </c>
      <c r="AA6" s="35">
        <f>Hydrogen!AC$41*About!$A$108*(1-INDEX('Tax Percentages'!$B$25:$AG$25,MATCH(AA$1,'Tax Percentages'!$B$4:$AG$4,0)))</f>
        <v>8.3739422063395835E-6</v>
      </c>
      <c r="AB6" s="35">
        <f>Hydrogen!AD$41*About!$A$108*(1-INDEX('Tax Percentages'!$B$25:$AG$25,MATCH(AB$1,'Tax Percentages'!$B$4:$AG$4,0)))</f>
        <v>8.0642740816058974E-6</v>
      </c>
      <c r="AC6" s="35">
        <f>Hydrogen!AE$41*About!$A$108*(1-INDEX('Tax Percentages'!$B$25:$AG$25,MATCH(AC$1,'Tax Percentages'!$B$4:$AG$4,0)))</f>
        <v>7.7546059568723061E-6</v>
      </c>
      <c r="AD6" s="35">
        <f>Hydrogen!AF$41*About!$A$108*(1-INDEX('Tax Percentages'!$B$25:$AG$25,MATCH(AD$1,'Tax Percentages'!$B$4:$AG$4,0)))</f>
        <v>7.4449378321386191E-6</v>
      </c>
      <c r="AE6" s="35">
        <f>Hydrogen!AG$41*About!$A$108*(1-INDEX('Tax Percentages'!$B$25:$AG$25,MATCH(AE$1,'Tax Percentages'!$B$4:$AG$4,0)))</f>
        <v>7.135269707404933E-6</v>
      </c>
      <c r="AF6" s="35">
        <f>Hydrogen!AH$41*About!$A$108*(1-INDEX('Tax Percentages'!$B$25:$AG$25,MATCH(AF$1,'Tax Percentages'!$B$4:$AG$4,0)))</f>
        <v>6.8256015826712469E-6</v>
      </c>
      <c r="AG6" s="35">
        <f>Hydrogen!AI$41*About!$A$108*(1-INDEX('Tax Percentages'!$B$25:$AG$25,MATCH(AG$1,'Tax Percentages'!$B$4:$AG$4,0)))</f>
        <v>6.5159334579375599E-6</v>
      </c>
    </row>
    <row r="7" spans="1:33" x14ac:dyDescent="0.2">
      <c r="A7" s="38" t="s">
        <v>119</v>
      </c>
      <c r="B7" s="35">
        <f t="shared" si="0"/>
        <v>6.4127550118508748E-5</v>
      </c>
      <c r="C7" s="35">
        <f t="shared" si="1"/>
        <v>6.4127550118508748E-5</v>
      </c>
      <c r="D7" s="35">
        <f>Hydrogen!F$41*About!$A$108*(1-INDEX('Tax Percentages'!$B$25:$AG$25,MATCH(D$1,'Tax Percentages'!$B$4:$AG$4,0)))</f>
        <v>6.4127550118508748E-5</v>
      </c>
      <c r="E7" s="35">
        <f>Hydrogen!G$41*About!$A$108*(1-INDEX('Tax Percentages'!$B$25:$AG$25,MATCH(E$1,'Tax Percentages'!$B$4:$AG$4,0)))</f>
        <v>5.8414410766743455E-5</v>
      </c>
      <c r="F7" s="35">
        <f>Hydrogen!H$41*About!$A$108*(1-INDEX('Tax Percentages'!$B$25:$AG$25,MATCH(F$1,'Tax Percentages'!$B$4:$AG$4,0)))</f>
        <v>5.2701271414976651E-5</v>
      </c>
      <c r="G7" s="35">
        <f>Hydrogen!I$41*About!$A$108*(1-INDEX('Tax Percentages'!$B$25:$AG$25,MATCH(G$1,'Tax Percentages'!$B$4:$AG$4,0)))</f>
        <v>4.6988132063209846E-5</v>
      </c>
      <c r="H7" s="35">
        <f>Hydrogen!J$41*About!$A$108*(1-INDEX('Tax Percentages'!$B$25:$AG$25,MATCH(H$1,'Tax Percentages'!$B$4:$AG$4,0)))</f>
        <v>4.1274992711443042E-5</v>
      </c>
      <c r="I7" s="35">
        <f>Hydrogen!K$41*About!$A$108*(1-INDEX('Tax Percentages'!$B$25:$AG$25,MATCH(I$1,'Tax Percentages'!$B$4:$AG$4,0)))</f>
        <v>3.5561853359677749E-5</v>
      </c>
      <c r="J7" s="35">
        <f>Hydrogen!L$41*About!$A$108*(1-INDEX('Tax Percentages'!$B$25:$AG$25,MATCH(J$1,'Tax Percentages'!$B$4:$AG$4,0)))</f>
        <v>2.9848714007910945E-5</v>
      </c>
      <c r="K7" s="35">
        <f>Hydrogen!M$41*About!$A$108*(1-INDEX('Tax Percentages'!$B$25:$AG$25,MATCH(K$1,'Tax Percentages'!$B$4:$AG$4,0)))</f>
        <v>2.4135574656144141E-5</v>
      </c>
      <c r="L7" s="35">
        <f>Hydrogen!N$41*About!$A$108*(1-INDEX('Tax Percentages'!$B$25:$AG$25,MATCH(L$1,'Tax Percentages'!$B$4:$AG$4,0)))</f>
        <v>1.8422435304378848E-5</v>
      </c>
      <c r="M7" s="35">
        <f>Hydrogen!O$41*About!$A$108*(1-INDEX('Tax Percentages'!$B$25:$AG$25,MATCH(M$1,'Tax Percentages'!$B$4:$AG$4,0)))</f>
        <v>1.2709295952612043E-5</v>
      </c>
      <c r="N7" s="35">
        <f>Hydrogen!P$41*About!$A$108*(1-INDEX('Tax Percentages'!$B$25:$AG$25,MATCH(N$1,'Tax Percentages'!$B$4:$AG$4,0)))</f>
        <v>1.2399627827877315E-5</v>
      </c>
      <c r="O7" s="35">
        <f>Hydrogen!Q$41*About!$A$108*(1-INDEX('Tax Percentages'!$B$25:$AG$25,MATCH(O$1,'Tax Percentages'!$B$4:$AG$4,0)))</f>
        <v>1.2089959703143629E-5</v>
      </c>
      <c r="P7" s="35">
        <f>Hydrogen!R$41*About!$A$108*(1-INDEX('Tax Percentages'!$B$25:$AG$25,MATCH(P$1,'Tax Percentages'!$B$4:$AG$4,0)))</f>
        <v>1.1780291578409943E-5</v>
      </c>
      <c r="Q7" s="35">
        <f>Hydrogen!S$41*About!$A$108*(1-INDEX('Tax Percentages'!$B$25:$AG$25,MATCH(Q$1,'Tax Percentages'!$B$4:$AG$4,0)))</f>
        <v>1.1470623453676257E-5</v>
      </c>
      <c r="R7" s="35">
        <f>Hydrogen!T$41*About!$A$108*(1-INDEX('Tax Percentages'!$B$25:$AG$25,MATCH(R$1,'Tax Percentages'!$B$4:$AG$4,0)))</f>
        <v>1.1160955328942666E-5</v>
      </c>
      <c r="S7" s="35">
        <f>Hydrogen!U$41*About!$A$108*(1-INDEX('Tax Percentages'!$B$25:$AG$25,MATCH(S$1,'Tax Percentages'!$B$4:$AG$4,0)))</f>
        <v>1.0851287204208979E-5</v>
      </c>
      <c r="T7" s="35">
        <f>Hydrogen!V$41*About!$A$108*(1-INDEX('Tax Percentages'!$B$25:$AG$25,MATCH(T$1,'Tax Percentages'!$B$4:$AG$4,0)))</f>
        <v>1.0541619079475292E-5</v>
      </c>
      <c r="U7" s="35">
        <f>Hydrogen!W$41*About!$A$108*(1-INDEX('Tax Percentages'!$B$25:$AG$25,MATCH(U$1,'Tax Percentages'!$B$4:$AG$4,0)))</f>
        <v>1.0231950954741607E-5</v>
      </c>
      <c r="V7" s="35">
        <f>Hydrogen!X$41*About!$A$108*(1-INDEX('Tax Percentages'!$B$25:$AG$25,MATCH(V$1,'Tax Percentages'!$B$4:$AG$4,0)))</f>
        <v>9.9222828300079211E-6</v>
      </c>
      <c r="W7" s="35">
        <f>Hydrogen!Y$41*About!$A$108*(1-INDEX('Tax Percentages'!$B$25:$AG$25,MATCH(W$1,'Tax Percentages'!$B$4:$AG$4,0)))</f>
        <v>9.6126147052743281E-6</v>
      </c>
      <c r="X7" s="35">
        <f>Hydrogen!Z$41*About!$A$108*(1-INDEX('Tax Percentages'!$B$25:$AG$25,MATCH(X$1,'Tax Percentages'!$B$4:$AG$4,0)))</f>
        <v>9.302946580540642E-6</v>
      </c>
      <c r="Y7" s="35">
        <f>Hydrogen!AA$41*About!$A$108*(1-INDEX('Tax Percentages'!$B$25:$AG$25,MATCH(Y$1,'Tax Percentages'!$B$4:$AG$4,0)))</f>
        <v>8.9932784558069558E-6</v>
      </c>
      <c r="Z7" s="35">
        <f>Hydrogen!AB$41*About!$A$108*(1-INDEX('Tax Percentages'!$B$25:$AG$25,MATCH(Z$1,'Tax Percentages'!$B$4:$AG$4,0)))</f>
        <v>8.6836103310732697E-6</v>
      </c>
      <c r="AA7" s="35">
        <f>Hydrogen!AC$41*About!$A$108*(1-INDEX('Tax Percentages'!$B$25:$AG$25,MATCH(AA$1,'Tax Percentages'!$B$4:$AG$4,0)))</f>
        <v>8.3739422063395835E-6</v>
      </c>
      <c r="AB7" s="35">
        <f>Hydrogen!AD$41*About!$A$108*(1-INDEX('Tax Percentages'!$B$25:$AG$25,MATCH(AB$1,'Tax Percentages'!$B$4:$AG$4,0)))</f>
        <v>8.0642740816058974E-6</v>
      </c>
      <c r="AC7" s="35">
        <f>Hydrogen!AE$41*About!$A$108*(1-INDEX('Tax Percentages'!$B$25:$AG$25,MATCH(AC$1,'Tax Percentages'!$B$4:$AG$4,0)))</f>
        <v>7.7546059568723061E-6</v>
      </c>
      <c r="AD7" s="35">
        <f>Hydrogen!AF$41*About!$A$108*(1-INDEX('Tax Percentages'!$B$25:$AG$25,MATCH(AD$1,'Tax Percentages'!$B$4:$AG$4,0)))</f>
        <v>7.4449378321386191E-6</v>
      </c>
      <c r="AE7" s="35">
        <f>Hydrogen!AG$41*About!$A$108*(1-INDEX('Tax Percentages'!$B$25:$AG$25,MATCH(AE$1,'Tax Percentages'!$B$4:$AG$4,0)))</f>
        <v>7.135269707404933E-6</v>
      </c>
      <c r="AF7" s="35">
        <f>Hydrogen!AH$41*About!$A$108*(1-INDEX('Tax Percentages'!$B$25:$AG$25,MATCH(AF$1,'Tax Percentages'!$B$4:$AG$4,0)))</f>
        <v>6.8256015826712469E-6</v>
      </c>
      <c r="AG7" s="35">
        <f>Hydrogen!AI$41*About!$A$108*(1-INDEX('Tax Percentages'!$B$25:$AG$25,MATCH(AG$1,'Tax Percentages'!$B$4:$AG$4,0)))</f>
        <v>6.5159334579375599E-6</v>
      </c>
    </row>
    <row r="8" spans="1:33" x14ac:dyDescent="0.2">
      <c r="A8" s="38" t="s">
        <v>120</v>
      </c>
      <c r="B8" s="35">
        <f t="shared" si="0"/>
        <v>0</v>
      </c>
      <c r="C8" s="35">
        <f t="shared" si="1"/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</row>
    <row r="9" spans="1:33" x14ac:dyDescent="0.2">
      <c r="A9" s="38" t="s">
        <v>121</v>
      </c>
      <c r="B9" s="35">
        <f t="shared" si="0"/>
        <v>6.4127550118508748E-5</v>
      </c>
      <c r="C9" s="35">
        <f t="shared" si="1"/>
        <v>6.4127550118508748E-5</v>
      </c>
      <c r="D9" s="35">
        <f>D6</f>
        <v>6.4127550118508748E-5</v>
      </c>
      <c r="E9" s="35">
        <f t="shared" ref="E9:AG9" si="2">E6</f>
        <v>5.8414410766743455E-5</v>
      </c>
      <c r="F9" s="35">
        <f t="shared" si="2"/>
        <v>5.2701271414976651E-5</v>
      </c>
      <c r="G9" s="35">
        <f t="shared" si="2"/>
        <v>4.6988132063209846E-5</v>
      </c>
      <c r="H9" s="35">
        <f t="shared" si="2"/>
        <v>4.1274992711443042E-5</v>
      </c>
      <c r="I9" s="35">
        <f t="shared" si="2"/>
        <v>3.5561853359677749E-5</v>
      </c>
      <c r="J9" s="35">
        <f t="shared" si="2"/>
        <v>2.9848714007910945E-5</v>
      </c>
      <c r="K9" s="35">
        <f t="shared" si="2"/>
        <v>2.4135574656144141E-5</v>
      </c>
      <c r="L9" s="35">
        <f t="shared" si="2"/>
        <v>1.8422435304378848E-5</v>
      </c>
      <c r="M9" s="35">
        <f t="shared" si="2"/>
        <v>1.2709295952612043E-5</v>
      </c>
      <c r="N9" s="35">
        <f t="shared" si="2"/>
        <v>1.2399627827877315E-5</v>
      </c>
      <c r="O9" s="35">
        <f t="shared" si="2"/>
        <v>1.2089959703143629E-5</v>
      </c>
      <c r="P9" s="35">
        <f t="shared" si="2"/>
        <v>1.1780291578409943E-5</v>
      </c>
      <c r="Q9" s="35">
        <f t="shared" si="2"/>
        <v>1.1470623453676257E-5</v>
      </c>
      <c r="R9" s="35">
        <f t="shared" si="2"/>
        <v>1.1160955328942666E-5</v>
      </c>
      <c r="S9" s="35">
        <f t="shared" si="2"/>
        <v>1.0851287204208979E-5</v>
      </c>
      <c r="T9" s="35">
        <f t="shared" si="2"/>
        <v>1.0541619079475292E-5</v>
      </c>
      <c r="U9" s="35">
        <f t="shared" si="2"/>
        <v>1.0231950954741607E-5</v>
      </c>
      <c r="V9" s="35">
        <f t="shared" si="2"/>
        <v>9.9222828300079211E-6</v>
      </c>
      <c r="W9" s="35">
        <f t="shared" si="2"/>
        <v>9.6126147052743281E-6</v>
      </c>
      <c r="X9" s="35">
        <f t="shared" si="2"/>
        <v>9.302946580540642E-6</v>
      </c>
      <c r="Y9" s="35">
        <f t="shared" si="2"/>
        <v>8.9932784558069558E-6</v>
      </c>
      <c r="Z9" s="35">
        <f t="shared" si="2"/>
        <v>8.6836103310732697E-6</v>
      </c>
      <c r="AA9" s="35">
        <f t="shared" si="2"/>
        <v>8.3739422063395835E-6</v>
      </c>
      <c r="AB9" s="35">
        <f t="shared" si="2"/>
        <v>8.0642740816058974E-6</v>
      </c>
      <c r="AC9" s="35">
        <f t="shared" si="2"/>
        <v>7.7546059568723061E-6</v>
      </c>
      <c r="AD9" s="35">
        <f t="shared" si="2"/>
        <v>7.4449378321386191E-6</v>
      </c>
      <c r="AE9" s="35">
        <f t="shared" si="2"/>
        <v>7.135269707404933E-6</v>
      </c>
      <c r="AF9" s="35">
        <f t="shared" si="2"/>
        <v>6.8256015826712469E-6</v>
      </c>
      <c r="AG9" s="35">
        <f t="shared" si="2"/>
        <v>6.5159334579375599E-6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C00000"/>
  </sheetPr>
  <dimension ref="A21:A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33" width="10" customWidth="1"/>
    <col min="34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 t="shared" ref="B2:AG2" si="0">B5</f>
        <v>2.5521641662355579E-6</v>
      </c>
      <c r="C2" s="30">
        <f t="shared" si="0"/>
        <v>2.4659424038627354E-6</v>
      </c>
      <c r="D2" s="30">
        <f t="shared" si="0"/>
        <v>2.6697392967439527E-6</v>
      </c>
      <c r="E2" s="30">
        <f t="shared" si="0"/>
        <v>2.6459392400228593E-6</v>
      </c>
      <c r="F2" s="30">
        <f t="shared" si="0"/>
        <v>2.6184078733748886E-6</v>
      </c>
      <c r="G2" s="30">
        <f t="shared" si="0"/>
        <v>2.6009150024676938E-6</v>
      </c>
      <c r="H2" s="30">
        <f t="shared" si="0"/>
        <v>2.6037792282638368E-6</v>
      </c>
      <c r="I2" s="30">
        <f t="shared" si="0"/>
        <v>2.580253475308029E-6</v>
      </c>
      <c r="J2" s="30">
        <f t="shared" si="0"/>
        <v>2.5765363752329575E-6</v>
      </c>
      <c r="K2" s="30">
        <f t="shared" si="0"/>
        <v>2.5818873674099142E-6</v>
      </c>
      <c r="L2" s="30">
        <f t="shared" si="0"/>
        <v>2.581454139794026E-6</v>
      </c>
      <c r="M2" s="30">
        <f t="shared" si="0"/>
        <v>2.5888198698833131E-6</v>
      </c>
      <c r="N2" s="30">
        <f t="shared" si="0"/>
        <v>2.5921522065785637E-6</v>
      </c>
      <c r="O2" s="30">
        <f t="shared" si="0"/>
        <v>2.6036258250072764E-6</v>
      </c>
      <c r="P2" s="30">
        <f t="shared" si="0"/>
        <v>2.5976155093948509E-6</v>
      </c>
      <c r="Q2" s="30">
        <f t="shared" si="0"/>
        <v>2.5932224429741225E-6</v>
      </c>
      <c r="R2" s="30">
        <f t="shared" si="0"/>
        <v>2.5909328583922351E-6</v>
      </c>
      <c r="S2" s="30">
        <f t="shared" si="0"/>
        <v>2.5900253907490115E-6</v>
      </c>
      <c r="T2" s="30">
        <f t="shared" si="0"/>
        <v>2.5887750418840272E-6</v>
      </c>
      <c r="U2" s="30">
        <f t="shared" si="0"/>
        <v>2.5895497297545728E-6</v>
      </c>
      <c r="V2" s="30">
        <f t="shared" si="0"/>
        <v>2.5907327619838103E-6</v>
      </c>
      <c r="W2" s="30">
        <f t="shared" si="0"/>
        <v>2.5915368887632555E-6</v>
      </c>
      <c r="X2" s="30">
        <f t="shared" si="0"/>
        <v>2.592453502305913E-6</v>
      </c>
      <c r="Y2" s="30">
        <f t="shared" si="0"/>
        <v>2.5927838325261495E-6</v>
      </c>
      <c r="Z2" s="30">
        <f t="shared" si="0"/>
        <v>2.5928412530668385E-6</v>
      </c>
      <c r="AA2" s="30">
        <f t="shared" si="0"/>
        <v>2.5918608374358898E-6</v>
      </c>
      <c r="AB2" s="30">
        <f t="shared" si="0"/>
        <v>2.5913376854396206E-6</v>
      </c>
      <c r="AC2" s="30">
        <f t="shared" si="0"/>
        <v>2.5911663438455746E-6</v>
      </c>
      <c r="AD2" s="30">
        <f t="shared" si="0"/>
        <v>2.5911875697958781E-6</v>
      </c>
      <c r="AE2" s="30">
        <f t="shared" si="0"/>
        <v>2.5912932224365026E-6</v>
      </c>
      <c r="AF2" s="30">
        <f t="shared" si="0"/>
        <v>2.5915221479412739E-6</v>
      </c>
      <c r="AG2" s="30">
        <f t="shared" si="0"/>
        <v>2.5917014586855195E-6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 s="30">
        <f>('Fuel Prices - ID'!L3/'Fuel Prices - ID'!$L$20)*('Tax Percentages'!B5)</f>
        <v>2.2245214692188309E-6</v>
      </c>
      <c r="C4" s="30">
        <f>('Fuel Prices - ID'!M3/'Fuel Prices - ID'!$L$20)*('Tax Percentages'!C5)</f>
        <v>1.9831005345749267E-6</v>
      </c>
      <c r="D4" s="30">
        <f>('Fuel Prices - ID'!N3/'Fuel Prices - ID'!$L$20)*('Tax Percentages'!D5)</f>
        <v>2.1235636238222947E-6</v>
      </c>
      <c r="E4" s="30">
        <f>('Fuel Prices - ID'!O3/'Fuel Prices - ID'!$L$20)*('Tax Percentages'!E5)</f>
        <v>2.1582090956121016E-6</v>
      </c>
      <c r="F4" s="30">
        <f>('Fuel Prices - ID'!P3/'Fuel Prices - ID'!$L$20)*('Tax Percentages'!F5)</f>
        <v>2.1928545674019085E-6</v>
      </c>
      <c r="G4" s="30">
        <f>('Fuel Prices - ID'!Q3/'Fuel Prices - ID'!$L$20)*('Tax Percentages'!G5)</f>
        <v>2.2275000391917154E-6</v>
      </c>
      <c r="H4" s="30">
        <f>('Fuel Prices - ID'!R3/'Fuel Prices - ID'!$L$20)*('Tax Percentages'!H5)</f>
        <v>2.2621455109815223E-6</v>
      </c>
      <c r="I4" s="30">
        <f>('Fuel Prices - ID'!S3/'Fuel Prices - ID'!$L$20)*('Tax Percentages'!I5)</f>
        <v>2.2967909827713292E-6</v>
      </c>
      <c r="J4" s="30">
        <f>('Fuel Prices - ID'!T3/'Fuel Prices - ID'!$L$20)*('Tax Percentages'!J5)</f>
        <v>2.3314364545611362E-6</v>
      </c>
      <c r="K4" s="30">
        <f>('Fuel Prices - ID'!U3/'Fuel Prices - ID'!$L$20)*('Tax Percentages'!K5)</f>
        <v>2.3660819263509427E-6</v>
      </c>
      <c r="L4" s="30">
        <f>('Fuel Prices - ID'!V3/'Fuel Prices - ID'!$L$20)*('Tax Percentages'!L5)</f>
        <v>2.40072739814075E-6</v>
      </c>
      <c r="M4" s="30">
        <f>('Fuel Prices - ID'!W3/'Fuel Prices - ID'!$L$20)*('Tax Percentages'!M5)</f>
        <v>2.4353728699305569E-6</v>
      </c>
      <c r="N4" s="30">
        <f>('Fuel Prices - ID'!X3/'Fuel Prices - ID'!$L$20)*('Tax Percentages'!N5)</f>
        <v>2.4700183417203634E-6</v>
      </c>
      <c r="O4" s="30">
        <f>('Fuel Prices - ID'!Y3/'Fuel Prices - ID'!$L$20)*('Tax Percentages'!O5)</f>
        <v>2.5046638135101703E-6</v>
      </c>
      <c r="P4" s="30">
        <f>('Fuel Prices - ID'!Z3/'Fuel Prices - ID'!$L$20)*('Tax Percentages'!P5)</f>
        <v>2.5393092852999777E-6</v>
      </c>
      <c r="Q4" s="30">
        <f>('Fuel Prices - ID'!AA3/'Fuel Prices - ID'!$L$20)*('Tax Percentages'!Q5)</f>
        <v>2.5739547570897842E-6</v>
      </c>
      <c r="R4" s="30">
        <f>('Fuel Prices - ID'!AB3/'Fuel Prices - ID'!$L$20)*('Tax Percentages'!R5)</f>
        <v>2.6086002288795911E-6</v>
      </c>
      <c r="S4" s="30">
        <f>('Fuel Prices - ID'!AC3/'Fuel Prices - ID'!$L$20)*('Tax Percentages'!S5)</f>
        <v>2.643245700669398E-6</v>
      </c>
      <c r="T4" s="30">
        <f>('Fuel Prices - ID'!AD3/'Fuel Prices - ID'!$L$20)*('Tax Percentages'!T5)</f>
        <v>2.6778911724592049E-6</v>
      </c>
      <c r="U4" s="30">
        <f>('Fuel Prices - ID'!AE3/'Fuel Prices - ID'!$L$20)*('Tax Percentages'!U5)</f>
        <v>2.7125366442490118E-6</v>
      </c>
      <c r="V4" s="30">
        <f>('Fuel Prices - ID'!AF3/'Fuel Prices - ID'!$L$20)*('Tax Percentages'!V5)</f>
        <v>2.7471821160388107E-6</v>
      </c>
      <c r="W4" s="30">
        <f>('Fuel Prices - ID'!AG3/'Fuel Prices - ID'!$L$20)*('Tax Percentages'!W5)</f>
        <v>2.7818275878286257E-6</v>
      </c>
      <c r="X4" s="30">
        <f>('Fuel Prices - ID'!AH3/'Fuel Prices - ID'!$L$20)*('Tax Percentages'!X5)</f>
        <v>2.8164730596184245E-6</v>
      </c>
      <c r="Y4" s="30">
        <f>('Fuel Prices - ID'!AI3/'Fuel Prices - ID'!$L$20)*('Tax Percentages'!Y5)</f>
        <v>2.8511185314082391E-6</v>
      </c>
      <c r="Z4" s="30">
        <f>('Fuel Prices - ID'!AJ3/'Fuel Prices - ID'!$L$20)*('Tax Percentages'!Z5)</f>
        <v>2.8857640031980384E-6</v>
      </c>
      <c r="AA4" s="30">
        <f>('Fuel Prices - ID'!AK3/'Fuel Prices - ID'!$L$20)*('Tax Percentages'!AA5)</f>
        <v>2.9204094749878533E-6</v>
      </c>
      <c r="AB4" s="30">
        <f>('Fuel Prices - ID'!AL3/'Fuel Prices - ID'!$L$20)*('Tax Percentages'!AB5)</f>
        <v>2.9550549467776522E-6</v>
      </c>
      <c r="AC4" s="30">
        <f>('Fuel Prices - ID'!AM3/'Fuel Prices - ID'!$L$20)*('Tax Percentages'!AC5)</f>
        <v>2.9897004185674667E-6</v>
      </c>
      <c r="AD4" s="30">
        <f>('Fuel Prices - ID'!AN3/'Fuel Prices - ID'!$L$20)*('Tax Percentages'!AD5)</f>
        <v>3.0243458903572656E-6</v>
      </c>
      <c r="AE4" s="30">
        <f>('Fuel Prices - ID'!AO3/'Fuel Prices - ID'!$L$20)*('Tax Percentages'!AE5)</f>
        <v>3.0589913621470806E-6</v>
      </c>
      <c r="AF4" s="30">
        <f>('Fuel Prices - ID'!AP3/'Fuel Prices - ID'!$L$20)*('Tax Percentages'!AF5)</f>
        <v>3.0936368339368951E-6</v>
      </c>
      <c r="AG4" s="30">
        <f>('Fuel Prices - ID'!AQ3/'Fuel Prices - ID'!$L$20)*('Tax Percentages'!AG5)</f>
        <v>3.1282823057266944E-6</v>
      </c>
    </row>
    <row r="5" spans="1:35" x14ac:dyDescent="0.2">
      <c r="A5" s="1" t="s">
        <v>117</v>
      </c>
      <c r="B5" s="30">
        <f>('Fuel Prices - ID'!L5/'Fuel Prices - ID'!$L$20)*('Tax Percentages'!B5)</f>
        <v>2.5521641662355579E-6</v>
      </c>
      <c r="C5" s="30">
        <f>('Fuel Prices - ID'!M5/'Fuel Prices - ID'!$L$20)*('Tax Percentages'!C5)</f>
        <v>2.4659424038627354E-6</v>
      </c>
      <c r="D5" s="30">
        <f>('Fuel Prices - ID'!N5/'Fuel Prices - ID'!$L$20)*('Tax Percentages'!D5)</f>
        <v>2.6697392967439527E-6</v>
      </c>
      <c r="E5" s="30">
        <f>('Fuel Prices - ID'!O5/'Fuel Prices - ID'!$L$20)*('Tax Percentages'!E5)</f>
        <v>2.6459392400228593E-6</v>
      </c>
      <c r="F5" s="30">
        <f>('Fuel Prices - ID'!P5/'Fuel Prices - ID'!$L$20)*('Tax Percentages'!F5)</f>
        <v>2.6184078733748886E-6</v>
      </c>
      <c r="G5" s="30">
        <f>('Fuel Prices - ID'!Q5/'Fuel Prices - ID'!$L$20)*('Tax Percentages'!G5)</f>
        <v>2.6009150024676938E-6</v>
      </c>
      <c r="H5" s="30">
        <f>('Fuel Prices - ID'!R5/'Fuel Prices - ID'!$L$20)*('Tax Percentages'!H5)</f>
        <v>2.6037792282638368E-6</v>
      </c>
      <c r="I5" s="30">
        <f>('Fuel Prices - ID'!S5/'Fuel Prices - ID'!$L$20)*('Tax Percentages'!I5)</f>
        <v>2.580253475308029E-6</v>
      </c>
      <c r="J5" s="30">
        <f>('Fuel Prices - ID'!T5/'Fuel Prices - ID'!$L$20)*('Tax Percentages'!J5)</f>
        <v>2.5765363752329575E-6</v>
      </c>
      <c r="K5" s="30">
        <f>('Fuel Prices - ID'!U5/'Fuel Prices - ID'!$L$20)*('Tax Percentages'!K5)</f>
        <v>2.5818873674099142E-6</v>
      </c>
      <c r="L5" s="30">
        <f>('Fuel Prices - ID'!V5/'Fuel Prices - ID'!$L$20)*('Tax Percentages'!L5)</f>
        <v>2.581454139794026E-6</v>
      </c>
      <c r="M5" s="30">
        <f>('Fuel Prices - ID'!W5/'Fuel Prices - ID'!$L$20)*('Tax Percentages'!M5)</f>
        <v>2.5888198698833131E-6</v>
      </c>
      <c r="N5" s="30">
        <f>('Fuel Prices - ID'!X5/'Fuel Prices - ID'!$L$20)*('Tax Percentages'!N5)</f>
        <v>2.5921522065785637E-6</v>
      </c>
      <c r="O5" s="30">
        <f>('Fuel Prices - ID'!Y5/'Fuel Prices - ID'!$L$20)*('Tax Percentages'!O5)</f>
        <v>2.6036258250072764E-6</v>
      </c>
      <c r="P5" s="30">
        <f>('Fuel Prices - ID'!Z5/'Fuel Prices - ID'!$L$20)*('Tax Percentages'!P5)</f>
        <v>2.5976155093948509E-6</v>
      </c>
      <c r="Q5" s="30">
        <f>('Fuel Prices - ID'!AA5/'Fuel Prices - ID'!$L$20)*('Tax Percentages'!Q5)</f>
        <v>2.5932224429741225E-6</v>
      </c>
      <c r="R5" s="30">
        <f>('Fuel Prices - ID'!AB5/'Fuel Prices - ID'!$L$20)*('Tax Percentages'!R5)</f>
        <v>2.5909328583922351E-6</v>
      </c>
      <c r="S5" s="30">
        <f>('Fuel Prices - ID'!AC5/'Fuel Prices - ID'!$L$20)*('Tax Percentages'!S5)</f>
        <v>2.5900253907490115E-6</v>
      </c>
      <c r="T5" s="30">
        <f>('Fuel Prices - ID'!AD5/'Fuel Prices - ID'!$L$20)*('Tax Percentages'!T5)</f>
        <v>2.5887750418840272E-6</v>
      </c>
      <c r="U5" s="30">
        <f>('Fuel Prices - ID'!AE5/'Fuel Prices - ID'!$L$20)*('Tax Percentages'!U5)</f>
        <v>2.5895497297545728E-6</v>
      </c>
      <c r="V5" s="30">
        <f>('Fuel Prices - ID'!AF5/'Fuel Prices - ID'!$L$20)*('Tax Percentages'!V5)</f>
        <v>2.5907327619838103E-6</v>
      </c>
      <c r="W5" s="30">
        <f>('Fuel Prices - ID'!AG5/'Fuel Prices - ID'!$L$20)*('Tax Percentages'!W5)</f>
        <v>2.5915368887632555E-6</v>
      </c>
      <c r="X5" s="30">
        <f>('Fuel Prices - ID'!AH5/'Fuel Prices - ID'!$L$20)*('Tax Percentages'!X5)</f>
        <v>2.592453502305913E-6</v>
      </c>
      <c r="Y5" s="30">
        <f>('Fuel Prices - ID'!AI5/'Fuel Prices - ID'!$L$20)*('Tax Percentages'!Y5)</f>
        <v>2.5927838325261495E-6</v>
      </c>
      <c r="Z5" s="30">
        <f>('Fuel Prices - ID'!AJ5/'Fuel Prices - ID'!$L$20)*('Tax Percentages'!Z5)</f>
        <v>2.5928412530668385E-6</v>
      </c>
      <c r="AA5" s="30">
        <f>('Fuel Prices - ID'!AK5/'Fuel Prices - ID'!$L$20)*('Tax Percentages'!AA5)</f>
        <v>2.5918608374358898E-6</v>
      </c>
      <c r="AB5" s="30">
        <f>('Fuel Prices - ID'!AL5/'Fuel Prices - ID'!$L$20)*('Tax Percentages'!AB5)</f>
        <v>2.5913376854396206E-6</v>
      </c>
      <c r="AC5" s="30">
        <f>('Fuel Prices - ID'!AM5/'Fuel Prices - ID'!$L$20)*('Tax Percentages'!AC5)</f>
        <v>2.5911663438455746E-6</v>
      </c>
      <c r="AD5" s="30">
        <f>('Fuel Prices - ID'!AN5/'Fuel Prices - ID'!$L$20)*('Tax Percentages'!AD5)</f>
        <v>2.5911875697958781E-6</v>
      </c>
      <c r="AE5" s="30">
        <f>('Fuel Prices - ID'!AO5/'Fuel Prices - ID'!$L$20)*('Tax Percentages'!AE5)</f>
        <v>2.5912932224365026E-6</v>
      </c>
      <c r="AF5" s="30">
        <f>('Fuel Prices - ID'!AP5/'Fuel Prices - ID'!$L$20)*('Tax Percentages'!AF5)</f>
        <v>2.5915221479412739E-6</v>
      </c>
      <c r="AG5" s="30">
        <f>('Fuel Prices - ID'!AQ5/'Fuel Prices - ID'!$L$20)*('Tax Percentages'!AG5)</f>
        <v>2.5917014586855195E-6</v>
      </c>
    </row>
    <row r="6" spans="1:35" x14ac:dyDescent="0.2">
      <c r="A6" s="1" t="s">
        <v>118</v>
      </c>
      <c r="B6" s="30">
        <f>('Fuel Prices - ID'!L4/'Fuel Prices - ID'!$L$20)*('Tax Percentages'!B5)</f>
        <v>2.2245214692188309E-6</v>
      </c>
      <c r="C6" s="30">
        <f>('Fuel Prices - ID'!M4/'Fuel Prices - ID'!$L$20)*('Tax Percentages'!C5)</f>
        <v>2.1727884117951371E-6</v>
      </c>
      <c r="D6" s="30">
        <f>('Fuel Prices - ID'!N4/'Fuel Prices - ID'!$L$20)*('Tax Percentages'!D5)</f>
        <v>2.2608913762560927E-6</v>
      </c>
      <c r="E6" s="30">
        <f>('Fuel Prices - ID'!O4/'Fuel Prices - ID'!$L$20)*('Tax Percentages'!E5)</f>
        <v>2.2784492624120128E-6</v>
      </c>
      <c r="F6" s="30">
        <f>('Fuel Prices - ID'!P4/'Fuel Prices - ID'!$L$20)*('Tax Percentages'!F5)</f>
        <v>2.2960071485679328E-6</v>
      </c>
      <c r="G6" s="30">
        <f>('Fuel Prices - ID'!Q4/'Fuel Prices - ID'!$L$20)*('Tax Percentages'!G5)</f>
        <v>2.3135650347238529E-6</v>
      </c>
      <c r="H6" s="30">
        <f>('Fuel Prices - ID'!R4/'Fuel Prices - ID'!$L$20)*('Tax Percentages'!H5)</f>
        <v>2.3311229208797726E-6</v>
      </c>
      <c r="I6" s="30">
        <f>('Fuel Prices - ID'!S4/'Fuel Prices - ID'!$L$20)*('Tax Percentages'!I5)</f>
        <v>2.3486808070356927E-6</v>
      </c>
      <c r="J6" s="30">
        <f>('Fuel Prices - ID'!T4/'Fuel Prices - ID'!$L$20)*('Tax Percentages'!J5)</f>
        <v>2.3662386931916128E-6</v>
      </c>
      <c r="K6" s="30">
        <f>('Fuel Prices - ID'!U4/'Fuel Prices - ID'!$L$20)*('Tax Percentages'!K5)</f>
        <v>2.3837965793475329E-6</v>
      </c>
      <c r="L6" s="30">
        <f>('Fuel Prices - ID'!V4/'Fuel Prices - ID'!$L$20)*('Tax Percentages'!L5)</f>
        <v>2.4013544655034526E-6</v>
      </c>
      <c r="M6" s="30">
        <f>('Fuel Prices - ID'!W4/'Fuel Prices - ID'!$L$20)*('Tax Percentages'!M5)</f>
        <v>2.4189123516593731E-6</v>
      </c>
      <c r="N6" s="30">
        <f>('Fuel Prices - ID'!X4/'Fuel Prices - ID'!$L$20)*('Tax Percentages'!N5)</f>
        <v>2.4364702378152932E-6</v>
      </c>
      <c r="O6" s="30">
        <f>('Fuel Prices - ID'!Y4/'Fuel Prices - ID'!$L$20)*('Tax Percentages'!O5)</f>
        <v>2.4540281239712128E-6</v>
      </c>
      <c r="P6" s="30">
        <f>('Fuel Prices - ID'!Z4/'Fuel Prices - ID'!$L$20)*('Tax Percentages'!P5)</f>
        <v>2.4715860101271329E-6</v>
      </c>
      <c r="Q6" s="30">
        <f>('Fuel Prices - ID'!AA4/'Fuel Prices - ID'!$L$20)*('Tax Percentages'!Q5)</f>
        <v>2.489143896283053E-6</v>
      </c>
      <c r="R6" s="30">
        <f>('Fuel Prices - ID'!AB4/'Fuel Prices - ID'!$L$20)*('Tax Percentages'!R5)</f>
        <v>2.5067017824389807E-6</v>
      </c>
      <c r="S6" s="30">
        <f>('Fuel Prices - ID'!AC4/'Fuel Prices - ID'!$L$20)*('Tax Percentages'!S5)</f>
        <v>2.5242596685949008E-6</v>
      </c>
      <c r="T6" s="30">
        <f>('Fuel Prices - ID'!AD4/'Fuel Prices - ID'!$L$20)*('Tax Percentages'!T5)</f>
        <v>2.5418175547508209E-6</v>
      </c>
      <c r="U6" s="30">
        <f>('Fuel Prices - ID'!AE4/'Fuel Prices - ID'!$L$20)*('Tax Percentages'!U5)</f>
        <v>2.5593754409067406E-6</v>
      </c>
      <c r="V6" s="30">
        <f>('Fuel Prices - ID'!AF4/'Fuel Prices - ID'!$L$20)*('Tax Percentages'!V5)</f>
        <v>2.5769333270626611E-6</v>
      </c>
      <c r="W6" s="30">
        <f>('Fuel Prices - ID'!AG4/'Fuel Prices - ID'!$L$20)*('Tax Percentages'!W5)</f>
        <v>2.5944912132185808E-6</v>
      </c>
      <c r="X6" s="30">
        <f>('Fuel Prices - ID'!AH4/'Fuel Prices - ID'!$L$20)*('Tax Percentages'!X5)</f>
        <v>2.6120490993745009E-6</v>
      </c>
      <c r="Y6" s="30">
        <f>('Fuel Prices - ID'!AI4/'Fuel Prices - ID'!$L$20)*('Tax Percentages'!Y5)</f>
        <v>2.6296069855304209E-6</v>
      </c>
      <c r="Z6" s="30">
        <f>('Fuel Prices - ID'!AJ4/'Fuel Prices - ID'!$L$20)*('Tax Percentages'!Z5)</f>
        <v>2.647164871686341E-6</v>
      </c>
      <c r="AA6" s="30">
        <f>('Fuel Prices - ID'!AK4/'Fuel Prices - ID'!$L$20)*('Tax Percentages'!AA5)</f>
        <v>2.6647227578422607E-6</v>
      </c>
      <c r="AB6" s="30">
        <f>('Fuel Prices - ID'!AL4/'Fuel Prices - ID'!$L$20)*('Tax Percentages'!AB5)</f>
        <v>2.6822806439981808E-6</v>
      </c>
      <c r="AC6" s="30">
        <f>('Fuel Prices - ID'!AM4/'Fuel Prices - ID'!$L$20)*('Tax Percentages'!AC5)</f>
        <v>2.6998385301541009E-6</v>
      </c>
      <c r="AD6" s="30">
        <f>('Fuel Prices - ID'!AN4/'Fuel Prices - ID'!$L$20)*('Tax Percentages'!AD5)</f>
        <v>2.717396416310021E-6</v>
      </c>
      <c r="AE6" s="30">
        <f>('Fuel Prices - ID'!AO4/'Fuel Prices - ID'!$L$20)*('Tax Percentages'!AE5)</f>
        <v>2.7349543024659411E-6</v>
      </c>
      <c r="AF6" s="30">
        <f>('Fuel Prices - ID'!AP4/'Fuel Prices - ID'!$L$20)*('Tax Percentages'!AF5)</f>
        <v>2.7525121886218612E-6</v>
      </c>
      <c r="AG6" s="30">
        <f>('Fuel Prices - ID'!AQ4/'Fuel Prices - ID'!$L$20)*('Tax Percentages'!AG5)</f>
        <v>2.7700700747777813E-6</v>
      </c>
    </row>
    <row r="7" spans="1:35" x14ac:dyDescent="0.2">
      <c r="A7" s="1" t="s">
        <v>119</v>
      </c>
      <c r="B7" s="30">
        <f t="shared" ref="B7:AG7" si="1">B6</f>
        <v>2.2245214692188309E-6</v>
      </c>
      <c r="C7" s="30">
        <f t="shared" si="1"/>
        <v>2.1727884117951371E-6</v>
      </c>
      <c r="D7" s="30">
        <f t="shared" si="1"/>
        <v>2.2608913762560927E-6</v>
      </c>
      <c r="E7" s="30">
        <f t="shared" si="1"/>
        <v>2.2784492624120128E-6</v>
      </c>
      <c r="F7" s="30">
        <f t="shared" si="1"/>
        <v>2.2960071485679328E-6</v>
      </c>
      <c r="G7" s="30">
        <f t="shared" si="1"/>
        <v>2.3135650347238529E-6</v>
      </c>
      <c r="H7" s="30">
        <f t="shared" si="1"/>
        <v>2.3311229208797726E-6</v>
      </c>
      <c r="I7" s="30">
        <f t="shared" si="1"/>
        <v>2.3486808070356927E-6</v>
      </c>
      <c r="J7" s="30">
        <f t="shared" si="1"/>
        <v>2.3662386931916128E-6</v>
      </c>
      <c r="K7" s="30">
        <f t="shared" si="1"/>
        <v>2.3837965793475329E-6</v>
      </c>
      <c r="L7" s="30">
        <f t="shared" si="1"/>
        <v>2.4013544655034526E-6</v>
      </c>
      <c r="M7" s="30">
        <f t="shared" si="1"/>
        <v>2.4189123516593731E-6</v>
      </c>
      <c r="N7" s="30">
        <f t="shared" si="1"/>
        <v>2.4364702378152932E-6</v>
      </c>
      <c r="O7" s="30">
        <f t="shared" si="1"/>
        <v>2.4540281239712128E-6</v>
      </c>
      <c r="P7" s="30">
        <f t="shared" si="1"/>
        <v>2.4715860101271329E-6</v>
      </c>
      <c r="Q7" s="30">
        <f t="shared" si="1"/>
        <v>2.489143896283053E-6</v>
      </c>
      <c r="R7" s="30">
        <f t="shared" si="1"/>
        <v>2.5067017824389807E-6</v>
      </c>
      <c r="S7" s="30">
        <f t="shared" si="1"/>
        <v>2.5242596685949008E-6</v>
      </c>
      <c r="T7" s="30">
        <f t="shared" si="1"/>
        <v>2.5418175547508209E-6</v>
      </c>
      <c r="U7" s="30">
        <f t="shared" si="1"/>
        <v>2.5593754409067406E-6</v>
      </c>
      <c r="V7" s="30">
        <f t="shared" si="1"/>
        <v>2.5769333270626611E-6</v>
      </c>
      <c r="W7" s="30">
        <f t="shared" si="1"/>
        <v>2.5944912132185808E-6</v>
      </c>
      <c r="X7" s="30">
        <f t="shared" si="1"/>
        <v>2.6120490993745009E-6</v>
      </c>
      <c r="Y7" s="30">
        <f t="shared" si="1"/>
        <v>2.6296069855304209E-6</v>
      </c>
      <c r="Z7" s="30">
        <f t="shared" si="1"/>
        <v>2.647164871686341E-6</v>
      </c>
      <c r="AA7" s="30">
        <f t="shared" si="1"/>
        <v>2.6647227578422607E-6</v>
      </c>
      <c r="AB7" s="30">
        <f t="shared" si="1"/>
        <v>2.6822806439981808E-6</v>
      </c>
      <c r="AC7" s="30">
        <f t="shared" si="1"/>
        <v>2.6998385301541009E-6</v>
      </c>
      <c r="AD7" s="30">
        <f t="shared" si="1"/>
        <v>2.717396416310021E-6</v>
      </c>
      <c r="AE7" s="30">
        <f t="shared" si="1"/>
        <v>2.7349543024659411E-6</v>
      </c>
      <c r="AF7" s="30">
        <f t="shared" si="1"/>
        <v>2.7525121886218612E-6</v>
      </c>
      <c r="AG7" s="30">
        <f t="shared" si="1"/>
        <v>2.7700700747777813E-6</v>
      </c>
    </row>
    <row r="8" spans="1:35" x14ac:dyDescent="0.2">
      <c r="A8" s="1" t="s">
        <v>120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</row>
    <row r="9" spans="1:35" x14ac:dyDescent="0.2">
      <c r="A9" s="1" t="s">
        <v>121</v>
      </c>
      <c r="B9" s="30">
        <f t="shared" ref="B9:AG9" si="2">B6</f>
        <v>2.2245214692188309E-6</v>
      </c>
      <c r="C9" s="30">
        <f t="shared" si="2"/>
        <v>2.1727884117951371E-6</v>
      </c>
      <c r="D9" s="30">
        <f t="shared" si="2"/>
        <v>2.2608913762560927E-6</v>
      </c>
      <c r="E9" s="30">
        <f t="shared" si="2"/>
        <v>2.2784492624120128E-6</v>
      </c>
      <c r="F9" s="30">
        <f t="shared" si="2"/>
        <v>2.2960071485679328E-6</v>
      </c>
      <c r="G9" s="30">
        <f t="shared" si="2"/>
        <v>2.3135650347238529E-6</v>
      </c>
      <c r="H9" s="30">
        <f t="shared" si="2"/>
        <v>2.3311229208797726E-6</v>
      </c>
      <c r="I9" s="30">
        <f t="shared" si="2"/>
        <v>2.3486808070356927E-6</v>
      </c>
      <c r="J9" s="30">
        <f t="shared" si="2"/>
        <v>2.3662386931916128E-6</v>
      </c>
      <c r="K9" s="30">
        <f t="shared" si="2"/>
        <v>2.3837965793475329E-6</v>
      </c>
      <c r="L9" s="30">
        <f t="shared" si="2"/>
        <v>2.4013544655034526E-6</v>
      </c>
      <c r="M9" s="30">
        <f t="shared" si="2"/>
        <v>2.4189123516593731E-6</v>
      </c>
      <c r="N9" s="30">
        <f t="shared" si="2"/>
        <v>2.4364702378152932E-6</v>
      </c>
      <c r="O9" s="30">
        <f t="shared" si="2"/>
        <v>2.4540281239712128E-6</v>
      </c>
      <c r="P9" s="30">
        <f t="shared" si="2"/>
        <v>2.4715860101271329E-6</v>
      </c>
      <c r="Q9" s="30">
        <f t="shared" si="2"/>
        <v>2.489143896283053E-6</v>
      </c>
      <c r="R9" s="30">
        <f t="shared" si="2"/>
        <v>2.5067017824389807E-6</v>
      </c>
      <c r="S9" s="30">
        <f t="shared" si="2"/>
        <v>2.5242596685949008E-6</v>
      </c>
      <c r="T9" s="30">
        <f t="shared" si="2"/>
        <v>2.5418175547508209E-6</v>
      </c>
      <c r="U9" s="30">
        <f t="shared" si="2"/>
        <v>2.5593754409067406E-6</v>
      </c>
      <c r="V9" s="30">
        <f t="shared" si="2"/>
        <v>2.5769333270626611E-6</v>
      </c>
      <c r="W9" s="30">
        <f t="shared" si="2"/>
        <v>2.5944912132185808E-6</v>
      </c>
      <c r="X9" s="30">
        <f t="shared" si="2"/>
        <v>2.6120490993745009E-6</v>
      </c>
      <c r="Y9" s="30">
        <f t="shared" si="2"/>
        <v>2.6296069855304209E-6</v>
      </c>
      <c r="Z9" s="30">
        <f t="shared" si="2"/>
        <v>2.647164871686341E-6</v>
      </c>
      <c r="AA9" s="30">
        <f t="shared" si="2"/>
        <v>2.6647227578422607E-6</v>
      </c>
      <c r="AB9" s="30">
        <f t="shared" si="2"/>
        <v>2.6822806439981808E-6</v>
      </c>
      <c r="AC9" s="30">
        <f t="shared" si="2"/>
        <v>2.6998385301541009E-6</v>
      </c>
      <c r="AD9" s="30">
        <f t="shared" si="2"/>
        <v>2.717396416310021E-6</v>
      </c>
      <c r="AE9" s="30">
        <f t="shared" si="2"/>
        <v>2.7349543024659411E-6</v>
      </c>
      <c r="AF9" s="30">
        <f t="shared" si="2"/>
        <v>2.7525121886218612E-6</v>
      </c>
      <c r="AG9" s="30">
        <f t="shared" si="2"/>
        <v>2.7700700747777813E-6</v>
      </c>
    </row>
    <row r="10" spans="1:35" x14ac:dyDescent="0.2"/>
    <row r="11" spans="1:35" x14ac:dyDescent="0.2">
      <c r="B11" s="30"/>
    </row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1000"/>
  <sheetViews>
    <sheetView workbookViewId="0">
      <selection activeCell="H13" sqref="H13"/>
    </sheetView>
  </sheetViews>
  <sheetFormatPr baseColWidth="10" defaultColWidth="14.5" defaultRowHeight="15" customHeight="1" x14ac:dyDescent="0.2"/>
  <cols>
    <col min="1" max="1" width="32.83203125" customWidth="1"/>
    <col min="2" max="32" width="8.6640625" style="46" customWidth="1"/>
    <col min="33" max="33" width="8.6640625" customWidth="1"/>
  </cols>
  <sheetData>
    <row r="1" spans="1:33" x14ac:dyDescent="0.2">
      <c r="A1" s="1" t="s">
        <v>90</v>
      </c>
      <c r="B1" s="46">
        <v>0.1</v>
      </c>
    </row>
    <row r="2" spans="1:33" x14ac:dyDescent="0.2">
      <c r="A2" s="12" t="s">
        <v>91</v>
      </c>
    </row>
    <row r="3" spans="1:33" x14ac:dyDescent="0.2"/>
    <row r="4" spans="1:33" x14ac:dyDescent="0.2">
      <c r="B4" s="47">
        <v>2019</v>
      </c>
      <c r="C4" s="47">
        <v>2020</v>
      </c>
      <c r="D4" s="47">
        <v>2021</v>
      </c>
      <c r="E4" s="47">
        <v>2022</v>
      </c>
      <c r="F4" s="47">
        <v>2023</v>
      </c>
      <c r="G4" s="47">
        <v>2024</v>
      </c>
      <c r="H4" s="47">
        <v>2025</v>
      </c>
      <c r="I4" s="47">
        <v>2026</v>
      </c>
      <c r="J4" s="47">
        <v>2027</v>
      </c>
      <c r="K4" s="47">
        <v>2028</v>
      </c>
      <c r="L4" s="47">
        <v>2029</v>
      </c>
      <c r="M4" s="47">
        <v>2030</v>
      </c>
      <c r="N4" s="47">
        <v>2031</v>
      </c>
      <c r="O4" s="47">
        <v>2032</v>
      </c>
      <c r="P4" s="47">
        <v>2033</v>
      </c>
      <c r="Q4" s="47">
        <v>2034</v>
      </c>
      <c r="R4" s="47">
        <v>2035</v>
      </c>
      <c r="S4" s="47">
        <v>2036</v>
      </c>
      <c r="T4" s="47">
        <v>2037</v>
      </c>
      <c r="U4" s="47">
        <v>2038</v>
      </c>
      <c r="V4" s="47">
        <v>2039</v>
      </c>
      <c r="W4" s="47">
        <v>2040</v>
      </c>
      <c r="X4" s="47">
        <v>2041</v>
      </c>
      <c r="Y4" s="47">
        <v>2042</v>
      </c>
      <c r="Z4" s="47">
        <v>2043</v>
      </c>
      <c r="AA4" s="47">
        <v>2044</v>
      </c>
      <c r="AB4" s="47">
        <v>2045</v>
      </c>
      <c r="AC4" s="47">
        <v>2046</v>
      </c>
      <c r="AD4" s="47">
        <v>2047</v>
      </c>
      <c r="AE4" s="47">
        <v>2048</v>
      </c>
      <c r="AF4" s="47">
        <v>2049</v>
      </c>
      <c r="AG4" s="1">
        <v>2050</v>
      </c>
    </row>
    <row r="5" spans="1:33" x14ac:dyDescent="0.2">
      <c r="A5" s="24" t="s">
        <v>92</v>
      </c>
      <c r="B5" s="48">
        <f t="shared" ref="B5:AG5" si="0">$B$1</f>
        <v>0.1</v>
      </c>
      <c r="C5" s="46">
        <f t="shared" si="0"/>
        <v>0.1</v>
      </c>
      <c r="D5" s="46">
        <f t="shared" si="0"/>
        <v>0.1</v>
      </c>
      <c r="E5" s="46">
        <f t="shared" si="0"/>
        <v>0.1</v>
      </c>
      <c r="F5" s="46">
        <f t="shared" si="0"/>
        <v>0.1</v>
      </c>
      <c r="G5" s="46">
        <f t="shared" si="0"/>
        <v>0.1</v>
      </c>
      <c r="H5" s="46">
        <f t="shared" si="0"/>
        <v>0.1</v>
      </c>
      <c r="I5" s="46">
        <f t="shared" si="0"/>
        <v>0.1</v>
      </c>
      <c r="J5" s="46">
        <f t="shared" si="0"/>
        <v>0.1</v>
      </c>
      <c r="K5" s="46">
        <f t="shared" si="0"/>
        <v>0.1</v>
      </c>
      <c r="L5" s="46">
        <f t="shared" si="0"/>
        <v>0.1</v>
      </c>
      <c r="M5" s="46">
        <f t="shared" si="0"/>
        <v>0.1</v>
      </c>
      <c r="N5" s="46">
        <f t="shared" si="0"/>
        <v>0.1</v>
      </c>
      <c r="O5" s="46">
        <f t="shared" si="0"/>
        <v>0.1</v>
      </c>
      <c r="P5" s="46">
        <f t="shared" si="0"/>
        <v>0.1</v>
      </c>
      <c r="Q5" s="46">
        <f t="shared" si="0"/>
        <v>0.1</v>
      </c>
      <c r="R5" s="46">
        <f t="shared" si="0"/>
        <v>0.1</v>
      </c>
      <c r="S5" s="46">
        <f t="shared" si="0"/>
        <v>0.1</v>
      </c>
      <c r="T5" s="46">
        <f t="shared" si="0"/>
        <v>0.1</v>
      </c>
      <c r="U5" s="46">
        <f t="shared" si="0"/>
        <v>0.1</v>
      </c>
      <c r="V5" s="46">
        <f t="shared" si="0"/>
        <v>0.1</v>
      </c>
      <c r="W5" s="46">
        <f t="shared" si="0"/>
        <v>0.1</v>
      </c>
      <c r="X5" s="46">
        <f t="shared" si="0"/>
        <v>0.1</v>
      </c>
      <c r="Y5" s="46">
        <f t="shared" si="0"/>
        <v>0.1</v>
      </c>
      <c r="Z5" s="46">
        <f t="shared" si="0"/>
        <v>0.1</v>
      </c>
      <c r="AA5" s="46">
        <f t="shared" si="0"/>
        <v>0.1</v>
      </c>
      <c r="AB5" s="46">
        <f t="shared" si="0"/>
        <v>0.1</v>
      </c>
      <c r="AC5" s="46">
        <f t="shared" si="0"/>
        <v>0.1</v>
      </c>
      <c r="AD5" s="46">
        <f t="shared" si="0"/>
        <v>0.1</v>
      </c>
      <c r="AE5" s="46">
        <f t="shared" si="0"/>
        <v>0.1</v>
      </c>
      <c r="AF5" s="46">
        <f t="shared" si="0"/>
        <v>0.1</v>
      </c>
      <c r="AG5">
        <f t="shared" si="0"/>
        <v>0.1</v>
      </c>
    </row>
    <row r="6" spans="1:33" x14ac:dyDescent="0.2">
      <c r="A6" s="24" t="s">
        <v>93</v>
      </c>
      <c r="B6" s="46">
        <f t="shared" ref="B6:AG6" si="1">$B$1</f>
        <v>0.1</v>
      </c>
      <c r="C6" s="46">
        <f t="shared" si="1"/>
        <v>0.1</v>
      </c>
      <c r="D6" s="46">
        <f t="shared" si="1"/>
        <v>0.1</v>
      </c>
      <c r="E6" s="46">
        <f t="shared" si="1"/>
        <v>0.1</v>
      </c>
      <c r="F6" s="46">
        <f t="shared" si="1"/>
        <v>0.1</v>
      </c>
      <c r="G6" s="46">
        <f t="shared" si="1"/>
        <v>0.1</v>
      </c>
      <c r="H6" s="46">
        <f t="shared" si="1"/>
        <v>0.1</v>
      </c>
      <c r="I6" s="46">
        <f t="shared" si="1"/>
        <v>0.1</v>
      </c>
      <c r="J6" s="46">
        <f t="shared" si="1"/>
        <v>0.1</v>
      </c>
      <c r="K6" s="46">
        <f t="shared" si="1"/>
        <v>0.1</v>
      </c>
      <c r="L6" s="46">
        <f t="shared" si="1"/>
        <v>0.1</v>
      </c>
      <c r="M6" s="46">
        <f t="shared" si="1"/>
        <v>0.1</v>
      </c>
      <c r="N6" s="46">
        <f t="shared" si="1"/>
        <v>0.1</v>
      </c>
      <c r="O6" s="46">
        <f t="shared" si="1"/>
        <v>0.1</v>
      </c>
      <c r="P6" s="46">
        <f t="shared" si="1"/>
        <v>0.1</v>
      </c>
      <c r="Q6" s="46">
        <f t="shared" si="1"/>
        <v>0.1</v>
      </c>
      <c r="R6" s="46">
        <f t="shared" si="1"/>
        <v>0.1</v>
      </c>
      <c r="S6" s="46">
        <f t="shared" si="1"/>
        <v>0.1</v>
      </c>
      <c r="T6" s="46">
        <f t="shared" si="1"/>
        <v>0.1</v>
      </c>
      <c r="U6" s="46">
        <f t="shared" si="1"/>
        <v>0.1</v>
      </c>
      <c r="V6" s="46">
        <f t="shared" si="1"/>
        <v>0.1</v>
      </c>
      <c r="W6" s="46">
        <f t="shared" si="1"/>
        <v>0.1</v>
      </c>
      <c r="X6" s="46">
        <f t="shared" si="1"/>
        <v>0.1</v>
      </c>
      <c r="Y6" s="46">
        <f t="shared" si="1"/>
        <v>0.1</v>
      </c>
      <c r="Z6" s="46">
        <f t="shared" si="1"/>
        <v>0.1</v>
      </c>
      <c r="AA6" s="46">
        <f t="shared" si="1"/>
        <v>0.1</v>
      </c>
      <c r="AB6" s="46">
        <f t="shared" si="1"/>
        <v>0.1</v>
      </c>
      <c r="AC6" s="46">
        <f t="shared" si="1"/>
        <v>0.1</v>
      </c>
      <c r="AD6" s="46">
        <f t="shared" si="1"/>
        <v>0.1</v>
      </c>
      <c r="AE6" s="46">
        <f t="shared" si="1"/>
        <v>0.1</v>
      </c>
      <c r="AF6" s="46">
        <f t="shared" si="1"/>
        <v>0.1</v>
      </c>
      <c r="AG6">
        <f t="shared" si="1"/>
        <v>0.1</v>
      </c>
    </row>
    <row r="7" spans="1:33" x14ac:dyDescent="0.2">
      <c r="A7" s="24" t="s">
        <v>94</v>
      </c>
      <c r="B7" s="46">
        <f t="shared" ref="B7:AG7" si="2">$B$1</f>
        <v>0.1</v>
      </c>
      <c r="C7" s="46">
        <f t="shared" si="2"/>
        <v>0.1</v>
      </c>
      <c r="D7" s="46">
        <f t="shared" si="2"/>
        <v>0.1</v>
      </c>
      <c r="E7" s="46">
        <f t="shared" si="2"/>
        <v>0.1</v>
      </c>
      <c r="F7" s="46">
        <f t="shared" si="2"/>
        <v>0.1</v>
      </c>
      <c r="G7" s="46">
        <f t="shared" si="2"/>
        <v>0.1</v>
      </c>
      <c r="H7" s="46">
        <f t="shared" si="2"/>
        <v>0.1</v>
      </c>
      <c r="I7" s="46">
        <f t="shared" si="2"/>
        <v>0.1</v>
      </c>
      <c r="J7" s="46">
        <f t="shared" si="2"/>
        <v>0.1</v>
      </c>
      <c r="K7" s="46">
        <f t="shared" si="2"/>
        <v>0.1</v>
      </c>
      <c r="L7" s="46">
        <f t="shared" si="2"/>
        <v>0.1</v>
      </c>
      <c r="M7" s="46">
        <f t="shared" si="2"/>
        <v>0.1</v>
      </c>
      <c r="N7" s="46">
        <f t="shared" si="2"/>
        <v>0.1</v>
      </c>
      <c r="O7" s="46">
        <f t="shared" si="2"/>
        <v>0.1</v>
      </c>
      <c r="P7" s="46">
        <f t="shared" si="2"/>
        <v>0.1</v>
      </c>
      <c r="Q7" s="46">
        <f t="shared" si="2"/>
        <v>0.1</v>
      </c>
      <c r="R7" s="46">
        <f t="shared" si="2"/>
        <v>0.1</v>
      </c>
      <c r="S7" s="46">
        <f t="shared" si="2"/>
        <v>0.1</v>
      </c>
      <c r="T7" s="46">
        <f t="shared" si="2"/>
        <v>0.1</v>
      </c>
      <c r="U7" s="46">
        <f t="shared" si="2"/>
        <v>0.1</v>
      </c>
      <c r="V7" s="46">
        <f t="shared" si="2"/>
        <v>0.1</v>
      </c>
      <c r="W7" s="46">
        <f t="shared" si="2"/>
        <v>0.1</v>
      </c>
      <c r="X7" s="46">
        <f t="shared" si="2"/>
        <v>0.1</v>
      </c>
      <c r="Y7" s="46">
        <f t="shared" si="2"/>
        <v>0.1</v>
      </c>
      <c r="Z7" s="46">
        <f t="shared" si="2"/>
        <v>0.1</v>
      </c>
      <c r="AA7" s="46">
        <f t="shared" si="2"/>
        <v>0.1</v>
      </c>
      <c r="AB7" s="46">
        <f t="shared" si="2"/>
        <v>0.1</v>
      </c>
      <c r="AC7" s="46">
        <f t="shared" si="2"/>
        <v>0.1</v>
      </c>
      <c r="AD7" s="46">
        <f t="shared" si="2"/>
        <v>0.1</v>
      </c>
      <c r="AE7" s="46">
        <f t="shared" si="2"/>
        <v>0.1</v>
      </c>
      <c r="AF7" s="46">
        <f t="shared" si="2"/>
        <v>0.1</v>
      </c>
      <c r="AG7">
        <f t="shared" si="2"/>
        <v>0.1</v>
      </c>
    </row>
    <row r="8" spans="1:33" x14ac:dyDescent="0.2">
      <c r="A8" s="24" t="s">
        <v>95</v>
      </c>
      <c r="B8" s="46">
        <f t="shared" ref="B8:AG8" si="3">$B$1</f>
        <v>0.1</v>
      </c>
      <c r="C8" s="46">
        <f t="shared" si="3"/>
        <v>0.1</v>
      </c>
      <c r="D8" s="46">
        <f t="shared" si="3"/>
        <v>0.1</v>
      </c>
      <c r="E8" s="46">
        <f t="shared" si="3"/>
        <v>0.1</v>
      </c>
      <c r="F8" s="46">
        <f t="shared" si="3"/>
        <v>0.1</v>
      </c>
      <c r="G8" s="46">
        <f t="shared" si="3"/>
        <v>0.1</v>
      </c>
      <c r="H8" s="46">
        <f t="shared" si="3"/>
        <v>0.1</v>
      </c>
      <c r="I8" s="46">
        <f t="shared" si="3"/>
        <v>0.1</v>
      </c>
      <c r="J8" s="46">
        <f t="shared" si="3"/>
        <v>0.1</v>
      </c>
      <c r="K8" s="46">
        <f t="shared" si="3"/>
        <v>0.1</v>
      </c>
      <c r="L8" s="46">
        <f t="shared" si="3"/>
        <v>0.1</v>
      </c>
      <c r="M8" s="46">
        <f t="shared" si="3"/>
        <v>0.1</v>
      </c>
      <c r="N8" s="46">
        <f t="shared" si="3"/>
        <v>0.1</v>
      </c>
      <c r="O8" s="46">
        <f t="shared" si="3"/>
        <v>0.1</v>
      </c>
      <c r="P8" s="46">
        <f t="shared" si="3"/>
        <v>0.1</v>
      </c>
      <c r="Q8" s="46">
        <f t="shared" si="3"/>
        <v>0.1</v>
      </c>
      <c r="R8" s="46">
        <f t="shared" si="3"/>
        <v>0.1</v>
      </c>
      <c r="S8" s="46">
        <f t="shared" si="3"/>
        <v>0.1</v>
      </c>
      <c r="T8" s="46">
        <f t="shared" si="3"/>
        <v>0.1</v>
      </c>
      <c r="U8" s="46">
        <f t="shared" si="3"/>
        <v>0.1</v>
      </c>
      <c r="V8" s="46">
        <f t="shared" si="3"/>
        <v>0.1</v>
      </c>
      <c r="W8" s="46">
        <f t="shared" si="3"/>
        <v>0.1</v>
      </c>
      <c r="X8" s="46">
        <f t="shared" si="3"/>
        <v>0.1</v>
      </c>
      <c r="Y8" s="46">
        <f t="shared" si="3"/>
        <v>0.1</v>
      </c>
      <c r="Z8" s="46">
        <f t="shared" si="3"/>
        <v>0.1</v>
      </c>
      <c r="AA8" s="46">
        <f t="shared" si="3"/>
        <v>0.1</v>
      </c>
      <c r="AB8" s="46">
        <f t="shared" si="3"/>
        <v>0.1</v>
      </c>
      <c r="AC8" s="46">
        <f t="shared" si="3"/>
        <v>0.1</v>
      </c>
      <c r="AD8" s="46">
        <f t="shared" si="3"/>
        <v>0.1</v>
      </c>
      <c r="AE8" s="46">
        <f t="shared" si="3"/>
        <v>0.1</v>
      </c>
      <c r="AF8" s="46">
        <f t="shared" si="3"/>
        <v>0.1</v>
      </c>
      <c r="AG8">
        <f t="shared" si="3"/>
        <v>0.1</v>
      </c>
    </row>
    <row r="9" spans="1:33" x14ac:dyDescent="0.2">
      <c r="A9" s="29" t="s">
        <v>96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29">
        <v>0</v>
      </c>
    </row>
    <row r="10" spans="1:33" x14ac:dyDescent="0.2">
      <c r="A10" s="29" t="s">
        <v>97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29">
        <v>0</v>
      </c>
    </row>
    <row r="11" spans="1:33" x14ac:dyDescent="0.2">
      <c r="A11" s="29" t="s">
        <v>98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29">
        <v>0</v>
      </c>
    </row>
    <row r="12" spans="1:33" x14ac:dyDescent="0.2">
      <c r="A12" s="24" t="s">
        <v>99</v>
      </c>
      <c r="B12" s="46">
        <f t="shared" ref="B12:AG12" si="4">$B$1</f>
        <v>0.1</v>
      </c>
      <c r="C12" s="46">
        <f t="shared" si="4"/>
        <v>0.1</v>
      </c>
      <c r="D12" s="46">
        <f t="shared" si="4"/>
        <v>0.1</v>
      </c>
      <c r="E12" s="46">
        <f t="shared" si="4"/>
        <v>0.1</v>
      </c>
      <c r="F12" s="46">
        <f t="shared" si="4"/>
        <v>0.1</v>
      </c>
      <c r="G12" s="46">
        <f t="shared" si="4"/>
        <v>0.1</v>
      </c>
      <c r="H12" s="46">
        <f t="shared" si="4"/>
        <v>0.1</v>
      </c>
      <c r="I12" s="46">
        <f t="shared" si="4"/>
        <v>0.1</v>
      </c>
      <c r="J12" s="46">
        <f t="shared" si="4"/>
        <v>0.1</v>
      </c>
      <c r="K12" s="46">
        <f t="shared" si="4"/>
        <v>0.1</v>
      </c>
      <c r="L12" s="46">
        <f t="shared" si="4"/>
        <v>0.1</v>
      </c>
      <c r="M12" s="46">
        <f t="shared" si="4"/>
        <v>0.1</v>
      </c>
      <c r="N12" s="46">
        <f t="shared" si="4"/>
        <v>0.1</v>
      </c>
      <c r="O12" s="46">
        <f t="shared" si="4"/>
        <v>0.1</v>
      </c>
      <c r="P12" s="46">
        <f t="shared" si="4"/>
        <v>0.1</v>
      </c>
      <c r="Q12" s="46">
        <f t="shared" si="4"/>
        <v>0.1</v>
      </c>
      <c r="R12" s="46">
        <f t="shared" si="4"/>
        <v>0.1</v>
      </c>
      <c r="S12" s="46">
        <f t="shared" si="4"/>
        <v>0.1</v>
      </c>
      <c r="T12" s="46">
        <f t="shared" si="4"/>
        <v>0.1</v>
      </c>
      <c r="U12" s="46">
        <f t="shared" si="4"/>
        <v>0.1</v>
      </c>
      <c r="V12" s="46">
        <f t="shared" si="4"/>
        <v>0.1</v>
      </c>
      <c r="W12" s="46">
        <f t="shared" si="4"/>
        <v>0.1</v>
      </c>
      <c r="X12" s="46">
        <f t="shared" si="4"/>
        <v>0.1</v>
      </c>
      <c r="Y12" s="46">
        <f t="shared" si="4"/>
        <v>0.1</v>
      </c>
      <c r="Z12" s="46">
        <f t="shared" si="4"/>
        <v>0.1</v>
      </c>
      <c r="AA12" s="46">
        <f t="shared" si="4"/>
        <v>0.1</v>
      </c>
      <c r="AB12" s="46">
        <f t="shared" si="4"/>
        <v>0.1</v>
      </c>
      <c r="AC12" s="46">
        <f t="shared" si="4"/>
        <v>0.1</v>
      </c>
      <c r="AD12" s="46">
        <f t="shared" si="4"/>
        <v>0.1</v>
      </c>
      <c r="AE12" s="46">
        <f t="shared" si="4"/>
        <v>0.1</v>
      </c>
      <c r="AF12" s="46">
        <f t="shared" si="4"/>
        <v>0.1</v>
      </c>
      <c r="AG12">
        <f t="shared" si="4"/>
        <v>0.1</v>
      </c>
    </row>
    <row r="13" spans="1:33" x14ac:dyDescent="0.2">
      <c r="A13" s="24" t="s">
        <v>100</v>
      </c>
      <c r="B13" s="48">
        <v>0.1</v>
      </c>
      <c r="C13" s="48">
        <v>0.1</v>
      </c>
      <c r="D13" s="48">
        <v>0.1</v>
      </c>
      <c r="E13" s="48">
        <v>0.1</v>
      </c>
      <c r="F13" s="48">
        <v>0.1</v>
      </c>
      <c r="G13" s="48">
        <v>0.1</v>
      </c>
      <c r="H13" s="48">
        <v>0.1</v>
      </c>
      <c r="I13" s="48">
        <v>0.1</v>
      </c>
      <c r="J13" s="48">
        <v>0.1</v>
      </c>
      <c r="K13" s="48">
        <v>0.1</v>
      </c>
      <c r="L13" s="48">
        <v>0.1</v>
      </c>
      <c r="M13" s="48">
        <v>0.1</v>
      </c>
      <c r="N13" s="48">
        <v>0.1</v>
      </c>
      <c r="O13" s="48">
        <v>0.1</v>
      </c>
      <c r="P13" s="48">
        <v>0.1</v>
      </c>
      <c r="Q13" s="48">
        <v>0.1</v>
      </c>
      <c r="R13" s="48">
        <v>0.1</v>
      </c>
      <c r="S13" s="48">
        <v>0.1</v>
      </c>
      <c r="T13" s="48">
        <v>0.1</v>
      </c>
      <c r="U13" s="48">
        <v>0.1</v>
      </c>
      <c r="V13" s="48">
        <v>0.1</v>
      </c>
      <c r="W13" s="48">
        <v>0.1</v>
      </c>
      <c r="X13" s="48">
        <v>0.1</v>
      </c>
      <c r="Y13" s="48">
        <v>0.1</v>
      </c>
      <c r="Z13" s="48">
        <v>0.1</v>
      </c>
      <c r="AA13" s="48">
        <v>0.1</v>
      </c>
      <c r="AB13" s="48">
        <v>0.1</v>
      </c>
      <c r="AC13" s="48">
        <v>0.1</v>
      </c>
      <c r="AD13" s="48">
        <v>0.1</v>
      </c>
      <c r="AE13" s="48">
        <v>0.1</v>
      </c>
      <c r="AF13" s="48">
        <v>0.1</v>
      </c>
      <c r="AG13" s="24">
        <v>0.1</v>
      </c>
    </row>
    <row r="14" spans="1:33" x14ac:dyDescent="0.2">
      <c r="A14" s="24" t="s">
        <v>101</v>
      </c>
      <c r="B14" s="48">
        <v>0.1</v>
      </c>
      <c r="C14" s="48">
        <v>0.1</v>
      </c>
      <c r="D14" s="48">
        <v>0.1</v>
      </c>
      <c r="E14" s="48">
        <v>0.1</v>
      </c>
      <c r="F14" s="48">
        <v>0.1</v>
      </c>
      <c r="G14" s="48">
        <v>0.1</v>
      </c>
      <c r="H14" s="48">
        <v>0.1</v>
      </c>
      <c r="I14" s="48">
        <v>0.1</v>
      </c>
      <c r="J14" s="48">
        <v>0.1</v>
      </c>
      <c r="K14" s="48">
        <v>0.1</v>
      </c>
      <c r="L14" s="48">
        <v>0.1</v>
      </c>
      <c r="M14" s="48">
        <v>0.1</v>
      </c>
      <c r="N14" s="48">
        <v>0.1</v>
      </c>
      <c r="O14" s="48">
        <v>0.1</v>
      </c>
      <c r="P14" s="48">
        <v>0.1</v>
      </c>
      <c r="Q14" s="48">
        <v>0.1</v>
      </c>
      <c r="R14" s="48">
        <v>0.1</v>
      </c>
      <c r="S14" s="48">
        <v>0.1</v>
      </c>
      <c r="T14" s="48">
        <v>0.1</v>
      </c>
      <c r="U14" s="48">
        <v>0.1</v>
      </c>
      <c r="V14" s="48">
        <v>0.1</v>
      </c>
      <c r="W14" s="48">
        <v>0.1</v>
      </c>
      <c r="X14" s="48">
        <v>0.1</v>
      </c>
      <c r="Y14" s="48">
        <v>0.1</v>
      </c>
      <c r="Z14" s="48">
        <v>0.1</v>
      </c>
      <c r="AA14" s="48">
        <v>0.1</v>
      </c>
      <c r="AB14" s="48">
        <v>0.1</v>
      </c>
      <c r="AC14" s="48">
        <v>0.1</v>
      </c>
      <c r="AD14" s="48">
        <v>0.1</v>
      </c>
      <c r="AE14" s="48">
        <v>0.1</v>
      </c>
      <c r="AF14" s="48">
        <v>0.1</v>
      </c>
      <c r="AG14" s="24">
        <v>0.1</v>
      </c>
    </row>
    <row r="15" spans="1:33" x14ac:dyDescent="0.2">
      <c r="A15" s="24" t="s">
        <v>102</v>
      </c>
      <c r="B15" s="48">
        <f t="shared" ref="B15:AG15" si="5">B13</f>
        <v>0.1</v>
      </c>
      <c r="C15" s="46">
        <f t="shared" si="5"/>
        <v>0.1</v>
      </c>
      <c r="D15" s="46">
        <f t="shared" si="5"/>
        <v>0.1</v>
      </c>
      <c r="E15" s="46">
        <f t="shared" si="5"/>
        <v>0.1</v>
      </c>
      <c r="F15" s="46">
        <f t="shared" si="5"/>
        <v>0.1</v>
      </c>
      <c r="G15" s="46">
        <f t="shared" si="5"/>
        <v>0.1</v>
      </c>
      <c r="H15" s="46">
        <f t="shared" si="5"/>
        <v>0.1</v>
      </c>
      <c r="I15" s="46">
        <f t="shared" si="5"/>
        <v>0.1</v>
      </c>
      <c r="J15" s="46">
        <f t="shared" si="5"/>
        <v>0.1</v>
      </c>
      <c r="K15" s="46">
        <f t="shared" si="5"/>
        <v>0.1</v>
      </c>
      <c r="L15" s="46">
        <f t="shared" si="5"/>
        <v>0.1</v>
      </c>
      <c r="M15" s="46">
        <f t="shared" si="5"/>
        <v>0.1</v>
      </c>
      <c r="N15" s="46">
        <f t="shared" si="5"/>
        <v>0.1</v>
      </c>
      <c r="O15" s="46">
        <f t="shared" si="5"/>
        <v>0.1</v>
      </c>
      <c r="P15" s="46">
        <f t="shared" si="5"/>
        <v>0.1</v>
      </c>
      <c r="Q15" s="46">
        <f t="shared" si="5"/>
        <v>0.1</v>
      </c>
      <c r="R15" s="46">
        <f t="shared" si="5"/>
        <v>0.1</v>
      </c>
      <c r="S15" s="46">
        <f t="shared" si="5"/>
        <v>0.1</v>
      </c>
      <c r="T15" s="46">
        <f t="shared" si="5"/>
        <v>0.1</v>
      </c>
      <c r="U15" s="46">
        <f t="shared" si="5"/>
        <v>0.1</v>
      </c>
      <c r="V15" s="46">
        <f t="shared" si="5"/>
        <v>0.1</v>
      </c>
      <c r="W15" s="46">
        <f t="shared" si="5"/>
        <v>0.1</v>
      </c>
      <c r="X15" s="46">
        <f t="shared" si="5"/>
        <v>0.1</v>
      </c>
      <c r="Y15" s="46">
        <f t="shared" si="5"/>
        <v>0.1</v>
      </c>
      <c r="Z15" s="46">
        <f t="shared" si="5"/>
        <v>0.1</v>
      </c>
      <c r="AA15" s="46">
        <f t="shared" si="5"/>
        <v>0.1</v>
      </c>
      <c r="AB15" s="46">
        <f t="shared" si="5"/>
        <v>0.1</v>
      </c>
      <c r="AC15" s="46">
        <f t="shared" si="5"/>
        <v>0.1</v>
      </c>
      <c r="AD15" s="46">
        <f t="shared" si="5"/>
        <v>0.1</v>
      </c>
      <c r="AE15" s="46">
        <f t="shared" si="5"/>
        <v>0.1</v>
      </c>
      <c r="AF15" s="46">
        <f t="shared" si="5"/>
        <v>0.1</v>
      </c>
      <c r="AG15">
        <f t="shared" si="5"/>
        <v>0.1</v>
      </c>
    </row>
    <row r="16" spans="1:33" x14ac:dyDescent="0.2">
      <c r="A16" s="24" t="s">
        <v>103</v>
      </c>
      <c r="B16" s="46">
        <f t="shared" ref="B16:AG16" si="6">B14</f>
        <v>0.1</v>
      </c>
      <c r="C16" s="46">
        <f t="shared" si="6"/>
        <v>0.1</v>
      </c>
      <c r="D16" s="46">
        <f t="shared" si="6"/>
        <v>0.1</v>
      </c>
      <c r="E16" s="46">
        <f t="shared" si="6"/>
        <v>0.1</v>
      </c>
      <c r="F16" s="46">
        <f t="shared" si="6"/>
        <v>0.1</v>
      </c>
      <c r="G16" s="46">
        <f t="shared" si="6"/>
        <v>0.1</v>
      </c>
      <c r="H16" s="46">
        <f t="shared" si="6"/>
        <v>0.1</v>
      </c>
      <c r="I16" s="46">
        <f t="shared" si="6"/>
        <v>0.1</v>
      </c>
      <c r="J16" s="46">
        <f t="shared" si="6"/>
        <v>0.1</v>
      </c>
      <c r="K16" s="46">
        <f t="shared" si="6"/>
        <v>0.1</v>
      </c>
      <c r="L16" s="46">
        <f t="shared" si="6"/>
        <v>0.1</v>
      </c>
      <c r="M16" s="46">
        <f t="shared" si="6"/>
        <v>0.1</v>
      </c>
      <c r="N16" s="46">
        <f t="shared" si="6"/>
        <v>0.1</v>
      </c>
      <c r="O16" s="46">
        <f t="shared" si="6"/>
        <v>0.1</v>
      </c>
      <c r="P16" s="46">
        <f t="shared" si="6"/>
        <v>0.1</v>
      </c>
      <c r="Q16" s="46">
        <f t="shared" si="6"/>
        <v>0.1</v>
      </c>
      <c r="R16" s="46">
        <f t="shared" si="6"/>
        <v>0.1</v>
      </c>
      <c r="S16" s="46">
        <f t="shared" si="6"/>
        <v>0.1</v>
      </c>
      <c r="T16" s="46">
        <f t="shared" si="6"/>
        <v>0.1</v>
      </c>
      <c r="U16" s="46">
        <f t="shared" si="6"/>
        <v>0.1</v>
      </c>
      <c r="V16" s="46">
        <f t="shared" si="6"/>
        <v>0.1</v>
      </c>
      <c r="W16" s="46">
        <f t="shared" si="6"/>
        <v>0.1</v>
      </c>
      <c r="X16" s="46">
        <f t="shared" si="6"/>
        <v>0.1</v>
      </c>
      <c r="Y16" s="46">
        <f t="shared" si="6"/>
        <v>0.1</v>
      </c>
      <c r="Z16" s="46">
        <f t="shared" si="6"/>
        <v>0.1</v>
      </c>
      <c r="AA16" s="46">
        <f t="shared" si="6"/>
        <v>0.1</v>
      </c>
      <c r="AB16" s="46">
        <f t="shared" si="6"/>
        <v>0.1</v>
      </c>
      <c r="AC16" s="46">
        <f t="shared" si="6"/>
        <v>0.1</v>
      </c>
      <c r="AD16" s="46">
        <f t="shared" si="6"/>
        <v>0.1</v>
      </c>
      <c r="AE16" s="46">
        <f t="shared" si="6"/>
        <v>0.1</v>
      </c>
      <c r="AF16" s="46">
        <f t="shared" si="6"/>
        <v>0.1</v>
      </c>
      <c r="AG16">
        <f t="shared" si="6"/>
        <v>0.1</v>
      </c>
    </row>
    <row r="17" spans="1:33" x14ac:dyDescent="0.2">
      <c r="A17" s="24" t="s">
        <v>104</v>
      </c>
      <c r="B17" s="46">
        <f t="shared" ref="B17:AG17" si="7">$B$1</f>
        <v>0.1</v>
      </c>
      <c r="C17" s="46">
        <f t="shared" si="7"/>
        <v>0.1</v>
      </c>
      <c r="D17" s="46">
        <f t="shared" si="7"/>
        <v>0.1</v>
      </c>
      <c r="E17" s="46">
        <f t="shared" si="7"/>
        <v>0.1</v>
      </c>
      <c r="F17" s="46">
        <f t="shared" si="7"/>
        <v>0.1</v>
      </c>
      <c r="G17" s="46">
        <f t="shared" si="7"/>
        <v>0.1</v>
      </c>
      <c r="H17" s="46">
        <f t="shared" si="7"/>
        <v>0.1</v>
      </c>
      <c r="I17" s="46">
        <f t="shared" si="7"/>
        <v>0.1</v>
      </c>
      <c r="J17" s="46">
        <f t="shared" si="7"/>
        <v>0.1</v>
      </c>
      <c r="K17" s="46">
        <f t="shared" si="7"/>
        <v>0.1</v>
      </c>
      <c r="L17" s="46">
        <f t="shared" si="7"/>
        <v>0.1</v>
      </c>
      <c r="M17" s="46">
        <f t="shared" si="7"/>
        <v>0.1</v>
      </c>
      <c r="N17" s="46">
        <f t="shared" si="7"/>
        <v>0.1</v>
      </c>
      <c r="O17" s="46">
        <f t="shared" si="7"/>
        <v>0.1</v>
      </c>
      <c r="P17" s="46">
        <f t="shared" si="7"/>
        <v>0.1</v>
      </c>
      <c r="Q17" s="46">
        <f t="shared" si="7"/>
        <v>0.1</v>
      </c>
      <c r="R17" s="46">
        <f t="shared" si="7"/>
        <v>0.1</v>
      </c>
      <c r="S17" s="46">
        <f t="shared" si="7"/>
        <v>0.1</v>
      </c>
      <c r="T17" s="46">
        <f t="shared" si="7"/>
        <v>0.1</v>
      </c>
      <c r="U17" s="46">
        <f t="shared" si="7"/>
        <v>0.1</v>
      </c>
      <c r="V17" s="46">
        <f t="shared" si="7"/>
        <v>0.1</v>
      </c>
      <c r="W17" s="46">
        <f t="shared" si="7"/>
        <v>0.1</v>
      </c>
      <c r="X17" s="46">
        <f t="shared" si="7"/>
        <v>0.1</v>
      </c>
      <c r="Y17" s="46">
        <f t="shared" si="7"/>
        <v>0.1</v>
      </c>
      <c r="Z17" s="46">
        <f t="shared" si="7"/>
        <v>0.1</v>
      </c>
      <c r="AA17" s="46">
        <f t="shared" si="7"/>
        <v>0.1</v>
      </c>
      <c r="AB17" s="46">
        <f t="shared" si="7"/>
        <v>0.1</v>
      </c>
      <c r="AC17" s="46">
        <f t="shared" si="7"/>
        <v>0.1</v>
      </c>
      <c r="AD17" s="46">
        <f t="shared" si="7"/>
        <v>0.1</v>
      </c>
      <c r="AE17" s="46">
        <f t="shared" si="7"/>
        <v>0.1</v>
      </c>
      <c r="AF17" s="46">
        <f t="shared" si="7"/>
        <v>0.1</v>
      </c>
      <c r="AG17">
        <f t="shared" si="7"/>
        <v>0.1</v>
      </c>
    </row>
    <row r="18" spans="1:33" x14ac:dyDescent="0.2">
      <c r="A18" s="24" t="s">
        <v>105</v>
      </c>
      <c r="B18" s="46">
        <f t="shared" ref="B18:AG18" si="8">$B$1</f>
        <v>0.1</v>
      </c>
      <c r="C18" s="46">
        <f t="shared" si="8"/>
        <v>0.1</v>
      </c>
      <c r="D18" s="46">
        <f t="shared" si="8"/>
        <v>0.1</v>
      </c>
      <c r="E18" s="46">
        <f t="shared" si="8"/>
        <v>0.1</v>
      </c>
      <c r="F18" s="46">
        <f t="shared" si="8"/>
        <v>0.1</v>
      </c>
      <c r="G18" s="46">
        <f t="shared" si="8"/>
        <v>0.1</v>
      </c>
      <c r="H18" s="46">
        <f t="shared" si="8"/>
        <v>0.1</v>
      </c>
      <c r="I18" s="46">
        <f t="shared" si="8"/>
        <v>0.1</v>
      </c>
      <c r="J18" s="46">
        <f t="shared" si="8"/>
        <v>0.1</v>
      </c>
      <c r="K18" s="46">
        <f t="shared" si="8"/>
        <v>0.1</v>
      </c>
      <c r="L18" s="46">
        <f t="shared" si="8"/>
        <v>0.1</v>
      </c>
      <c r="M18" s="46">
        <f t="shared" si="8"/>
        <v>0.1</v>
      </c>
      <c r="N18" s="46">
        <f t="shared" si="8"/>
        <v>0.1</v>
      </c>
      <c r="O18" s="46">
        <f t="shared" si="8"/>
        <v>0.1</v>
      </c>
      <c r="P18" s="46">
        <f t="shared" si="8"/>
        <v>0.1</v>
      </c>
      <c r="Q18" s="46">
        <f t="shared" si="8"/>
        <v>0.1</v>
      </c>
      <c r="R18" s="46">
        <f t="shared" si="8"/>
        <v>0.1</v>
      </c>
      <c r="S18" s="46">
        <f t="shared" si="8"/>
        <v>0.1</v>
      </c>
      <c r="T18" s="46">
        <f t="shared" si="8"/>
        <v>0.1</v>
      </c>
      <c r="U18" s="46">
        <f t="shared" si="8"/>
        <v>0.1</v>
      </c>
      <c r="V18" s="46">
        <f t="shared" si="8"/>
        <v>0.1</v>
      </c>
      <c r="W18" s="46">
        <f t="shared" si="8"/>
        <v>0.1</v>
      </c>
      <c r="X18" s="46">
        <f t="shared" si="8"/>
        <v>0.1</v>
      </c>
      <c r="Y18" s="46">
        <f t="shared" si="8"/>
        <v>0.1</v>
      </c>
      <c r="Z18" s="46">
        <f t="shared" si="8"/>
        <v>0.1</v>
      </c>
      <c r="AA18" s="46">
        <f t="shared" si="8"/>
        <v>0.1</v>
      </c>
      <c r="AB18" s="46">
        <f t="shared" si="8"/>
        <v>0.1</v>
      </c>
      <c r="AC18" s="46">
        <f t="shared" si="8"/>
        <v>0.1</v>
      </c>
      <c r="AD18" s="46">
        <f t="shared" si="8"/>
        <v>0.1</v>
      </c>
      <c r="AE18" s="46">
        <f t="shared" si="8"/>
        <v>0.1</v>
      </c>
      <c r="AF18" s="46">
        <f t="shared" si="8"/>
        <v>0.1</v>
      </c>
      <c r="AG18">
        <f t="shared" si="8"/>
        <v>0.1</v>
      </c>
    </row>
    <row r="19" spans="1:33" x14ac:dyDescent="0.2">
      <c r="A19" s="29" t="s">
        <v>106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29">
        <v>0</v>
      </c>
    </row>
    <row r="20" spans="1:33" x14ac:dyDescent="0.2">
      <c r="A20" s="24" t="s">
        <v>107</v>
      </c>
      <c r="B20" s="46">
        <f t="shared" ref="B20:AG20" si="9">$B$1</f>
        <v>0.1</v>
      </c>
      <c r="C20" s="46">
        <f t="shared" si="9"/>
        <v>0.1</v>
      </c>
      <c r="D20" s="46">
        <f t="shared" si="9"/>
        <v>0.1</v>
      </c>
      <c r="E20" s="46">
        <f t="shared" si="9"/>
        <v>0.1</v>
      </c>
      <c r="F20" s="46">
        <f t="shared" si="9"/>
        <v>0.1</v>
      </c>
      <c r="G20" s="46">
        <f t="shared" si="9"/>
        <v>0.1</v>
      </c>
      <c r="H20" s="46">
        <f t="shared" si="9"/>
        <v>0.1</v>
      </c>
      <c r="I20" s="46">
        <f t="shared" si="9"/>
        <v>0.1</v>
      </c>
      <c r="J20" s="46">
        <f t="shared" si="9"/>
        <v>0.1</v>
      </c>
      <c r="K20" s="46">
        <f t="shared" si="9"/>
        <v>0.1</v>
      </c>
      <c r="L20" s="46">
        <f t="shared" si="9"/>
        <v>0.1</v>
      </c>
      <c r="M20" s="46">
        <f t="shared" si="9"/>
        <v>0.1</v>
      </c>
      <c r="N20" s="46">
        <f t="shared" si="9"/>
        <v>0.1</v>
      </c>
      <c r="O20" s="46">
        <f t="shared" si="9"/>
        <v>0.1</v>
      </c>
      <c r="P20" s="46">
        <f t="shared" si="9"/>
        <v>0.1</v>
      </c>
      <c r="Q20" s="46">
        <f t="shared" si="9"/>
        <v>0.1</v>
      </c>
      <c r="R20" s="46">
        <f t="shared" si="9"/>
        <v>0.1</v>
      </c>
      <c r="S20" s="46">
        <f t="shared" si="9"/>
        <v>0.1</v>
      </c>
      <c r="T20" s="46">
        <f t="shared" si="9"/>
        <v>0.1</v>
      </c>
      <c r="U20" s="46">
        <f t="shared" si="9"/>
        <v>0.1</v>
      </c>
      <c r="V20" s="46">
        <f t="shared" si="9"/>
        <v>0.1</v>
      </c>
      <c r="W20" s="46">
        <f t="shared" si="9"/>
        <v>0.1</v>
      </c>
      <c r="X20" s="46">
        <f t="shared" si="9"/>
        <v>0.1</v>
      </c>
      <c r="Y20" s="46">
        <f t="shared" si="9"/>
        <v>0.1</v>
      </c>
      <c r="Z20" s="46">
        <f t="shared" si="9"/>
        <v>0.1</v>
      </c>
      <c r="AA20" s="46">
        <f t="shared" si="9"/>
        <v>0.1</v>
      </c>
      <c r="AB20" s="46">
        <f t="shared" si="9"/>
        <v>0.1</v>
      </c>
      <c r="AC20" s="46">
        <f t="shared" si="9"/>
        <v>0.1</v>
      </c>
      <c r="AD20" s="46">
        <f t="shared" si="9"/>
        <v>0.1</v>
      </c>
      <c r="AE20" s="46">
        <f t="shared" si="9"/>
        <v>0.1</v>
      </c>
      <c r="AF20" s="46">
        <f t="shared" si="9"/>
        <v>0.1</v>
      </c>
      <c r="AG20">
        <f t="shared" si="9"/>
        <v>0.1</v>
      </c>
    </row>
    <row r="21" spans="1:33" ht="15.75" customHeight="1" x14ac:dyDescent="0.2">
      <c r="A21" s="24" t="s">
        <v>108</v>
      </c>
      <c r="B21" s="48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>
        <v>0</v>
      </c>
    </row>
    <row r="22" spans="1:33" ht="15.75" customHeight="1" x14ac:dyDescent="0.2">
      <c r="A22" s="24" t="s">
        <v>109</v>
      </c>
      <c r="B22" s="48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>
        <v>0</v>
      </c>
    </row>
    <row r="23" spans="1:33" ht="15.75" customHeight="1" x14ac:dyDescent="0.2">
      <c r="A23" s="24" t="s">
        <v>110</v>
      </c>
      <c r="B23" s="46">
        <f t="shared" ref="B23:AG23" si="10">$B$1</f>
        <v>0.1</v>
      </c>
      <c r="C23" s="46">
        <f t="shared" si="10"/>
        <v>0.1</v>
      </c>
      <c r="D23" s="46">
        <f t="shared" si="10"/>
        <v>0.1</v>
      </c>
      <c r="E23" s="46">
        <f t="shared" si="10"/>
        <v>0.1</v>
      </c>
      <c r="F23" s="46">
        <f t="shared" si="10"/>
        <v>0.1</v>
      </c>
      <c r="G23" s="46">
        <f t="shared" si="10"/>
        <v>0.1</v>
      </c>
      <c r="H23" s="46">
        <f t="shared" si="10"/>
        <v>0.1</v>
      </c>
      <c r="I23" s="46">
        <f t="shared" si="10"/>
        <v>0.1</v>
      </c>
      <c r="J23" s="46">
        <f t="shared" si="10"/>
        <v>0.1</v>
      </c>
      <c r="K23" s="46">
        <f t="shared" si="10"/>
        <v>0.1</v>
      </c>
      <c r="L23" s="46">
        <f t="shared" si="10"/>
        <v>0.1</v>
      </c>
      <c r="M23" s="46">
        <f t="shared" si="10"/>
        <v>0.1</v>
      </c>
      <c r="N23" s="46">
        <f t="shared" si="10"/>
        <v>0.1</v>
      </c>
      <c r="O23" s="46">
        <f t="shared" si="10"/>
        <v>0.1</v>
      </c>
      <c r="P23" s="46">
        <f t="shared" si="10"/>
        <v>0.1</v>
      </c>
      <c r="Q23" s="46">
        <f t="shared" si="10"/>
        <v>0.1</v>
      </c>
      <c r="R23" s="46">
        <f t="shared" si="10"/>
        <v>0.1</v>
      </c>
      <c r="S23" s="46">
        <f t="shared" si="10"/>
        <v>0.1</v>
      </c>
      <c r="T23" s="46">
        <f t="shared" si="10"/>
        <v>0.1</v>
      </c>
      <c r="U23" s="46">
        <f t="shared" si="10"/>
        <v>0.1</v>
      </c>
      <c r="V23" s="46">
        <f t="shared" si="10"/>
        <v>0.1</v>
      </c>
      <c r="W23" s="46">
        <f t="shared" si="10"/>
        <v>0.1</v>
      </c>
      <c r="X23" s="46">
        <f t="shared" si="10"/>
        <v>0.1</v>
      </c>
      <c r="Y23" s="46">
        <f t="shared" si="10"/>
        <v>0.1</v>
      </c>
      <c r="Z23" s="46">
        <f t="shared" si="10"/>
        <v>0.1</v>
      </c>
      <c r="AA23" s="46">
        <f t="shared" si="10"/>
        <v>0.1</v>
      </c>
      <c r="AB23" s="46">
        <f t="shared" si="10"/>
        <v>0.1</v>
      </c>
      <c r="AC23" s="46">
        <f t="shared" si="10"/>
        <v>0.1</v>
      </c>
      <c r="AD23" s="46">
        <f t="shared" si="10"/>
        <v>0.1</v>
      </c>
      <c r="AE23" s="46">
        <f t="shared" si="10"/>
        <v>0.1</v>
      </c>
      <c r="AF23" s="46">
        <f t="shared" si="10"/>
        <v>0.1</v>
      </c>
      <c r="AG23">
        <f t="shared" si="10"/>
        <v>0.1</v>
      </c>
    </row>
    <row r="24" spans="1:33" ht="15.75" customHeight="1" x14ac:dyDescent="0.2">
      <c r="A24" s="29" t="s">
        <v>111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29">
        <v>0</v>
      </c>
    </row>
    <row r="25" spans="1:33" ht="15.75" customHeight="1" x14ac:dyDescent="0.2">
      <c r="A25" s="24" t="s">
        <v>112</v>
      </c>
      <c r="B25" s="46">
        <f t="shared" ref="B25:AG25" si="11">$B$1</f>
        <v>0.1</v>
      </c>
      <c r="C25" s="46">
        <f t="shared" si="11"/>
        <v>0.1</v>
      </c>
      <c r="D25" s="46">
        <f t="shared" si="11"/>
        <v>0.1</v>
      </c>
      <c r="E25" s="46">
        <f t="shared" si="11"/>
        <v>0.1</v>
      </c>
      <c r="F25" s="46">
        <f t="shared" si="11"/>
        <v>0.1</v>
      </c>
      <c r="G25" s="46">
        <f t="shared" si="11"/>
        <v>0.1</v>
      </c>
      <c r="H25" s="46">
        <f t="shared" si="11"/>
        <v>0.1</v>
      </c>
      <c r="I25" s="46">
        <f t="shared" si="11"/>
        <v>0.1</v>
      </c>
      <c r="J25" s="46">
        <f t="shared" si="11"/>
        <v>0.1</v>
      </c>
      <c r="K25" s="46">
        <f t="shared" si="11"/>
        <v>0.1</v>
      </c>
      <c r="L25" s="46">
        <f t="shared" si="11"/>
        <v>0.1</v>
      </c>
      <c r="M25" s="46">
        <f t="shared" si="11"/>
        <v>0.1</v>
      </c>
      <c r="N25" s="46">
        <f t="shared" si="11"/>
        <v>0.1</v>
      </c>
      <c r="O25" s="46">
        <f t="shared" si="11"/>
        <v>0.1</v>
      </c>
      <c r="P25" s="46">
        <f t="shared" si="11"/>
        <v>0.1</v>
      </c>
      <c r="Q25" s="46">
        <f t="shared" si="11"/>
        <v>0.1</v>
      </c>
      <c r="R25" s="46">
        <f t="shared" si="11"/>
        <v>0.1</v>
      </c>
      <c r="S25" s="46">
        <f t="shared" si="11"/>
        <v>0.1</v>
      </c>
      <c r="T25" s="46">
        <f t="shared" si="11"/>
        <v>0.1</v>
      </c>
      <c r="U25" s="46">
        <f t="shared" si="11"/>
        <v>0.1</v>
      </c>
      <c r="V25" s="46">
        <f t="shared" si="11"/>
        <v>0.1</v>
      </c>
      <c r="W25" s="46">
        <f t="shared" si="11"/>
        <v>0.1</v>
      </c>
      <c r="X25" s="46">
        <f t="shared" si="11"/>
        <v>0.1</v>
      </c>
      <c r="Y25" s="46">
        <f t="shared" si="11"/>
        <v>0.1</v>
      </c>
      <c r="Z25" s="46">
        <f t="shared" si="11"/>
        <v>0.1</v>
      </c>
      <c r="AA25" s="46">
        <f t="shared" si="11"/>
        <v>0.1</v>
      </c>
      <c r="AB25" s="46">
        <f t="shared" si="11"/>
        <v>0.1</v>
      </c>
      <c r="AC25" s="46">
        <f t="shared" si="11"/>
        <v>0.1</v>
      </c>
      <c r="AD25" s="46">
        <f t="shared" si="11"/>
        <v>0.1</v>
      </c>
      <c r="AE25" s="46">
        <f t="shared" si="11"/>
        <v>0.1</v>
      </c>
      <c r="AF25" s="46">
        <f t="shared" si="11"/>
        <v>0.1</v>
      </c>
      <c r="AG25">
        <f t="shared" si="11"/>
        <v>0.1</v>
      </c>
    </row>
    <row r="26" spans="1:33" ht="15.75" customHeight="1" x14ac:dyDescent="0.2"/>
    <row r="27" spans="1:33" ht="15.75" customHeight="1" x14ac:dyDescent="0.2"/>
    <row r="28" spans="1:33" ht="15.75" customHeight="1" x14ac:dyDescent="0.2"/>
    <row r="29" spans="1:33" ht="15.75" customHeight="1" x14ac:dyDescent="0.2"/>
    <row r="30" spans="1:33" ht="15.75" customHeight="1" x14ac:dyDescent="0.2"/>
    <row r="31" spans="1:33" ht="15.75" customHeight="1" x14ac:dyDescent="0.2"/>
    <row r="32" spans="1:3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 s="31">
        <f>('Fuel Prices - ID'!L6/'Fuel Prices - ID'!$L$20)*('Tax Percentages'!B6)</f>
        <v>2.2417658216933954E-7</v>
      </c>
      <c r="C3" s="31">
        <f>('Fuel Prices - ID'!M6/'Fuel Prices - ID'!$L$20)*('Tax Percentages'!C6)</f>
        <v>2.586652871184687E-7</v>
      </c>
      <c r="D3" s="31">
        <f>('Fuel Prices - ID'!N6/'Fuel Prices - ID'!$L$20)*('Tax Percentages'!D6)</f>
        <v>2.5313234442645443E-7</v>
      </c>
      <c r="E3" s="31">
        <f>('Fuel Prices - ID'!O6/'Fuel Prices - ID'!$L$20)*('Tax Percentages'!E6)</f>
        <v>2.6230337715005351E-7</v>
      </c>
      <c r="F3" s="31">
        <f>('Fuel Prices - ID'!P6/'Fuel Prices - ID'!$L$20)*('Tax Percentages'!F6)</f>
        <v>2.6661915725527662E-7</v>
      </c>
      <c r="G3" s="31">
        <f>('Fuel Prices - ID'!Q6/'Fuel Prices - ID'!$L$20)*('Tax Percentages'!G6)</f>
        <v>2.6661915725527662E-7</v>
      </c>
      <c r="H3" s="31">
        <f>('Fuel Prices - ID'!R6/'Fuel Prices - ID'!$L$20)*('Tax Percentages'!H6)</f>
        <v>2.6661915725527662E-7</v>
      </c>
      <c r="I3" s="31">
        <f>('Fuel Prices - ID'!S6/'Fuel Prices - ID'!$L$20)*('Tax Percentages'!I6)</f>
        <v>2.6607968474212371E-7</v>
      </c>
      <c r="J3" s="31">
        <f>('Fuel Prices - ID'!T6/'Fuel Prices - ID'!$L$20)*('Tax Percentages'!J6)</f>
        <v>2.6446126720266504E-7</v>
      </c>
      <c r="K3" s="31">
        <f>('Fuel Prices - ID'!U6/'Fuel Prices - ID'!$L$20)*('Tax Percentages'!K6)</f>
        <v>2.6338232217635933E-7</v>
      </c>
      <c r="L3" s="31">
        <f>('Fuel Prices - ID'!V6/'Fuel Prices - ID'!$L$20)*('Tax Percentages'!L6)</f>
        <v>2.6122443212374774E-7</v>
      </c>
      <c r="M3" s="31">
        <f>('Fuel Prices - ID'!W6/'Fuel Prices - ID'!$L$20)*('Tax Percentages'!M6)</f>
        <v>2.5906654207113622E-7</v>
      </c>
      <c r="N3" s="31">
        <f>('Fuel Prices - ID'!X6/'Fuel Prices - ID'!$L$20)*('Tax Percentages'!N6)</f>
        <v>2.5690865201852463E-7</v>
      </c>
      <c r="O3" s="31">
        <f>('Fuel Prices - ID'!Y6/'Fuel Prices - ID'!$L$20)*('Tax Percentages'!O6)</f>
        <v>2.5529023447906596E-7</v>
      </c>
      <c r="P3" s="31">
        <f>('Fuel Prices - ID'!Z6/'Fuel Prices - ID'!$L$20)*('Tax Percentages'!P6)</f>
        <v>2.5313234442645443E-7</v>
      </c>
      <c r="Q3" s="31">
        <f>('Fuel Prices - ID'!AA6/'Fuel Prices - ID'!$L$20)*('Tax Percentages'!Q6)</f>
        <v>2.5151392688699576E-7</v>
      </c>
      <c r="R3" s="31">
        <f>('Fuel Prices - ID'!AB6/'Fuel Prices - ID'!$L$20)*('Tax Percentages'!R6)</f>
        <v>2.4935603683438423E-7</v>
      </c>
      <c r="S3" s="31">
        <f>('Fuel Prices - ID'!AC6/'Fuel Prices - ID'!$L$20)*('Tax Percentages'!S6)</f>
        <v>2.477376192949255E-7</v>
      </c>
      <c r="T3" s="31">
        <f>('Fuel Prices - ID'!AD6/'Fuel Prices - ID'!$L$20)*('Tax Percentages'!T6)</f>
        <v>2.4611920175546688E-7</v>
      </c>
      <c r="U3" s="31">
        <f>('Fuel Prices - ID'!AE6/'Fuel Prices - ID'!$L$20)*('Tax Percentages'!U6)</f>
        <v>2.4450078421600816E-7</v>
      </c>
      <c r="V3" s="31">
        <f>('Fuel Prices - ID'!AF6/'Fuel Prices - ID'!$L$20)*('Tax Percentages'!V6)</f>
        <v>2.4234289416339663E-7</v>
      </c>
      <c r="W3" s="31">
        <f>('Fuel Prices - ID'!AG6/'Fuel Prices - ID'!$L$20)*('Tax Percentages'!W6)</f>
        <v>2.4072447662393795E-7</v>
      </c>
      <c r="X3" s="31">
        <f>('Fuel Prices - ID'!AH6/'Fuel Prices - ID'!$L$20)*('Tax Percentages'!X6)</f>
        <v>2.3856658657132642E-7</v>
      </c>
      <c r="Y3" s="31">
        <f>('Fuel Prices - ID'!AI6/'Fuel Prices - ID'!$L$20)*('Tax Percentages'!Y6)</f>
        <v>2.3694816903186775E-7</v>
      </c>
      <c r="Z3" s="31">
        <f>('Fuel Prices - ID'!AJ6/'Fuel Prices - ID'!$L$20)*('Tax Percentages'!Z6)</f>
        <v>2.347902789792562E-7</v>
      </c>
      <c r="AA3" s="31">
        <f>('Fuel Prices - ID'!AK6/'Fuel Prices - ID'!$L$20)*('Tax Percentages'!AA6)</f>
        <v>2.3263238892664464E-7</v>
      </c>
      <c r="AB3" s="31">
        <f>('Fuel Prices - ID'!AL6/'Fuel Prices - ID'!$L$20)*('Tax Percentages'!AB6)</f>
        <v>2.3047449887403306E-7</v>
      </c>
      <c r="AC3" s="31">
        <f>('Fuel Prices - ID'!AM6/'Fuel Prices - ID'!$L$20)*('Tax Percentages'!AC6)</f>
        <v>2.2885608133457439E-7</v>
      </c>
      <c r="AD3" s="31">
        <f>('Fuel Prices - ID'!AN6/'Fuel Prices - ID'!$L$20)*('Tax Percentages'!AD6)</f>
        <v>2.2669819128196283E-7</v>
      </c>
      <c r="AE3" s="31">
        <f>('Fuel Prices - ID'!AO6/'Fuel Prices - ID'!$L$20)*('Tax Percentages'!AE6)</f>
        <v>2.2454030122935127E-7</v>
      </c>
      <c r="AF3" s="31">
        <f>('Fuel Prices - ID'!AP6/'Fuel Prices - ID'!$L$20)*('Tax Percentages'!AF6)</f>
        <v>2.2238241117673972E-7</v>
      </c>
      <c r="AG3" s="31">
        <f>('Fuel Prices - ID'!AQ6/'Fuel Prices - ID'!$L$20)*('Tax Percentages'!AG6)</f>
        <v>2.2022452112412816E-7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 s="30">
        <f t="shared" ref="B6:AG6" si="0">B3</f>
        <v>2.2417658216933954E-7</v>
      </c>
      <c r="C6" s="30">
        <f t="shared" si="0"/>
        <v>2.586652871184687E-7</v>
      </c>
      <c r="D6" s="30">
        <f t="shared" si="0"/>
        <v>2.5313234442645443E-7</v>
      </c>
      <c r="E6" s="30">
        <f t="shared" si="0"/>
        <v>2.6230337715005351E-7</v>
      </c>
      <c r="F6" s="30">
        <f t="shared" si="0"/>
        <v>2.6661915725527662E-7</v>
      </c>
      <c r="G6" s="30">
        <f t="shared" si="0"/>
        <v>2.6661915725527662E-7</v>
      </c>
      <c r="H6" s="30">
        <f t="shared" si="0"/>
        <v>2.6661915725527662E-7</v>
      </c>
      <c r="I6" s="30">
        <f t="shared" si="0"/>
        <v>2.6607968474212371E-7</v>
      </c>
      <c r="J6" s="30">
        <f t="shared" si="0"/>
        <v>2.6446126720266504E-7</v>
      </c>
      <c r="K6" s="30">
        <f t="shared" si="0"/>
        <v>2.6338232217635933E-7</v>
      </c>
      <c r="L6" s="30">
        <f t="shared" si="0"/>
        <v>2.6122443212374774E-7</v>
      </c>
      <c r="M6" s="30">
        <f t="shared" si="0"/>
        <v>2.5906654207113622E-7</v>
      </c>
      <c r="N6" s="30">
        <f t="shared" si="0"/>
        <v>2.5690865201852463E-7</v>
      </c>
      <c r="O6" s="30">
        <f t="shared" si="0"/>
        <v>2.5529023447906596E-7</v>
      </c>
      <c r="P6" s="30">
        <f t="shared" si="0"/>
        <v>2.5313234442645443E-7</v>
      </c>
      <c r="Q6" s="30">
        <f t="shared" si="0"/>
        <v>2.5151392688699576E-7</v>
      </c>
      <c r="R6" s="30">
        <f t="shared" si="0"/>
        <v>2.4935603683438423E-7</v>
      </c>
      <c r="S6" s="30">
        <f t="shared" si="0"/>
        <v>2.477376192949255E-7</v>
      </c>
      <c r="T6" s="30">
        <f t="shared" si="0"/>
        <v>2.4611920175546688E-7</v>
      </c>
      <c r="U6" s="30">
        <f t="shared" si="0"/>
        <v>2.4450078421600816E-7</v>
      </c>
      <c r="V6" s="30">
        <f t="shared" si="0"/>
        <v>2.4234289416339663E-7</v>
      </c>
      <c r="W6" s="30">
        <f t="shared" si="0"/>
        <v>2.4072447662393795E-7</v>
      </c>
      <c r="X6" s="30">
        <f t="shared" si="0"/>
        <v>2.3856658657132642E-7</v>
      </c>
      <c r="Y6" s="30">
        <f t="shared" si="0"/>
        <v>2.3694816903186775E-7</v>
      </c>
      <c r="Z6" s="30">
        <f t="shared" si="0"/>
        <v>2.347902789792562E-7</v>
      </c>
      <c r="AA6" s="30">
        <f t="shared" si="0"/>
        <v>2.3263238892664464E-7</v>
      </c>
      <c r="AB6" s="30">
        <f t="shared" si="0"/>
        <v>2.3047449887403306E-7</v>
      </c>
      <c r="AC6" s="30">
        <f t="shared" si="0"/>
        <v>2.2885608133457439E-7</v>
      </c>
      <c r="AD6" s="30">
        <f t="shared" si="0"/>
        <v>2.2669819128196283E-7</v>
      </c>
      <c r="AE6" s="30">
        <f t="shared" si="0"/>
        <v>2.2454030122935127E-7</v>
      </c>
      <c r="AF6" s="30">
        <f t="shared" si="0"/>
        <v>2.2238241117673972E-7</v>
      </c>
      <c r="AG6" s="30">
        <f t="shared" si="0"/>
        <v>2.2022452112412816E-7</v>
      </c>
    </row>
    <row r="7" spans="1:35" x14ac:dyDescent="0.2">
      <c r="A7" s="1" t="s">
        <v>119</v>
      </c>
      <c r="B7" s="31">
        <f t="shared" ref="B7:AG7" si="1">B3</f>
        <v>2.2417658216933954E-7</v>
      </c>
      <c r="C7" s="31">
        <f t="shared" si="1"/>
        <v>2.586652871184687E-7</v>
      </c>
      <c r="D7" s="31">
        <f t="shared" si="1"/>
        <v>2.5313234442645443E-7</v>
      </c>
      <c r="E7" s="31">
        <f t="shared" si="1"/>
        <v>2.6230337715005351E-7</v>
      </c>
      <c r="F7" s="31">
        <f t="shared" si="1"/>
        <v>2.6661915725527662E-7</v>
      </c>
      <c r="G7" s="31">
        <f t="shared" si="1"/>
        <v>2.6661915725527662E-7</v>
      </c>
      <c r="H7" s="31">
        <f t="shared" si="1"/>
        <v>2.6661915725527662E-7</v>
      </c>
      <c r="I7" s="31">
        <f t="shared" si="1"/>
        <v>2.6607968474212371E-7</v>
      </c>
      <c r="J7" s="31">
        <f t="shared" si="1"/>
        <v>2.6446126720266504E-7</v>
      </c>
      <c r="K7" s="31">
        <f t="shared" si="1"/>
        <v>2.6338232217635933E-7</v>
      </c>
      <c r="L7" s="31">
        <f t="shared" si="1"/>
        <v>2.6122443212374774E-7</v>
      </c>
      <c r="M7" s="31">
        <f t="shared" si="1"/>
        <v>2.5906654207113622E-7</v>
      </c>
      <c r="N7" s="31">
        <f t="shared" si="1"/>
        <v>2.5690865201852463E-7</v>
      </c>
      <c r="O7" s="31">
        <f t="shared" si="1"/>
        <v>2.5529023447906596E-7</v>
      </c>
      <c r="P7" s="31">
        <f t="shared" si="1"/>
        <v>2.5313234442645443E-7</v>
      </c>
      <c r="Q7" s="31">
        <f t="shared" si="1"/>
        <v>2.5151392688699576E-7</v>
      </c>
      <c r="R7" s="31">
        <f t="shared" si="1"/>
        <v>2.4935603683438423E-7</v>
      </c>
      <c r="S7" s="31">
        <f t="shared" si="1"/>
        <v>2.477376192949255E-7</v>
      </c>
      <c r="T7" s="31">
        <f t="shared" si="1"/>
        <v>2.4611920175546688E-7</v>
      </c>
      <c r="U7" s="31">
        <f t="shared" si="1"/>
        <v>2.4450078421600816E-7</v>
      </c>
      <c r="V7" s="31">
        <f t="shared" si="1"/>
        <v>2.4234289416339663E-7</v>
      </c>
      <c r="W7" s="31">
        <f t="shared" si="1"/>
        <v>2.4072447662393795E-7</v>
      </c>
      <c r="X7" s="31">
        <f t="shared" si="1"/>
        <v>2.3856658657132642E-7</v>
      </c>
      <c r="Y7" s="31">
        <f t="shared" si="1"/>
        <v>2.3694816903186775E-7</v>
      </c>
      <c r="Z7" s="31">
        <f t="shared" si="1"/>
        <v>2.347902789792562E-7</v>
      </c>
      <c r="AA7" s="31">
        <f t="shared" si="1"/>
        <v>2.3263238892664464E-7</v>
      </c>
      <c r="AB7" s="31">
        <f t="shared" si="1"/>
        <v>2.3047449887403306E-7</v>
      </c>
      <c r="AC7" s="31">
        <f t="shared" si="1"/>
        <v>2.2885608133457439E-7</v>
      </c>
      <c r="AD7" s="31">
        <f t="shared" si="1"/>
        <v>2.2669819128196283E-7</v>
      </c>
      <c r="AE7" s="31">
        <f t="shared" si="1"/>
        <v>2.2454030122935127E-7</v>
      </c>
      <c r="AF7" s="31">
        <f t="shared" si="1"/>
        <v>2.2238241117673972E-7</v>
      </c>
      <c r="AG7" s="31">
        <f t="shared" si="1"/>
        <v>2.2022452112412816E-7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2">B6</f>
        <v>2.2417658216933954E-7</v>
      </c>
      <c r="C9" s="30">
        <f t="shared" si="2"/>
        <v>2.586652871184687E-7</v>
      </c>
      <c r="D9" s="30">
        <f t="shared" si="2"/>
        <v>2.5313234442645443E-7</v>
      </c>
      <c r="E9" s="30">
        <f t="shared" si="2"/>
        <v>2.6230337715005351E-7</v>
      </c>
      <c r="F9" s="30">
        <f t="shared" si="2"/>
        <v>2.6661915725527662E-7</v>
      </c>
      <c r="G9" s="30">
        <f t="shared" si="2"/>
        <v>2.6661915725527662E-7</v>
      </c>
      <c r="H9" s="30">
        <f t="shared" si="2"/>
        <v>2.6661915725527662E-7</v>
      </c>
      <c r="I9" s="30">
        <f t="shared" si="2"/>
        <v>2.6607968474212371E-7</v>
      </c>
      <c r="J9" s="30">
        <f t="shared" si="2"/>
        <v>2.6446126720266504E-7</v>
      </c>
      <c r="K9" s="30">
        <f t="shared" si="2"/>
        <v>2.6338232217635933E-7</v>
      </c>
      <c r="L9" s="30">
        <f t="shared" si="2"/>
        <v>2.6122443212374774E-7</v>
      </c>
      <c r="M9" s="30">
        <f t="shared" si="2"/>
        <v>2.5906654207113622E-7</v>
      </c>
      <c r="N9" s="30">
        <f t="shared" si="2"/>
        <v>2.5690865201852463E-7</v>
      </c>
      <c r="O9" s="30">
        <f t="shared" si="2"/>
        <v>2.5529023447906596E-7</v>
      </c>
      <c r="P9" s="30">
        <f t="shared" si="2"/>
        <v>2.5313234442645443E-7</v>
      </c>
      <c r="Q9" s="30">
        <f t="shared" si="2"/>
        <v>2.5151392688699576E-7</v>
      </c>
      <c r="R9" s="30">
        <f t="shared" si="2"/>
        <v>2.4935603683438423E-7</v>
      </c>
      <c r="S9" s="30">
        <f t="shared" si="2"/>
        <v>2.477376192949255E-7</v>
      </c>
      <c r="T9" s="30">
        <f t="shared" si="2"/>
        <v>2.4611920175546688E-7</v>
      </c>
      <c r="U9" s="30">
        <f t="shared" si="2"/>
        <v>2.4450078421600816E-7</v>
      </c>
      <c r="V9" s="30">
        <f t="shared" si="2"/>
        <v>2.4234289416339663E-7</v>
      </c>
      <c r="W9" s="30">
        <f t="shared" si="2"/>
        <v>2.4072447662393795E-7</v>
      </c>
      <c r="X9" s="30">
        <f t="shared" si="2"/>
        <v>2.3856658657132642E-7</v>
      </c>
      <c r="Y9" s="30">
        <f t="shared" si="2"/>
        <v>2.3694816903186775E-7</v>
      </c>
      <c r="Z9" s="30">
        <f t="shared" si="2"/>
        <v>2.347902789792562E-7</v>
      </c>
      <c r="AA9" s="30">
        <f t="shared" si="2"/>
        <v>2.3263238892664464E-7</v>
      </c>
      <c r="AB9" s="30">
        <f t="shared" si="2"/>
        <v>2.3047449887403306E-7</v>
      </c>
      <c r="AC9" s="30">
        <f t="shared" si="2"/>
        <v>2.2885608133457439E-7</v>
      </c>
      <c r="AD9" s="30">
        <f t="shared" si="2"/>
        <v>2.2669819128196283E-7</v>
      </c>
      <c r="AE9" s="30">
        <f t="shared" si="2"/>
        <v>2.2454030122935127E-7</v>
      </c>
      <c r="AF9" s="30">
        <f t="shared" si="2"/>
        <v>2.2238241117673972E-7</v>
      </c>
      <c r="AG9" s="30">
        <f t="shared" si="2"/>
        <v>2.2022452112412816E-7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ID'!L8/10^6)*('Tax Percentages'!B7)</f>
        <v>2.53E-7</v>
      </c>
      <c r="C2" s="30">
        <f>('Fuel Prices - ID'!M8/10^6)*('Tax Percentages'!C7)</f>
        <v>1.9900000000000002E-7</v>
      </c>
      <c r="D2" s="30">
        <f>('Fuel Prices - ID'!N8/10^6)*('Tax Percentages'!D7)</f>
        <v>3.1718181818181818E-7</v>
      </c>
      <c r="E2" s="30">
        <f>('Fuel Prices - ID'!O8/10^6)*('Tax Percentages'!E7)</f>
        <v>3.0610743801652895E-7</v>
      </c>
      <c r="F2" s="30">
        <f>('Fuel Prices - ID'!P8/10^6)*('Tax Percentages'!F7)</f>
        <v>2.9748084147257701E-7</v>
      </c>
      <c r="G2" s="30">
        <f>('Fuel Prices - ID'!Q8/10^6)*('Tax Percentages'!G7)</f>
        <v>2.9943364524281127E-7</v>
      </c>
      <c r="H2" s="30">
        <f>('Fuel Prices - ID'!R8/10^6)*('Tax Percentages'!H7)</f>
        <v>2.9292761299215784E-7</v>
      </c>
      <c r="I2" s="30">
        <f>('Fuel Prices - ID'!S8/10^6)*('Tax Percentages'!I7)</f>
        <v>2.800119414459903E-7</v>
      </c>
      <c r="J2" s="30">
        <f>('Fuel Prices - ID'!T8/10^6)*('Tax Percentages'!J7)</f>
        <v>2.8183120885017127E-7</v>
      </c>
      <c r="K2" s="30">
        <f>('Fuel Prices - ID'!U8/10^6)*('Tax Percentages'!K7)</f>
        <v>2.850885914729141E-7</v>
      </c>
      <c r="L2" s="30">
        <f>('Fuel Prices - ID'!V8/10^6)*('Tax Percentages'!L7)</f>
        <v>2.8409664524317905E-7</v>
      </c>
      <c r="M2" s="30">
        <f>('Fuel Prices - ID'!W8/10^6)*('Tax Percentages'!M7)</f>
        <v>2.8146906753801341E-7</v>
      </c>
      <c r="N2" s="30">
        <f>('Fuel Prices - ID'!X8/10^6)*('Tax Percentages'!N7)</f>
        <v>2.8405716458692379E-7</v>
      </c>
      <c r="O2" s="30">
        <f>('Fuel Prices - ID'!Y8/10^6)*('Tax Percentages'!O7)</f>
        <v>2.9178963409482596E-7</v>
      </c>
      <c r="P2" s="30">
        <f>('Fuel Prices - ID'!Z8/10^6)*('Tax Percentages'!P7)</f>
        <v>2.8948125372328124E-7</v>
      </c>
      <c r="Q2" s="30">
        <f>('Fuel Prices - ID'!AA8/10^6)*('Tax Percentages'!Q7)</f>
        <v>2.8796978242389505E-7</v>
      </c>
      <c r="R2" s="30">
        <f>('Fuel Prices - ID'!AB8/10^6)*('Tax Percentages'!R7)</f>
        <v>2.8710514069219668E-7</v>
      </c>
      <c r="S2" s="30">
        <f>('Fuel Prices - ID'!AC8/10^6)*('Tax Percentages'!S7)</f>
        <v>2.8598436755123166E-7</v>
      </c>
      <c r="T2" s="30">
        <f>('Fuel Prices - ID'!AD8/10^6)*('Tax Percentages'!T7)</f>
        <v>2.8535316342023839E-7</v>
      </c>
      <c r="U2" s="30">
        <f>('Fuel Prices - ID'!AE8/10^6)*('Tax Percentages'!U7)</f>
        <v>2.8583872905426095E-7</v>
      </c>
      <c r="V2" s="30">
        <f>('Fuel Prices - ID'!AF8/10^6)*('Tax Percentages'!V7)</f>
        <v>2.8620304907281461E-7</v>
      </c>
      <c r="W2" s="30">
        <f>('Fuel Prices - ID'!AG8/10^6)*('Tax Percentages'!W7)</f>
        <v>2.8630436340007824E-7</v>
      </c>
      <c r="X2" s="30">
        <f>('Fuel Prices - ID'!AH8/10^6)*('Tax Percentages'!X7)</f>
        <v>2.8650506505070544E-7</v>
      </c>
      <c r="Y2" s="30">
        <f>('Fuel Prices - ID'!AI8/10^6)*('Tax Percentages'!Y7)</f>
        <v>2.8696288300640473E-7</v>
      </c>
      <c r="Z2" s="30">
        <f>('Fuel Prices - ID'!AJ8/10^6)*('Tax Percentages'!Z7)</f>
        <v>2.8722703922635756E-7</v>
      </c>
      <c r="AA2" s="30">
        <f>('Fuel Prices - ID'!AK8/10^6)*('Tax Percentages'!AA7)</f>
        <v>2.8681225787467861E-7</v>
      </c>
      <c r="AB2" s="30">
        <f>('Fuel Prices - ID'!AL8/10^6)*('Tax Percentages'!AB7)</f>
        <v>2.8656962188844201E-7</v>
      </c>
      <c r="AC2" s="30">
        <f>('Fuel Prices - ID'!AM8/10^6)*('Tax Percentages'!AC7)</f>
        <v>2.8644233456703717E-7</v>
      </c>
      <c r="AD2" s="30">
        <f>('Fuel Prices - ID'!AN8/10^6)*('Tax Percentages'!AD7)</f>
        <v>2.863820794647499E-7</v>
      </c>
      <c r="AE2" s="30">
        <f>('Fuel Prices - ID'!AO8/10^6)*('Tax Percentages'!AE7)</f>
        <v>2.8641823509325165E-7</v>
      </c>
      <c r="AF2" s="30">
        <f>('Fuel Prices - ID'!AP8/10^6)*('Tax Percentages'!AF7)</f>
        <v>2.8651505979079824E-7</v>
      </c>
      <c r="AG2" s="30">
        <f>('Fuel Prices - ID'!AQ8/10^6)*('Tax Percentages'!AG7)</f>
        <v>2.8657654440321074E-7</v>
      </c>
    </row>
    <row r="3" spans="1:35" x14ac:dyDescent="0.2">
      <c r="A3" s="1" t="s">
        <v>115</v>
      </c>
      <c r="B3" s="30">
        <f t="shared" ref="B3:AG3" si="0">B2</f>
        <v>2.53E-7</v>
      </c>
      <c r="C3" s="30">
        <f t="shared" si="0"/>
        <v>1.9900000000000002E-7</v>
      </c>
      <c r="D3" s="30">
        <f t="shared" si="0"/>
        <v>3.1718181818181818E-7</v>
      </c>
      <c r="E3" s="30">
        <f t="shared" si="0"/>
        <v>3.0610743801652895E-7</v>
      </c>
      <c r="F3" s="30">
        <f t="shared" si="0"/>
        <v>2.9748084147257701E-7</v>
      </c>
      <c r="G3" s="30">
        <f t="shared" si="0"/>
        <v>2.9943364524281127E-7</v>
      </c>
      <c r="H3" s="30">
        <f t="shared" si="0"/>
        <v>2.9292761299215784E-7</v>
      </c>
      <c r="I3" s="30">
        <f t="shared" si="0"/>
        <v>2.800119414459903E-7</v>
      </c>
      <c r="J3" s="30">
        <f t="shared" si="0"/>
        <v>2.8183120885017127E-7</v>
      </c>
      <c r="K3" s="30">
        <f t="shared" si="0"/>
        <v>2.850885914729141E-7</v>
      </c>
      <c r="L3" s="30">
        <f t="shared" si="0"/>
        <v>2.8409664524317905E-7</v>
      </c>
      <c r="M3" s="30">
        <f t="shared" si="0"/>
        <v>2.8146906753801341E-7</v>
      </c>
      <c r="N3" s="30">
        <f t="shared" si="0"/>
        <v>2.8405716458692379E-7</v>
      </c>
      <c r="O3" s="30">
        <f t="shared" si="0"/>
        <v>2.9178963409482596E-7</v>
      </c>
      <c r="P3" s="30">
        <f t="shared" si="0"/>
        <v>2.8948125372328124E-7</v>
      </c>
      <c r="Q3" s="30">
        <f t="shared" si="0"/>
        <v>2.8796978242389505E-7</v>
      </c>
      <c r="R3" s="30">
        <f t="shared" si="0"/>
        <v>2.8710514069219668E-7</v>
      </c>
      <c r="S3" s="30">
        <f t="shared" si="0"/>
        <v>2.8598436755123166E-7</v>
      </c>
      <c r="T3" s="30">
        <f t="shared" si="0"/>
        <v>2.8535316342023839E-7</v>
      </c>
      <c r="U3" s="30">
        <f t="shared" si="0"/>
        <v>2.8583872905426095E-7</v>
      </c>
      <c r="V3" s="30">
        <f t="shared" si="0"/>
        <v>2.8620304907281461E-7</v>
      </c>
      <c r="W3" s="30">
        <f t="shared" si="0"/>
        <v>2.8630436340007824E-7</v>
      </c>
      <c r="X3" s="30">
        <f t="shared" si="0"/>
        <v>2.8650506505070544E-7</v>
      </c>
      <c r="Y3" s="30">
        <f t="shared" si="0"/>
        <v>2.8696288300640473E-7</v>
      </c>
      <c r="Z3" s="30">
        <f t="shared" si="0"/>
        <v>2.8722703922635756E-7</v>
      </c>
      <c r="AA3" s="30">
        <f t="shared" si="0"/>
        <v>2.8681225787467861E-7</v>
      </c>
      <c r="AB3" s="30">
        <f t="shared" si="0"/>
        <v>2.8656962188844201E-7</v>
      </c>
      <c r="AC3" s="30">
        <f t="shared" si="0"/>
        <v>2.8644233456703717E-7</v>
      </c>
      <c r="AD3" s="30">
        <f t="shared" si="0"/>
        <v>2.863820794647499E-7</v>
      </c>
      <c r="AE3" s="30">
        <f t="shared" si="0"/>
        <v>2.8641823509325165E-7</v>
      </c>
      <c r="AF3" s="30">
        <f t="shared" si="0"/>
        <v>2.8651505979079824E-7</v>
      </c>
      <c r="AG3" s="30">
        <f t="shared" si="0"/>
        <v>2.8657654440321074E-7</v>
      </c>
    </row>
    <row r="4" spans="1:35" x14ac:dyDescent="0.2">
      <c r="A4" s="1" t="s">
        <v>116</v>
      </c>
      <c r="B4" s="30">
        <f t="shared" ref="B4:AG4" si="1">B2</f>
        <v>2.53E-7</v>
      </c>
      <c r="C4" s="30">
        <f t="shared" si="1"/>
        <v>1.9900000000000002E-7</v>
      </c>
      <c r="D4" s="30">
        <f t="shared" si="1"/>
        <v>3.1718181818181818E-7</v>
      </c>
      <c r="E4" s="30">
        <f t="shared" si="1"/>
        <v>3.0610743801652895E-7</v>
      </c>
      <c r="F4" s="30">
        <f t="shared" si="1"/>
        <v>2.9748084147257701E-7</v>
      </c>
      <c r="G4" s="30">
        <f t="shared" si="1"/>
        <v>2.9943364524281127E-7</v>
      </c>
      <c r="H4" s="30">
        <f t="shared" si="1"/>
        <v>2.9292761299215784E-7</v>
      </c>
      <c r="I4" s="30">
        <f t="shared" si="1"/>
        <v>2.800119414459903E-7</v>
      </c>
      <c r="J4" s="30">
        <f t="shared" si="1"/>
        <v>2.8183120885017127E-7</v>
      </c>
      <c r="K4" s="30">
        <f t="shared" si="1"/>
        <v>2.850885914729141E-7</v>
      </c>
      <c r="L4" s="30">
        <f t="shared" si="1"/>
        <v>2.8409664524317905E-7</v>
      </c>
      <c r="M4" s="30">
        <f t="shared" si="1"/>
        <v>2.8146906753801341E-7</v>
      </c>
      <c r="N4" s="30">
        <f t="shared" si="1"/>
        <v>2.8405716458692379E-7</v>
      </c>
      <c r="O4" s="30">
        <f t="shared" si="1"/>
        <v>2.9178963409482596E-7</v>
      </c>
      <c r="P4" s="30">
        <f t="shared" si="1"/>
        <v>2.8948125372328124E-7</v>
      </c>
      <c r="Q4" s="30">
        <f t="shared" si="1"/>
        <v>2.8796978242389505E-7</v>
      </c>
      <c r="R4" s="30">
        <f t="shared" si="1"/>
        <v>2.8710514069219668E-7</v>
      </c>
      <c r="S4" s="30">
        <f t="shared" si="1"/>
        <v>2.8598436755123166E-7</v>
      </c>
      <c r="T4" s="30">
        <f t="shared" si="1"/>
        <v>2.8535316342023839E-7</v>
      </c>
      <c r="U4" s="30">
        <f t="shared" si="1"/>
        <v>2.8583872905426095E-7</v>
      </c>
      <c r="V4" s="30">
        <f t="shared" si="1"/>
        <v>2.8620304907281461E-7</v>
      </c>
      <c r="W4" s="30">
        <f t="shared" si="1"/>
        <v>2.8630436340007824E-7</v>
      </c>
      <c r="X4" s="30">
        <f t="shared" si="1"/>
        <v>2.8650506505070544E-7</v>
      </c>
      <c r="Y4" s="30">
        <f t="shared" si="1"/>
        <v>2.8696288300640473E-7</v>
      </c>
      <c r="Z4" s="30">
        <f t="shared" si="1"/>
        <v>2.8722703922635756E-7</v>
      </c>
      <c r="AA4" s="30">
        <f t="shared" si="1"/>
        <v>2.8681225787467861E-7</v>
      </c>
      <c r="AB4" s="30">
        <f t="shared" si="1"/>
        <v>2.8656962188844201E-7</v>
      </c>
      <c r="AC4" s="30">
        <f t="shared" si="1"/>
        <v>2.8644233456703717E-7</v>
      </c>
      <c r="AD4" s="30">
        <f t="shared" si="1"/>
        <v>2.863820794647499E-7</v>
      </c>
      <c r="AE4" s="30">
        <f t="shared" si="1"/>
        <v>2.8641823509325165E-7</v>
      </c>
      <c r="AF4" s="30">
        <f t="shared" si="1"/>
        <v>2.8651505979079824E-7</v>
      </c>
      <c r="AG4" s="30">
        <f t="shared" si="1"/>
        <v>2.8657654440321074E-7</v>
      </c>
    </row>
    <row r="5" spans="1:35" x14ac:dyDescent="0.2">
      <c r="A5" s="1" t="s">
        <v>117</v>
      </c>
      <c r="B5" s="30">
        <f t="shared" ref="B5:AG5" si="2">B2</f>
        <v>2.53E-7</v>
      </c>
      <c r="C5" s="30">
        <f t="shared" si="2"/>
        <v>1.9900000000000002E-7</v>
      </c>
      <c r="D5" s="30">
        <f t="shared" si="2"/>
        <v>3.1718181818181818E-7</v>
      </c>
      <c r="E5" s="30">
        <f t="shared" si="2"/>
        <v>3.0610743801652895E-7</v>
      </c>
      <c r="F5" s="30">
        <f t="shared" si="2"/>
        <v>2.9748084147257701E-7</v>
      </c>
      <c r="G5" s="30">
        <f t="shared" si="2"/>
        <v>2.9943364524281127E-7</v>
      </c>
      <c r="H5" s="30">
        <f t="shared" si="2"/>
        <v>2.9292761299215784E-7</v>
      </c>
      <c r="I5" s="30">
        <f t="shared" si="2"/>
        <v>2.800119414459903E-7</v>
      </c>
      <c r="J5" s="30">
        <f t="shared" si="2"/>
        <v>2.8183120885017127E-7</v>
      </c>
      <c r="K5" s="30">
        <f t="shared" si="2"/>
        <v>2.850885914729141E-7</v>
      </c>
      <c r="L5" s="30">
        <f t="shared" si="2"/>
        <v>2.8409664524317905E-7</v>
      </c>
      <c r="M5" s="30">
        <f t="shared" si="2"/>
        <v>2.8146906753801341E-7</v>
      </c>
      <c r="N5" s="30">
        <f t="shared" si="2"/>
        <v>2.8405716458692379E-7</v>
      </c>
      <c r="O5" s="30">
        <f t="shared" si="2"/>
        <v>2.9178963409482596E-7</v>
      </c>
      <c r="P5" s="30">
        <f t="shared" si="2"/>
        <v>2.8948125372328124E-7</v>
      </c>
      <c r="Q5" s="30">
        <f t="shared" si="2"/>
        <v>2.8796978242389505E-7</v>
      </c>
      <c r="R5" s="30">
        <f t="shared" si="2"/>
        <v>2.8710514069219668E-7</v>
      </c>
      <c r="S5" s="30">
        <f t="shared" si="2"/>
        <v>2.8598436755123166E-7</v>
      </c>
      <c r="T5" s="30">
        <f t="shared" si="2"/>
        <v>2.8535316342023839E-7</v>
      </c>
      <c r="U5" s="30">
        <f t="shared" si="2"/>
        <v>2.8583872905426095E-7</v>
      </c>
      <c r="V5" s="30">
        <f t="shared" si="2"/>
        <v>2.8620304907281461E-7</v>
      </c>
      <c r="W5" s="30">
        <f t="shared" si="2"/>
        <v>2.8630436340007824E-7</v>
      </c>
      <c r="X5" s="30">
        <f t="shared" si="2"/>
        <v>2.8650506505070544E-7</v>
      </c>
      <c r="Y5" s="30">
        <f t="shared" si="2"/>
        <v>2.8696288300640473E-7</v>
      </c>
      <c r="Z5" s="30">
        <f t="shared" si="2"/>
        <v>2.8722703922635756E-7</v>
      </c>
      <c r="AA5" s="30">
        <f t="shared" si="2"/>
        <v>2.8681225787467861E-7</v>
      </c>
      <c r="AB5" s="30">
        <f t="shared" si="2"/>
        <v>2.8656962188844201E-7</v>
      </c>
      <c r="AC5" s="30">
        <f t="shared" si="2"/>
        <v>2.8644233456703717E-7</v>
      </c>
      <c r="AD5" s="30">
        <f t="shared" si="2"/>
        <v>2.863820794647499E-7</v>
      </c>
      <c r="AE5" s="30">
        <f t="shared" si="2"/>
        <v>2.8641823509325165E-7</v>
      </c>
      <c r="AF5" s="30">
        <f t="shared" si="2"/>
        <v>2.8651505979079824E-7</v>
      </c>
      <c r="AG5" s="30">
        <f t="shared" si="2"/>
        <v>2.8657654440321074E-7</v>
      </c>
    </row>
    <row r="6" spans="1:35" x14ac:dyDescent="0.2">
      <c r="A6" s="1" t="s">
        <v>118</v>
      </c>
      <c r="B6" s="30">
        <f t="shared" ref="B6:AG6" si="3">B2</f>
        <v>2.53E-7</v>
      </c>
      <c r="C6" s="30">
        <f t="shared" si="3"/>
        <v>1.9900000000000002E-7</v>
      </c>
      <c r="D6" s="30">
        <f t="shared" si="3"/>
        <v>3.1718181818181818E-7</v>
      </c>
      <c r="E6" s="30">
        <f t="shared" si="3"/>
        <v>3.0610743801652895E-7</v>
      </c>
      <c r="F6" s="30">
        <f t="shared" si="3"/>
        <v>2.9748084147257701E-7</v>
      </c>
      <c r="G6" s="30">
        <f t="shared" si="3"/>
        <v>2.9943364524281127E-7</v>
      </c>
      <c r="H6" s="30">
        <f t="shared" si="3"/>
        <v>2.9292761299215784E-7</v>
      </c>
      <c r="I6" s="30">
        <f t="shared" si="3"/>
        <v>2.800119414459903E-7</v>
      </c>
      <c r="J6" s="30">
        <f t="shared" si="3"/>
        <v>2.8183120885017127E-7</v>
      </c>
      <c r="K6" s="30">
        <f t="shared" si="3"/>
        <v>2.850885914729141E-7</v>
      </c>
      <c r="L6" s="30">
        <f t="shared" si="3"/>
        <v>2.8409664524317905E-7</v>
      </c>
      <c r="M6" s="30">
        <f t="shared" si="3"/>
        <v>2.8146906753801341E-7</v>
      </c>
      <c r="N6" s="30">
        <f t="shared" si="3"/>
        <v>2.8405716458692379E-7</v>
      </c>
      <c r="O6" s="30">
        <f t="shared" si="3"/>
        <v>2.9178963409482596E-7</v>
      </c>
      <c r="P6" s="30">
        <f t="shared" si="3"/>
        <v>2.8948125372328124E-7</v>
      </c>
      <c r="Q6" s="30">
        <f t="shared" si="3"/>
        <v>2.8796978242389505E-7</v>
      </c>
      <c r="R6" s="30">
        <f t="shared" si="3"/>
        <v>2.8710514069219668E-7</v>
      </c>
      <c r="S6" s="30">
        <f t="shared" si="3"/>
        <v>2.8598436755123166E-7</v>
      </c>
      <c r="T6" s="30">
        <f t="shared" si="3"/>
        <v>2.8535316342023839E-7</v>
      </c>
      <c r="U6" s="30">
        <f t="shared" si="3"/>
        <v>2.8583872905426095E-7</v>
      </c>
      <c r="V6" s="30">
        <f t="shared" si="3"/>
        <v>2.8620304907281461E-7</v>
      </c>
      <c r="W6" s="30">
        <f t="shared" si="3"/>
        <v>2.8630436340007824E-7</v>
      </c>
      <c r="X6" s="30">
        <f t="shared" si="3"/>
        <v>2.8650506505070544E-7</v>
      </c>
      <c r="Y6" s="30">
        <f t="shared" si="3"/>
        <v>2.8696288300640473E-7</v>
      </c>
      <c r="Z6" s="30">
        <f t="shared" si="3"/>
        <v>2.8722703922635756E-7</v>
      </c>
      <c r="AA6" s="30">
        <f t="shared" si="3"/>
        <v>2.8681225787467861E-7</v>
      </c>
      <c r="AB6" s="30">
        <f t="shared" si="3"/>
        <v>2.8656962188844201E-7</v>
      </c>
      <c r="AC6" s="30">
        <f t="shared" si="3"/>
        <v>2.8644233456703717E-7</v>
      </c>
      <c r="AD6" s="30">
        <f t="shared" si="3"/>
        <v>2.863820794647499E-7</v>
      </c>
      <c r="AE6" s="30">
        <f t="shared" si="3"/>
        <v>2.8641823509325165E-7</v>
      </c>
      <c r="AF6" s="30">
        <f t="shared" si="3"/>
        <v>2.8651505979079824E-7</v>
      </c>
      <c r="AG6" s="30">
        <f t="shared" si="3"/>
        <v>2.8657654440321074E-7</v>
      </c>
    </row>
    <row r="7" spans="1:35" x14ac:dyDescent="0.2">
      <c r="A7" s="1" t="s">
        <v>119</v>
      </c>
      <c r="B7" s="30">
        <f t="shared" ref="B7:AG7" si="4">B3</f>
        <v>2.53E-7</v>
      </c>
      <c r="C7" s="30">
        <f t="shared" si="4"/>
        <v>1.9900000000000002E-7</v>
      </c>
      <c r="D7" s="30">
        <f t="shared" si="4"/>
        <v>3.1718181818181818E-7</v>
      </c>
      <c r="E7" s="30">
        <f t="shared" si="4"/>
        <v>3.0610743801652895E-7</v>
      </c>
      <c r="F7" s="30">
        <f t="shared" si="4"/>
        <v>2.9748084147257701E-7</v>
      </c>
      <c r="G7" s="30">
        <f t="shared" si="4"/>
        <v>2.9943364524281127E-7</v>
      </c>
      <c r="H7" s="30">
        <f t="shared" si="4"/>
        <v>2.9292761299215784E-7</v>
      </c>
      <c r="I7" s="30">
        <f t="shared" si="4"/>
        <v>2.800119414459903E-7</v>
      </c>
      <c r="J7" s="30">
        <f t="shared" si="4"/>
        <v>2.8183120885017127E-7</v>
      </c>
      <c r="K7" s="30">
        <f t="shared" si="4"/>
        <v>2.850885914729141E-7</v>
      </c>
      <c r="L7" s="30">
        <f t="shared" si="4"/>
        <v>2.8409664524317905E-7</v>
      </c>
      <c r="M7" s="30">
        <f t="shared" si="4"/>
        <v>2.8146906753801341E-7</v>
      </c>
      <c r="N7" s="30">
        <f t="shared" si="4"/>
        <v>2.8405716458692379E-7</v>
      </c>
      <c r="O7" s="30">
        <f t="shared" si="4"/>
        <v>2.9178963409482596E-7</v>
      </c>
      <c r="P7" s="30">
        <f t="shared" si="4"/>
        <v>2.8948125372328124E-7</v>
      </c>
      <c r="Q7" s="30">
        <f t="shared" si="4"/>
        <v>2.8796978242389505E-7</v>
      </c>
      <c r="R7" s="30">
        <f t="shared" si="4"/>
        <v>2.8710514069219668E-7</v>
      </c>
      <c r="S7" s="30">
        <f t="shared" si="4"/>
        <v>2.8598436755123166E-7</v>
      </c>
      <c r="T7" s="30">
        <f t="shared" si="4"/>
        <v>2.8535316342023839E-7</v>
      </c>
      <c r="U7" s="30">
        <f t="shared" si="4"/>
        <v>2.8583872905426095E-7</v>
      </c>
      <c r="V7" s="30">
        <f t="shared" si="4"/>
        <v>2.8620304907281461E-7</v>
      </c>
      <c r="W7" s="30">
        <f t="shared" si="4"/>
        <v>2.8630436340007824E-7</v>
      </c>
      <c r="X7" s="30">
        <f t="shared" si="4"/>
        <v>2.8650506505070544E-7</v>
      </c>
      <c r="Y7" s="30">
        <f t="shared" si="4"/>
        <v>2.8696288300640473E-7</v>
      </c>
      <c r="Z7" s="30">
        <f t="shared" si="4"/>
        <v>2.8722703922635756E-7</v>
      </c>
      <c r="AA7" s="30">
        <f t="shared" si="4"/>
        <v>2.8681225787467861E-7</v>
      </c>
      <c r="AB7" s="30">
        <f t="shared" si="4"/>
        <v>2.8656962188844201E-7</v>
      </c>
      <c r="AC7" s="30">
        <f t="shared" si="4"/>
        <v>2.8644233456703717E-7</v>
      </c>
      <c r="AD7" s="30">
        <f t="shared" si="4"/>
        <v>2.863820794647499E-7</v>
      </c>
      <c r="AE7" s="30">
        <f t="shared" si="4"/>
        <v>2.8641823509325165E-7</v>
      </c>
      <c r="AF7" s="30">
        <f t="shared" si="4"/>
        <v>2.8651505979079824E-7</v>
      </c>
      <c r="AG7" s="30">
        <f t="shared" si="4"/>
        <v>2.8657654440321074E-7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5">B6</f>
        <v>2.53E-7</v>
      </c>
      <c r="C9" s="30">
        <f t="shared" si="5"/>
        <v>1.9900000000000002E-7</v>
      </c>
      <c r="D9" s="30">
        <f t="shared" si="5"/>
        <v>3.1718181818181818E-7</v>
      </c>
      <c r="E9" s="30">
        <f t="shared" si="5"/>
        <v>3.0610743801652895E-7</v>
      </c>
      <c r="F9" s="30">
        <f t="shared" si="5"/>
        <v>2.9748084147257701E-7</v>
      </c>
      <c r="G9" s="30">
        <f t="shared" si="5"/>
        <v>2.9943364524281127E-7</v>
      </c>
      <c r="H9" s="30">
        <f t="shared" si="5"/>
        <v>2.9292761299215784E-7</v>
      </c>
      <c r="I9" s="30">
        <f t="shared" si="5"/>
        <v>2.800119414459903E-7</v>
      </c>
      <c r="J9" s="30">
        <f t="shared" si="5"/>
        <v>2.8183120885017127E-7</v>
      </c>
      <c r="K9" s="30">
        <f t="shared" si="5"/>
        <v>2.850885914729141E-7</v>
      </c>
      <c r="L9" s="30">
        <f t="shared" si="5"/>
        <v>2.8409664524317905E-7</v>
      </c>
      <c r="M9" s="30">
        <f t="shared" si="5"/>
        <v>2.8146906753801341E-7</v>
      </c>
      <c r="N9" s="30">
        <f t="shared" si="5"/>
        <v>2.8405716458692379E-7</v>
      </c>
      <c r="O9" s="30">
        <f t="shared" si="5"/>
        <v>2.9178963409482596E-7</v>
      </c>
      <c r="P9" s="30">
        <f t="shared" si="5"/>
        <v>2.8948125372328124E-7</v>
      </c>
      <c r="Q9" s="30">
        <f t="shared" si="5"/>
        <v>2.8796978242389505E-7</v>
      </c>
      <c r="R9" s="30">
        <f t="shared" si="5"/>
        <v>2.8710514069219668E-7</v>
      </c>
      <c r="S9" s="30">
        <f t="shared" si="5"/>
        <v>2.8598436755123166E-7</v>
      </c>
      <c r="T9" s="30">
        <f t="shared" si="5"/>
        <v>2.8535316342023839E-7</v>
      </c>
      <c r="U9" s="30">
        <f t="shared" si="5"/>
        <v>2.8583872905426095E-7</v>
      </c>
      <c r="V9" s="30">
        <f t="shared" si="5"/>
        <v>2.8620304907281461E-7</v>
      </c>
      <c r="W9" s="30">
        <f t="shared" si="5"/>
        <v>2.8630436340007824E-7</v>
      </c>
      <c r="X9" s="30">
        <f t="shared" si="5"/>
        <v>2.8650506505070544E-7</v>
      </c>
      <c r="Y9" s="30">
        <f t="shared" si="5"/>
        <v>2.8696288300640473E-7</v>
      </c>
      <c r="Z9" s="30">
        <f t="shared" si="5"/>
        <v>2.8722703922635756E-7</v>
      </c>
      <c r="AA9" s="30">
        <f t="shared" si="5"/>
        <v>2.8681225787467861E-7</v>
      </c>
      <c r="AB9" s="30">
        <f t="shared" si="5"/>
        <v>2.8656962188844201E-7</v>
      </c>
      <c r="AC9" s="30">
        <f t="shared" si="5"/>
        <v>2.8644233456703717E-7</v>
      </c>
      <c r="AD9" s="30">
        <f t="shared" si="5"/>
        <v>2.863820794647499E-7</v>
      </c>
      <c r="AE9" s="30">
        <f t="shared" si="5"/>
        <v>2.8641823509325165E-7</v>
      </c>
      <c r="AF9" s="30">
        <f t="shared" si="5"/>
        <v>2.8651505979079824E-7</v>
      </c>
      <c r="AG9" s="30">
        <f t="shared" si="5"/>
        <v>2.8657654440321074E-7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1"/>
      <c r="AI3" s="31"/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AG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7" width="9.1640625" customWidth="1"/>
  </cols>
  <sheetData>
    <row r="1" spans="1:37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31"/>
      <c r="AI3" s="31"/>
    </row>
    <row r="4" spans="1:37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1"/>
      <c r="AI4" s="31"/>
    </row>
    <row r="5" spans="1:37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1"/>
      <c r="AI5" s="31"/>
    </row>
    <row r="6" spans="1:37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1"/>
      <c r="AI6" s="31"/>
    </row>
    <row r="7" spans="1:37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31"/>
      <c r="AI7" s="31"/>
    </row>
    <row r="8" spans="1:37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ID'!L9/'Fuel Prices - ID'!$L$20)*('Tax Percentages'!B13)</f>
        <v>1.3795481979651664E-6</v>
      </c>
      <c r="C2" s="30">
        <f>('Fuel Prices - ID'!M9/'Fuel Prices - ID'!$L$20)*('Tax Percentages'!C13)</f>
        <v>1.3623038454906018E-6</v>
      </c>
      <c r="D2" s="30">
        <f>('Fuel Prices - ID'!N9/'Fuel Prices - ID'!$L$20)*('Tax Percentages'!D13)</f>
        <v>1.1923685901957997E-6</v>
      </c>
      <c r="E2" s="30">
        <f>('Fuel Prices - ID'!O9/'Fuel Prices - ID'!$L$20)*('Tax Percentages'!E13)</f>
        <v>1.1737133361551355E-6</v>
      </c>
      <c r="F2" s="30">
        <f>('Fuel Prices - ID'!P9/'Fuel Prices - ID'!$L$20)*('Tax Percentages'!F13)</f>
        <v>1.1550580821144716E-6</v>
      </c>
      <c r="G2" s="30">
        <f>('Fuel Prices - ID'!Q9/'Fuel Prices - ID'!$L$20)*('Tax Percentages'!G13)</f>
        <v>1.1364028280738074E-6</v>
      </c>
      <c r="H2" s="30">
        <f>('Fuel Prices - ID'!R9/'Fuel Prices - ID'!$L$20)*('Tax Percentages'!H13)</f>
        <v>1.1177475740331434E-6</v>
      </c>
      <c r="I2" s="30">
        <f>('Fuel Prices - ID'!S9/'Fuel Prices - ID'!$L$20)*('Tax Percentages'!I13)</f>
        <v>1.0990923199924793E-6</v>
      </c>
      <c r="J2" s="30">
        <f>('Fuel Prices - ID'!T9/'Fuel Prices - ID'!$L$20)*('Tax Percentages'!J13)</f>
        <v>1.0804370659518075E-6</v>
      </c>
      <c r="K2" s="30">
        <f>('Fuel Prices - ID'!U9/'Fuel Prices - ID'!$L$20)*('Tax Percentages'!K13)</f>
        <v>1.0617818119111435E-6</v>
      </c>
      <c r="L2" s="30">
        <f>('Fuel Prices - ID'!V9/'Fuel Prices - ID'!$L$20)*('Tax Percentages'!L13)</f>
        <v>1.0431265578704794E-6</v>
      </c>
      <c r="M2" s="30">
        <f>('Fuel Prices - ID'!W9/'Fuel Prices - ID'!$L$20)*('Tax Percentages'!M13)</f>
        <v>1.0244713038298154E-6</v>
      </c>
      <c r="N2" s="30">
        <f>('Fuel Prices - ID'!X9/'Fuel Prices - ID'!$L$20)*('Tax Percentages'!N13)</f>
        <v>1.0058160497891514E-6</v>
      </c>
      <c r="O2" s="30">
        <f>('Fuel Prices - ID'!Y9/'Fuel Prices - ID'!$L$20)*('Tax Percentages'!O13)</f>
        <v>9.8716079574848726E-7</v>
      </c>
      <c r="P2" s="30">
        <f>('Fuel Prices - ID'!Z9/'Fuel Prices - ID'!$L$20)*('Tax Percentages'!P13)</f>
        <v>9.6850554170781547E-7</v>
      </c>
      <c r="Q2" s="30">
        <f>('Fuel Prices - ID'!AA9/'Fuel Prices - ID'!$L$20)*('Tax Percentages'!Q13)</f>
        <v>9.498502876671514E-7</v>
      </c>
      <c r="R2" s="30">
        <f>('Fuel Prices - ID'!AB9/'Fuel Prices - ID'!$L$20)*('Tax Percentages'!R13)</f>
        <v>9.3119503362648733E-7</v>
      </c>
      <c r="S2" s="30">
        <f>('Fuel Prices - ID'!AC9/'Fuel Prices - ID'!$L$20)*('Tax Percentages'!S13)</f>
        <v>9.1253977958582337E-7</v>
      </c>
      <c r="T2" s="30">
        <f>('Fuel Prices - ID'!AD9/'Fuel Prices - ID'!$L$20)*('Tax Percentages'!T13)</f>
        <v>8.9388452554515931E-7</v>
      </c>
      <c r="U2" s="30">
        <f>('Fuel Prices - ID'!AE9/'Fuel Prices - ID'!$L$20)*('Tax Percentages'!U13)</f>
        <v>8.7522927150449524E-7</v>
      </c>
      <c r="V2" s="30">
        <f>('Fuel Prices - ID'!AF9/'Fuel Prices - ID'!$L$20)*('Tax Percentages'!V13)</f>
        <v>8.5657401746382345E-7</v>
      </c>
      <c r="W2" s="30">
        <f>('Fuel Prices - ID'!AG9/'Fuel Prices - ID'!$L$20)*('Tax Percentages'!W13)</f>
        <v>8.3791876342315938E-7</v>
      </c>
      <c r="X2" s="30">
        <f>('Fuel Prices - ID'!AH9/'Fuel Prices - ID'!$L$20)*('Tax Percentages'!X13)</f>
        <v>8.1926350938249532E-7</v>
      </c>
      <c r="Y2" s="30">
        <f>('Fuel Prices - ID'!AI9/'Fuel Prices - ID'!$L$20)*('Tax Percentages'!Y13)</f>
        <v>8.0060825534183125E-7</v>
      </c>
      <c r="Z2" s="30">
        <f>('Fuel Prices - ID'!AJ9/'Fuel Prices - ID'!$L$20)*('Tax Percentages'!Z13)</f>
        <v>7.8195300130116719E-7</v>
      </c>
      <c r="AA2" s="30">
        <f>('Fuel Prices - ID'!AK9/'Fuel Prices - ID'!$L$20)*('Tax Percentages'!AA13)</f>
        <v>7.6329774726050323E-7</v>
      </c>
      <c r="AB2" s="30">
        <f>('Fuel Prices - ID'!AL9/'Fuel Prices - ID'!$L$20)*('Tax Percentages'!AB13)</f>
        <v>7.4464249321983133E-7</v>
      </c>
      <c r="AC2" s="30">
        <f>('Fuel Prices - ID'!AM9/'Fuel Prices - ID'!$L$20)*('Tax Percentages'!AC13)</f>
        <v>7.2598723917916726E-7</v>
      </c>
      <c r="AD2" s="30">
        <f>('Fuel Prices - ID'!AN9/'Fuel Prices - ID'!$L$20)*('Tax Percentages'!AD13)</f>
        <v>7.073319851385033E-7</v>
      </c>
      <c r="AE2" s="30">
        <f>('Fuel Prices - ID'!AO9/'Fuel Prices - ID'!$L$20)*('Tax Percentages'!AE13)</f>
        <v>6.8867673109783924E-7</v>
      </c>
      <c r="AF2" s="30">
        <f>('Fuel Prices - ID'!AP9/'Fuel Prices - ID'!$L$20)*('Tax Percentages'!AF13)</f>
        <v>6.7002147705717517E-7</v>
      </c>
      <c r="AG2" s="30">
        <f>('Fuel Prices - ID'!AQ9/'Fuel Prices - ID'!$L$20)*('Tax Percentages'!AG13)</f>
        <v>6.5136622301651111E-7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ID'!L$10/'Fuel Prices - ID'!$L$20)*('Tax Percentages'!B$14)</f>
        <v>9.8292809105018108E-7</v>
      </c>
      <c r="C2" s="30">
        <f>('Fuel Prices - ID'!M$10/'Fuel Prices - ID'!$L$20)*('Tax Percentages'!C$14)</f>
        <v>9.656837385756165E-7</v>
      </c>
      <c r="D2" s="30">
        <f>('Fuel Prices - ID'!N$10/'Fuel Prices - ID'!$L$20)*('Tax Percentages'!D$14)</f>
        <v>1.1381272633212623E-6</v>
      </c>
      <c r="E2" s="30">
        <f>('Fuel Prices - ID'!O$10/'Fuel Prices - ID'!$L$20)*('Tax Percentages'!E$14)</f>
        <v>1.1208829108466977E-6</v>
      </c>
      <c r="F2" s="30">
        <f>('Fuel Prices - ID'!P$10/'Fuel Prices - ID'!$L$20)*('Tax Percentages'!F$14)</f>
        <v>1.1036385583721331E-6</v>
      </c>
      <c r="G2" s="30">
        <f>('Fuel Prices - ID'!Q$10/'Fuel Prices - ID'!$L$20)*('Tax Percentages'!G$14)</f>
        <v>1.0910972111179044E-6</v>
      </c>
      <c r="H2" s="30">
        <f>('Fuel Prices - ID'!R$10/'Fuel Prices - ID'!$L$20)*('Tax Percentages'!H$14)</f>
        <v>1.0899570886402471E-6</v>
      </c>
      <c r="I2" s="30">
        <f>('Fuel Prices - ID'!S$10/'Fuel Prices - ID'!$L$20)*('Tax Percentages'!I$14)</f>
        <v>1.077739639817171E-6</v>
      </c>
      <c r="J2" s="30">
        <f>('Fuel Prices - ID'!T$10/'Fuel Prices - ID'!$L$20)*('Tax Percentages'!J$14)</f>
        <v>1.0565731717944677E-6</v>
      </c>
      <c r="K2" s="30">
        <f>('Fuel Prices - ID'!U$10/'Fuel Prices - ID'!$L$20)*('Tax Percentages'!K$14)</f>
        <v>1.0569975055077428E-6</v>
      </c>
      <c r="L2" s="30">
        <f>('Fuel Prices - ID'!V$10/'Fuel Prices - ID'!$L$20)*('Tax Percentages'!L$14)</f>
        <v>1.0605957518266912E-6</v>
      </c>
      <c r="M2" s="30">
        <f>('Fuel Prices - ID'!W$10/'Fuel Prices - ID'!$L$20)*('Tax Percentages'!M$14)</f>
        <v>1.0676564482609196E-6</v>
      </c>
      <c r="N2" s="30">
        <f>('Fuel Prices - ID'!X$10/'Fuel Prices - ID'!$L$20)*('Tax Percentages'!N$14)</f>
        <v>1.0753590261891686E-6</v>
      </c>
      <c r="O2" s="30">
        <f>('Fuel Prices - ID'!Y$10/'Fuel Prices - ID'!$L$20)*('Tax Percentages'!O$14)</f>
        <v>1.0853295068813097E-6</v>
      </c>
      <c r="P2" s="30">
        <f>('Fuel Prices - ID'!Z$10/'Fuel Prices - ID'!$L$20)*('Tax Percentages'!P$14)</f>
        <v>1.0805297108413141E-6</v>
      </c>
      <c r="Q2" s="30">
        <f>('Fuel Prices - ID'!AA$10/'Fuel Prices - ID'!$L$20)*('Tax Percentages'!Q$14)</f>
        <v>1.0768612381135518E-6</v>
      </c>
      <c r="R2" s="30">
        <f>('Fuel Prices - ID'!AB$10/'Fuel Prices - ID'!$L$20)*('Tax Percentages'!R$14)</f>
        <v>1.0744269362718623E-6</v>
      </c>
      <c r="S2" s="30">
        <f>('Fuel Prices - ID'!AC$10/'Fuel Prices - ID'!$L$20)*('Tax Percentages'!S$14)</f>
        <v>1.0729114567404042E-6</v>
      </c>
      <c r="T2" s="30">
        <f>('Fuel Prices - ID'!AD$10/'Fuel Prices - ID'!$L$20)*('Tax Percentages'!T$14)</f>
        <v>1.0713618538404183E-6</v>
      </c>
      <c r="U2" s="30">
        <f>('Fuel Prices - ID'!AE$10/'Fuel Prices - ID'!$L$20)*('Tax Percentages'!U$14)</f>
        <v>1.0707820551152594E-6</v>
      </c>
      <c r="V2" s="30">
        <f>('Fuel Prices - ID'!AF$10/'Fuel Prices - ID'!$L$20)*('Tax Percentages'!V$14)</f>
        <v>1.0720737717807858E-6</v>
      </c>
      <c r="W2" s="30">
        <f>('Fuel Prices - ID'!AG$10/'Fuel Prices - ID'!$L$20)*('Tax Percentages'!W$14)</f>
        <v>1.0734443414419716E-6</v>
      </c>
      <c r="X2" s="30">
        <f>('Fuel Prices - ID'!AH$10/'Fuel Prices - ID'!$L$20)*('Tax Percentages'!X$14)</f>
        <v>1.0746123950433605E-6</v>
      </c>
      <c r="Y2" s="30">
        <f>('Fuel Prices - ID'!AI$10/'Fuel Prices - ID'!$L$20)*('Tax Percentages'!Y$14)</f>
        <v>1.0752447538417641E-6</v>
      </c>
      <c r="Z2" s="30">
        <f>('Fuel Prices - ID'!AJ$10/'Fuel Prices - ID'!$L$20)*('Tax Percentages'!Z$14)</f>
        <v>1.0752343654465455E-6</v>
      </c>
      <c r="AA2" s="30">
        <f>('Fuel Prices - ID'!AK$10/'Fuel Prices - ID'!$L$20)*('Tax Percentages'!AA$14)</f>
        <v>1.0743166253161124E-6</v>
      </c>
      <c r="AB2" s="30">
        <f>('Fuel Prices - ID'!AL$10/'Fuel Prices - ID'!$L$20)*('Tax Percentages'!AB$14)</f>
        <v>1.073751799359276E-6</v>
      </c>
      <c r="AC2" s="30">
        <f>('Fuel Prices - ID'!AM$10/'Fuel Prices - ID'!$L$20)*('Tax Percentages'!AC$14)</f>
        <v>1.0734691231088874E-6</v>
      </c>
      <c r="AD2" s="30">
        <f>('Fuel Prices - ID'!AN$10/'Fuel Prices - ID'!$L$20)*('Tax Percentages'!AD$14)</f>
        <v>1.0733820491849805E-6</v>
      </c>
      <c r="AE2" s="30">
        <f>('Fuel Prices - ID'!AO$10/'Fuel Prices - ID'!$L$20)*('Tax Percentages'!AE$14)</f>
        <v>1.0734248303163054E-6</v>
      </c>
      <c r="AF2" s="30">
        <f>('Fuel Prices - ID'!AP$10/'Fuel Prices - ID'!$L$20)*('Tax Percentages'!AF$14)</f>
        <v>1.0736123736322951E-6</v>
      </c>
      <c r="AG2" s="30">
        <f>('Fuel Prices - ID'!AQ$10/'Fuel Prices - ID'!$L$20)*('Tax Percentages'!AG$14)</f>
        <v>1.0738696753156621E-6</v>
      </c>
    </row>
    <row r="3" spans="1:35" x14ac:dyDescent="0.2">
      <c r="A3" s="1" t="s">
        <v>115</v>
      </c>
      <c r="B3" s="30">
        <f t="shared" ref="B3:AG3" si="0">B2</f>
        <v>9.8292809105018108E-7</v>
      </c>
      <c r="C3" s="30">
        <f t="shared" si="0"/>
        <v>9.656837385756165E-7</v>
      </c>
      <c r="D3" s="30">
        <f t="shared" si="0"/>
        <v>1.1381272633212623E-6</v>
      </c>
      <c r="E3" s="30">
        <f t="shared" si="0"/>
        <v>1.1208829108466977E-6</v>
      </c>
      <c r="F3" s="30">
        <f t="shared" si="0"/>
        <v>1.1036385583721331E-6</v>
      </c>
      <c r="G3" s="30">
        <f t="shared" si="0"/>
        <v>1.0910972111179044E-6</v>
      </c>
      <c r="H3" s="30">
        <f t="shared" si="0"/>
        <v>1.0899570886402471E-6</v>
      </c>
      <c r="I3" s="30">
        <f t="shared" si="0"/>
        <v>1.077739639817171E-6</v>
      </c>
      <c r="J3" s="30">
        <f t="shared" si="0"/>
        <v>1.0565731717944677E-6</v>
      </c>
      <c r="K3" s="30">
        <f t="shared" si="0"/>
        <v>1.0569975055077428E-6</v>
      </c>
      <c r="L3" s="30">
        <f t="shared" si="0"/>
        <v>1.0605957518266912E-6</v>
      </c>
      <c r="M3" s="30">
        <f t="shared" si="0"/>
        <v>1.0676564482609196E-6</v>
      </c>
      <c r="N3" s="30">
        <f t="shared" si="0"/>
        <v>1.0753590261891686E-6</v>
      </c>
      <c r="O3" s="30">
        <f t="shared" si="0"/>
        <v>1.0853295068813097E-6</v>
      </c>
      <c r="P3" s="30">
        <f t="shared" si="0"/>
        <v>1.0805297108413141E-6</v>
      </c>
      <c r="Q3" s="30">
        <f t="shared" si="0"/>
        <v>1.0768612381135518E-6</v>
      </c>
      <c r="R3" s="30">
        <f t="shared" si="0"/>
        <v>1.0744269362718623E-6</v>
      </c>
      <c r="S3" s="30">
        <f t="shared" si="0"/>
        <v>1.0729114567404042E-6</v>
      </c>
      <c r="T3" s="30">
        <f t="shared" si="0"/>
        <v>1.0713618538404183E-6</v>
      </c>
      <c r="U3" s="30">
        <f t="shared" si="0"/>
        <v>1.0707820551152594E-6</v>
      </c>
      <c r="V3" s="30">
        <f t="shared" si="0"/>
        <v>1.0720737717807858E-6</v>
      </c>
      <c r="W3" s="30">
        <f t="shared" si="0"/>
        <v>1.0734443414419716E-6</v>
      </c>
      <c r="X3" s="30">
        <f t="shared" si="0"/>
        <v>1.0746123950433605E-6</v>
      </c>
      <c r="Y3" s="30">
        <f t="shared" si="0"/>
        <v>1.0752447538417641E-6</v>
      </c>
      <c r="Z3" s="30">
        <f t="shared" si="0"/>
        <v>1.0752343654465455E-6</v>
      </c>
      <c r="AA3" s="30">
        <f t="shared" si="0"/>
        <v>1.0743166253161124E-6</v>
      </c>
      <c r="AB3" s="30">
        <f t="shared" si="0"/>
        <v>1.073751799359276E-6</v>
      </c>
      <c r="AC3" s="30">
        <f t="shared" si="0"/>
        <v>1.0734691231088874E-6</v>
      </c>
      <c r="AD3" s="30">
        <f t="shared" si="0"/>
        <v>1.0733820491849805E-6</v>
      </c>
      <c r="AE3" s="30">
        <f t="shared" si="0"/>
        <v>1.0734248303163054E-6</v>
      </c>
      <c r="AF3" s="30">
        <f t="shared" si="0"/>
        <v>1.0736123736322951E-6</v>
      </c>
      <c r="AG3" s="30">
        <f t="shared" si="0"/>
        <v>1.0738696753156621E-6</v>
      </c>
    </row>
    <row r="4" spans="1:35" x14ac:dyDescent="0.2">
      <c r="A4" s="1" t="s">
        <v>116</v>
      </c>
      <c r="B4" s="30">
        <f t="shared" ref="B4:AG4" si="1">B2</f>
        <v>9.8292809105018108E-7</v>
      </c>
      <c r="C4" s="30">
        <f t="shared" si="1"/>
        <v>9.656837385756165E-7</v>
      </c>
      <c r="D4" s="30">
        <f t="shared" si="1"/>
        <v>1.1381272633212623E-6</v>
      </c>
      <c r="E4" s="30">
        <f t="shared" si="1"/>
        <v>1.1208829108466977E-6</v>
      </c>
      <c r="F4" s="30">
        <f t="shared" si="1"/>
        <v>1.1036385583721331E-6</v>
      </c>
      <c r="G4" s="30">
        <f t="shared" si="1"/>
        <v>1.0910972111179044E-6</v>
      </c>
      <c r="H4" s="30">
        <f t="shared" si="1"/>
        <v>1.0899570886402471E-6</v>
      </c>
      <c r="I4" s="30">
        <f t="shared" si="1"/>
        <v>1.077739639817171E-6</v>
      </c>
      <c r="J4" s="30">
        <f t="shared" si="1"/>
        <v>1.0565731717944677E-6</v>
      </c>
      <c r="K4" s="30">
        <f t="shared" si="1"/>
        <v>1.0569975055077428E-6</v>
      </c>
      <c r="L4" s="30">
        <f t="shared" si="1"/>
        <v>1.0605957518266912E-6</v>
      </c>
      <c r="M4" s="30">
        <f t="shared" si="1"/>
        <v>1.0676564482609196E-6</v>
      </c>
      <c r="N4" s="30">
        <f t="shared" si="1"/>
        <v>1.0753590261891686E-6</v>
      </c>
      <c r="O4" s="30">
        <f t="shared" si="1"/>
        <v>1.0853295068813097E-6</v>
      </c>
      <c r="P4" s="30">
        <f t="shared" si="1"/>
        <v>1.0805297108413141E-6</v>
      </c>
      <c r="Q4" s="30">
        <f t="shared" si="1"/>
        <v>1.0768612381135518E-6</v>
      </c>
      <c r="R4" s="30">
        <f t="shared" si="1"/>
        <v>1.0744269362718623E-6</v>
      </c>
      <c r="S4" s="30">
        <f t="shared" si="1"/>
        <v>1.0729114567404042E-6</v>
      </c>
      <c r="T4" s="30">
        <f t="shared" si="1"/>
        <v>1.0713618538404183E-6</v>
      </c>
      <c r="U4" s="30">
        <f t="shared" si="1"/>
        <v>1.0707820551152594E-6</v>
      </c>
      <c r="V4" s="30">
        <f t="shared" si="1"/>
        <v>1.0720737717807858E-6</v>
      </c>
      <c r="W4" s="30">
        <f t="shared" si="1"/>
        <v>1.0734443414419716E-6</v>
      </c>
      <c r="X4" s="30">
        <f t="shared" si="1"/>
        <v>1.0746123950433605E-6</v>
      </c>
      <c r="Y4" s="30">
        <f t="shared" si="1"/>
        <v>1.0752447538417641E-6</v>
      </c>
      <c r="Z4" s="30">
        <f t="shared" si="1"/>
        <v>1.0752343654465455E-6</v>
      </c>
      <c r="AA4" s="30">
        <f t="shared" si="1"/>
        <v>1.0743166253161124E-6</v>
      </c>
      <c r="AB4" s="30">
        <f t="shared" si="1"/>
        <v>1.073751799359276E-6</v>
      </c>
      <c r="AC4" s="30">
        <f t="shared" si="1"/>
        <v>1.0734691231088874E-6</v>
      </c>
      <c r="AD4" s="30">
        <f t="shared" si="1"/>
        <v>1.0733820491849805E-6</v>
      </c>
      <c r="AE4" s="30">
        <f t="shared" si="1"/>
        <v>1.0734248303163054E-6</v>
      </c>
      <c r="AF4" s="30">
        <f t="shared" si="1"/>
        <v>1.0736123736322951E-6</v>
      </c>
      <c r="AG4" s="30">
        <f t="shared" si="1"/>
        <v>1.0738696753156621E-6</v>
      </c>
    </row>
    <row r="5" spans="1:35" x14ac:dyDescent="0.2">
      <c r="A5" s="1" t="s">
        <v>117</v>
      </c>
      <c r="B5" s="30">
        <f t="shared" ref="B5:AG5" si="2">B2</f>
        <v>9.8292809105018108E-7</v>
      </c>
      <c r="C5" s="30">
        <f t="shared" si="2"/>
        <v>9.656837385756165E-7</v>
      </c>
      <c r="D5" s="30">
        <f t="shared" si="2"/>
        <v>1.1381272633212623E-6</v>
      </c>
      <c r="E5" s="30">
        <f t="shared" si="2"/>
        <v>1.1208829108466977E-6</v>
      </c>
      <c r="F5" s="30">
        <f t="shared" si="2"/>
        <v>1.1036385583721331E-6</v>
      </c>
      <c r="G5" s="30">
        <f t="shared" si="2"/>
        <v>1.0910972111179044E-6</v>
      </c>
      <c r="H5" s="30">
        <f t="shared" si="2"/>
        <v>1.0899570886402471E-6</v>
      </c>
      <c r="I5" s="30">
        <f t="shared" si="2"/>
        <v>1.077739639817171E-6</v>
      </c>
      <c r="J5" s="30">
        <f t="shared" si="2"/>
        <v>1.0565731717944677E-6</v>
      </c>
      <c r="K5" s="30">
        <f t="shared" si="2"/>
        <v>1.0569975055077428E-6</v>
      </c>
      <c r="L5" s="30">
        <f t="shared" si="2"/>
        <v>1.0605957518266912E-6</v>
      </c>
      <c r="M5" s="30">
        <f t="shared" si="2"/>
        <v>1.0676564482609196E-6</v>
      </c>
      <c r="N5" s="30">
        <f t="shared" si="2"/>
        <v>1.0753590261891686E-6</v>
      </c>
      <c r="O5" s="30">
        <f t="shared" si="2"/>
        <v>1.0853295068813097E-6</v>
      </c>
      <c r="P5" s="30">
        <f t="shared" si="2"/>
        <v>1.0805297108413141E-6</v>
      </c>
      <c r="Q5" s="30">
        <f t="shared" si="2"/>
        <v>1.0768612381135518E-6</v>
      </c>
      <c r="R5" s="30">
        <f t="shared" si="2"/>
        <v>1.0744269362718623E-6</v>
      </c>
      <c r="S5" s="30">
        <f t="shared" si="2"/>
        <v>1.0729114567404042E-6</v>
      </c>
      <c r="T5" s="30">
        <f t="shared" si="2"/>
        <v>1.0713618538404183E-6</v>
      </c>
      <c r="U5" s="30">
        <f t="shared" si="2"/>
        <v>1.0707820551152594E-6</v>
      </c>
      <c r="V5" s="30">
        <f t="shared" si="2"/>
        <v>1.0720737717807858E-6</v>
      </c>
      <c r="W5" s="30">
        <f t="shared" si="2"/>
        <v>1.0734443414419716E-6</v>
      </c>
      <c r="X5" s="30">
        <f t="shared" si="2"/>
        <v>1.0746123950433605E-6</v>
      </c>
      <c r="Y5" s="30">
        <f t="shared" si="2"/>
        <v>1.0752447538417641E-6</v>
      </c>
      <c r="Z5" s="30">
        <f t="shared" si="2"/>
        <v>1.0752343654465455E-6</v>
      </c>
      <c r="AA5" s="30">
        <f t="shared" si="2"/>
        <v>1.0743166253161124E-6</v>
      </c>
      <c r="AB5" s="30">
        <f t="shared" si="2"/>
        <v>1.073751799359276E-6</v>
      </c>
      <c r="AC5" s="30">
        <f t="shared" si="2"/>
        <v>1.0734691231088874E-6</v>
      </c>
      <c r="AD5" s="30">
        <f t="shared" si="2"/>
        <v>1.0733820491849805E-6</v>
      </c>
      <c r="AE5" s="30">
        <f t="shared" si="2"/>
        <v>1.0734248303163054E-6</v>
      </c>
      <c r="AF5" s="30">
        <f t="shared" si="2"/>
        <v>1.0736123736322951E-6</v>
      </c>
      <c r="AG5" s="30">
        <f t="shared" si="2"/>
        <v>1.0738696753156621E-6</v>
      </c>
    </row>
    <row r="6" spans="1:35" x14ac:dyDescent="0.2">
      <c r="A6" s="1" t="s">
        <v>118</v>
      </c>
      <c r="B6" s="30">
        <f t="shared" ref="B6:AG6" si="3">B2</f>
        <v>9.8292809105018108E-7</v>
      </c>
      <c r="C6" s="30">
        <f t="shared" si="3"/>
        <v>9.656837385756165E-7</v>
      </c>
      <c r="D6" s="30">
        <f t="shared" si="3"/>
        <v>1.1381272633212623E-6</v>
      </c>
      <c r="E6" s="30">
        <f t="shared" si="3"/>
        <v>1.1208829108466977E-6</v>
      </c>
      <c r="F6" s="30">
        <f t="shared" si="3"/>
        <v>1.1036385583721331E-6</v>
      </c>
      <c r="G6" s="30">
        <f t="shared" si="3"/>
        <v>1.0910972111179044E-6</v>
      </c>
      <c r="H6" s="30">
        <f t="shared" si="3"/>
        <v>1.0899570886402471E-6</v>
      </c>
      <c r="I6" s="30">
        <f t="shared" si="3"/>
        <v>1.077739639817171E-6</v>
      </c>
      <c r="J6" s="30">
        <f t="shared" si="3"/>
        <v>1.0565731717944677E-6</v>
      </c>
      <c r="K6" s="30">
        <f t="shared" si="3"/>
        <v>1.0569975055077428E-6</v>
      </c>
      <c r="L6" s="30">
        <f t="shared" si="3"/>
        <v>1.0605957518266912E-6</v>
      </c>
      <c r="M6" s="30">
        <f t="shared" si="3"/>
        <v>1.0676564482609196E-6</v>
      </c>
      <c r="N6" s="30">
        <f t="shared" si="3"/>
        <v>1.0753590261891686E-6</v>
      </c>
      <c r="O6" s="30">
        <f t="shared" si="3"/>
        <v>1.0853295068813097E-6</v>
      </c>
      <c r="P6" s="30">
        <f t="shared" si="3"/>
        <v>1.0805297108413141E-6</v>
      </c>
      <c r="Q6" s="30">
        <f t="shared" si="3"/>
        <v>1.0768612381135518E-6</v>
      </c>
      <c r="R6" s="30">
        <f t="shared" si="3"/>
        <v>1.0744269362718623E-6</v>
      </c>
      <c r="S6" s="30">
        <f t="shared" si="3"/>
        <v>1.0729114567404042E-6</v>
      </c>
      <c r="T6" s="30">
        <f t="shared" si="3"/>
        <v>1.0713618538404183E-6</v>
      </c>
      <c r="U6" s="30">
        <f t="shared" si="3"/>
        <v>1.0707820551152594E-6</v>
      </c>
      <c r="V6" s="30">
        <f t="shared" si="3"/>
        <v>1.0720737717807858E-6</v>
      </c>
      <c r="W6" s="30">
        <f t="shared" si="3"/>
        <v>1.0734443414419716E-6</v>
      </c>
      <c r="X6" s="30">
        <f t="shared" si="3"/>
        <v>1.0746123950433605E-6</v>
      </c>
      <c r="Y6" s="30">
        <f t="shared" si="3"/>
        <v>1.0752447538417641E-6</v>
      </c>
      <c r="Z6" s="30">
        <f t="shared" si="3"/>
        <v>1.0752343654465455E-6</v>
      </c>
      <c r="AA6" s="30">
        <f t="shared" si="3"/>
        <v>1.0743166253161124E-6</v>
      </c>
      <c r="AB6" s="30">
        <f t="shared" si="3"/>
        <v>1.073751799359276E-6</v>
      </c>
      <c r="AC6" s="30">
        <f t="shared" si="3"/>
        <v>1.0734691231088874E-6</v>
      </c>
      <c r="AD6" s="30">
        <f t="shared" si="3"/>
        <v>1.0733820491849805E-6</v>
      </c>
      <c r="AE6" s="30">
        <f t="shared" si="3"/>
        <v>1.0734248303163054E-6</v>
      </c>
      <c r="AF6" s="30">
        <f t="shared" si="3"/>
        <v>1.0736123736322951E-6</v>
      </c>
      <c r="AG6" s="30">
        <f t="shared" si="3"/>
        <v>1.0738696753156621E-6</v>
      </c>
    </row>
    <row r="7" spans="1:35" x14ac:dyDescent="0.2">
      <c r="A7" s="1" t="s">
        <v>119</v>
      </c>
      <c r="B7" s="30">
        <f t="shared" ref="B7:AG7" si="4">B3</f>
        <v>9.8292809105018108E-7</v>
      </c>
      <c r="C7" s="30">
        <f t="shared" si="4"/>
        <v>9.656837385756165E-7</v>
      </c>
      <c r="D7" s="30">
        <f t="shared" si="4"/>
        <v>1.1381272633212623E-6</v>
      </c>
      <c r="E7" s="30">
        <f t="shared" si="4"/>
        <v>1.1208829108466977E-6</v>
      </c>
      <c r="F7" s="30">
        <f t="shared" si="4"/>
        <v>1.1036385583721331E-6</v>
      </c>
      <c r="G7" s="30">
        <f t="shared" si="4"/>
        <v>1.0910972111179044E-6</v>
      </c>
      <c r="H7" s="30">
        <f t="shared" si="4"/>
        <v>1.0899570886402471E-6</v>
      </c>
      <c r="I7" s="30">
        <f t="shared" si="4"/>
        <v>1.077739639817171E-6</v>
      </c>
      <c r="J7" s="30">
        <f t="shared" si="4"/>
        <v>1.0565731717944677E-6</v>
      </c>
      <c r="K7" s="30">
        <f t="shared" si="4"/>
        <v>1.0569975055077428E-6</v>
      </c>
      <c r="L7" s="30">
        <f t="shared" si="4"/>
        <v>1.0605957518266912E-6</v>
      </c>
      <c r="M7" s="30">
        <f t="shared" si="4"/>
        <v>1.0676564482609196E-6</v>
      </c>
      <c r="N7" s="30">
        <f t="shared" si="4"/>
        <v>1.0753590261891686E-6</v>
      </c>
      <c r="O7" s="30">
        <f t="shared" si="4"/>
        <v>1.0853295068813097E-6</v>
      </c>
      <c r="P7" s="30">
        <f t="shared" si="4"/>
        <v>1.0805297108413141E-6</v>
      </c>
      <c r="Q7" s="30">
        <f t="shared" si="4"/>
        <v>1.0768612381135518E-6</v>
      </c>
      <c r="R7" s="30">
        <f t="shared" si="4"/>
        <v>1.0744269362718623E-6</v>
      </c>
      <c r="S7" s="30">
        <f t="shared" si="4"/>
        <v>1.0729114567404042E-6</v>
      </c>
      <c r="T7" s="30">
        <f t="shared" si="4"/>
        <v>1.0713618538404183E-6</v>
      </c>
      <c r="U7" s="30">
        <f t="shared" si="4"/>
        <v>1.0707820551152594E-6</v>
      </c>
      <c r="V7" s="30">
        <f t="shared" si="4"/>
        <v>1.0720737717807858E-6</v>
      </c>
      <c r="W7" s="30">
        <f t="shared" si="4"/>
        <v>1.0734443414419716E-6</v>
      </c>
      <c r="X7" s="30">
        <f t="shared" si="4"/>
        <v>1.0746123950433605E-6</v>
      </c>
      <c r="Y7" s="30">
        <f t="shared" si="4"/>
        <v>1.0752447538417641E-6</v>
      </c>
      <c r="Z7" s="30">
        <f t="shared" si="4"/>
        <v>1.0752343654465455E-6</v>
      </c>
      <c r="AA7" s="30">
        <f t="shared" si="4"/>
        <v>1.0743166253161124E-6</v>
      </c>
      <c r="AB7" s="30">
        <f t="shared" si="4"/>
        <v>1.073751799359276E-6</v>
      </c>
      <c r="AC7" s="30">
        <f t="shared" si="4"/>
        <v>1.0734691231088874E-6</v>
      </c>
      <c r="AD7" s="30">
        <f t="shared" si="4"/>
        <v>1.0733820491849805E-6</v>
      </c>
      <c r="AE7" s="30">
        <f t="shared" si="4"/>
        <v>1.0734248303163054E-6</v>
      </c>
      <c r="AF7" s="30">
        <f t="shared" si="4"/>
        <v>1.0736123736322951E-6</v>
      </c>
      <c r="AG7" s="30">
        <f t="shared" si="4"/>
        <v>1.0738696753156621E-6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5">B6</f>
        <v>9.8292809105018108E-7</v>
      </c>
      <c r="C9" s="30">
        <f t="shared" si="5"/>
        <v>9.656837385756165E-7</v>
      </c>
      <c r="D9" s="30">
        <f t="shared" si="5"/>
        <v>1.1381272633212623E-6</v>
      </c>
      <c r="E9" s="30">
        <f t="shared" si="5"/>
        <v>1.1208829108466977E-6</v>
      </c>
      <c r="F9" s="30">
        <f t="shared" si="5"/>
        <v>1.1036385583721331E-6</v>
      </c>
      <c r="G9" s="30">
        <f t="shared" si="5"/>
        <v>1.0910972111179044E-6</v>
      </c>
      <c r="H9" s="30">
        <f t="shared" si="5"/>
        <v>1.0899570886402471E-6</v>
      </c>
      <c r="I9" s="30">
        <f t="shared" si="5"/>
        <v>1.077739639817171E-6</v>
      </c>
      <c r="J9" s="30">
        <f t="shared" si="5"/>
        <v>1.0565731717944677E-6</v>
      </c>
      <c r="K9" s="30">
        <f t="shared" si="5"/>
        <v>1.0569975055077428E-6</v>
      </c>
      <c r="L9" s="30">
        <f t="shared" si="5"/>
        <v>1.0605957518266912E-6</v>
      </c>
      <c r="M9" s="30">
        <f t="shared" si="5"/>
        <v>1.0676564482609196E-6</v>
      </c>
      <c r="N9" s="30">
        <f t="shared" si="5"/>
        <v>1.0753590261891686E-6</v>
      </c>
      <c r="O9" s="30">
        <f t="shared" si="5"/>
        <v>1.0853295068813097E-6</v>
      </c>
      <c r="P9" s="30">
        <f t="shared" si="5"/>
        <v>1.0805297108413141E-6</v>
      </c>
      <c r="Q9" s="30">
        <f t="shared" si="5"/>
        <v>1.0768612381135518E-6</v>
      </c>
      <c r="R9" s="30">
        <f t="shared" si="5"/>
        <v>1.0744269362718623E-6</v>
      </c>
      <c r="S9" s="30">
        <f t="shared" si="5"/>
        <v>1.0729114567404042E-6</v>
      </c>
      <c r="T9" s="30">
        <f t="shared" si="5"/>
        <v>1.0713618538404183E-6</v>
      </c>
      <c r="U9" s="30">
        <f t="shared" si="5"/>
        <v>1.0707820551152594E-6</v>
      </c>
      <c r="V9" s="30">
        <f t="shared" si="5"/>
        <v>1.0720737717807858E-6</v>
      </c>
      <c r="W9" s="30">
        <f t="shared" si="5"/>
        <v>1.0734443414419716E-6</v>
      </c>
      <c r="X9" s="30">
        <f t="shared" si="5"/>
        <v>1.0746123950433605E-6</v>
      </c>
      <c r="Y9" s="30">
        <f t="shared" si="5"/>
        <v>1.0752447538417641E-6</v>
      </c>
      <c r="Z9" s="30">
        <f t="shared" si="5"/>
        <v>1.0752343654465455E-6</v>
      </c>
      <c r="AA9" s="30">
        <f t="shared" si="5"/>
        <v>1.0743166253161124E-6</v>
      </c>
      <c r="AB9" s="30">
        <f t="shared" si="5"/>
        <v>1.073751799359276E-6</v>
      </c>
      <c r="AC9" s="30">
        <f t="shared" si="5"/>
        <v>1.0734691231088874E-6</v>
      </c>
      <c r="AD9" s="30">
        <f t="shared" si="5"/>
        <v>1.0733820491849805E-6</v>
      </c>
      <c r="AE9" s="30">
        <f t="shared" si="5"/>
        <v>1.0734248303163054E-6</v>
      </c>
      <c r="AF9" s="30">
        <f t="shared" si="5"/>
        <v>1.0736123736322951E-6</v>
      </c>
      <c r="AG9" s="30">
        <f t="shared" si="5"/>
        <v>1.0738696753156621E-6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AA47-FB7C-9941-99A5-F9E88CD12E71}">
  <dimension ref="A1:AK9"/>
  <sheetViews>
    <sheetView workbookViewId="0">
      <selection activeCell="F25" sqref="F25"/>
    </sheetView>
  </sheetViews>
  <sheetFormatPr baseColWidth="10" defaultColWidth="9.1640625" defaultRowHeight="15" x14ac:dyDescent="0.2"/>
  <cols>
    <col min="1" max="1" width="41.5" style="35" customWidth="1"/>
    <col min="2" max="3" width="15.33203125" style="35" customWidth="1"/>
    <col min="4" max="27" width="10" style="35" customWidth="1"/>
    <col min="28" max="35" width="10.1640625" style="35" bestFit="1" customWidth="1"/>
    <col min="36" max="16384" width="9.1640625" style="35"/>
  </cols>
  <sheetData>
    <row r="1" spans="1:37" x14ac:dyDescent="0.2">
      <c r="A1" s="38" t="s">
        <v>113</v>
      </c>
      <c r="B1" s="38">
        <v>2019</v>
      </c>
      <c r="C1" s="38">
        <v>2020</v>
      </c>
      <c r="D1" s="38">
        <v>2021</v>
      </c>
      <c r="E1" s="38">
        <v>2022</v>
      </c>
      <c r="F1" s="38">
        <v>2023</v>
      </c>
      <c r="G1" s="38">
        <v>2024</v>
      </c>
      <c r="H1" s="38">
        <v>2025</v>
      </c>
      <c r="I1" s="38">
        <v>2026</v>
      </c>
      <c r="J1" s="38">
        <v>2027</v>
      </c>
      <c r="K1" s="38">
        <v>2028</v>
      </c>
      <c r="L1" s="38">
        <v>2029</v>
      </c>
      <c r="M1" s="38">
        <v>2030</v>
      </c>
      <c r="N1" s="38">
        <v>2031</v>
      </c>
      <c r="O1" s="38">
        <v>2032</v>
      </c>
      <c r="P1" s="38">
        <v>2033</v>
      </c>
      <c r="Q1" s="38">
        <v>2034</v>
      </c>
      <c r="R1" s="38">
        <v>2035</v>
      </c>
      <c r="S1" s="38">
        <v>2036</v>
      </c>
      <c r="T1" s="38">
        <v>2037</v>
      </c>
      <c r="U1" s="38">
        <v>2038</v>
      </c>
      <c r="V1" s="38">
        <v>2039</v>
      </c>
      <c r="W1" s="38">
        <v>2040</v>
      </c>
      <c r="X1" s="38">
        <v>2041</v>
      </c>
      <c r="Y1" s="38">
        <v>2042</v>
      </c>
      <c r="Z1" s="38">
        <v>2043</v>
      </c>
      <c r="AA1" s="38">
        <v>2044</v>
      </c>
      <c r="AB1" s="38">
        <v>2045</v>
      </c>
      <c r="AC1" s="38">
        <v>2046</v>
      </c>
      <c r="AD1" s="38">
        <v>2047</v>
      </c>
      <c r="AE1" s="38">
        <v>2048</v>
      </c>
      <c r="AF1" s="38">
        <v>2049</v>
      </c>
      <c r="AG1" s="38">
        <v>2050</v>
      </c>
      <c r="AH1" s="38"/>
      <c r="AI1" s="38"/>
      <c r="AJ1" s="38"/>
      <c r="AK1" s="38"/>
    </row>
    <row r="2" spans="1:37" x14ac:dyDescent="0.2">
      <c r="A2" s="38" t="s">
        <v>114</v>
      </c>
      <c r="B2" s="35">
        <f>D2</f>
        <v>0</v>
      </c>
      <c r="C2" s="35">
        <f>D2</f>
        <v>0</v>
      </c>
      <c r="D2" s="35">
        <v>0</v>
      </c>
      <c r="E2" s="35"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35">
        <v>0</v>
      </c>
      <c r="U2" s="35">
        <v>0</v>
      </c>
      <c r="V2" s="35">
        <v>0</v>
      </c>
      <c r="W2" s="35">
        <v>0</v>
      </c>
      <c r="X2" s="35">
        <v>0</v>
      </c>
      <c r="Y2" s="35">
        <v>0</v>
      </c>
      <c r="Z2" s="35">
        <v>0</v>
      </c>
      <c r="AA2" s="35">
        <v>0</v>
      </c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</row>
    <row r="3" spans="1:37" x14ac:dyDescent="0.2">
      <c r="A3" s="38" t="s">
        <v>115</v>
      </c>
      <c r="B3" s="35">
        <f t="shared" ref="B3:B9" si="0">D3</f>
        <v>1.4394778228514913E-6</v>
      </c>
      <c r="C3" s="35">
        <f t="shared" ref="C3:C9" si="1">D3</f>
        <v>1.4394778228514913E-6</v>
      </c>
      <c r="D3" s="50">
        <v>1.4394778228514913E-6</v>
      </c>
      <c r="E3" s="50">
        <v>1.5963145339022116E-6</v>
      </c>
      <c r="F3" s="50">
        <v>1.7242891167888867E-6</v>
      </c>
      <c r="G3" s="50">
        <v>1.3833782989875087E-6</v>
      </c>
      <c r="H3" s="50">
        <v>1.3721104737395554E-6</v>
      </c>
      <c r="I3" s="50">
        <v>1.3525997382528273E-6</v>
      </c>
      <c r="J3" s="50">
        <v>1.3394924467634869E-6</v>
      </c>
      <c r="K3" s="50">
        <v>1.3229763165163067E-6</v>
      </c>
      <c r="L3" s="50">
        <v>1.3152749408282742E-6</v>
      </c>
      <c r="M3" s="50">
        <v>1.3161896223206958E-6</v>
      </c>
      <c r="N3" s="50">
        <v>1.3115401036592919E-6</v>
      </c>
      <c r="O3" s="50">
        <v>1.2915801100315883E-6</v>
      </c>
      <c r="P3" s="50">
        <v>1.2838349535651992E-6</v>
      </c>
      <c r="Q3" s="50">
        <v>1.2828684086891869E-6</v>
      </c>
      <c r="R3" s="50">
        <v>1.2782862450714075E-6</v>
      </c>
      <c r="S3" s="50">
        <v>1.2740287327638988E-6</v>
      </c>
      <c r="T3" s="50">
        <v>1.2725294094928158E-6</v>
      </c>
      <c r="U3" s="50">
        <v>1.289655102884798E-6</v>
      </c>
      <c r="V3" s="50">
        <v>1.2867170758818944E-6</v>
      </c>
      <c r="W3" s="50">
        <v>1.2881288375962653E-6</v>
      </c>
      <c r="X3" s="50">
        <v>1.2872249329108236E-6</v>
      </c>
      <c r="Y3" s="50">
        <v>1.2860852855726963E-6</v>
      </c>
      <c r="Z3" s="50">
        <v>1.2858239480034327E-6</v>
      </c>
      <c r="AA3" s="50">
        <v>1.2823006056714318E-6</v>
      </c>
      <c r="AB3" s="50">
        <v>1.2796003419725229E-6</v>
      </c>
      <c r="AC3" s="50">
        <v>1.2800819305344385E-6</v>
      </c>
      <c r="AD3" s="50">
        <v>1.2766239225947532E-6</v>
      </c>
      <c r="AE3" s="50">
        <v>1.2708071410273358E-6</v>
      </c>
      <c r="AF3" s="50">
        <v>1.2731558113985244E-6</v>
      </c>
      <c r="AG3" s="50">
        <v>1.2711782673177069E-6</v>
      </c>
      <c r="AH3" s="50"/>
      <c r="AI3" s="50"/>
    </row>
    <row r="4" spans="1:37" x14ac:dyDescent="0.2">
      <c r="A4" s="38" t="s">
        <v>116</v>
      </c>
      <c r="B4" s="35">
        <f t="shared" si="0"/>
        <v>0</v>
      </c>
      <c r="C4" s="35">
        <f t="shared" si="1"/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</row>
    <row r="5" spans="1:37" x14ac:dyDescent="0.2">
      <c r="A5" s="38" t="s">
        <v>117</v>
      </c>
      <c r="B5" s="35">
        <f t="shared" si="0"/>
        <v>0</v>
      </c>
      <c r="C5" s="35">
        <f t="shared" si="1"/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</row>
    <row r="6" spans="1:37" x14ac:dyDescent="0.2">
      <c r="A6" s="38" t="s">
        <v>118</v>
      </c>
      <c r="B6" s="35">
        <f t="shared" si="0"/>
        <v>0</v>
      </c>
      <c r="C6" s="35">
        <f t="shared" si="1"/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</row>
    <row r="7" spans="1:37" x14ac:dyDescent="0.2">
      <c r="A7" s="38" t="s">
        <v>119</v>
      </c>
      <c r="B7" s="35">
        <f t="shared" si="0"/>
        <v>0</v>
      </c>
      <c r="C7" s="35">
        <f t="shared" si="1"/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</row>
    <row r="8" spans="1:37" x14ac:dyDescent="0.2">
      <c r="A8" s="38" t="s">
        <v>120</v>
      </c>
      <c r="B8" s="35">
        <f t="shared" si="0"/>
        <v>0</v>
      </c>
      <c r="C8" s="35">
        <f t="shared" si="1"/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</row>
    <row r="9" spans="1:37" x14ac:dyDescent="0.2">
      <c r="A9" s="38" t="s">
        <v>121</v>
      </c>
      <c r="B9" s="35">
        <f t="shared" si="0"/>
        <v>0</v>
      </c>
      <c r="C9" s="35">
        <f t="shared" si="1"/>
        <v>0</v>
      </c>
      <c r="D9" s="35">
        <f t="shared" ref="D9:AA9" si="2">D6</f>
        <v>0</v>
      </c>
      <c r="E9" s="35">
        <f t="shared" si="2"/>
        <v>0</v>
      </c>
      <c r="F9" s="35">
        <f t="shared" si="2"/>
        <v>0</v>
      </c>
      <c r="G9" s="35">
        <f t="shared" si="2"/>
        <v>0</v>
      </c>
      <c r="H9" s="35">
        <f t="shared" si="2"/>
        <v>0</v>
      </c>
      <c r="I9" s="35">
        <f t="shared" si="2"/>
        <v>0</v>
      </c>
      <c r="J9" s="35">
        <f t="shared" si="2"/>
        <v>0</v>
      </c>
      <c r="K9" s="35">
        <f t="shared" si="2"/>
        <v>0</v>
      </c>
      <c r="L9" s="35">
        <f t="shared" si="2"/>
        <v>0</v>
      </c>
      <c r="M9" s="35">
        <f t="shared" si="2"/>
        <v>0</v>
      </c>
      <c r="N9" s="35">
        <f t="shared" si="2"/>
        <v>0</v>
      </c>
      <c r="O9" s="35">
        <f t="shared" si="2"/>
        <v>0</v>
      </c>
      <c r="P9" s="35">
        <f t="shared" si="2"/>
        <v>0</v>
      </c>
      <c r="Q9" s="35">
        <f t="shared" si="2"/>
        <v>0</v>
      </c>
      <c r="R9" s="35">
        <f t="shared" si="2"/>
        <v>0</v>
      </c>
      <c r="S9" s="35">
        <f t="shared" si="2"/>
        <v>0</v>
      </c>
      <c r="T9" s="35">
        <f t="shared" si="2"/>
        <v>0</v>
      </c>
      <c r="U9" s="35">
        <f t="shared" si="2"/>
        <v>0</v>
      </c>
      <c r="V9" s="35">
        <f t="shared" si="2"/>
        <v>0</v>
      </c>
      <c r="W9" s="35">
        <f t="shared" si="2"/>
        <v>0</v>
      </c>
      <c r="X9" s="35">
        <f t="shared" si="2"/>
        <v>0</v>
      </c>
      <c r="Y9" s="35">
        <f t="shared" si="2"/>
        <v>0</v>
      </c>
      <c r="Z9" s="35">
        <f t="shared" si="2"/>
        <v>0</v>
      </c>
      <c r="AA9" s="35">
        <f t="shared" si="2"/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ID'!L11/'Fuel Prices - ID'!$L$20)*('Tax Percentages'!B17)</f>
        <v>2.0693222969477496E-6</v>
      </c>
      <c r="C2" s="30">
        <f>('Fuel Prices - ID'!M11/'Fuel Prices - ID'!$L$20)*('Tax Percentages'!C17)</f>
        <v>2.0348335919986205E-6</v>
      </c>
      <c r="D2" s="30">
        <f>('Fuel Prices - ID'!N11/'Fuel Prices - ID'!$L$20)*('Tax Percentages'!D17)</f>
        <v>2.1665177381680226E-6</v>
      </c>
      <c r="E2" s="30">
        <f>('Fuel Prices - ID'!O11/'Fuel Prices - ID'!$L$20)*('Tax Percentages'!E17)</f>
        <v>2.1675153453359727E-6</v>
      </c>
      <c r="F2" s="30">
        <f>('Fuel Prices - ID'!P11/'Fuel Prices - ID'!$L$20)*('Tax Percentages'!F17)</f>
        <v>2.1121675814206161E-6</v>
      </c>
      <c r="G2" s="30">
        <f>('Fuel Prices - ID'!Q11/'Fuel Prices - ID'!$L$20)*('Tax Percentages'!G17)</f>
        <v>2.0455175289767491E-6</v>
      </c>
      <c r="H2" s="30">
        <f>('Fuel Prices - ID'!R11/'Fuel Prices - ID'!$L$20)*('Tax Percentages'!H17)</f>
        <v>2.01356775943241E-6</v>
      </c>
      <c r="I2" s="30">
        <f>('Fuel Prices - ID'!S11/'Fuel Prices - ID'!$L$20)*('Tax Percentages'!I17)</f>
        <v>2.0037961598924978E-6</v>
      </c>
      <c r="J2" s="30">
        <f>('Fuel Prices - ID'!T11/'Fuel Prices - ID'!$L$20)*('Tax Percentages'!J17)</f>
        <v>2.0088129171894701E-6</v>
      </c>
      <c r="K2" s="30">
        <f>('Fuel Prices - ID'!U11/'Fuel Prices - ID'!$L$20)*('Tax Percentages'!K17)</f>
        <v>2.0487744482807519E-6</v>
      </c>
      <c r="L2" s="30">
        <f>('Fuel Prices - ID'!V11/'Fuel Prices - ID'!$L$20)*('Tax Percentages'!L17)</f>
        <v>2.0704214881399766E-6</v>
      </c>
      <c r="M2" s="30">
        <f>('Fuel Prices - ID'!W11/'Fuel Prices - ID'!$L$20)*('Tax Percentages'!M17)</f>
        <v>2.06738607779844E-6</v>
      </c>
      <c r="N2" s="30">
        <f>('Fuel Prices - ID'!X11/'Fuel Prices - ID'!$L$20)*('Tax Percentages'!N17)</f>
        <v>2.0672100578757756E-6</v>
      </c>
      <c r="O2" s="30">
        <f>('Fuel Prices - ID'!Y11/'Fuel Prices - ID'!$L$20)*('Tax Percentages'!O17)</f>
        <v>2.0701533729555162E-6</v>
      </c>
      <c r="P2" s="30">
        <f>('Fuel Prices - ID'!Z11/'Fuel Prices - ID'!$L$20)*('Tax Percentages'!P17)</f>
        <v>2.0613929761180156E-6</v>
      </c>
      <c r="Q2" s="30">
        <f>('Fuel Prices - ID'!AA11/'Fuel Prices - ID'!$L$20)*('Tax Percentages'!Q17)</f>
        <v>2.0517454880072926E-6</v>
      </c>
      <c r="R2" s="30">
        <f>('Fuel Prices - ID'!AB11/'Fuel Prices - ID'!$L$20)*('Tax Percentages'!R17)</f>
        <v>2.0462525704242626E-6</v>
      </c>
      <c r="S2" s="30">
        <f>('Fuel Prices - ID'!AC11/'Fuel Prices - ID'!$L$20)*('Tax Percentages'!S17)</f>
        <v>2.0463193923740369E-6</v>
      </c>
      <c r="T2" s="30">
        <f>('Fuel Prices - ID'!AD11/'Fuel Prices - ID'!$L$20)*('Tax Percentages'!T17)</f>
        <v>2.0492968135505488E-6</v>
      </c>
      <c r="U2" s="30">
        <f>('Fuel Prices - ID'!AE11/'Fuel Prices - ID'!$L$20)*('Tax Percentages'!U17)</f>
        <v>2.0534332366103711E-6</v>
      </c>
      <c r="V2" s="30">
        <f>('Fuel Prices - ID'!AF11/'Fuel Prices - ID'!$L$20)*('Tax Percentages'!V17)</f>
        <v>2.0574896292849984E-6</v>
      </c>
      <c r="W2" s="30">
        <f>('Fuel Prices - ID'!AG11/'Fuel Prices - ID'!$L$20)*('Tax Percentages'!W17)</f>
        <v>2.0582819184672027E-6</v>
      </c>
      <c r="X2" s="30">
        <f>('Fuel Prices - ID'!AH11/'Fuel Prices - ID'!$L$20)*('Tax Percentages'!X17)</f>
        <v>2.057178321224224E-6</v>
      </c>
      <c r="Y2" s="30">
        <f>('Fuel Prices - ID'!AI11/'Fuel Prices - ID'!$L$20)*('Tax Percentages'!Y17)</f>
        <v>2.0562503433538405E-6</v>
      </c>
      <c r="Z2" s="30">
        <f>('Fuel Prices - ID'!AJ11/'Fuel Prices - ID'!$L$20)*('Tax Percentages'!Z17)</f>
        <v>2.0552540056700284E-6</v>
      </c>
      <c r="AA2" s="30">
        <f>('Fuel Prices - ID'!AK11/'Fuel Prices - ID'!$L$20)*('Tax Percentages'!AA17)</f>
        <v>2.0538995177349834E-6</v>
      </c>
      <c r="AB2" s="30">
        <f>('Fuel Prices - ID'!AL11/'Fuel Prices - ID'!$L$20)*('Tax Percentages'!AB17)</f>
        <v>2.0532182942456169E-6</v>
      </c>
      <c r="AC2" s="30">
        <f>('Fuel Prices - ID'!AM11/'Fuel Prices - ID'!$L$20)*('Tax Percentages'!AC17)</f>
        <v>2.0533521857218281E-6</v>
      </c>
      <c r="AD2" s="30">
        <f>('Fuel Prices - ID'!AN11/'Fuel Prices - ID'!$L$20)*('Tax Percentages'!AD17)</f>
        <v>2.053997605294334E-6</v>
      </c>
      <c r="AE2" s="30">
        <f>('Fuel Prices - ID'!AO11/'Fuel Prices - ID'!$L$20)*('Tax Percentages'!AE17)</f>
        <v>2.0546956246507252E-6</v>
      </c>
      <c r="AF2" s="30">
        <f>('Fuel Prices - ID'!AP11/'Fuel Prices - ID'!$L$20)*('Tax Percentages'!AF17)</f>
        <v>2.0551864256598323E-6</v>
      </c>
      <c r="AG2" s="30">
        <f>('Fuel Prices - ID'!AQ11/'Fuel Prices - ID'!$L$20)*('Tax Percentages'!AG17)</f>
        <v>2.0553458064825102E-6</v>
      </c>
      <c r="AH2" s="30"/>
      <c r="AI2" s="30"/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 s="30">
        <f>('Fuel Prices - ID'!L12/'Fuel Prices - ID'!$L$20)*('Tax Percentages'!B17)</f>
        <v>5.1733057423693741E-7</v>
      </c>
      <c r="C4" s="30">
        <f>('Fuel Prices - ID'!M12/'Fuel Prices - ID'!$L$20)*('Tax Percentages'!C17)</f>
        <v>5.1733057423693741E-7</v>
      </c>
      <c r="D4" s="30">
        <f>('Fuel Prices - ID'!N12/'Fuel Prices - ID'!$L$20)*('Tax Percentages'!D17)</f>
        <v>5.9728166298264584E-7</v>
      </c>
      <c r="E4" s="30">
        <f>('Fuel Prices - ID'!O12/'Fuel Prices - ID'!$L$20)*('Tax Percentages'!E17)</f>
        <v>5.7789958086247422E-7</v>
      </c>
      <c r="F4" s="30">
        <f>('Fuel Prices - ID'!P12/'Fuel Prices - ID'!$L$20)*('Tax Percentages'!F17)</f>
        <v>5.567554912768322E-7</v>
      </c>
      <c r="G4" s="30">
        <f>('Fuel Prices - ID'!Q12/'Fuel Prices - ID'!$L$20)*('Tax Percentages'!G17)</f>
        <v>5.5250123261020246E-7</v>
      </c>
      <c r="H4" s="30">
        <f>('Fuel Prices - ID'!R12/'Fuel Prices - ID'!$L$20)*('Tax Percentages'!H17)</f>
        <v>5.4786022315569715E-7</v>
      </c>
      <c r="I4" s="30">
        <f>('Fuel Prices - ID'!S12/'Fuel Prices - ID'!$L$20)*('Tax Percentages'!I17)</f>
        <v>5.4436497215756096E-7</v>
      </c>
      <c r="J4" s="30">
        <f>('Fuel Prices - ID'!T12/'Fuel Prices - ID'!$L$20)*('Tax Percentages'!J17)</f>
        <v>5.4525497628902081E-7</v>
      </c>
      <c r="K4" s="30">
        <f>('Fuel Prices - ID'!U12/'Fuel Prices - ID'!$L$20)*('Tax Percentages'!K17)</f>
        <v>5.4622588988697696E-7</v>
      </c>
      <c r="L4" s="30">
        <f>('Fuel Prices - ID'!V12/'Fuel Prices - ID'!$L$20)*('Tax Percentages'!L17)</f>
        <v>5.4728506835747477E-7</v>
      </c>
      <c r="M4" s="30">
        <f>('Fuel Prices - ID'!W12/'Fuel Prices - ID'!$L$20)*('Tax Percentages'!M17)</f>
        <v>5.5000820418661452E-7</v>
      </c>
      <c r="N4" s="30">
        <f>('Fuel Prices - ID'!X12/'Fuel Prices - ID'!$L$20)*('Tax Percentages'!N17)</f>
        <v>5.5297889781840327E-7</v>
      </c>
      <c r="O4" s="30">
        <f>('Fuel Prices - ID'!Y12/'Fuel Prices - ID'!$L$20)*('Tax Percentages'!O17)</f>
        <v>5.5621965450762748E-7</v>
      </c>
      <c r="P4" s="30">
        <f>('Fuel Prices - ID'!Z12/'Fuel Prices - ID'!$L$20)*('Tax Percentages'!P17)</f>
        <v>5.524867446462623E-7</v>
      </c>
      <c r="Q4" s="30">
        <f>('Fuel Prices - ID'!AA12/'Fuel Prices - ID'!$L$20)*('Tax Percentages'!Q17)</f>
        <v>5.5017648680842495E-7</v>
      </c>
      <c r="R4" s="30">
        <f>('Fuel Prices - ID'!AB12/'Fuel Prices - ID'!$L$20)*('Tax Percentages'!R17)</f>
        <v>5.4957839549311524E-7</v>
      </c>
      <c r="S4" s="30">
        <f>('Fuel Prices - ID'!AC12/'Fuel Prices - ID'!$L$20)*('Tax Percentages'!S17)</f>
        <v>5.4931268302792544E-7</v>
      </c>
      <c r="T4" s="30">
        <f>('Fuel Prices - ID'!AD12/'Fuel Prices - ID'!$L$20)*('Tax Percentages'!T17)</f>
        <v>5.4944472483449147E-7</v>
      </c>
      <c r="U4" s="30">
        <f>('Fuel Prices - ID'!AE12/'Fuel Prices - ID'!$L$20)*('Tax Percentages'!U17)</f>
        <v>5.4990652053239436E-7</v>
      </c>
      <c r="V4" s="30">
        <f>('Fuel Prices - ID'!AF12/'Fuel Prices - ID'!$L$20)*('Tax Percentages'!V17)</f>
        <v>5.5032938819088293E-7</v>
      </c>
      <c r="W4" s="30">
        <f>('Fuel Prices - ID'!AG12/'Fuel Prices - ID'!$L$20)*('Tax Percentages'!W17)</f>
        <v>5.5070243349123783E-7</v>
      </c>
      <c r="X4" s="30">
        <f>('Fuel Prices - ID'!AH12/'Fuel Prices - ID'!$L$20)*('Tax Percentages'!X17)</f>
        <v>5.5101310304885283E-7</v>
      </c>
      <c r="Y4" s="30">
        <f>('Fuel Prices - ID'!AI12/'Fuel Prices - ID'!$L$20)*('Tax Percentages'!Y17)</f>
        <v>5.5110445749087441E-7</v>
      </c>
      <c r="Z4" s="30">
        <f>('Fuel Prices - ID'!AJ12/'Fuel Prices - ID'!$L$20)*('Tax Percentages'!Z17)</f>
        <v>5.509340538247354E-7</v>
      </c>
      <c r="AA4" s="30">
        <f>('Fuel Prices - ID'!AK12/'Fuel Prices - ID'!$L$20)*('Tax Percentages'!AA17)</f>
        <v>5.504535446717453E-7</v>
      </c>
      <c r="AB4" s="30">
        <f>('Fuel Prices - ID'!AL12/'Fuel Prices - ID'!$L$20)*('Tax Percentages'!AB17)</f>
        <v>5.5026870831042555E-7</v>
      </c>
      <c r="AC4" s="30">
        <f>('Fuel Prices - ID'!AM12/'Fuel Prices - ID'!$L$20)*('Tax Percentages'!AC17)</f>
        <v>5.5027709208333466E-7</v>
      </c>
      <c r="AD4" s="30">
        <f>('Fuel Prices - ID'!AN12/'Fuel Prices - ID'!$L$20)*('Tax Percentages'!AD17)</f>
        <v>5.5034060995517267E-7</v>
      </c>
      <c r="AE4" s="30">
        <f>('Fuel Prices - ID'!AO12/'Fuel Prices - ID'!$L$20)*('Tax Percentages'!AE17)</f>
        <v>5.504340578576498E-7</v>
      </c>
      <c r="AF4" s="30">
        <f>('Fuel Prices - ID'!AP12/'Fuel Prices - ID'!$L$20)*('Tax Percentages'!AF17)</f>
        <v>5.5052399722339147E-7</v>
      </c>
      <c r="AG4" s="30">
        <f>('Fuel Prices - ID'!AQ12/'Fuel Prices - ID'!$L$20)*('Tax Percentages'!AG17)</f>
        <v>5.5058013146802752E-7</v>
      </c>
    </row>
    <row r="5" spans="1:35" x14ac:dyDescent="0.2">
      <c r="A5" s="1" t="s">
        <v>117</v>
      </c>
      <c r="B5" s="30">
        <f t="shared" ref="B5:AG5" si="0">B4</f>
        <v>5.1733057423693741E-7</v>
      </c>
      <c r="C5" s="30">
        <f t="shared" si="0"/>
        <v>5.1733057423693741E-7</v>
      </c>
      <c r="D5" s="30">
        <f t="shared" si="0"/>
        <v>5.9728166298264584E-7</v>
      </c>
      <c r="E5" s="30">
        <f t="shared" si="0"/>
        <v>5.7789958086247422E-7</v>
      </c>
      <c r="F5" s="30">
        <f t="shared" si="0"/>
        <v>5.567554912768322E-7</v>
      </c>
      <c r="G5" s="30">
        <f t="shared" si="0"/>
        <v>5.5250123261020246E-7</v>
      </c>
      <c r="H5" s="30">
        <f t="shared" si="0"/>
        <v>5.4786022315569715E-7</v>
      </c>
      <c r="I5" s="30">
        <f t="shared" si="0"/>
        <v>5.4436497215756096E-7</v>
      </c>
      <c r="J5" s="30">
        <f t="shared" si="0"/>
        <v>5.4525497628902081E-7</v>
      </c>
      <c r="K5" s="30">
        <f t="shared" si="0"/>
        <v>5.4622588988697696E-7</v>
      </c>
      <c r="L5" s="30">
        <f t="shared" si="0"/>
        <v>5.4728506835747477E-7</v>
      </c>
      <c r="M5" s="30">
        <f t="shared" si="0"/>
        <v>5.5000820418661452E-7</v>
      </c>
      <c r="N5" s="30">
        <f t="shared" si="0"/>
        <v>5.5297889781840327E-7</v>
      </c>
      <c r="O5" s="30">
        <f t="shared" si="0"/>
        <v>5.5621965450762748E-7</v>
      </c>
      <c r="P5" s="30">
        <f t="shared" si="0"/>
        <v>5.524867446462623E-7</v>
      </c>
      <c r="Q5" s="30">
        <f t="shared" si="0"/>
        <v>5.5017648680842495E-7</v>
      </c>
      <c r="R5" s="30">
        <f t="shared" si="0"/>
        <v>5.4957839549311524E-7</v>
      </c>
      <c r="S5" s="30">
        <f t="shared" si="0"/>
        <v>5.4931268302792544E-7</v>
      </c>
      <c r="T5" s="30">
        <f t="shared" si="0"/>
        <v>5.4944472483449147E-7</v>
      </c>
      <c r="U5" s="30">
        <f t="shared" si="0"/>
        <v>5.4990652053239436E-7</v>
      </c>
      <c r="V5" s="30">
        <f t="shared" si="0"/>
        <v>5.5032938819088293E-7</v>
      </c>
      <c r="W5" s="30">
        <f t="shared" si="0"/>
        <v>5.5070243349123783E-7</v>
      </c>
      <c r="X5" s="30">
        <f t="shared" si="0"/>
        <v>5.5101310304885283E-7</v>
      </c>
      <c r="Y5" s="30">
        <f t="shared" si="0"/>
        <v>5.5110445749087441E-7</v>
      </c>
      <c r="Z5" s="30">
        <f t="shared" si="0"/>
        <v>5.509340538247354E-7</v>
      </c>
      <c r="AA5" s="30">
        <f t="shared" si="0"/>
        <v>5.504535446717453E-7</v>
      </c>
      <c r="AB5" s="30">
        <f t="shared" si="0"/>
        <v>5.5026870831042555E-7</v>
      </c>
      <c r="AC5" s="30">
        <f t="shared" si="0"/>
        <v>5.5027709208333466E-7</v>
      </c>
      <c r="AD5" s="30">
        <f t="shared" si="0"/>
        <v>5.5034060995517267E-7</v>
      </c>
      <c r="AE5" s="30">
        <f t="shared" si="0"/>
        <v>5.504340578576498E-7</v>
      </c>
      <c r="AF5" s="30">
        <f t="shared" si="0"/>
        <v>5.5052399722339147E-7</v>
      </c>
      <c r="AG5" s="30">
        <f t="shared" si="0"/>
        <v>5.5058013146802752E-7</v>
      </c>
    </row>
    <row r="6" spans="1:35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">
      <c r="A7" s="1" t="s">
        <v>119</v>
      </c>
      <c r="B7">
        <f t="shared" ref="B7:Y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>
        <f t="shared" ref="B9:Y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2060"/>
  </sheetPr>
  <dimension ref="A1:AK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7" width="9.1640625" customWidth="1"/>
  </cols>
  <sheetData>
    <row r="1" spans="1:37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7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1"/>
      <c r="AI4" s="31"/>
      <c r="AJ4" s="31"/>
      <c r="AK4" s="31"/>
    </row>
    <row r="5" spans="1:37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1"/>
      <c r="AI5" s="31"/>
      <c r="AJ5" s="31"/>
      <c r="AK5" s="31"/>
    </row>
    <row r="6" spans="1:37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1"/>
      <c r="AI6" s="31"/>
    </row>
    <row r="7" spans="1:37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7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3" width="9.1640625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2060"/>
  </sheetPr>
  <dimension ref="A1:AK1000"/>
  <sheetViews>
    <sheetView tabSelected="1" workbookViewId="0">
      <selection activeCell="B28" sqref="B28"/>
    </sheetView>
  </sheetViews>
  <sheetFormatPr baseColWidth="10" defaultColWidth="14.5" defaultRowHeight="15" customHeight="1" x14ac:dyDescent="0.2"/>
  <cols>
    <col min="1" max="1" width="41.5" customWidth="1"/>
    <col min="2" max="27" width="10" customWidth="1"/>
    <col min="28" max="35" width="10.33203125" customWidth="1"/>
    <col min="36" max="37" width="9.1640625" customWidth="1"/>
  </cols>
  <sheetData>
    <row r="1" spans="1:37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">
      <c r="A2" s="1" t="s">
        <v>114</v>
      </c>
      <c r="B2">
        <f>'BFPaT-fueltax-coal'!B2</f>
        <v>0</v>
      </c>
      <c r="C2">
        <f>'BFPaT-fueltax-coal'!C2</f>
        <v>0</v>
      </c>
      <c r="D2">
        <f>'BFPaT-fueltax-coal'!D2</f>
        <v>0</v>
      </c>
      <c r="E2">
        <f>'BFPaT-fueltax-coal'!E2</f>
        <v>0</v>
      </c>
      <c r="F2">
        <f>'BFPaT-fueltax-coal'!F2</f>
        <v>0</v>
      </c>
      <c r="G2">
        <f>'BFPaT-fueltax-coal'!G2</f>
        <v>0</v>
      </c>
      <c r="H2">
        <f>'BFPaT-fueltax-coal'!H2</f>
        <v>0</v>
      </c>
      <c r="I2">
        <f>'BFPaT-fueltax-coal'!I2</f>
        <v>0</v>
      </c>
      <c r="J2">
        <f>'BFPaT-fueltax-coal'!J2</f>
        <v>0</v>
      </c>
      <c r="K2">
        <f>'BFPaT-fueltax-coal'!K2</f>
        <v>0</v>
      </c>
      <c r="L2">
        <f>'BFPaT-fueltax-coal'!L2</f>
        <v>0</v>
      </c>
      <c r="M2">
        <f>'BFPaT-fueltax-coal'!M2</f>
        <v>0</v>
      </c>
      <c r="N2">
        <f>'BFPaT-fueltax-coal'!N2</f>
        <v>0</v>
      </c>
      <c r="O2">
        <f>'BFPaT-fueltax-coal'!O2</f>
        <v>0</v>
      </c>
      <c r="P2">
        <f>'BFPaT-fueltax-coal'!P2</f>
        <v>0</v>
      </c>
      <c r="Q2">
        <f>'BFPaT-fueltax-coal'!Q2</f>
        <v>0</v>
      </c>
      <c r="R2">
        <f>'BFPaT-fueltax-coal'!R2</f>
        <v>0</v>
      </c>
      <c r="S2">
        <f>'BFPaT-fueltax-coal'!S2</f>
        <v>0</v>
      </c>
      <c r="T2">
        <f>'BFPaT-fueltax-coal'!T2</f>
        <v>0</v>
      </c>
      <c r="U2">
        <f>'BFPaT-fueltax-coal'!U2</f>
        <v>0</v>
      </c>
      <c r="V2">
        <f>'BFPaT-fueltax-coal'!V2</f>
        <v>0</v>
      </c>
      <c r="W2">
        <f>'BFPaT-fueltax-coal'!W2</f>
        <v>0</v>
      </c>
      <c r="X2">
        <f>'BFPaT-fueltax-coal'!X2</f>
        <v>0</v>
      </c>
      <c r="Y2">
        <f>'BFPaT-fueltax-coal'!Y2</f>
        <v>0</v>
      </c>
      <c r="Z2">
        <f>'BFPaT-fueltax-coal'!Z2</f>
        <v>0</v>
      </c>
      <c r="AA2">
        <f>'BFPaT-fueltax-coal'!AA2</f>
        <v>0</v>
      </c>
      <c r="AB2">
        <f>'BFPaT-fueltax-coal'!AB2</f>
        <v>0</v>
      </c>
      <c r="AC2">
        <f>'BFPaT-fueltax-coal'!AC2</f>
        <v>0</v>
      </c>
      <c r="AD2">
        <f>'BFPaT-fueltax-coal'!AD2</f>
        <v>0</v>
      </c>
      <c r="AE2">
        <f>'BFPaT-fueltax-coal'!AE2</f>
        <v>0</v>
      </c>
      <c r="AF2">
        <f>'BFPaT-fueltax-coal'!AF2</f>
        <v>0</v>
      </c>
      <c r="AG2">
        <f>'BFPaT-fueltax-coal'!AG2</f>
        <v>0</v>
      </c>
    </row>
    <row r="3" spans="1:37" x14ac:dyDescent="0.2">
      <c r="A3" s="1" t="s">
        <v>115</v>
      </c>
      <c r="B3" s="31">
        <f>'BFPaT-fueltax-coal'!B3</f>
        <v>2.2417658216933954E-7</v>
      </c>
      <c r="C3" s="31">
        <f>'BFPaT-fueltax-coal'!C3</f>
        <v>2.586652871184687E-7</v>
      </c>
      <c r="D3" s="31">
        <f>'BFPaT-fueltax-coal'!D3</f>
        <v>2.5313234442645443E-7</v>
      </c>
      <c r="E3" s="31">
        <f>'BFPaT-fueltax-coal'!E3</f>
        <v>2.6230337715005351E-7</v>
      </c>
      <c r="F3" s="31">
        <f>'BFPaT-fueltax-coal'!F3</f>
        <v>2.6661915725527662E-7</v>
      </c>
      <c r="G3" s="31">
        <f>'BFPaT-fueltax-coal'!G3</f>
        <v>2.6661915725527662E-7</v>
      </c>
      <c r="H3" s="31">
        <f>'BFPaT-fueltax-coal'!H3</f>
        <v>2.6661915725527662E-7</v>
      </c>
      <c r="I3" s="31">
        <f>'BFPaT-fueltax-coal'!I3</f>
        <v>2.6607968474212371E-7</v>
      </c>
      <c r="J3" s="31">
        <f>'BFPaT-fueltax-coal'!J3</f>
        <v>2.6446126720266504E-7</v>
      </c>
      <c r="K3" s="31">
        <f>'BFPaT-fueltax-coal'!K3</f>
        <v>2.6338232217635933E-7</v>
      </c>
      <c r="L3" s="31">
        <f>'BFPaT-fueltax-coal'!L3</f>
        <v>2.6122443212374774E-7</v>
      </c>
      <c r="M3" s="31">
        <f>'BFPaT-fueltax-coal'!M3</f>
        <v>2.5906654207113622E-7</v>
      </c>
      <c r="N3" s="31">
        <f>'BFPaT-fueltax-coal'!N3</f>
        <v>2.5690865201852463E-7</v>
      </c>
      <c r="O3" s="31">
        <f>'BFPaT-fueltax-coal'!O3</f>
        <v>2.5529023447906596E-7</v>
      </c>
      <c r="P3" s="31">
        <f>'BFPaT-fueltax-coal'!P3</f>
        <v>2.5313234442645443E-7</v>
      </c>
      <c r="Q3" s="31">
        <f>'BFPaT-fueltax-coal'!Q3</f>
        <v>2.5151392688699576E-7</v>
      </c>
      <c r="R3" s="31">
        <f>'BFPaT-fueltax-coal'!R3</f>
        <v>2.4935603683438423E-7</v>
      </c>
      <c r="S3" s="31">
        <f>'BFPaT-fueltax-coal'!S3</f>
        <v>2.477376192949255E-7</v>
      </c>
      <c r="T3" s="31">
        <f>'BFPaT-fueltax-coal'!T3</f>
        <v>2.4611920175546688E-7</v>
      </c>
      <c r="U3" s="31">
        <f>'BFPaT-fueltax-coal'!U3</f>
        <v>2.4450078421600816E-7</v>
      </c>
      <c r="V3" s="31">
        <f>'BFPaT-fueltax-coal'!V3</f>
        <v>2.4234289416339663E-7</v>
      </c>
      <c r="W3" s="31">
        <f>'BFPaT-fueltax-coal'!W3</f>
        <v>2.4072447662393795E-7</v>
      </c>
      <c r="X3" s="31">
        <f>'BFPaT-fueltax-coal'!X3</f>
        <v>2.3856658657132642E-7</v>
      </c>
      <c r="Y3" s="31">
        <f>'BFPaT-fueltax-coal'!Y3</f>
        <v>2.3694816903186775E-7</v>
      </c>
      <c r="Z3" s="31">
        <f>'BFPaT-fueltax-coal'!Z3</f>
        <v>2.347902789792562E-7</v>
      </c>
      <c r="AA3" s="31">
        <f>'BFPaT-fueltax-coal'!AA3</f>
        <v>2.3263238892664464E-7</v>
      </c>
      <c r="AB3" s="31">
        <f>'BFPaT-fueltax-coal'!AB3</f>
        <v>2.3047449887403306E-7</v>
      </c>
      <c r="AC3" s="31">
        <f>'BFPaT-fueltax-coal'!AC3</f>
        <v>2.2885608133457439E-7</v>
      </c>
      <c r="AD3" s="31">
        <f>'BFPaT-fueltax-coal'!AD3</f>
        <v>2.2669819128196283E-7</v>
      </c>
      <c r="AE3" s="31">
        <f>'BFPaT-fueltax-coal'!AE3</f>
        <v>2.2454030122935127E-7</v>
      </c>
      <c r="AF3" s="31">
        <f>'BFPaT-fueltax-coal'!AF3</f>
        <v>2.2238241117673972E-7</v>
      </c>
      <c r="AG3" s="31">
        <f>'BFPaT-fueltax-coal'!AG3</f>
        <v>2.2022452112412816E-7</v>
      </c>
      <c r="AH3" s="30"/>
      <c r="AI3" s="30"/>
    </row>
    <row r="4" spans="1:37" x14ac:dyDescent="0.2">
      <c r="A4" s="1" t="s">
        <v>116</v>
      </c>
      <c r="B4">
        <f>'BFPaT-fueltax-coal'!B4</f>
        <v>0</v>
      </c>
      <c r="C4">
        <f>'BFPaT-fueltax-coal'!C4</f>
        <v>0</v>
      </c>
      <c r="D4">
        <f>'BFPaT-fueltax-coal'!D4</f>
        <v>0</v>
      </c>
      <c r="E4">
        <f>'BFPaT-fueltax-coal'!E4</f>
        <v>0</v>
      </c>
      <c r="F4">
        <f>'BFPaT-fueltax-coal'!F4</f>
        <v>0</v>
      </c>
      <c r="G4">
        <f>'BFPaT-fueltax-coal'!G4</f>
        <v>0</v>
      </c>
      <c r="H4">
        <f>'BFPaT-fueltax-coal'!H4</f>
        <v>0</v>
      </c>
      <c r="I4">
        <f>'BFPaT-fueltax-coal'!I4</f>
        <v>0</v>
      </c>
      <c r="J4">
        <f>'BFPaT-fueltax-coal'!J4</f>
        <v>0</v>
      </c>
      <c r="K4">
        <f>'BFPaT-fueltax-coal'!K4</f>
        <v>0</v>
      </c>
      <c r="L4">
        <f>'BFPaT-fueltax-coal'!L4</f>
        <v>0</v>
      </c>
      <c r="M4">
        <f>'BFPaT-fueltax-coal'!M4</f>
        <v>0</v>
      </c>
      <c r="N4">
        <f>'BFPaT-fueltax-coal'!N4</f>
        <v>0</v>
      </c>
      <c r="O4">
        <f>'BFPaT-fueltax-coal'!O4</f>
        <v>0</v>
      </c>
      <c r="P4">
        <f>'BFPaT-fueltax-coal'!P4</f>
        <v>0</v>
      </c>
      <c r="Q4">
        <f>'BFPaT-fueltax-coal'!Q4</f>
        <v>0</v>
      </c>
      <c r="R4">
        <f>'BFPaT-fueltax-coal'!R4</f>
        <v>0</v>
      </c>
      <c r="S4">
        <f>'BFPaT-fueltax-coal'!S4</f>
        <v>0</v>
      </c>
      <c r="T4">
        <f>'BFPaT-fueltax-coal'!T4</f>
        <v>0</v>
      </c>
      <c r="U4">
        <f>'BFPaT-fueltax-coal'!U4</f>
        <v>0</v>
      </c>
      <c r="V4">
        <f>'BFPaT-fueltax-coal'!V4</f>
        <v>0</v>
      </c>
      <c r="W4">
        <f>'BFPaT-fueltax-coal'!W4</f>
        <v>0</v>
      </c>
      <c r="X4">
        <f>'BFPaT-fueltax-coal'!X4</f>
        <v>0</v>
      </c>
      <c r="Y4">
        <f>'BFPaT-fueltax-coal'!Y4</f>
        <v>0</v>
      </c>
      <c r="Z4">
        <f>'BFPaT-fueltax-coal'!Z4</f>
        <v>0</v>
      </c>
      <c r="AA4">
        <f>'BFPaT-fueltax-coal'!AA4</f>
        <v>0</v>
      </c>
      <c r="AB4">
        <f>'BFPaT-fueltax-coal'!AB4</f>
        <v>0</v>
      </c>
      <c r="AC4">
        <f>'BFPaT-fueltax-coal'!AC4</f>
        <v>0</v>
      </c>
      <c r="AD4">
        <f>'BFPaT-fueltax-coal'!AD4</f>
        <v>0</v>
      </c>
      <c r="AE4">
        <f>'BFPaT-fueltax-coal'!AE4</f>
        <v>0</v>
      </c>
      <c r="AF4">
        <f>'BFPaT-fueltax-coal'!AF4</f>
        <v>0</v>
      </c>
      <c r="AG4">
        <f>'BFPaT-fueltax-coal'!AG4</f>
        <v>0</v>
      </c>
    </row>
    <row r="5" spans="1:37" x14ac:dyDescent="0.2">
      <c r="A5" s="1" t="s">
        <v>117</v>
      </c>
      <c r="B5">
        <f>'BFPaT-fueltax-coal'!B5</f>
        <v>0</v>
      </c>
      <c r="C5">
        <f>'BFPaT-fueltax-coal'!C5</f>
        <v>0</v>
      </c>
      <c r="D5">
        <f>'BFPaT-fueltax-coal'!D5</f>
        <v>0</v>
      </c>
      <c r="E5">
        <f>'BFPaT-fueltax-coal'!E5</f>
        <v>0</v>
      </c>
      <c r="F5">
        <f>'BFPaT-fueltax-coal'!F5</f>
        <v>0</v>
      </c>
      <c r="G5">
        <f>'BFPaT-fueltax-coal'!G5</f>
        <v>0</v>
      </c>
      <c r="H5">
        <f>'BFPaT-fueltax-coal'!H5</f>
        <v>0</v>
      </c>
      <c r="I5">
        <f>'BFPaT-fueltax-coal'!I5</f>
        <v>0</v>
      </c>
      <c r="J5">
        <f>'BFPaT-fueltax-coal'!J5</f>
        <v>0</v>
      </c>
      <c r="K5">
        <f>'BFPaT-fueltax-coal'!K5</f>
        <v>0</v>
      </c>
      <c r="L5">
        <f>'BFPaT-fueltax-coal'!L5</f>
        <v>0</v>
      </c>
      <c r="M5">
        <f>'BFPaT-fueltax-coal'!M5</f>
        <v>0</v>
      </c>
      <c r="N5">
        <f>'BFPaT-fueltax-coal'!N5</f>
        <v>0</v>
      </c>
      <c r="O5">
        <f>'BFPaT-fueltax-coal'!O5</f>
        <v>0</v>
      </c>
      <c r="P5">
        <f>'BFPaT-fueltax-coal'!P5</f>
        <v>0</v>
      </c>
      <c r="Q5">
        <f>'BFPaT-fueltax-coal'!Q5</f>
        <v>0</v>
      </c>
      <c r="R5">
        <f>'BFPaT-fueltax-coal'!R5</f>
        <v>0</v>
      </c>
      <c r="S5">
        <f>'BFPaT-fueltax-coal'!S5</f>
        <v>0</v>
      </c>
      <c r="T5">
        <f>'BFPaT-fueltax-coal'!T5</f>
        <v>0</v>
      </c>
      <c r="U5">
        <f>'BFPaT-fueltax-coal'!U5</f>
        <v>0</v>
      </c>
      <c r="V5">
        <f>'BFPaT-fueltax-coal'!V5</f>
        <v>0</v>
      </c>
      <c r="W5">
        <f>'BFPaT-fueltax-coal'!W5</f>
        <v>0</v>
      </c>
      <c r="X5">
        <f>'BFPaT-fueltax-coal'!X5</f>
        <v>0</v>
      </c>
      <c r="Y5">
        <f>'BFPaT-fueltax-coal'!Y5</f>
        <v>0</v>
      </c>
      <c r="Z5">
        <f>'BFPaT-fueltax-coal'!Z5</f>
        <v>0</v>
      </c>
      <c r="AA5">
        <f>'BFPaT-fueltax-coal'!AA5</f>
        <v>0</v>
      </c>
      <c r="AB5">
        <f>'BFPaT-fueltax-coal'!AB5</f>
        <v>0</v>
      </c>
      <c r="AC5">
        <f>'BFPaT-fueltax-coal'!AC5</f>
        <v>0</v>
      </c>
      <c r="AD5">
        <f>'BFPaT-fueltax-coal'!AD5</f>
        <v>0</v>
      </c>
      <c r="AE5">
        <f>'BFPaT-fueltax-coal'!AE5</f>
        <v>0</v>
      </c>
      <c r="AF5">
        <f>'BFPaT-fueltax-coal'!AF5</f>
        <v>0</v>
      </c>
      <c r="AG5">
        <f>'BFPaT-fueltax-coal'!AG5</f>
        <v>0</v>
      </c>
    </row>
    <row r="6" spans="1:37" x14ac:dyDescent="0.2">
      <c r="A6" s="1" t="s">
        <v>118</v>
      </c>
      <c r="B6" s="30">
        <f>'BFPaT-fueltax-coal'!B6</f>
        <v>2.2417658216933954E-7</v>
      </c>
      <c r="C6" s="30">
        <f>'BFPaT-fueltax-coal'!C6</f>
        <v>2.586652871184687E-7</v>
      </c>
      <c r="D6" s="30">
        <f>'BFPaT-fueltax-coal'!D6</f>
        <v>2.5313234442645443E-7</v>
      </c>
      <c r="E6" s="30">
        <f>'BFPaT-fueltax-coal'!E6</f>
        <v>2.6230337715005351E-7</v>
      </c>
      <c r="F6" s="30">
        <f>'BFPaT-fueltax-coal'!F6</f>
        <v>2.6661915725527662E-7</v>
      </c>
      <c r="G6" s="30">
        <f>'BFPaT-fueltax-coal'!G6</f>
        <v>2.6661915725527662E-7</v>
      </c>
      <c r="H6" s="30">
        <f>'BFPaT-fueltax-coal'!H6</f>
        <v>2.6661915725527662E-7</v>
      </c>
      <c r="I6" s="30">
        <f>'BFPaT-fueltax-coal'!I6</f>
        <v>2.6607968474212371E-7</v>
      </c>
      <c r="J6" s="30">
        <f>'BFPaT-fueltax-coal'!J6</f>
        <v>2.6446126720266504E-7</v>
      </c>
      <c r="K6" s="30">
        <f>'BFPaT-fueltax-coal'!K6</f>
        <v>2.6338232217635933E-7</v>
      </c>
      <c r="L6" s="30">
        <f>'BFPaT-fueltax-coal'!L6</f>
        <v>2.6122443212374774E-7</v>
      </c>
      <c r="M6" s="30">
        <f>'BFPaT-fueltax-coal'!M6</f>
        <v>2.5906654207113622E-7</v>
      </c>
      <c r="N6" s="30">
        <f>'BFPaT-fueltax-coal'!N6</f>
        <v>2.5690865201852463E-7</v>
      </c>
      <c r="O6" s="30">
        <f>'BFPaT-fueltax-coal'!O6</f>
        <v>2.5529023447906596E-7</v>
      </c>
      <c r="P6" s="30">
        <f>'BFPaT-fueltax-coal'!P6</f>
        <v>2.5313234442645443E-7</v>
      </c>
      <c r="Q6" s="30">
        <f>'BFPaT-fueltax-coal'!Q6</f>
        <v>2.5151392688699576E-7</v>
      </c>
      <c r="R6" s="30">
        <f>'BFPaT-fueltax-coal'!R6</f>
        <v>2.4935603683438423E-7</v>
      </c>
      <c r="S6" s="30">
        <f>'BFPaT-fueltax-coal'!S6</f>
        <v>2.477376192949255E-7</v>
      </c>
      <c r="T6" s="30">
        <f>'BFPaT-fueltax-coal'!T6</f>
        <v>2.4611920175546688E-7</v>
      </c>
      <c r="U6" s="30">
        <f>'BFPaT-fueltax-coal'!U6</f>
        <v>2.4450078421600816E-7</v>
      </c>
      <c r="V6" s="30">
        <f>'BFPaT-fueltax-coal'!V6</f>
        <v>2.4234289416339663E-7</v>
      </c>
      <c r="W6" s="30">
        <f>'BFPaT-fueltax-coal'!W6</f>
        <v>2.4072447662393795E-7</v>
      </c>
      <c r="X6" s="30">
        <f>'BFPaT-fueltax-coal'!X6</f>
        <v>2.3856658657132642E-7</v>
      </c>
      <c r="Y6" s="30">
        <f>'BFPaT-fueltax-coal'!Y6</f>
        <v>2.3694816903186775E-7</v>
      </c>
      <c r="Z6" s="30">
        <f>'BFPaT-fueltax-coal'!Z6</f>
        <v>2.347902789792562E-7</v>
      </c>
      <c r="AA6" s="30">
        <f>'BFPaT-fueltax-coal'!AA6</f>
        <v>2.3263238892664464E-7</v>
      </c>
      <c r="AB6" s="30">
        <f>'BFPaT-fueltax-coal'!AB6</f>
        <v>2.3047449887403306E-7</v>
      </c>
      <c r="AC6" s="30">
        <f>'BFPaT-fueltax-coal'!AC6</f>
        <v>2.2885608133457439E-7</v>
      </c>
      <c r="AD6" s="30">
        <f>'BFPaT-fueltax-coal'!AD6</f>
        <v>2.2669819128196283E-7</v>
      </c>
      <c r="AE6" s="30">
        <f>'BFPaT-fueltax-coal'!AE6</f>
        <v>2.2454030122935127E-7</v>
      </c>
      <c r="AF6" s="30">
        <f>'BFPaT-fueltax-coal'!AF6</f>
        <v>2.2238241117673972E-7</v>
      </c>
      <c r="AG6" s="30">
        <f>'BFPaT-fueltax-coal'!AG6</f>
        <v>2.2022452112412816E-7</v>
      </c>
    </row>
    <row r="7" spans="1:37" x14ac:dyDescent="0.2">
      <c r="A7" s="1" t="s">
        <v>119</v>
      </c>
      <c r="B7" s="31">
        <f>'BFPaT-fueltax-coal'!B7</f>
        <v>2.2417658216933954E-7</v>
      </c>
      <c r="C7" s="31">
        <f>'BFPaT-fueltax-coal'!C7</f>
        <v>2.586652871184687E-7</v>
      </c>
      <c r="D7" s="31">
        <f>'BFPaT-fueltax-coal'!D7</f>
        <v>2.5313234442645443E-7</v>
      </c>
      <c r="E7" s="31">
        <f>'BFPaT-fueltax-coal'!E7</f>
        <v>2.6230337715005351E-7</v>
      </c>
      <c r="F7" s="31">
        <f>'BFPaT-fueltax-coal'!F7</f>
        <v>2.6661915725527662E-7</v>
      </c>
      <c r="G7" s="31">
        <f>'BFPaT-fueltax-coal'!G7</f>
        <v>2.6661915725527662E-7</v>
      </c>
      <c r="H7" s="31">
        <f>'BFPaT-fueltax-coal'!H7</f>
        <v>2.6661915725527662E-7</v>
      </c>
      <c r="I7" s="31">
        <f>'BFPaT-fueltax-coal'!I7</f>
        <v>2.6607968474212371E-7</v>
      </c>
      <c r="J7" s="31">
        <f>'BFPaT-fueltax-coal'!J7</f>
        <v>2.6446126720266504E-7</v>
      </c>
      <c r="K7" s="31">
        <f>'BFPaT-fueltax-coal'!K7</f>
        <v>2.6338232217635933E-7</v>
      </c>
      <c r="L7" s="31">
        <f>'BFPaT-fueltax-coal'!L7</f>
        <v>2.6122443212374774E-7</v>
      </c>
      <c r="M7" s="31">
        <f>'BFPaT-fueltax-coal'!M7</f>
        <v>2.5906654207113622E-7</v>
      </c>
      <c r="N7" s="31">
        <f>'BFPaT-fueltax-coal'!N7</f>
        <v>2.5690865201852463E-7</v>
      </c>
      <c r="O7" s="31">
        <f>'BFPaT-fueltax-coal'!O7</f>
        <v>2.5529023447906596E-7</v>
      </c>
      <c r="P7" s="31">
        <f>'BFPaT-fueltax-coal'!P7</f>
        <v>2.5313234442645443E-7</v>
      </c>
      <c r="Q7" s="31">
        <f>'BFPaT-fueltax-coal'!Q7</f>
        <v>2.5151392688699576E-7</v>
      </c>
      <c r="R7" s="31">
        <f>'BFPaT-fueltax-coal'!R7</f>
        <v>2.4935603683438423E-7</v>
      </c>
      <c r="S7" s="31">
        <f>'BFPaT-fueltax-coal'!S7</f>
        <v>2.477376192949255E-7</v>
      </c>
      <c r="T7" s="31">
        <f>'BFPaT-fueltax-coal'!T7</f>
        <v>2.4611920175546688E-7</v>
      </c>
      <c r="U7" s="31">
        <f>'BFPaT-fueltax-coal'!U7</f>
        <v>2.4450078421600816E-7</v>
      </c>
      <c r="V7" s="31">
        <f>'BFPaT-fueltax-coal'!V7</f>
        <v>2.4234289416339663E-7</v>
      </c>
      <c r="W7" s="31">
        <f>'BFPaT-fueltax-coal'!W7</f>
        <v>2.4072447662393795E-7</v>
      </c>
      <c r="X7" s="31">
        <f>'BFPaT-fueltax-coal'!X7</f>
        <v>2.3856658657132642E-7</v>
      </c>
      <c r="Y7" s="31">
        <f>'BFPaT-fueltax-coal'!Y7</f>
        <v>2.3694816903186775E-7</v>
      </c>
      <c r="Z7" s="31">
        <f>'BFPaT-fueltax-coal'!Z7</f>
        <v>2.347902789792562E-7</v>
      </c>
      <c r="AA7" s="31">
        <f>'BFPaT-fueltax-coal'!AA7</f>
        <v>2.3263238892664464E-7</v>
      </c>
      <c r="AB7" s="31">
        <f>'BFPaT-fueltax-coal'!AB7</f>
        <v>2.3047449887403306E-7</v>
      </c>
      <c r="AC7" s="31">
        <f>'BFPaT-fueltax-coal'!AC7</f>
        <v>2.2885608133457439E-7</v>
      </c>
      <c r="AD7" s="31">
        <f>'BFPaT-fueltax-coal'!AD7</f>
        <v>2.2669819128196283E-7</v>
      </c>
      <c r="AE7" s="31">
        <f>'BFPaT-fueltax-coal'!AE7</f>
        <v>2.2454030122935127E-7</v>
      </c>
      <c r="AF7" s="31">
        <f>'BFPaT-fueltax-coal'!AF7</f>
        <v>2.2238241117673972E-7</v>
      </c>
      <c r="AG7" s="31">
        <f>'BFPaT-fueltax-coal'!AG7</f>
        <v>2.2022452112412816E-7</v>
      </c>
    </row>
    <row r="8" spans="1:37" x14ac:dyDescent="0.2">
      <c r="A8" s="1" t="s">
        <v>120</v>
      </c>
      <c r="B8">
        <f>'BFPaT-fueltax-coal'!B8</f>
        <v>0</v>
      </c>
      <c r="C8">
        <f>'BFPaT-fueltax-coal'!C8</f>
        <v>0</v>
      </c>
      <c r="D8">
        <f>'BFPaT-fueltax-coal'!D8</f>
        <v>0</v>
      </c>
      <c r="E8">
        <f>'BFPaT-fueltax-coal'!E8</f>
        <v>0</v>
      </c>
      <c r="F8">
        <f>'BFPaT-fueltax-coal'!F8</f>
        <v>0</v>
      </c>
      <c r="G8">
        <f>'BFPaT-fueltax-coal'!G8</f>
        <v>0</v>
      </c>
      <c r="H8">
        <f>'BFPaT-fueltax-coal'!H8</f>
        <v>0</v>
      </c>
      <c r="I8">
        <f>'BFPaT-fueltax-coal'!I8</f>
        <v>0</v>
      </c>
      <c r="J8">
        <f>'BFPaT-fueltax-coal'!J8</f>
        <v>0</v>
      </c>
      <c r="K8">
        <f>'BFPaT-fueltax-coal'!K8</f>
        <v>0</v>
      </c>
      <c r="L8">
        <f>'BFPaT-fueltax-coal'!L8</f>
        <v>0</v>
      </c>
      <c r="M8">
        <f>'BFPaT-fueltax-coal'!M8</f>
        <v>0</v>
      </c>
      <c r="N8">
        <f>'BFPaT-fueltax-coal'!N8</f>
        <v>0</v>
      </c>
      <c r="O8">
        <f>'BFPaT-fueltax-coal'!O8</f>
        <v>0</v>
      </c>
      <c r="P8">
        <f>'BFPaT-fueltax-coal'!P8</f>
        <v>0</v>
      </c>
      <c r="Q8">
        <f>'BFPaT-fueltax-coal'!Q8</f>
        <v>0</v>
      </c>
      <c r="R8">
        <f>'BFPaT-fueltax-coal'!R8</f>
        <v>0</v>
      </c>
      <c r="S8">
        <f>'BFPaT-fueltax-coal'!S8</f>
        <v>0</v>
      </c>
      <c r="T8">
        <f>'BFPaT-fueltax-coal'!T8</f>
        <v>0</v>
      </c>
      <c r="U8">
        <f>'BFPaT-fueltax-coal'!U8</f>
        <v>0</v>
      </c>
      <c r="V8">
        <f>'BFPaT-fueltax-coal'!V8</f>
        <v>0</v>
      </c>
      <c r="W8">
        <f>'BFPaT-fueltax-coal'!W8</f>
        <v>0</v>
      </c>
      <c r="X8">
        <f>'BFPaT-fueltax-coal'!X8</f>
        <v>0</v>
      </c>
      <c r="Y8">
        <f>'BFPaT-fueltax-coal'!Y8</f>
        <v>0</v>
      </c>
      <c r="Z8">
        <f>'BFPaT-fueltax-coal'!Z8</f>
        <v>0</v>
      </c>
      <c r="AA8">
        <f>'BFPaT-fueltax-coal'!AA8</f>
        <v>0</v>
      </c>
      <c r="AB8">
        <f>'BFPaT-fueltax-coal'!AB8</f>
        <v>0</v>
      </c>
      <c r="AC8">
        <f>'BFPaT-fueltax-coal'!AC8</f>
        <v>0</v>
      </c>
      <c r="AD8">
        <f>'BFPaT-fueltax-coal'!AD8</f>
        <v>0</v>
      </c>
      <c r="AE8">
        <f>'BFPaT-fueltax-coal'!AE8</f>
        <v>0</v>
      </c>
      <c r="AF8">
        <f>'BFPaT-fueltax-coal'!AF8</f>
        <v>0</v>
      </c>
      <c r="AG8">
        <f>'BFPaT-fueltax-coal'!AG8</f>
        <v>0</v>
      </c>
    </row>
    <row r="9" spans="1:37" x14ac:dyDescent="0.2">
      <c r="A9" s="1" t="s">
        <v>121</v>
      </c>
      <c r="B9" s="30">
        <f>'BFPaT-fueltax-coal'!B9</f>
        <v>2.2417658216933954E-7</v>
      </c>
      <c r="C9" s="30">
        <f>'BFPaT-fueltax-coal'!C9</f>
        <v>2.586652871184687E-7</v>
      </c>
      <c r="D9" s="30">
        <f>'BFPaT-fueltax-coal'!D9</f>
        <v>2.5313234442645443E-7</v>
      </c>
      <c r="E9" s="30">
        <f>'BFPaT-fueltax-coal'!E9</f>
        <v>2.6230337715005351E-7</v>
      </c>
      <c r="F9" s="30">
        <f>'BFPaT-fueltax-coal'!F9</f>
        <v>2.6661915725527662E-7</v>
      </c>
      <c r="G9" s="30">
        <f>'BFPaT-fueltax-coal'!G9</f>
        <v>2.6661915725527662E-7</v>
      </c>
      <c r="H9" s="30">
        <f>'BFPaT-fueltax-coal'!H9</f>
        <v>2.6661915725527662E-7</v>
      </c>
      <c r="I9" s="30">
        <f>'BFPaT-fueltax-coal'!I9</f>
        <v>2.6607968474212371E-7</v>
      </c>
      <c r="J9" s="30">
        <f>'BFPaT-fueltax-coal'!J9</f>
        <v>2.6446126720266504E-7</v>
      </c>
      <c r="K9" s="30">
        <f>'BFPaT-fueltax-coal'!K9</f>
        <v>2.6338232217635933E-7</v>
      </c>
      <c r="L9" s="30">
        <f>'BFPaT-fueltax-coal'!L9</f>
        <v>2.6122443212374774E-7</v>
      </c>
      <c r="M9" s="30">
        <f>'BFPaT-fueltax-coal'!M9</f>
        <v>2.5906654207113622E-7</v>
      </c>
      <c r="N9" s="30">
        <f>'BFPaT-fueltax-coal'!N9</f>
        <v>2.5690865201852463E-7</v>
      </c>
      <c r="O9" s="30">
        <f>'BFPaT-fueltax-coal'!O9</f>
        <v>2.5529023447906596E-7</v>
      </c>
      <c r="P9" s="30">
        <f>'BFPaT-fueltax-coal'!P9</f>
        <v>2.5313234442645443E-7</v>
      </c>
      <c r="Q9" s="30">
        <f>'BFPaT-fueltax-coal'!Q9</f>
        <v>2.5151392688699576E-7</v>
      </c>
      <c r="R9" s="30">
        <f>'BFPaT-fueltax-coal'!R9</f>
        <v>2.4935603683438423E-7</v>
      </c>
      <c r="S9" s="30">
        <f>'BFPaT-fueltax-coal'!S9</f>
        <v>2.477376192949255E-7</v>
      </c>
      <c r="T9" s="30">
        <f>'BFPaT-fueltax-coal'!T9</f>
        <v>2.4611920175546688E-7</v>
      </c>
      <c r="U9" s="30">
        <f>'BFPaT-fueltax-coal'!U9</f>
        <v>2.4450078421600816E-7</v>
      </c>
      <c r="V9" s="30">
        <f>'BFPaT-fueltax-coal'!V9</f>
        <v>2.4234289416339663E-7</v>
      </c>
      <c r="W9" s="30">
        <f>'BFPaT-fueltax-coal'!W9</f>
        <v>2.4072447662393795E-7</v>
      </c>
      <c r="X9" s="30">
        <f>'BFPaT-fueltax-coal'!X9</f>
        <v>2.3856658657132642E-7</v>
      </c>
      <c r="Y9" s="30">
        <f>'BFPaT-fueltax-coal'!Y9</f>
        <v>2.3694816903186775E-7</v>
      </c>
      <c r="Z9" s="30">
        <f>'BFPaT-fueltax-coal'!Z9</f>
        <v>2.347902789792562E-7</v>
      </c>
      <c r="AA9" s="30">
        <f>'BFPaT-fueltax-coal'!AA9</f>
        <v>2.3263238892664464E-7</v>
      </c>
      <c r="AB9" s="30">
        <f>'BFPaT-fueltax-coal'!AB9</f>
        <v>2.3047449887403306E-7</v>
      </c>
      <c r="AC9" s="30">
        <f>'BFPaT-fueltax-coal'!AC9</f>
        <v>2.2885608133457439E-7</v>
      </c>
      <c r="AD9" s="30">
        <f>'BFPaT-fueltax-coal'!AD9</f>
        <v>2.2669819128196283E-7</v>
      </c>
      <c r="AE9" s="30">
        <f>'BFPaT-fueltax-coal'!AE9</f>
        <v>2.2454030122935127E-7</v>
      </c>
      <c r="AF9" s="30">
        <f>'BFPaT-fueltax-coal'!AF9</f>
        <v>2.2238241117673972E-7</v>
      </c>
      <c r="AG9" s="30">
        <f>'BFPaT-fueltax-coal'!AG9</f>
        <v>2.2022452112412816E-7</v>
      </c>
    </row>
    <row r="10" spans="1:37" x14ac:dyDescent="0.2"/>
    <row r="11" spans="1:37" x14ac:dyDescent="0.2"/>
    <row r="12" spans="1:37" x14ac:dyDescent="0.2"/>
    <row r="13" spans="1:37" x14ac:dyDescent="0.2"/>
    <row r="14" spans="1:37" x14ac:dyDescent="0.2"/>
    <row r="15" spans="1:37" x14ac:dyDescent="0.2"/>
    <row r="16" spans="1:3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33" width="10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 s="30">
        <f>('Fuel Prices - ID'!L17/'Fuel Prices - ID'!$L$20)*('Tax Percentages'!B21)</f>
        <v>0</v>
      </c>
      <c r="C3" s="30">
        <f>('Fuel Prices - ID'!M17/'Fuel Prices - ID'!$L$20)*('Tax Percentages'!C21)</f>
        <v>0</v>
      </c>
      <c r="D3" s="30">
        <f>('Fuel Prices - ID'!N17/'Fuel Prices - ID'!$L$20)*('Tax Percentages'!D21)</f>
        <v>0</v>
      </c>
      <c r="E3" s="30">
        <f>('Fuel Prices - ID'!O17/'Fuel Prices - ID'!$L$20)*('Tax Percentages'!E21)</f>
        <v>0</v>
      </c>
      <c r="F3" s="30">
        <f>('Fuel Prices - ID'!P17/'Fuel Prices - ID'!$L$20)*('Tax Percentages'!F21)</f>
        <v>0</v>
      </c>
      <c r="G3" s="30">
        <f>('Fuel Prices - ID'!Q17/'Fuel Prices - ID'!$L$20)*('Tax Percentages'!G21)</f>
        <v>0</v>
      </c>
      <c r="H3" s="30">
        <f>('Fuel Prices - ID'!R17/'Fuel Prices - ID'!$L$20)*('Tax Percentages'!H21)</f>
        <v>0</v>
      </c>
      <c r="I3" s="30">
        <f>('Fuel Prices - ID'!S17/'Fuel Prices - ID'!$L$20)*('Tax Percentages'!I21)</f>
        <v>0</v>
      </c>
      <c r="J3" s="30">
        <f>('Fuel Prices - ID'!T17/'Fuel Prices - ID'!$L$20)*('Tax Percentages'!J21)</f>
        <v>0</v>
      </c>
      <c r="K3" s="30">
        <f>('Fuel Prices - ID'!U17/'Fuel Prices - ID'!$L$20)*('Tax Percentages'!K21)</f>
        <v>0</v>
      </c>
      <c r="L3" s="30">
        <f>('Fuel Prices - ID'!V17/'Fuel Prices - ID'!$L$20)*('Tax Percentages'!L21)</f>
        <v>0</v>
      </c>
      <c r="M3" s="30">
        <f>('Fuel Prices - ID'!W17/'Fuel Prices - ID'!$L$20)*('Tax Percentages'!M21)</f>
        <v>0</v>
      </c>
      <c r="N3" s="30">
        <f>('Fuel Prices - ID'!X17/'Fuel Prices - ID'!$L$20)*('Tax Percentages'!N21)</f>
        <v>0</v>
      </c>
      <c r="O3" s="30">
        <f>('Fuel Prices - ID'!Y17/'Fuel Prices - ID'!$L$20)*('Tax Percentages'!O21)</f>
        <v>0</v>
      </c>
      <c r="P3" s="30">
        <f>('Fuel Prices - ID'!Z17/'Fuel Prices - ID'!$L$20)*('Tax Percentages'!P21)</f>
        <v>0</v>
      </c>
      <c r="Q3" s="30">
        <f>('Fuel Prices - ID'!AA17/'Fuel Prices - ID'!$L$20)*('Tax Percentages'!Q21)</f>
        <v>0</v>
      </c>
      <c r="R3" s="30">
        <f>('Fuel Prices - ID'!AB17/'Fuel Prices - ID'!$L$20)*('Tax Percentages'!R21)</f>
        <v>0</v>
      </c>
      <c r="S3" s="30">
        <f>('Fuel Prices - ID'!AC17/'Fuel Prices - ID'!$L$20)*('Tax Percentages'!S21)</f>
        <v>0</v>
      </c>
      <c r="T3" s="30">
        <f>('Fuel Prices - ID'!AD17/'Fuel Prices - ID'!$L$20)*('Tax Percentages'!T21)</f>
        <v>0</v>
      </c>
      <c r="U3" s="30">
        <f>('Fuel Prices - ID'!AE17/'Fuel Prices - ID'!$L$20)*('Tax Percentages'!U21)</f>
        <v>0</v>
      </c>
      <c r="V3" s="30">
        <f>('Fuel Prices - ID'!AF17/'Fuel Prices - ID'!$L$20)*('Tax Percentages'!V21)</f>
        <v>0</v>
      </c>
      <c r="W3" s="30">
        <f>('Fuel Prices - ID'!AG17/'Fuel Prices - ID'!$L$20)*('Tax Percentages'!W21)</f>
        <v>0</v>
      </c>
      <c r="X3" s="30">
        <f>('Fuel Prices - ID'!AH17/'Fuel Prices - ID'!$L$20)*('Tax Percentages'!X21)</f>
        <v>0</v>
      </c>
      <c r="Y3" s="30">
        <f>('Fuel Prices - ID'!AI17/'Fuel Prices - ID'!$L$20)*('Tax Percentages'!Y21)</f>
        <v>0</v>
      </c>
      <c r="Z3" s="30">
        <f>('Fuel Prices - ID'!AJ17/'Fuel Prices - ID'!$L$20)*('Tax Percentages'!Z21)</f>
        <v>0</v>
      </c>
      <c r="AA3" s="30">
        <f>('Fuel Prices - ID'!AK17/'Fuel Prices - ID'!$L$20)*('Tax Percentages'!AA21)</f>
        <v>0</v>
      </c>
      <c r="AB3" s="30">
        <f>('Fuel Prices - ID'!AL17/'Fuel Prices - ID'!$L$20)*('Tax Percentages'!AB21)</f>
        <v>0</v>
      </c>
      <c r="AC3" s="30">
        <f>('Fuel Prices - ID'!AM17/'Fuel Prices - ID'!$L$20)*('Tax Percentages'!AC21)</f>
        <v>0</v>
      </c>
      <c r="AD3" s="30">
        <f>('Fuel Prices - ID'!AN17/'Fuel Prices - ID'!$L$20)*('Tax Percentages'!AD21)</f>
        <v>0</v>
      </c>
      <c r="AE3" s="30">
        <f>('Fuel Prices - ID'!AO17/'Fuel Prices - ID'!$L$20)*('Tax Percentages'!AE21)</f>
        <v>0</v>
      </c>
      <c r="AF3" s="30">
        <f>('Fuel Prices - ID'!AP17/'Fuel Prices - ID'!$L$20)*('Tax Percentages'!AF21)</f>
        <v>0</v>
      </c>
      <c r="AG3" s="30">
        <f>('Fuel Prices - ID'!AQ17/'Fuel Prices - ID'!$L$20)*('Tax Percentages'!AG21)</f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 s="30">
        <f t="shared" ref="B6:AG6" si="0">B3</f>
        <v>0</v>
      </c>
      <c r="C6" s="30">
        <f t="shared" si="0"/>
        <v>0</v>
      </c>
      <c r="D6" s="30">
        <f t="shared" si="0"/>
        <v>0</v>
      </c>
      <c r="E6" s="30">
        <f t="shared" si="0"/>
        <v>0</v>
      </c>
      <c r="F6" s="30">
        <f t="shared" si="0"/>
        <v>0</v>
      </c>
      <c r="G6" s="30">
        <f t="shared" si="0"/>
        <v>0</v>
      </c>
      <c r="H6" s="30">
        <f t="shared" si="0"/>
        <v>0</v>
      </c>
      <c r="I6" s="30">
        <f t="shared" si="0"/>
        <v>0</v>
      </c>
      <c r="J6" s="30">
        <f t="shared" si="0"/>
        <v>0</v>
      </c>
      <c r="K6" s="30">
        <f t="shared" si="0"/>
        <v>0</v>
      </c>
      <c r="L6" s="30">
        <f t="shared" si="0"/>
        <v>0</v>
      </c>
      <c r="M6" s="30">
        <f t="shared" si="0"/>
        <v>0</v>
      </c>
      <c r="N6" s="30">
        <f t="shared" si="0"/>
        <v>0</v>
      </c>
      <c r="O6" s="30">
        <f t="shared" si="0"/>
        <v>0</v>
      </c>
      <c r="P6" s="30">
        <f t="shared" si="0"/>
        <v>0</v>
      </c>
      <c r="Q6" s="30">
        <f t="shared" si="0"/>
        <v>0</v>
      </c>
      <c r="R6" s="30">
        <f t="shared" si="0"/>
        <v>0</v>
      </c>
      <c r="S6" s="30">
        <f t="shared" si="0"/>
        <v>0</v>
      </c>
      <c r="T6" s="30">
        <f t="shared" si="0"/>
        <v>0</v>
      </c>
      <c r="U6" s="30">
        <f t="shared" si="0"/>
        <v>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f t="shared" si="0"/>
        <v>0</v>
      </c>
      <c r="Z6" s="30">
        <f t="shared" si="0"/>
        <v>0</v>
      </c>
      <c r="AA6" s="30">
        <f t="shared" si="0"/>
        <v>0</v>
      </c>
      <c r="AB6" s="30">
        <f t="shared" si="0"/>
        <v>0</v>
      </c>
      <c r="AC6" s="30">
        <f t="shared" si="0"/>
        <v>0</v>
      </c>
      <c r="AD6" s="30">
        <f t="shared" si="0"/>
        <v>0</v>
      </c>
      <c r="AE6" s="30">
        <f t="shared" si="0"/>
        <v>0</v>
      </c>
      <c r="AF6" s="30">
        <f t="shared" si="0"/>
        <v>0</v>
      </c>
      <c r="AG6" s="30">
        <f t="shared" si="0"/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 s="30">
        <f t="shared" ref="B9:AG9" si="1">B6</f>
        <v>0</v>
      </c>
      <c r="C9" s="30">
        <f t="shared" si="1"/>
        <v>0</v>
      </c>
      <c r="D9" s="30">
        <f t="shared" si="1"/>
        <v>0</v>
      </c>
      <c r="E9" s="30">
        <f t="shared" si="1"/>
        <v>0</v>
      </c>
      <c r="F9" s="30">
        <f t="shared" si="1"/>
        <v>0</v>
      </c>
      <c r="G9" s="30">
        <f t="shared" si="1"/>
        <v>0</v>
      </c>
      <c r="H9" s="30">
        <f t="shared" si="1"/>
        <v>0</v>
      </c>
      <c r="I9" s="30">
        <f t="shared" si="1"/>
        <v>0</v>
      </c>
      <c r="J9" s="30">
        <f t="shared" si="1"/>
        <v>0</v>
      </c>
      <c r="K9" s="30">
        <f t="shared" si="1"/>
        <v>0</v>
      </c>
      <c r="L9" s="30">
        <f t="shared" si="1"/>
        <v>0</v>
      </c>
      <c r="M9" s="30">
        <f t="shared" si="1"/>
        <v>0</v>
      </c>
      <c r="N9" s="30">
        <f t="shared" si="1"/>
        <v>0</v>
      </c>
      <c r="O9" s="30">
        <f t="shared" si="1"/>
        <v>0</v>
      </c>
      <c r="P9" s="30">
        <f t="shared" si="1"/>
        <v>0</v>
      </c>
      <c r="Q9" s="30">
        <f t="shared" si="1"/>
        <v>0</v>
      </c>
      <c r="R9" s="30">
        <f t="shared" si="1"/>
        <v>0</v>
      </c>
      <c r="S9" s="30">
        <f t="shared" si="1"/>
        <v>0</v>
      </c>
      <c r="T9" s="30">
        <f t="shared" si="1"/>
        <v>0</v>
      </c>
      <c r="U9" s="30">
        <f t="shared" si="1"/>
        <v>0</v>
      </c>
      <c r="V9" s="30">
        <f t="shared" si="1"/>
        <v>0</v>
      </c>
      <c r="W9" s="30">
        <f t="shared" si="1"/>
        <v>0</v>
      </c>
      <c r="X9" s="30">
        <f t="shared" si="1"/>
        <v>0</v>
      </c>
      <c r="Y9" s="30">
        <f t="shared" si="1"/>
        <v>0</v>
      </c>
      <c r="Z9" s="30">
        <f t="shared" si="1"/>
        <v>0</v>
      </c>
      <c r="AA9" s="30">
        <f t="shared" si="1"/>
        <v>0</v>
      </c>
      <c r="AB9" s="30">
        <f t="shared" si="1"/>
        <v>0</v>
      </c>
      <c r="AC9" s="30">
        <f t="shared" si="1"/>
        <v>0</v>
      </c>
      <c r="AD9" s="30">
        <f t="shared" si="1"/>
        <v>0</v>
      </c>
      <c r="AE9" s="30">
        <f t="shared" si="1"/>
        <v>0</v>
      </c>
      <c r="AF9" s="30">
        <f t="shared" si="1"/>
        <v>0</v>
      </c>
      <c r="AG9" s="30">
        <f t="shared" si="1"/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33" width="10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</row>
    <row r="3" spans="1:33" x14ac:dyDescent="0.2">
      <c r="A3" s="1" t="s">
        <v>115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</row>
    <row r="4" spans="1:33" x14ac:dyDescent="0.2">
      <c r="A4" s="1" t="s">
        <v>116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</row>
    <row r="5" spans="1:33" x14ac:dyDescent="0.2">
      <c r="A5" s="1" t="s">
        <v>117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</row>
    <row r="6" spans="1:33" x14ac:dyDescent="0.2">
      <c r="A6" s="1" t="s">
        <v>118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</row>
    <row r="7" spans="1:33" x14ac:dyDescent="0.2">
      <c r="A7" s="1" t="s">
        <v>119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</row>
    <row r="8" spans="1:33" x14ac:dyDescent="0.2">
      <c r="A8" s="1" t="s">
        <v>120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</row>
    <row r="9" spans="1:33" x14ac:dyDescent="0.2">
      <c r="A9" s="1" t="s">
        <v>121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3" width="10" customWidth="1"/>
    <col min="24" max="33" width="9.1640625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 s="30">
        <f t="shared" ref="B2:AG2" si="0">B4</f>
        <v>1.4772661953210326E-6</v>
      </c>
      <c r="C2" s="30">
        <f t="shared" si="0"/>
        <v>1.4485256078634247E-6</v>
      </c>
      <c r="D2" s="30">
        <f t="shared" si="0"/>
        <v>1.4829098015854316E-6</v>
      </c>
      <c r="E2" s="30">
        <f t="shared" si="0"/>
        <v>1.4956079156803383E-6</v>
      </c>
      <c r="F2" s="30">
        <f t="shared" si="0"/>
        <v>1.5083060297752454E-6</v>
      </c>
      <c r="G2" s="30">
        <f t="shared" si="0"/>
        <v>1.5210041438701521E-6</v>
      </c>
      <c r="H2" s="30">
        <f t="shared" si="0"/>
        <v>1.5337022579650588E-6</v>
      </c>
      <c r="I2" s="30">
        <f t="shared" si="0"/>
        <v>1.5464003720599659E-6</v>
      </c>
      <c r="J2" s="30">
        <f t="shared" si="0"/>
        <v>1.5590984861548728E-6</v>
      </c>
      <c r="K2" s="30">
        <f t="shared" si="0"/>
        <v>1.5717966002497797E-6</v>
      </c>
      <c r="L2" s="30">
        <f t="shared" si="0"/>
        <v>1.5844947143446864E-6</v>
      </c>
      <c r="M2" s="30">
        <f t="shared" si="0"/>
        <v>1.5971928284395933E-6</v>
      </c>
      <c r="N2" s="30">
        <f t="shared" si="0"/>
        <v>1.6098909425345002E-6</v>
      </c>
      <c r="O2" s="30">
        <f t="shared" si="0"/>
        <v>1.6225890566294071E-6</v>
      </c>
      <c r="P2" s="30">
        <f t="shared" si="0"/>
        <v>1.6352871707243138E-6</v>
      </c>
      <c r="Q2" s="30">
        <f t="shared" si="0"/>
        <v>1.6479852848192207E-6</v>
      </c>
      <c r="R2" s="30">
        <f t="shared" si="0"/>
        <v>1.6606833989141277E-6</v>
      </c>
      <c r="S2" s="30">
        <f t="shared" si="0"/>
        <v>1.6733815130090343E-6</v>
      </c>
      <c r="T2" s="30">
        <f t="shared" si="0"/>
        <v>1.6860796271039413E-6</v>
      </c>
      <c r="U2" s="30">
        <f t="shared" si="0"/>
        <v>1.6987777411988482E-6</v>
      </c>
      <c r="V2" s="30">
        <f t="shared" si="0"/>
        <v>1.711475855293751E-6</v>
      </c>
      <c r="W2" s="30">
        <f t="shared" si="0"/>
        <v>1.724173969388658E-6</v>
      </c>
      <c r="X2" s="30">
        <f t="shared" si="0"/>
        <v>1.7368720834835651E-6</v>
      </c>
      <c r="Y2" s="30">
        <f t="shared" si="0"/>
        <v>1.7495701975784716E-6</v>
      </c>
      <c r="Z2" s="30">
        <f t="shared" si="0"/>
        <v>1.7622683116733785E-6</v>
      </c>
      <c r="AA2" s="30">
        <f t="shared" si="0"/>
        <v>1.7749664257682856E-6</v>
      </c>
      <c r="AB2" s="30">
        <f t="shared" si="0"/>
        <v>1.7876645398631921E-6</v>
      </c>
      <c r="AC2" s="30">
        <f t="shared" si="0"/>
        <v>1.800362653958099E-6</v>
      </c>
      <c r="AD2" s="30">
        <f t="shared" si="0"/>
        <v>1.8130607680530061E-6</v>
      </c>
      <c r="AE2" s="30">
        <f t="shared" si="0"/>
        <v>1.825758882147913E-6</v>
      </c>
      <c r="AF2" s="30">
        <f t="shared" si="0"/>
        <v>1.8384569962428195E-6</v>
      </c>
      <c r="AG2" s="30">
        <f t="shared" si="0"/>
        <v>1.8511551103377266E-6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 s="30">
        <f>('Fuel Prices - ID'!L16/'Fuel Prices - ID'!$L$20)*('Tax Percentages'!B23)</f>
        <v>1.4772661953210326E-6</v>
      </c>
      <c r="C4" s="30">
        <f>('Fuel Prices - ID'!M16/'Fuel Prices - ID'!$L$20)*('Tax Percentages'!C23)</f>
        <v>1.4485256078634247E-6</v>
      </c>
      <c r="D4" s="30">
        <f>('Fuel Prices - ID'!N16/'Fuel Prices - ID'!$L$20)*('Tax Percentages'!D23)</f>
        <v>1.4829098015854316E-6</v>
      </c>
      <c r="E4" s="30">
        <f>('Fuel Prices - ID'!O16/'Fuel Prices - ID'!$L$20)*('Tax Percentages'!E23)</f>
        <v>1.4956079156803383E-6</v>
      </c>
      <c r="F4" s="30">
        <f>('Fuel Prices - ID'!P16/'Fuel Prices - ID'!$L$20)*('Tax Percentages'!F23)</f>
        <v>1.5083060297752454E-6</v>
      </c>
      <c r="G4" s="30">
        <f>('Fuel Prices - ID'!Q16/'Fuel Prices - ID'!$L$20)*('Tax Percentages'!G23)</f>
        <v>1.5210041438701521E-6</v>
      </c>
      <c r="H4" s="30">
        <f>('Fuel Prices - ID'!R16/'Fuel Prices - ID'!$L$20)*('Tax Percentages'!H23)</f>
        <v>1.5337022579650588E-6</v>
      </c>
      <c r="I4" s="30">
        <f>('Fuel Prices - ID'!S16/'Fuel Prices - ID'!$L$20)*('Tax Percentages'!I23)</f>
        <v>1.5464003720599659E-6</v>
      </c>
      <c r="J4" s="30">
        <f>('Fuel Prices - ID'!T16/'Fuel Prices - ID'!$L$20)*('Tax Percentages'!J23)</f>
        <v>1.5590984861548728E-6</v>
      </c>
      <c r="K4" s="30">
        <f>('Fuel Prices - ID'!U16/'Fuel Prices - ID'!$L$20)*('Tax Percentages'!K23)</f>
        <v>1.5717966002497797E-6</v>
      </c>
      <c r="L4" s="30">
        <f>('Fuel Prices - ID'!V16/'Fuel Prices - ID'!$L$20)*('Tax Percentages'!L23)</f>
        <v>1.5844947143446864E-6</v>
      </c>
      <c r="M4" s="30">
        <f>('Fuel Prices - ID'!W16/'Fuel Prices - ID'!$L$20)*('Tax Percentages'!M23)</f>
        <v>1.5971928284395933E-6</v>
      </c>
      <c r="N4" s="30">
        <f>('Fuel Prices - ID'!X16/'Fuel Prices - ID'!$L$20)*('Tax Percentages'!N23)</f>
        <v>1.6098909425345002E-6</v>
      </c>
      <c r="O4" s="30">
        <f>('Fuel Prices - ID'!Y16/'Fuel Prices - ID'!$L$20)*('Tax Percentages'!O23)</f>
        <v>1.6225890566294071E-6</v>
      </c>
      <c r="P4" s="30">
        <f>('Fuel Prices - ID'!Z16/'Fuel Prices - ID'!$L$20)*('Tax Percentages'!P23)</f>
        <v>1.6352871707243138E-6</v>
      </c>
      <c r="Q4" s="30">
        <f>('Fuel Prices - ID'!AA16/'Fuel Prices - ID'!$L$20)*('Tax Percentages'!Q23)</f>
        <v>1.6479852848192207E-6</v>
      </c>
      <c r="R4" s="30">
        <f>('Fuel Prices - ID'!AB16/'Fuel Prices - ID'!$L$20)*('Tax Percentages'!R23)</f>
        <v>1.6606833989141277E-6</v>
      </c>
      <c r="S4" s="30">
        <f>('Fuel Prices - ID'!AC16/'Fuel Prices - ID'!$L$20)*('Tax Percentages'!S23)</f>
        <v>1.6733815130090343E-6</v>
      </c>
      <c r="T4" s="30">
        <f>('Fuel Prices - ID'!AD16/'Fuel Prices - ID'!$L$20)*('Tax Percentages'!T23)</f>
        <v>1.6860796271039413E-6</v>
      </c>
      <c r="U4" s="30">
        <f>('Fuel Prices - ID'!AE16/'Fuel Prices - ID'!$L$20)*('Tax Percentages'!U23)</f>
        <v>1.6987777411988482E-6</v>
      </c>
      <c r="V4" s="30">
        <f>('Fuel Prices - ID'!AF16/'Fuel Prices - ID'!$L$20)*('Tax Percentages'!V23)</f>
        <v>1.711475855293751E-6</v>
      </c>
      <c r="W4" s="30">
        <f>('Fuel Prices - ID'!AG16/'Fuel Prices - ID'!$L$20)*('Tax Percentages'!W23)</f>
        <v>1.724173969388658E-6</v>
      </c>
      <c r="X4" s="30">
        <f>('Fuel Prices - ID'!AH16/'Fuel Prices - ID'!$L$20)*('Tax Percentages'!X23)</f>
        <v>1.7368720834835651E-6</v>
      </c>
      <c r="Y4" s="30">
        <f>('Fuel Prices - ID'!AI16/'Fuel Prices - ID'!$L$20)*('Tax Percentages'!Y23)</f>
        <v>1.7495701975784716E-6</v>
      </c>
      <c r="Z4" s="30">
        <f>('Fuel Prices - ID'!AJ16/'Fuel Prices - ID'!$L$20)*('Tax Percentages'!Z23)</f>
        <v>1.7622683116733785E-6</v>
      </c>
      <c r="AA4" s="30">
        <f>('Fuel Prices - ID'!AK16/'Fuel Prices - ID'!$L$20)*('Tax Percentages'!AA23)</f>
        <v>1.7749664257682856E-6</v>
      </c>
      <c r="AB4" s="30">
        <f>('Fuel Prices - ID'!AL16/'Fuel Prices - ID'!$L$20)*('Tax Percentages'!AB23)</f>
        <v>1.7876645398631921E-6</v>
      </c>
      <c r="AC4" s="30">
        <f>('Fuel Prices - ID'!AM16/'Fuel Prices - ID'!$L$20)*('Tax Percentages'!AC23)</f>
        <v>1.800362653958099E-6</v>
      </c>
      <c r="AD4" s="30">
        <f>('Fuel Prices - ID'!AN16/'Fuel Prices - ID'!$L$20)*('Tax Percentages'!AD23)</f>
        <v>1.8130607680530061E-6</v>
      </c>
      <c r="AE4" s="30">
        <f>('Fuel Prices - ID'!AO16/'Fuel Prices - ID'!$L$20)*('Tax Percentages'!AE23)</f>
        <v>1.825758882147913E-6</v>
      </c>
      <c r="AF4" s="30">
        <f>('Fuel Prices - ID'!AP16/'Fuel Prices - ID'!$L$20)*('Tax Percentages'!AF23)</f>
        <v>1.8384569962428195E-6</v>
      </c>
      <c r="AG4" s="30">
        <f>('Fuel Prices - ID'!AQ16/'Fuel Prices - ID'!$L$20)*('Tax Percentages'!AG23)</f>
        <v>1.8511551103377266E-6</v>
      </c>
    </row>
    <row r="5" spans="1:33" x14ac:dyDescent="0.2">
      <c r="A5" s="1" t="s">
        <v>117</v>
      </c>
      <c r="B5" s="30">
        <f t="shared" ref="B5:AG5" si="1">B4</f>
        <v>1.4772661953210326E-6</v>
      </c>
      <c r="C5" s="30">
        <f t="shared" si="1"/>
        <v>1.4485256078634247E-6</v>
      </c>
      <c r="D5" s="30">
        <f t="shared" si="1"/>
        <v>1.4829098015854316E-6</v>
      </c>
      <c r="E5" s="30">
        <f t="shared" si="1"/>
        <v>1.4956079156803383E-6</v>
      </c>
      <c r="F5" s="30">
        <f t="shared" si="1"/>
        <v>1.5083060297752454E-6</v>
      </c>
      <c r="G5" s="30">
        <f t="shared" si="1"/>
        <v>1.5210041438701521E-6</v>
      </c>
      <c r="H5" s="30">
        <f t="shared" si="1"/>
        <v>1.5337022579650588E-6</v>
      </c>
      <c r="I5" s="30">
        <f t="shared" si="1"/>
        <v>1.5464003720599659E-6</v>
      </c>
      <c r="J5" s="30">
        <f t="shared" si="1"/>
        <v>1.5590984861548728E-6</v>
      </c>
      <c r="K5" s="30">
        <f t="shared" si="1"/>
        <v>1.5717966002497797E-6</v>
      </c>
      <c r="L5" s="30">
        <f t="shared" si="1"/>
        <v>1.5844947143446864E-6</v>
      </c>
      <c r="M5" s="30">
        <f t="shared" si="1"/>
        <v>1.5971928284395933E-6</v>
      </c>
      <c r="N5" s="30">
        <f t="shared" si="1"/>
        <v>1.6098909425345002E-6</v>
      </c>
      <c r="O5" s="30">
        <f t="shared" si="1"/>
        <v>1.6225890566294071E-6</v>
      </c>
      <c r="P5" s="30">
        <f t="shared" si="1"/>
        <v>1.6352871707243138E-6</v>
      </c>
      <c r="Q5" s="30">
        <f t="shared" si="1"/>
        <v>1.6479852848192207E-6</v>
      </c>
      <c r="R5" s="30">
        <f t="shared" si="1"/>
        <v>1.6606833989141277E-6</v>
      </c>
      <c r="S5" s="30">
        <f t="shared" si="1"/>
        <v>1.6733815130090343E-6</v>
      </c>
      <c r="T5" s="30">
        <f t="shared" si="1"/>
        <v>1.6860796271039413E-6</v>
      </c>
      <c r="U5" s="30">
        <f t="shared" si="1"/>
        <v>1.6987777411988482E-6</v>
      </c>
      <c r="V5" s="30">
        <f t="shared" si="1"/>
        <v>1.711475855293751E-6</v>
      </c>
      <c r="W5" s="30">
        <f t="shared" si="1"/>
        <v>1.724173969388658E-6</v>
      </c>
      <c r="X5" s="30">
        <f t="shared" si="1"/>
        <v>1.7368720834835651E-6</v>
      </c>
      <c r="Y5" s="30">
        <f t="shared" si="1"/>
        <v>1.7495701975784716E-6</v>
      </c>
      <c r="Z5" s="30">
        <f t="shared" si="1"/>
        <v>1.7622683116733785E-6</v>
      </c>
      <c r="AA5" s="30">
        <f t="shared" si="1"/>
        <v>1.7749664257682856E-6</v>
      </c>
      <c r="AB5" s="30">
        <f t="shared" si="1"/>
        <v>1.7876645398631921E-6</v>
      </c>
      <c r="AC5" s="30">
        <f t="shared" si="1"/>
        <v>1.800362653958099E-6</v>
      </c>
      <c r="AD5" s="30">
        <f t="shared" si="1"/>
        <v>1.8130607680530061E-6</v>
      </c>
      <c r="AE5" s="30">
        <f t="shared" si="1"/>
        <v>1.825758882147913E-6</v>
      </c>
      <c r="AF5" s="30">
        <f t="shared" si="1"/>
        <v>1.8384569962428195E-6</v>
      </c>
      <c r="AG5" s="30">
        <f t="shared" si="1"/>
        <v>1.8511551103377266E-6</v>
      </c>
    </row>
    <row r="6" spans="1:33" x14ac:dyDescent="0.2">
      <c r="A6" s="1" t="s">
        <v>118</v>
      </c>
      <c r="B6" s="30">
        <f t="shared" ref="B6:AG6" si="2">B4</f>
        <v>1.4772661953210326E-6</v>
      </c>
      <c r="C6" s="30">
        <f t="shared" si="2"/>
        <v>1.4485256078634247E-6</v>
      </c>
      <c r="D6" s="30">
        <f t="shared" si="2"/>
        <v>1.4829098015854316E-6</v>
      </c>
      <c r="E6" s="30">
        <f t="shared" si="2"/>
        <v>1.4956079156803383E-6</v>
      </c>
      <c r="F6" s="30">
        <f t="shared" si="2"/>
        <v>1.5083060297752454E-6</v>
      </c>
      <c r="G6" s="30">
        <f t="shared" si="2"/>
        <v>1.5210041438701521E-6</v>
      </c>
      <c r="H6" s="30">
        <f t="shared" si="2"/>
        <v>1.5337022579650588E-6</v>
      </c>
      <c r="I6" s="30">
        <f t="shared" si="2"/>
        <v>1.5464003720599659E-6</v>
      </c>
      <c r="J6" s="30">
        <f t="shared" si="2"/>
        <v>1.5590984861548728E-6</v>
      </c>
      <c r="K6" s="30">
        <f t="shared" si="2"/>
        <v>1.5717966002497797E-6</v>
      </c>
      <c r="L6" s="30">
        <f t="shared" si="2"/>
        <v>1.5844947143446864E-6</v>
      </c>
      <c r="M6" s="30">
        <f t="shared" si="2"/>
        <v>1.5971928284395933E-6</v>
      </c>
      <c r="N6" s="30">
        <f t="shared" si="2"/>
        <v>1.6098909425345002E-6</v>
      </c>
      <c r="O6" s="30">
        <f t="shared" si="2"/>
        <v>1.6225890566294071E-6</v>
      </c>
      <c r="P6" s="30">
        <f t="shared" si="2"/>
        <v>1.6352871707243138E-6</v>
      </c>
      <c r="Q6" s="30">
        <f t="shared" si="2"/>
        <v>1.6479852848192207E-6</v>
      </c>
      <c r="R6" s="30">
        <f t="shared" si="2"/>
        <v>1.6606833989141277E-6</v>
      </c>
      <c r="S6" s="30">
        <f t="shared" si="2"/>
        <v>1.6733815130090343E-6</v>
      </c>
      <c r="T6" s="30">
        <f t="shared" si="2"/>
        <v>1.6860796271039413E-6</v>
      </c>
      <c r="U6" s="30">
        <f t="shared" si="2"/>
        <v>1.6987777411988482E-6</v>
      </c>
      <c r="V6" s="30">
        <f t="shared" si="2"/>
        <v>1.711475855293751E-6</v>
      </c>
      <c r="W6" s="30">
        <f t="shared" si="2"/>
        <v>1.724173969388658E-6</v>
      </c>
      <c r="X6" s="30">
        <f t="shared" si="2"/>
        <v>1.7368720834835651E-6</v>
      </c>
      <c r="Y6" s="30">
        <f t="shared" si="2"/>
        <v>1.7495701975784716E-6</v>
      </c>
      <c r="Z6" s="30">
        <f t="shared" si="2"/>
        <v>1.7622683116733785E-6</v>
      </c>
      <c r="AA6" s="30">
        <f t="shared" si="2"/>
        <v>1.7749664257682856E-6</v>
      </c>
      <c r="AB6" s="30">
        <f t="shared" si="2"/>
        <v>1.7876645398631921E-6</v>
      </c>
      <c r="AC6" s="30">
        <f t="shared" si="2"/>
        <v>1.800362653958099E-6</v>
      </c>
      <c r="AD6" s="30">
        <f t="shared" si="2"/>
        <v>1.8130607680530061E-6</v>
      </c>
      <c r="AE6" s="30">
        <f t="shared" si="2"/>
        <v>1.825758882147913E-6</v>
      </c>
      <c r="AF6" s="30">
        <f t="shared" si="2"/>
        <v>1.8384569962428195E-6</v>
      </c>
      <c r="AG6" s="30">
        <f t="shared" si="2"/>
        <v>1.8511551103377266E-6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 s="30">
        <f t="shared" ref="B9:AG9" si="3">B6</f>
        <v>1.4772661953210326E-6</v>
      </c>
      <c r="C9" s="30">
        <f t="shared" si="3"/>
        <v>1.4485256078634247E-6</v>
      </c>
      <c r="D9" s="30">
        <f t="shared" si="3"/>
        <v>1.4829098015854316E-6</v>
      </c>
      <c r="E9" s="30">
        <f t="shared" si="3"/>
        <v>1.4956079156803383E-6</v>
      </c>
      <c r="F9" s="30">
        <f t="shared" si="3"/>
        <v>1.5083060297752454E-6</v>
      </c>
      <c r="G9" s="30">
        <f t="shared" si="3"/>
        <v>1.5210041438701521E-6</v>
      </c>
      <c r="H9" s="30">
        <f t="shared" si="3"/>
        <v>1.5337022579650588E-6</v>
      </c>
      <c r="I9" s="30">
        <f t="shared" si="3"/>
        <v>1.5464003720599659E-6</v>
      </c>
      <c r="J9" s="30">
        <f t="shared" si="3"/>
        <v>1.5590984861548728E-6</v>
      </c>
      <c r="K9" s="30">
        <f t="shared" si="3"/>
        <v>1.5717966002497797E-6</v>
      </c>
      <c r="L9" s="30">
        <f t="shared" si="3"/>
        <v>1.5844947143446864E-6</v>
      </c>
      <c r="M9" s="30">
        <f t="shared" si="3"/>
        <v>1.5971928284395933E-6</v>
      </c>
      <c r="N9" s="30">
        <f t="shared" si="3"/>
        <v>1.6098909425345002E-6</v>
      </c>
      <c r="O9" s="30">
        <f t="shared" si="3"/>
        <v>1.6225890566294071E-6</v>
      </c>
      <c r="P9" s="30">
        <f t="shared" si="3"/>
        <v>1.6352871707243138E-6</v>
      </c>
      <c r="Q9" s="30">
        <f t="shared" si="3"/>
        <v>1.6479852848192207E-6</v>
      </c>
      <c r="R9" s="30">
        <f t="shared" si="3"/>
        <v>1.6606833989141277E-6</v>
      </c>
      <c r="S9" s="30">
        <f t="shared" si="3"/>
        <v>1.6733815130090343E-6</v>
      </c>
      <c r="T9" s="30">
        <f t="shared" si="3"/>
        <v>1.6860796271039413E-6</v>
      </c>
      <c r="U9" s="30">
        <f t="shared" si="3"/>
        <v>1.6987777411988482E-6</v>
      </c>
      <c r="V9" s="30">
        <f t="shared" si="3"/>
        <v>1.711475855293751E-6</v>
      </c>
      <c r="W9" s="30">
        <f t="shared" si="3"/>
        <v>1.724173969388658E-6</v>
      </c>
      <c r="X9" s="30">
        <f t="shared" si="3"/>
        <v>1.7368720834835651E-6</v>
      </c>
      <c r="Y9" s="30">
        <f t="shared" si="3"/>
        <v>1.7495701975784716E-6</v>
      </c>
      <c r="Z9" s="30">
        <f t="shared" si="3"/>
        <v>1.7622683116733785E-6</v>
      </c>
      <c r="AA9" s="30">
        <f t="shared" si="3"/>
        <v>1.7749664257682856E-6</v>
      </c>
      <c r="AB9" s="30">
        <f t="shared" si="3"/>
        <v>1.7876645398631921E-6</v>
      </c>
      <c r="AC9" s="30">
        <f t="shared" si="3"/>
        <v>1.800362653958099E-6</v>
      </c>
      <c r="AD9" s="30">
        <f t="shared" si="3"/>
        <v>1.8130607680530061E-6</v>
      </c>
      <c r="AE9" s="30">
        <f t="shared" si="3"/>
        <v>1.825758882147913E-6</v>
      </c>
      <c r="AF9" s="30">
        <f t="shared" si="3"/>
        <v>1.8384569962428195E-6</v>
      </c>
      <c r="AG9" s="30">
        <f t="shared" si="3"/>
        <v>1.8511551103377266E-6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2060"/>
  </sheetPr>
  <dimension ref="A1:AG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3" width="9.1640625" customWidth="1"/>
  </cols>
  <sheetData>
    <row r="1" spans="1:33" x14ac:dyDescent="0.2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/>
    <row r="11" spans="1:33" x14ac:dyDescent="0.2"/>
    <row r="12" spans="1:33" x14ac:dyDescent="0.2"/>
    <row r="13" spans="1:33" x14ac:dyDescent="0.2"/>
    <row r="14" spans="1:33" x14ac:dyDescent="0.2"/>
    <row r="15" spans="1:33" x14ac:dyDescent="0.2"/>
    <row r="16" spans="1:33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891D-2E85-D34E-A0CB-2CEE5AA4728E}">
  <sheetPr>
    <tabColor rgb="FF002060"/>
  </sheetPr>
  <dimension ref="A1:AG9"/>
  <sheetViews>
    <sheetView workbookViewId="0">
      <selection activeCell="E5" sqref="E5"/>
    </sheetView>
  </sheetViews>
  <sheetFormatPr baseColWidth="10" defaultColWidth="9.1640625" defaultRowHeight="15" x14ac:dyDescent="0.2"/>
  <cols>
    <col min="1" max="1" width="41.5" style="35" customWidth="1"/>
    <col min="2" max="3" width="9.5" style="35" customWidth="1"/>
    <col min="4" max="25" width="10" style="35" customWidth="1"/>
    <col min="26" max="33" width="11.83203125" style="35" bestFit="1" customWidth="1"/>
    <col min="34" max="16384" width="9.1640625" style="35"/>
  </cols>
  <sheetData>
    <row r="1" spans="1:33" x14ac:dyDescent="0.2">
      <c r="A1" s="38" t="s">
        <v>122</v>
      </c>
      <c r="B1" s="38">
        <v>2019</v>
      </c>
      <c r="C1" s="38">
        <v>2020</v>
      </c>
      <c r="D1" s="38">
        <v>2021</v>
      </c>
      <c r="E1" s="38">
        <v>2022</v>
      </c>
      <c r="F1" s="38">
        <v>2023</v>
      </c>
      <c r="G1" s="38">
        <v>2024</v>
      </c>
      <c r="H1" s="38">
        <v>2025</v>
      </c>
      <c r="I1" s="38">
        <v>2026</v>
      </c>
      <c r="J1" s="38">
        <v>2027</v>
      </c>
      <c r="K1" s="38">
        <v>2028</v>
      </c>
      <c r="L1" s="38">
        <v>2029</v>
      </c>
      <c r="M1" s="38">
        <v>2030</v>
      </c>
      <c r="N1" s="38">
        <v>2031</v>
      </c>
      <c r="O1" s="38">
        <v>2032</v>
      </c>
      <c r="P1" s="38">
        <v>2033</v>
      </c>
      <c r="Q1" s="38">
        <v>2034</v>
      </c>
      <c r="R1" s="38">
        <v>2035</v>
      </c>
      <c r="S1" s="38">
        <v>2036</v>
      </c>
      <c r="T1" s="38">
        <v>2037</v>
      </c>
      <c r="U1" s="38">
        <v>2038</v>
      </c>
      <c r="V1" s="38">
        <v>2039</v>
      </c>
      <c r="W1" s="38">
        <v>2040</v>
      </c>
      <c r="X1" s="38">
        <v>2041</v>
      </c>
      <c r="Y1" s="38">
        <v>2042</v>
      </c>
      <c r="Z1" s="38">
        <v>2043</v>
      </c>
      <c r="AA1" s="38">
        <v>2044</v>
      </c>
      <c r="AB1" s="38">
        <v>2045</v>
      </c>
      <c r="AC1" s="38">
        <v>2046</v>
      </c>
      <c r="AD1" s="38">
        <v>2047</v>
      </c>
      <c r="AE1" s="38">
        <v>2048</v>
      </c>
      <c r="AF1" s="38">
        <v>2049</v>
      </c>
      <c r="AG1" s="38">
        <v>2050</v>
      </c>
    </row>
    <row r="2" spans="1:33" x14ac:dyDescent="0.2">
      <c r="A2" s="38" t="s">
        <v>114</v>
      </c>
      <c r="B2" s="35">
        <f>D2</f>
        <v>6.6304562959265387E-6</v>
      </c>
      <c r="C2" s="35">
        <f>D2</f>
        <v>6.6304562959265387E-6</v>
      </c>
      <c r="D2" s="35">
        <f>Hydrogen!B46*INDEX('Tax Percentages'!$B$25:$AG$25,MATCH(D$1,'Tax Percentages'!$B$4:$AG$4,0))</f>
        <v>6.6304562959265387E-6</v>
      </c>
      <c r="E2" s="35">
        <f>Hydrogen!C46*INDEX('Tax Percentages'!$B$25:$AG$25,MATCH(E$1,'Tax Percentages'!$B$4:$AG$4,0))</f>
        <v>7.6437261082019187E-6</v>
      </c>
      <c r="F2" s="35">
        <f>Hydrogen!D46*INDEX('Tax Percentages'!$B$25:$AG$25,MATCH(F$1,'Tax Percentages'!$B$4:$AG$4,0))</f>
        <v>7.0567618082623408E-6</v>
      </c>
      <c r="G2" s="35">
        <f>Hydrogen!E46*INDEX('Tax Percentages'!$B$25:$AG$25,MATCH(G$1,'Tax Percentages'!$B$4:$AG$4,0))</f>
        <v>6.7929576285142177E-6</v>
      </c>
      <c r="H2" s="35">
        <f>Hydrogen!F46*INDEX('Tax Percentages'!$B$25:$AG$25,MATCH(H$1,'Tax Percentages'!$B$4:$AG$4,0))</f>
        <v>6.6148898071842313E-6</v>
      </c>
      <c r="I2" s="35">
        <f>Hydrogen!G46*INDEX('Tax Percentages'!$B$25:$AG$25,MATCH(I$1,'Tax Percentages'!$B$4:$AG$4,0))</f>
        <v>6.4961779262975757E-6</v>
      </c>
      <c r="J2" s="35">
        <f>Hydrogen!H46*INDEX('Tax Percentages'!$B$25:$AG$25,MATCH(J$1,'Tax Percentages'!$B$4:$AG$4,0))</f>
        <v>6.4104415678794364E-6</v>
      </c>
      <c r="K2" s="35">
        <f>Hydrogen!I46*INDEX('Tax Percentages'!$B$25:$AG$25,MATCH(K$1,'Tax Percentages'!$B$4:$AG$4,0))</f>
        <v>6.3576807319298116E-6</v>
      </c>
      <c r="L2" s="35">
        <f>Hydrogen!J46*INDEX('Tax Percentages'!$B$25:$AG$25,MATCH(L$1,'Tax Percentages'!$B$4:$AG$4,0))</f>
        <v>6.3247052094612945E-6</v>
      </c>
      <c r="M2" s="35">
        <f>Hydrogen!K46*INDEX('Tax Percentages'!$B$25:$AG$25,MATCH(M$1,'Tax Percentages'!$B$4:$AG$4,0))</f>
        <v>6.2983247914864817E-6</v>
      </c>
      <c r="N2" s="35">
        <f>Hydrogen!L46*INDEX('Tax Percentages'!$B$25:$AG$25,MATCH(N$1,'Tax Percentages'!$B$4:$AG$4,0))</f>
        <v>6.271944373511668E-6</v>
      </c>
      <c r="O2" s="35">
        <f>Hydrogen!M46*INDEX('Tax Percentages'!$B$25:$AG$25,MATCH(O$1,'Tax Percentages'!$B$4:$AG$4,0))</f>
        <v>6.2521590600305611E-6</v>
      </c>
      <c r="P2" s="35">
        <f>Hydrogen!N46*INDEX('Tax Percentages'!$B$25:$AG$25,MATCH(P$1,'Tax Percentages'!$B$4:$AG$4,0))</f>
        <v>6.23237374654945E-6</v>
      </c>
      <c r="Q2" s="35">
        <f>Hydrogen!O46*INDEX('Tax Percentages'!$B$25:$AG$25,MATCH(Q$1,'Tax Percentages'!$B$4:$AG$4,0))</f>
        <v>6.2059933285746372E-6</v>
      </c>
      <c r="R2" s="35">
        <f>Hydrogen!P46*INDEX('Tax Percentages'!$B$25:$AG$25,MATCH(R$1,'Tax Percentages'!$B$4:$AG$4,0))</f>
        <v>6.1796129105998261E-6</v>
      </c>
      <c r="S2" s="35">
        <f>Hydrogen!Q46*INDEX('Tax Percentages'!$B$25:$AG$25,MATCH(S$1,'Tax Percentages'!$B$4:$AG$4,0))</f>
        <v>6.1796129105998261E-6</v>
      </c>
      <c r="T2" s="35">
        <f>Hydrogen!R46*INDEX('Tax Percentages'!$B$25:$AG$25,MATCH(T$1,'Tax Percentages'!$B$4:$AG$4,0))</f>
        <v>6.1796129105998261E-6</v>
      </c>
      <c r="U2" s="35">
        <f>Hydrogen!S46*INDEX('Tax Percentages'!$B$25:$AG$25,MATCH(U$1,'Tax Percentages'!$B$4:$AG$4,0))</f>
        <v>6.1796129105998261E-6</v>
      </c>
      <c r="V2" s="35">
        <f>Hydrogen!T46*INDEX('Tax Percentages'!$B$25:$AG$25,MATCH(V$1,'Tax Percentages'!$B$4:$AG$4,0))</f>
        <v>6.1796129105998261E-6</v>
      </c>
      <c r="W2" s="35">
        <f>Hydrogen!U46*INDEX('Tax Percentages'!$B$25:$AG$25,MATCH(W$1,'Tax Percentages'!$B$4:$AG$4,0))</f>
        <v>6.1796129105998261E-6</v>
      </c>
      <c r="X2" s="35">
        <f>Hydrogen!V46*INDEX('Tax Percentages'!$B$25:$AG$25,MATCH(X$1,'Tax Percentages'!$B$4:$AG$4,0))</f>
        <v>6.1796129105998261E-6</v>
      </c>
      <c r="Y2" s="35">
        <f>Hydrogen!W46*INDEX('Tax Percentages'!$B$25:$AG$25,MATCH(Y$1,'Tax Percentages'!$B$4:$AG$4,0))</f>
        <v>6.1796129105998261E-6</v>
      </c>
      <c r="Z2" s="35">
        <f>Hydrogen!X46*INDEX('Tax Percentages'!$B$25:$AG$25,MATCH(Z$1,'Tax Percentages'!$B$4:$AG$4,0))</f>
        <v>6.1796129105998261E-6</v>
      </c>
      <c r="AA2" s="35">
        <f>Hydrogen!Y46*INDEX('Tax Percentages'!$B$25:$AG$25,MATCH(AA$1,'Tax Percentages'!$B$4:$AG$4,0))</f>
        <v>6.1796129105998261E-6</v>
      </c>
      <c r="AB2" s="35">
        <f>Hydrogen!Z46*INDEX('Tax Percentages'!$B$25:$AG$25,MATCH(AB$1,'Tax Percentages'!$B$4:$AG$4,0))</f>
        <v>6.1796129105998261E-6</v>
      </c>
      <c r="AC2" s="35">
        <f>Hydrogen!AA46*INDEX('Tax Percentages'!$B$25:$AG$25,MATCH(AC$1,'Tax Percentages'!$B$4:$AG$4,0))</f>
        <v>6.1796129105998261E-6</v>
      </c>
      <c r="AD2" s="35">
        <f>Hydrogen!AB46*INDEX('Tax Percentages'!$B$25:$AG$25,MATCH(AD$1,'Tax Percentages'!$B$4:$AG$4,0))</f>
        <v>6.1796129105998261E-6</v>
      </c>
      <c r="AE2" s="35">
        <f>Hydrogen!AC46*INDEX('Tax Percentages'!$B$25:$AG$25,MATCH(AE$1,'Tax Percentages'!$B$4:$AG$4,0))</f>
        <v>6.1796129105998261E-6</v>
      </c>
      <c r="AF2" s="35">
        <f>Hydrogen!AD46*INDEX('Tax Percentages'!$B$25:$AG$25,MATCH(AF$1,'Tax Percentages'!$B$4:$AG$4,0))</f>
        <v>6.1796129105998261E-6</v>
      </c>
      <c r="AG2" s="35">
        <f>Hydrogen!AE46*INDEX('Tax Percentages'!$B$25:$AG$25,MATCH(AG$1,'Tax Percentages'!$B$4:$AG$4,0))</f>
        <v>6.1796129105998261E-6</v>
      </c>
    </row>
    <row r="3" spans="1:33" x14ac:dyDescent="0.2">
      <c r="A3" s="38" t="s">
        <v>115</v>
      </c>
      <c r="B3" s="35">
        <f t="shared" ref="B3:B9" si="0">D3</f>
        <v>7.1252833465009731E-6</v>
      </c>
      <c r="C3" s="35">
        <f t="shared" ref="C3:C9" si="1">D3</f>
        <v>7.1252833465009731E-6</v>
      </c>
      <c r="D3" s="35">
        <f>Hydrogen!F$41*About!$A$108*INDEX('Tax Percentages'!$B$25:$AG$25,MATCH(D$1,'Tax Percentages'!$B$4:$AG$4,0))</f>
        <v>7.1252833465009731E-6</v>
      </c>
      <c r="E3" s="35">
        <f>Hydrogen!G$41*About!$A$108*INDEX('Tax Percentages'!$B$25:$AG$25,MATCH(E$1,'Tax Percentages'!$B$4:$AG$4,0))</f>
        <v>6.4904900851937176E-6</v>
      </c>
      <c r="F3" s="35">
        <f>Hydrogen!H$41*About!$A$108*INDEX('Tax Percentages'!$B$25:$AG$25,MATCH(F$1,'Tax Percentages'!$B$4:$AG$4,0))</f>
        <v>5.8556968238862952E-6</v>
      </c>
      <c r="G3" s="35">
        <f>Hydrogen!I$41*About!$A$108*INDEX('Tax Percentages'!$B$25:$AG$25,MATCH(G$1,'Tax Percentages'!$B$4:$AG$4,0))</f>
        <v>5.2209035625788719E-6</v>
      </c>
      <c r="H3" s="35">
        <f>Hydrogen!J$41*About!$A$108*INDEX('Tax Percentages'!$B$25:$AG$25,MATCH(H$1,'Tax Percentages'!$B$4:$AG$4,0))</f>
        <v>4.5861103012714495E-6</v>
      </c>
      <c r="I3" s="35">
        <f>Hydrogen!K$41*About!$A$108*INDEX('Tax Percentages'!$B$25:$AG$25,MATCH(I$1,'Tax Percentages'!$B$4:$AG$4,0))</f>
        <v>3.951317039964194E-6</v>
      </c>
      <c r="J3" s="35">
        <f>Hydrogen!L$41*About!$A$108*INDEX('Tax Percentages'!$B$25:$AG$25,MATCH(J$1,'Tax Percentages'!$B$4:$AG$4,0))</f>
        <v>3.316523778656772E-6</v>
      </c>
      <c r="K3" s="35">
        <f>Hydrogen!M$41*About!$A$108*INDEX('Tax Percentages'!$B$25:$AG$25,MATCH(K$1,'Tax Percentages'!$B$4:$AG$4,0))</f>
        <v>2.6817305173493491E-6</v>
      </c>
      <c r="L3" s="35">
        <f>Hydrogen!N$41*About!$A$108*INDEX('Tax Percentages'!$B$25:$AG$25,MATCH(L$1,'Tax Percentages'!$B$4:$AG$4,0))</f>
        <v>2.046937256042094E-6</v>
      </c>
      <c r="M3" s="35">
        <f>Hydrogen!O$41*About!$A$108*INDEX('Tax Percentages'!$B$25:$AG$25,MATCH(M$1,'Tax Percentages'!$B$4:$AG$4,0))</f>
        <v>1.4121439947346714E-6</v>
      </c>
      <c r="N3" s="35">
        <f>Hydrogen!P$41*About!$A$108*INDEX('Tax Percentages'!$B$25:$AG$25,MATCH(N$1,'Tax Percentages'!$B$4:$AG$4,0))</f>
        <v>1.3777364253197018E-6</v>
      </c>
      <c r="O3" s="35">
        <f>Hydrogen!Q$41*About!$A$108*INDEX('Tax Percentages'!$B$25:$AG$25,MATCH(O$1,'Tax Percentages'!$B$4:$AG$4,0))</f>
        <v>1.3433288559048477E-6</v>
      </c>
      <c r="P3" s="35">
        <f>Hydrogen!R$41*About!$A$108*INDEX('Tax Percentages'!$B$25:$AG$25,MATCH(P$1,'Tax Percentages'!$B$4:$AG$4,0))</f>
        <v>1.3089212864899937E-6</v>
      </c>
      <c r="Q3" s="35">
        <f>Hydrogen!S$41*About!$A$108*INDEX('Tax Percentages'!$B$25:$AG$25,MATCH(Q$1,'Tax Percentages'!$B$4:$AG$4,0))</f>
        <v>1.2745137170751398E-6</v>
      </c>
      <c r="R3" s="35">
        <f>Hydrogen!T$41*About!$A$108*INDEX('Tax Percentages'!$B$25:$AG$25,MATCH(R$1,'Tax Percentages'!$B$4:$AG$4,0))</f>
        <v>1.2401061476602962E-6</v>
      </c>
      <c r="S3" s="35">
        <f>Hydrogen!U$41*About!$A$108*INDEX('Tax Percentages'!$B$25:$AG$25,MATCH(S$1,'Tax Percentages'!$B$4:$AG$4,0))</f>
        <v>1.2056985782454421E-6</v>
      </c>
      <c r="T3" s="35">
        <f>Hydrogen!V$41*About!$A$108*INDEX('Tax Percentages'!$B$25:$AG$25,MATCH(T$1,'Tax Percentages'!$B$4:$AG$4,0))</f>
        <v>1.1712910088305881E-6</v>
      </c>
      <c r="U3" s="35">
        <f>Hydrogen!W$41*About!$A$108*INDEX('Tax Percentages'!$B$25:$AG$25,MATCH(U$1,'Tax Percentages'!$B$4:$AG$4,0))</f>
        <v>1.1368834394157342E-6</v>
      </c>
      <c r="V3" s="35">
        <f>Hydrogen!X$41*About!$A$108*INDEX('Tax Percentages'!$B$25:$AG$25,MATCH(V$1,'Tax Percentages'!$B$4:$AG$4,0))</f>
        <v>1.10247587000088E-6</v>
      </c>
      <c r="W3" s="35">
        <f>Hydrogen!Y$41*About!$A$108*INDEX('Tax Percentages'!$B$25:$AG$25,MATCH(W$1,'Tax Percentages'!$B$4:$AG$4,0))</f>
        <v>1.0680683005860365E-6</v>
      </c>
      <c r="X3" s="35">
        <f>Hydrogen!Z$41*About!$A$108*INDEX('Tax Percentages'!$B$25:$AG$25,MATCH(X$1,'Tax Percentages'!$B$4:$AG$4,0))</f>
        <v>1.0336607311711825E-6</v>
      </c>
      <c r="Y3" s="35">
        <f>Hydrogen!AA$41*About!$A$108*INDEX('Tax Percentages'!$B$25:$AG$25,MATCH(Y$1,'Tax Percentages'!$B$4:$AG$4,0))</f>
        <v>9.9925316175632857E-7</v>
      </c>
      <c r="Z3" s="35">
        <f>Hydrogen!AB$41*About!$A$108*INDEX('Tax Percentages'!$B$25:$AG$25,MATCH(Z$1,'Tax Percentages'!$B$4:$AG$4,0))</f>
        <v>9.6484559234147441E-7</v>
      </c>
      <c r="AA3" s="35">
        <f>Hydrogen!AC$41*About!$A$108*INDEX('Tax Percentages'!$B$25:$AG$25,MATCH(AA$1,'Tax Percentages'!$B$4:$AG$4,0))</f>
        <v>9.3043802292662036E-7</v>
      </c>
      <c r="AB3" s="35">
        <f>Hydrogen!AD$41*About!$A$108*INDEX('Tax Percentages'!$B$25:$AG$25,MATCH(AB$1,'Tax Percentages'!$B$4:$AG$4,0))</f>
        <v>8.9603045351176631E-7</v>
      </c>
      <c r="AC3" s="35">
        <f>Hydrogen!AE$41*About!$A$108*INDEX('Tax Percentages'!$B$25:$AG$25,MATCH(AC$1,'Tax Percentages'!$B$4:$AG$4,0))</f>
        <v>8.6162288409692295E-7</v>
      </c>
      <c r="AD3" s="35">
        <f>Hydrogen!AF$41*About!$A$108*INDEX('Tax Percentages'!$B$25:$AG$25,MATCH(AD$1,'Tax Percentages'!$B$4:$AG$4,0))</f>
        <v>8.2721531468206879E-7</v>
      </c>
      <c r="AE3" s="35">
        <f>Hydrogen!AG$41*About!$A$108*INDEX('Tax Percentages'!$B$25:$AG$25,MATCH(AE$1,'Tax Percentages'!$B$4:$AG$4,0))</f>
        <v>7.9280774526721474E-7</v>
      </c>
      <c r="AF3" s="35">
        <f>Hydrogen!AH$41*About!$A$108*INDEX('Tax Percentages'!$B$25:$AG$25,MATCH(AF$1,'Tax Percentages'!$B$4:$AG$4,0))</f>
        <v>7.584001758523608E-7</v>
      </c>
      <c r="AG3" s="35">
        <f>Hydrogen!AI$41*About!$A$108*INDEX('Tax Percentages'!$B$25:$AG$25,MATCH(AG$1,'Tax Percentages'!$B$4:$AG$4,0))</f>
        <v>7.2399260643750675E-7</v>
      </c>
    </row>
    <row r="4" spans="1:33" x14ac:dyDescent="0.2">
      <c r="A4" s="38" t="s">
        <v>116</v>
      </c>
      <c r="B4" s="35">
        <f t="shared" si="0"/>
        <v>7.1252833465009731E-6</v>
      </c>
      <c r="C4" s="35">
        <f t="shared" si="1"/>
        <v>7.1252833465009731E-6</v>
      </c>
      <c r="D4" s="35">
        <f>Hydrogen!F$41*About!$A$108*INDEX('Tax Percentages'!$B$25:$AG$25,MATCH(D$1,'Tax Percentages'!$B$4:$AG$4,0))</f>
        <v>7.1252833465009731E-6</v>
      </c>
      <c r="E4" s="35">
        <f>Hydrogen!G$41*About!$A$108*INDEX('Tax Percentages'!$B$25:$AG$25,MATCH(E$1,'Tax Percentages'!$B$4:$AG$4,0))</f>
        <v>6.4904900851937176E-6</v>
      </c>
      <c r="F4" s="35">
        <f>Hydrogen!H$41*About!$A$108*INDEX('Tax Percentages'!$B$25:$AG$25,MATCH(F$1,'Tax Percentages'!$B$4:$AG$4,0))</f>
        <v>5.8556968238862952E-6</v>
      </c>
      <c r="G4" s="35">
        <f>Hydrogen!I$41*About!$A$108*INDEX('Tax Percentages'!$B$25:$AG$25,MATCH(G$1,'Tax Percentages'!$B$4:$AG$4,0))</f>
        <v>5.2209035625788719E-6</v>
      </c>
      <c r="H4" s="35">
        <f>Hydrogen!J$41*About!$A$108*INDEX('Tax Percentages'!$B$25:$AG$25,MATCH(H$1,'Tax Percentages'!$B$4:$AG$4,0))</f>
        <v>4.5861103012714495E-6</v>
      </c>
      <c r="I4" s="35">
        <f>Hydrogen!K$41*About!$A$108*INDEX('Tax Percentages'!$B$25:$AG$25,MATCH(I$1,'Tax Percentages'!$B$4:$AG$4,0))</f>
        <v>3.951317039964194E-6</v>
      </c>
      <c r="J4" s="35">
        <f>Hydrogen!L$41*About!$A$108*INDEX('Tax Percentages'!$B$25:$AG$25,MATCH(J$1,'Tax Percentages'!$B$4:$AG$4,0))</f>
        <v>3.316523778656772E-6</v>
      </c>
      <c r="K4" s="35">
        <f>Hydrogen!M$41*About!$A$108*INDEX('Tax Percentages'!$B$25:$AG$25,MATCH(K$1,'Tax Percentages'!$B$4:$AG$4,0))</f>
        <v>2.6817305173493491E-6</v>
      </c>
      <c r="L4" s="35">
        <f>Hydrogen!N$41*About!$A$108*INDEX('Tax Percentages'!$B$25:$AG$25,MATCH(L$1,'Tax Percentages'!$B$4:$AG$4,0))</f>
        <v>2.046937256042094E-6</v>
      </c>
      <c r="M4" s="35">
        <f>Hydrogen!O$41*About!$A$108*INDEX('Tax Percentages'!$B$25:$AG$25,MATCH(M$1,'Tax Percentages'!$B$4:$AG$4,0))</f>
        <v>1.4121439947346714E-6</v>
      </c>
      <c r="N4" s="35">
        <f>Hydrogen!P$41*About!$A$108*INDEX('Tax Percentages'!$B$25:$AG$25,MATCH(N$1,'Tax Percentages'!$B$4:$AG$4,0))</f>
        <v>1.3777364253197018E-6</v>
      </c>
      <c r="O4" s="35">
        <f>Hydrogen!Q$41*About!$A$108*INDEX('Tax Percentages'!$B$25:$AG$25,MATCH(O$1,'Tax Percentages'!$B$4:$AG$4,0))</f>
        <v>1.3433288559048477E-6</v>
      </c>
      <c r="P4" s="35">
        <f>Hydrogen!R$41*About!$A$108*INDEX('Tax Percentages'!$B$25:$AG$25,MATCH(P$1,'Tax Percentages'!$B$4:$AG$4,0))</f>
        <v>1.3089212864899937E-6</v>
      </c>
      <c r="Q4" s="35">
        <f>Hydrogen!S$41*About!$A$108*INDEX('Tax Percentages'!$B$25:$AG$25,MATCH(Q$1,'Tax Percentages'!$B$4:$AG$4,0))</f>
        <v>1.2745137170751398E-6</v>
      </c>
      <c r="R4" s="35">
        <f>Hydrogen!T$41*About!$A$108*INDEX('Tax Percentages'!$B$25:$AG$25,MATCH(R$1,'Tax Percentages'!$B$4:$AG$4,0))</f>
        <v>1.2401061476602962E-6</v>
      </c>
      <c r="S4" s="35">
        <f>Hydrogen!U$41*About!$A$108*INDEX('Tax Percentages'!$B$25:$AG$25,MATCH(S$1,'Tax Percentages'!$B$4:$AG$4,0))</f>
        <v>1.2056985782454421E-6</v>
      </c>
      <c r="T4" s="35">
        <f>Hydrogen!V$41*About!$A$108*INDEX('Tax Percentages'!$B$25:$AG$25,MATCH(T$1,'Tax Percentages'!$B$4:$AG$4,0))</f>
        <v>1.1712910088305881E-6</v>
      </c>
      <c r="U4" s="35">
        <f>Hydrogen!W$41*About!$A$108*INDEX('Tax Percentages'!$B$25:$AG$25,MATCH(U$1,'Tax Percentages'!$B$4:$AG$4,0))</f>
        <v>1.1368834394157342E-6</v>
      </c>
      <c r="V4" s="35">
        <f>Hydrogen!X$41*About!$A$108*INDEX('Tax Percentages'!$B$25:$AG$25,MATCH(V$1,'Tax Percentages'!$B$4:$AG$4,0))</f>
        <v>1.10247587000088E-6</v>
      </c>
      <c r="W4" s="35">
        <f>Hydrogen!Y$41*About!$A$108*INDEX('Tax Percentages'!$B$25:$AG$25,MATCH(W$1,'Tax Percentages'!$B$4:$AG$4,0))</f>
        <v>1.0680683005860365E-6</v>
      </c>
      <c r="X4" s="35">
        <f>Hydrogen!Z$41*About!$A$108*INDEX('Tax Percentages'!$B$25:$AG$25,MATCH(X$1,'Tax Percentages'!$B$4:$AG$4,0))</f>
        <v>1.0336607311711825E-6</v>
      </c>
      <c r="Y4" s="35">
        <f>Hydrogen!AA$41*About!$A$108*INDEX('Tax Percentages'!$B$25:$AG$25,MATCH(Y$1,'Tax Percentages'!$B$4:$AG$4,0))</f>
        <v>9.9925316175632857E-7</v>
      </c>
      <c r="Z4" s="35">
        <f>Hydrogen!AB$41*About!$A$108*INDEX('Tax Percentages'!$B$25:$AG$25,MATCH(Z$1,'Tax Percentages'!$B$4:$AG$4,0))</f>
        <v>9.6484559234147441E-7</v>
      </c>
      <c r="AA4" s="35">
        <f>Hydrogen!AC$41*About!$A$108*INDEX('Tax Percentages'!$B$25:$AG$25,MATCH(AA$1,'Tax Percentages'!$B$4:$AG$4,0))</f>
        <v>9.3043802292662036E-7</v>
      </c>
      <c r="AB4" s="35">
        <f>Hydrogen!AD$41*About!$A$108*INDEX('Tax Percentages'!$B$25:$AG$25,MATCH(AB$1,'Tax Percentages'!$B$4:$AG$4,0))</f>
        <v>8.9603045351176631E-7</v>
      </c>
      <c r="AC4" s="35">
        <f>Hydrogen!AE$41*About!$A$108*INDEX('Tax Percentages'!$B$25:$AG$25,MATCH(AC$1,'Tax Percentages'!$B$4:$AG$4,0))</f>
        <v>8.6162288409692295E-7</v>
      </c>
      <c r="AD4" s="35">
        <f>Hydrogen!AF$41*About!$A$108*INDEX('Tax Percentages'!$B$25:$AG$25,MATCH(AD$1,'Tax Percentages'!$B$4:$AG$4,0))</f>
        <v>8.2721531468206879E-7</v>
      </c>
      <c r="AE4" s="35">
        <f>Hydrogen!AG$41*About!$A$108*INDEX('Tax Percentages'!$B$25:$AG$25,MATCH(AE$1,'Tax Percentages'!$B$4:$AG$4,0))</f>
        <v>7.9280774526721474E-7</v>
      </c>
      <c r="AF4" s="35">
        <f>Hydrogen!AH$41*About!$A$108*INDEX('Tax Percentages'!$B$25:$AG$25,MATCH(AF$1,'Tax Percentages'!$B$4:$AG$4,0))</f>
        <v>7.584001758523608E-7</v>
      </c>
      <c r="AG4" s="35">
        <f>Hydrogen!AI$41*About!$A$108*INDEX('Tax Percentages'!$B$25:$AG$25,MATCH(AG$1,'Tax Percentages'!$B$4:$AG$4,0))</f>
        <v>7.2399260643750675E-7</v>
      </c>
    </row>
    <row r="5" spans="1:33" x14ac:dyDescent="0.2">
      <c r="A5" s="38" t="s">
        <v>117</v>
      </c>
      <c r="B5" s="35">
        <f t="shared" si="0"/>
        <v>7.1252833465009731E-6</v>
      </c>
      <c r="C5" s="35">
        <f t="shared" si="1"/>
        <v>7.1252833465009731E-6</v>
      </c>
      <c r="D5" s="35">
        <f>Hydrogen!F$41*About!$A$108*INDEX('Tax Percentages'!$B$25:$AG$25,MATCH(D$1,'Tax Percentages'!$B$4:$AG$4,0))</f>
        <v>7.1252833465009731E-6</v>
      </c>
      <c r="E5" s="35">
        <f>Hydrogen!G$41*About!$A$108*INDEX('Tax Percentages'!$B$25:$AG$25,MATCH(E$1,'Tax Percentages'!$B$4:$AG$4,0))</f>
        <v>6.4904900851937176E-6</v>
      </c>
      <c r="F5" s="35">
        <f>Hydrogen!H$41*About!$A$108*INDEX('Tax Percentages'!$B$25:$AG$25,MATCH(F$1,'Tax Percentages'!$B$4:$AG$4,0))</f>
        <v>5.8556968238862952E-6</v>
      </c>
      <c r="G5" s="35">
        <f>Hydrogen!I$41*About!$A$108*INDEX('Tax Percentages'!$B$25:$AG$25,MATCH(G$1,'Tax Percentages'!$B$4:$AG$4,0))</f>
        <v>5.2209035625788719E-6</v>
      </c>
      <c r="H5" s="35">
        <f>Hydrogen!J$41*About!$A$108*INDEX('Tax Percentages'!$B$25:$AG$25,MATCH(H$1,'Tax Percentages'!$B$4:$AG$4,0))</f>
        <v>4.5861103012714495E-6</v>
      </c>
      <c r="I5" s="35">
        <f>Hydrogen!K$41*About!$A$108*INDEX('Tax Percentages'!$B$25:$AG$25,MATCH(I$1,'Tax Percentages'!$B$4:$AG$4,0))</f>
        <v>3.951317039964194E-6</v>
      </c>
      <c r="J5" s="35">
        <f>Hydrogen!L$41*About!$A$108*INDEX('Tax Percentages'!$B$25:$AG$25,MATCH(J$1,'Tax Percentages'!$B$4:$AG$4,0))</f>
        <v>3.316523778656772E-6</v>
      </c>
      <c r="K5" s="35">
        <f>Hydrogen!M$41*About!$A$108*INDEX('Tax Percentages'!$B$25:$AG$25,MATCH(K$1,'Tax Percentages'!$B$4:$AG$4,0))</f>
        <v>2.6817305173493491E-6</v>
      </c>
      <c r="L5" s="35">
        <f>Hydrogen!N$41*About!$A$108*INDEX('Tax Percentages'!$B$25:$AG$25,MATCH(L$1,'Tax Percentages'!$B$4:$AG$4,0))</f>
        <v>2.046937256042094E-6</v>
      </c>
      <c r="M5" s="35">
        <f>Hydrogen!O$41*About!$A$108*INDEX('Tax Percentages'!$B$25:$AG$25,MATCH(M$1,'Tax Percentages'!$B$4:$AG$4,0))</f>
        <v>1.4121439947346714E-6</v>
      </c>
      <c r="N5" s="35">
        <f>Hydrogen!P$41*About!$A$108*INDEX('Tax Percentages'!$B$25:$AG$25,MATCH(N$1,'Tax Percentages'!$B$4:$AG$4,0))</f>
        <v>1.3777364253197018E-6</v>
      </c>
      <c r="O5" s="35">
        <f>Hydrogen!Q$41*About!$A$108*INDEX('Tax Percentages'!$B$25:$AG$25,MATCH(O$1,'Tax Percentages'!$B$4:$AG$4,0))</f>
        <v>1.3433288559048477E-6</v>
      </c>
      <c r="P5" s="35">
        <f>Hydrogen!R$41*About!$A$108*INDEX('Tax Percentages'!$B$25:$AG$25,MATCH(P$1,'Tax Percentages'!$B$4:$AG$4,0))</f>
        <v>1.3089212864899937E-6</v>
      </c>
      <c r="Q5" s="35">
        <f>Hydrogen!S$41*About!$A$108*INDEX('Tax Percentages'!$B$25:$AG$25,MATCH(Q$1,'Tax Percentages'!$B$4:$AG$4,0))</f>
        <v>1.2745137170751398E-6</v>
      </c>
      <c r="R5" s="35">
        <f>Hydrogen!T$41*About!$A$108*INDEX('Tax Percentages'!$B$25:$AG$25,MATCH(R$1,'Tax Percentages'!$B$4:$AG$4,0))</f>
        <v>1.2401061476602962E-6</v>
      </c>
      <c r="S5" s="35">
        <f>Hydrogen!U$41*About!$A$108*INDEX('Tax Percentages'!$B$25:$AG$25,MATCH(S$1,'Tax Percentages'!$B$4:$AG$4,0))</f>
        <v>1.2056985782454421E-6</v>
      </c>
      <c r="T5" s="35">
        <f>Hydrogen!V$41*About!$A$108*INDEX('Tax Percentages'!$B$25:$AG$25,MATCH(T$1,'Tax Percentages'!$B$4:$AG$4,0))</f>
        <v>1.1712910088305881E-6</v>
      </c>
      <c r="U5" s="35">
        <f>Hydrogen!W$41*About!$A$108*INDEX('Tax Percentages'!$B$25:$AG$25,MATCH(U$1,'Tax Percentages'!$B$4:$AG$4,0))</f>
        <v>1.1368834394157342E-6</v>
      </c>
      <c r="V5" s="35">
        <f>Hydrogen!X$41*About!$A$108*INDEX('Tax Percentages'!$B$25:$AG$25,MATCH(V$1,'Tax Percentages'!$B$4:$AG$4,0))</f>
        <v>1.10247587000088E-6</v>
      </c>
      <c r="W5" s="35">
        <f>Hydrogen!Y$41*About!$A$108*INDEX('Tax Percentages'!$B$25:$AG$25,MATCH(W$1,'Tax Percentages'!$B$4:$AG$4,0))</f>
        <v>1.0680683005860365E-6</v>
      </c>
      <c r="X5" s="35">
        <f>Hydrogen!Z$41*About!$A$108*INDEX('Tax Percentages'!$B$25:$AG$25,MATCH(X$1,'Tax Percentages'!$B$4:$AG$4,0))</f>
        <v>1.0336607311711825E-6</v>
      </c>
      <c r="Y5" s="35">
        <f>Hydrogen!AA$41*About!$A$108*INDEX('Tax Percentages'!$B$25:$AG$25,MATCH(Y$1,'Tax Percentages'!$B$4:$AG$4,0))</f>
        <v>9.9925316175632857E-7</v>
      </c>
      <c r="Z5" s="35">
        <f>Hydrogen!AB$41*About!$A$108*INDEX('Tax Percentages'!$B$25:$AG$25,MATCH(Z$1,'Tax Percentages'!$B$4:$AG$4,0))</f>
        <v>9.6484559234147441E-7</v>
      </c>
      <c r="AA5" s="35">
        <f>Hydrogen!AC$41*About!$A$108*INDEX('Tax Percentages'!$B$25:$AG$25,MATCH(AA$1,'Tax Percentages'!$B$4:$AG$4,0))</f>
        <v>9.3043802292662036E-7</v>
      </c>
      <c r="AB5" s="35">
        <f>Hydrogen!AD$41*About!$A$108*INDEX('Tax Percentages'!$B$25:$AG$25,MATCH(AB$1,'Tax Percentages'!$B$4:$AG$4,0))</f>
        <v>8.9603045351176631E-7</v>
      </c>
      <c r="AC5" s="35">
        <f>Hydrogen!AE$41*About!$A$108*INDEX('Tax Percentages'!$B$25:$AG$25,MATCH(AC$1,'Tax Percentages'!$B$4:$AG$4,0))</f>
        <v>8.6162288409692295E-7</v>
      </c>
      <c r="AD5" s="35">
        <f>Hydrogen!AF$41*About!$A$108*INDEX('Tax Percentages'!$B$25:$AG$25,MATCH(AD$1,'Tax Percentages'!$B$4:$AG$4,0))</f>
        <v>8.2721531468206879E-7</v>
      </c>
      <c r="AE5" s="35">
        <f>Hydrogen!AG$41*About!$A$108*INDEX('Tax Percentages'!$B$25:$AG$25,MATCH(AE$1,'Tax Percentages'!$B$4:$AG$4,0))</f>
        <v>7.9280774526721474E-7</v>
      </c>
      <c r="AF5" s="35">
        <f>Hydrogen!AH$41*About!$A$108*INDEX('Tax Percentages'!$B$25:$AG$25,MATCH(AF$1,'Tax Percentages'!$B$4:$AG$4,0))</f>
        <v>7.584001758523608E-7</v>
      </c>
      <c r="AG5" s="35">
        <f>Hydrogen!AI$41*About!$A$108*INDEX('Tax Percentages'!$B$25:$AG$25,MATCH(AG$1,'Tax Percentages'!$B$4:$AG$4,0))</f>
        <v>7.2399260643750675E-7</v>
      </c>
    </row>
    <row r="6" spans="1:33" x14ac:dyDescent="0.2">
      <c r="A6" s="38" t="s">
        <v>118</v>
      </c>
      <c r="B6" s="35">
        <f t="shared" si="0"/>
        <v>7.1252833465009731E-6</v>
      </c>
      <c r="C6" s="35">
        <f t="shared" si="1"/>
        <v>7.1252833465009731E-6</v>
      </c>
      <c r="D6" s="35">
        <f>Hydrogen!F$41*About!$A$108*INDEX('Tax Percentages'!$B$25:$AG$25,MATCH(D$1,'Tax Percentages'!$B$4:$AG$4,0))</f>
        <v>7.1252833465009731E-6</v>
      </c>
      <c r="E6" s="35">
        <f>Hydrogen!G$41*About!$A$108*INDEX('Tax Percentages'!$B$25:$AG$25,MATCH(E$1,'Tax Percentages'!$B$4:$AG$4,0))</f>
        <v>6.4904900851937176E-6</v>
      </c>
      <c r="F6" s="35">
        <f>Hydrogen!H$41*About!$A$108*INDEX('Tax Percentages'!$B$25:$AG$25,MATCH(F$1,'Tax Percentages'!$B$4:$AG$4,0))</f>
        <v>5.8556968238862952E-6</v>
      </c>
      <c r="G6" s="35">
        <f>Hydrogen!I$41*About!$A$108*INDEX('Tax Percentages'!$B$25:$AG$25,MATCH(G$1,'Tax Percentages'!$B$4:$AG$4,0))</f>
        <v>5.2209035625788719E-6</v>
      </c>
      <c r="H6" s="35">
        <f>Hydrogen!J$41*About!$A$108*INDEX('Tax Percentages'!$B$25:$AG$25,MATCH(H$1,'Tax Percentages'!$B$4:$AG$4,0))</f>
        <v>4.5861103012714495E-6</v>
      </c>
      <c r="I6" s="35">
        <f>Hydrogen!K$41*About!$A$108*INDEX('Tax Percentages'!$B$25:$AG$25,MATCH(I$1,'Tax Percentages'!$B$4:$AG$4,0))</f>
        <v>3.951317039964194E-6</v>
      </c>
      <c r="J6" s="35">
        <f>Hydrogen!L$41*About!$A$108*INDEX('Tax Percentages'!$B$25:$AG$25,MATCH(J$1,'Tax Percentages'!$B$4:$AG$4,0))</f>
        <v>3.316523778656772E-6</v>
      </c>
      <c r="K6" s="35">
        <f>Hydrogen!M$41*About!$A$108*INDEX('Tax Percentages'!$B$25:$AG$25,MATCH(K$1,'Tax Percentages'!$B$4:$AG$4,0))</f>
        <v>2.6817305173493491E-6</v>
      </c>
      <c r="L6" s="35">
        <f>Hydrogen!N$41*About!$A$108*INDEX('Tax Percentages'!$B$25:$AG$25,MATCH(L$1,'Tax Percentages'!$B$4:$AG$4,0))</f>
        <v>2.046937256042094E-6</v>
      </c>
      <c r="M6" s="35">
        <f>Hydrogen!O$41*About!$A$108*INDEX('Tax Percentages'!$B$25:$AG$25,MATCH(M$1,'Tax Percentages'!$B$4:$AG$4,0))</f>
        <v>1.4121439947346714E-6</v>
      </c>
      <c r="N6" s="35">
        <f>Hydrogen!P$41*About!$A$108*INDEX('Tax Percentages'!$B$25:$AG$25,MATCH(N$1,'Tax Percentages'!$B$4:$AG$4,0))</f>
        <v>1.3777364253197018E-6</v>
      </c>
      <c r="O6" s="35">
        <f>Hydrogen!Q$41*About!$A$108*INDEX('Tax Percentages'!$B$25:$AG$25,MATCH(O$1,'Tax Percentages'!$B$4:$AG$4,0))</f>
        <v>1.3433288559048477E-6</v>
      </c>
      <c r="P6" s="35">
        <f>Hydrogen!R$41*About!$A$108*INDEX('Tax Percentages'!$B$25:$AG$25,MATCH(P$1,'Tax Percentages'!$B$4:$AG$4,0))</f>
        <v>1.3089212864899937E-6</v>
      </c>
      <c r="Q6" s="35">
        <f>Hydrogen!S$41*About!$A$108*INDEX('Tax Percentages'!$B$25:$AG$25,MATCH(Q$1,'Tax Percentages'!$B$4:$AG$4,0))</f>
        <v>1.2745137170751398E-6</v>
      </c>
      <c r="R6" s="35">
        <f>Hydrogen!T$41*About!$A$108*INDEX('Tax Percentages'!$B$25:$AG$25,MATCH(R$1,'Tax Percentages'!$B$4:$AG$4,0))</f>
        <v>1.2401061476602962E-6</v>
      </c>
      <c r="S6" s="35">
        <f>Hydrogen!U$41*About!$A$108*INDEX('Tax Percentages'!$B$25:$AG$25,MATCH(S$1,'Tax Percentages'!$B$4:$AG$4,0))</f>
        <v>1.2056985782454421E-6</v>
      </c>
      <c r="T6" s="35">
        <f>Hydrogen!V$41*About!$A$108*INDEX('Tax Percentages'!$B$25:$AG$25,MATCH(T$1,'Tax Percentages'!$B$4:$AG$4,0))</f>
        <v>1.1712910088305881E-6</v>
      </c>
      <c r="U6" s="35">
        <f>Hydrogen!W$41*About!$A$108*INDEX('Tax Percentages'!$B$25:$AG$25,MATCH(U$1,'Tax Percentages'!$B$4:$AG$4,0))</f>
        <v>1.1368834394157342E-6</v>
      </c>
      <c r="V6" s="35">
        <f>Hydrogen!X$41*About!$A$108*INDEX('Tax Percentages'!$B$25:$AG$25,MATCH(V$1,'Tax Percentages'!$B$4:$AG$4,0))</f>
        <v>1.10247587000088E-6</v>
      </c>
      <c r="W6" s="35">
        <f>Hydrogen!Y$41*About!$A$108*INDEX('Tax Percentages'!$B$25:$AG$25,MATCH(W$1,'Tax Percentages'!$B$4:$AG$4,0))</f>
        <v>1.0680683005860365E-6</v>
      </c>
      <c r="X6" s="35">
        <f>Hydrogen!Z$41*About!$A$108*INDEX('Tax Percentages'!$B$25:$AG$25,MATCH(X$1,'Tax Percentages'!$B$4:$AG$4,0))</f>
        <v>1.0336607311711825E-6</v>
      </c>
      <c r="Y6" s="35">
        <f>Hydrogen!AA$41*About!$A$108*INDEX('Tax Percentages'!$B$25:$AG$25,MATCH(Y$1,'Tax Percentages'!$B$4:$AG$4,0))</f>
        <v>9.9925316175632857E-7</v>
      </c>
      <c r="Z6" s="35">
        <f>Hydrogen!AB$41*About!$A$108*INDEX('Tax Percentages'!$B$25:$AG$25,MATCH(Z$1,'Tax Percentages'!$B$4:$AG$4,0))</f>
        <v>9.6484559234147441E-7</v>
      </c>
      <c r="AA6" s="35">
        <f>Hydrogen!AC$41*About!$A$108*INDEX('Tax Percentages'!$B$25:$AG$25,MATCH(AA$1,'Tax Percentages'!$B$4:$AG$4,0))</f>
        <v>9.3043802292662036E-7</v>
      </c>
      <c r="AB6" s="35">
        <f>Hydrogen!AD$41*About!$A$108*INDEX('Tax Percentages'!$B$25:$AG$25,MATCH(AB$1,'Tax Percentages'!$B$4:$AG$4,0))</f>
        <v>8.9603045351176631E-7</v>
      </c>
      <c r="AC6" s="35">
        <f>Hydrogen!AE$41*About!$A$108*INDEX('Tax Percentages'!$B$25:$AG$25,MATCH(AC$1,'Tax Percentages'!$B$4:$AG$4,0))</f>
        <v>8.6162288409692295E-7</v>
      </c>
      <c r="AD6" s="35">
        <f>Hydrogen!AF$41*About!$A$108*INDEX('Tax Percentages'!$B$25:$AG$25,MATCH(AD$1,'Tax Percentages'!$B$4:$AG$4,0))</f>
        <v>8.2721531468206879E-7</v>
      </c>
      <c r="AE6" s="35">
        <f>Hydrogen!AG$41*About!$A$108*INDEX('Tax Percentages'!$B$25:$AG$25,MATCH(AE$1,'Tax Percentages'!$B$4:$AG$4,0))</f>
        <v>7.9280774526721474E-7</v>
      </c>
      <c r="AF6" s="35">
        <f>Hydrogen!AH$41*About!$A$108*INDEX('Tax Percentages'!$B$25:$AG$25,MATCH(AF$1,'Tax Percentages'!$B$4:$AG$4,0))</f>
        <v>7.584001758523608E-7</v>
      </c>
      <c r="AG6" s="35">
        <f>Hydrogen!AI$41*About!$A$108*INDEX('Tax Percentages'!$B$25:$AG$25,MATCH(AG$1,'Tax Percentages'!$B$4:$AG$4,0))</f>
        <v>7.2399260643750675E-7</v>
      </c>
    </row>
    <row r="7" spans="1:33" x14ac:dyDescent="0.2">
      <c r="A7" s="38" t="s">
        <v>119</v>
      </c>
      <c r="B7" s="35">
        <f t="shared" si="0"/>
        <v>7.1252833465009731E-6</v>
      </c>
      <c r="C7" s="35">
        <f t="shared" si="1"/>
        <v>7.1252833465009731E-6</v>
      </c>
      <c r="D7" s="35">
        <f>Hydrogen!F$41*About!$A$108*INDEX('Tax Percentages'!$B$25:$AG$25,MATCH(D$1,'Tax Percentages'!$B$4:$AG$4,0))</f>
        <v>7.1252833465009731E-6</v>
      </c>
      <c r="E7" s="35">
        <f>Hydrogen!G$41*About!$A$108*INDEX('Tax Percentages'!$B$25:$AG$25,MATCH(E$1,'Tax Percentages'!$B$4:$AG$4,0))</f>
        <v>6.4904900851937176E-6</v>
      </c>
      <c r="F7" s="35">
        <f>Hydrogen!H$41*About!$A$108*INDEX('Tax Percentages'!$B$25:$AG$25,MATCH(F$1,'Tax Percentages'!$B$4:$AG$4,0))</f>
        <v>5.8556968238862952E-6</v>
      </c>
      <c r="G7" s="35">
        <f>Hydrogen!I$41*About!$A$108*INDEX('Tax Percentages'!$B$25:$AG$25,MATCH(G$1,'Tax Percentages'!$B$4:$AG$4,0))</f>
        <v>5.2209035625788719E-6</v>
      </c>
      <c r="H7" s="35">
        <f>Hydrogen!J$41*About!$A$108*INDEX('Tax Percentages'!$B$25:$AG$25,MATCH(H$1,'Tax Percentages'!$B$4:$AG$4,0))</f>
        <v>4.5861103012714495E-6</v>
      </c>
      <c r="I7" s="35">
        <f>Hydrogen!K$41*About!$A$108*INDEX('Tax Percentages'!$B$25:$AG$25,MATCH(I$1,'Tax Percentages'!$B$4:$AG$4,0))</f>
        <v>3.951317039964194E-6</v>
      </c>
      <c r="J7" s="35">
        <f>Hydrogen!L$41*About!$A$108*INDEX('Tax Percentages'!$B$25:$AG$25,MATCH(J$1,'Tax Percentages'!$B$4:$AG$4,0))</f>
        <v>3.316523778656772E-6</v>
      </c>
      <c r="K7" s="35">
        <f>Hydrogen!M$41*About!$A$108*INDEX('Tax Percentages'!$B$25:$AG$25,MATCH(K$1,'Tax Percentages'!$B$4:$AG$4,0))</f>
        <v>2.6817305173493491E-6</v>
      </c>
      <c r="L7" s="35">
        <f>Hydrogen!N$41*About!$A$108*INDEX('Tax Percentages'!$B$25:$AG$25,MATCH(L$1,'Tax Percentages'!$B$4:$AG$4,0))</f>
        <v>2.046937256042094E-6</v>
      </c>
      <c r="M7" s="35">
        <f>Hydrogen!O$41*About!$A$108*INDEX('Tax Percentages'!$B$25:$AG$25,MATCH(M$1,'Tax Percentages'!$B$4:$AG$4,0))</f>
        <v>1.4121439947346714E-6</v>
      </c>
      <c r="N7" s="35">
        <f>Hydrogen!P$41*About!$A$108*INDEX('Tax Percentages'!$B$25:$AG$25,MATCH(N$1,'Tax Percentages'!$B$4:$AG$4,0))</f>
        <v>1.3777364253197018E-6</v>
      </c>
      <c r="O7" s="35">
        <f>Hydrogen!Q$41*About!$A$108*INDEX('Tax Percentages'!$B$25:$AG$25,MATCH(O$1,'Tax Percentages'!$B$4:$AG$4,0))</f>
        <v>1.3433288559048477E-6</v>
      </c>
      <c r="P7" s="35">
        <f>Hydrogen!R$41*About!$A$108*INDEX('Tax Percentages'!$B$25:$AG$25,MATCH(P$1,'Tax Percentages'!$B$4:$AG$4,0))</f>
        <v>1.3089212864899937E-6</v>
      </c>
      <c r="Q7" s="35">
        <f>Hydrogen!S$41*About!$A$108*INDEX('Tax Percentages'!$B$25:$AG$25,MATCH(Q$1,'Tax Percentages'!$B$4:$AG$4,0))</f>
        <v>1.2745137170751398E-6</v>
      </c>
      <c r="R7" s="35">
        <f>Hydrogen!T$41*About!$A$108*INDEX('Tax Percentages'!$B$25:$AG$25,MATCH(R$1,'Tax Percentages'!$B$4:$AG$4,0))</f>
        <v>1.2401061476602962E-6</v>
      </c>
      <c r="S7" s="35">
        <f>Hydrogen!U$41*About!$A$108*INDEX('Tax Percentages'!$B$25:$AG$25,MATCH(S$1,'Tax Percentages'!$B$4:$AG$4,0))</f>
        <v>1.2056985782454421E-6</v>
      </c>
      <c r="T7" s="35">
        <f>Hydrogen!V$41*About!$A$108*INDEX('Tax Percentages'!$B$25:$AG$25,MATCH(T$1,'Tax Percentages'!$B$4:$AG$4,0))</f>
        <v>1.1712910088305881E-6</v>
      </c>
      <c r="U7" s="35">
        <f>Hydrogen!W$41*About!$A$108*INDEX('Tax Percentages'!$B$25:$AG$25,MATCH(U$1,'Tax Percentages'!$B$4:$AG$4,0))</f>
        <v>1.1368834394157342E-6</v>
      </c>
      <c r="V7" s="35">
        <f>Hydrogen!X$41*About!$A$108*INDEX('Tax Percentages'!$B$25:$AG$25,MATCH(V$1,'Tax Percentages'!$B$4:$AG$4,0))</f>
        <v>1.10247587000088E-6</v>
      </c>
      <c r="W7" s="35">
        <f>Hydrogen!Y$41*About!$A$108*INDEX('Tax Percentages'!$B$25:$AG$25,MATCH(W$1,'Tax Percentages'!$B$4:$AG$4,0))</f>
        <v>1.0680683005860365E-6</v>
      </c>
      <c r="X7" s="35">
        <f>Hydrogen!Z$41*About!$A$108*INDEX('Tax Percentages'!$B$25:$AG$25,MATCH(X$1,'Tax Percentages'!$B$4:$AG$4,0))</f>
        <v>1.0336607311711825E-6</v>
      </c>
      <c r="Y7" s="35">
        <f>Hydrogen!AA$41*About!$A$108*INDEX('Tax Percentages'!$B$25:$AG$25,MATCH(Y$1,'Tax Percentages'!$B$4:$AG$4,0))</f>
        <v>9.9925316175632857E-7</v>
      </c>
      <c r="Z7" s="35">
        <f>Hydrogen!AB$41*About!$A$108*INDEX('Tax Percentages'!$B$25:$AG$25,MATCH(Z$1,'Tax Percentages'!$B$4:$AG$4,0))</f>
        <v>9.6484559234147441E-7</v>
      </c>
      <c r="AA7" s="35">
        <f>Hydrogen!AC$41*About!$A$108*INDEX('Tax Percentages'!$B$25:$AG$25,MATCH(AA$1,'Tax Percentages'!$B$4:$AG$4,0))</f>
        <v>9.3043802292662036E-7</v>
      </c>
      <c r="AB7" s="35">
        <f>Hydrogen!AD$41*About!$A$108*INDEX('Tax Percentages'!$B$25:$AG$25,MATCH(AB$1,'Tax Percentages'!$B$4:$AG$4,0))</f>
        <v>8.9603045351176631E-7</v>
      </c>
      <c r="AC7" s="35">
        <f>Hydrogen!AE$41*About!$A$108*INDEX('Tax Percentages'!$B$25:$AG$25,MATCH(AC$1,'Tax Percentages'!$B$4:$AG$4,0))</f>
        <v>8.6162288409692295E-7</v>
      </c>
      <c r="AD7" s="35">
        <f>Hydrogen!AF$41*About!$A$108*INDEX('Tax Percentages'!$B$25:$AG$25,MATCH(AD$1,'Tax Percentages'!$B$4:$AG$4,0))</f>
        <v>8.2721531468206879E-7</v>
      </c>
      <c r="AE7" s="35">
        <f>Hydrogen!AG$41*About!$A$108*INDEX('Tax Percentages'!$B$25:$AG$25,MATCH(AE$1,'Tax Percentages'!$B$4:$AG$4,0))</f>
        <v>7.9280774526721474E-7</v>
      </c>
      <c r="AF7" s="35">
        <f>Hydrogen!AH$41*About!$A$108*INDEX('Tax Percentages'!$B$25:$AG$25,MATCH(AF$1,'Tax Percentages'!$B$4:$AG$4,0))</f>
        <v>7.584001758523608E-7</v>
      </c>
      <c r="AG7" s="35">
        <f>Hydrogen!AI$41*About!$A$108*INDEX('Tax Percentages'!$B$25:$AG$25,MATCH(AG$1,'Tax Percentages'!$B$4:$AG$4,0))</f>
        <v>7.2399260643750675E-7</v>
      </c>
    </row>
    <row r="8" spans="1:33" x14ac:dyDescent="0.2">
      <c r="A8" s="38" t="s">
        <v>120</v>
      </c>
      <c r="B8" s="35">
        <f t="shared" si="0"/>
        <v>0</v>
      </c>
      <c r="C8" s="35">
        <f t="shared" si="1"/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</row>
    <row r="9" spans="1:33" x14ac:dyDescent="0.2">
      <c r="A9" s="38" t="s">
        <v>121</v>
      </c>
      <c r="B9" s="35">
        <f t="shared" si="0"/>
        <v>7.1252833465009731E-6</v>
      </c>
      <c r="C9" s="35">
        <f t="shared" si="1"/>
        <v>7.1252833465009731E-6</v>
      </c>
      <c r="D9" s="35">
        <f>D6</f>
        <v>7.1252833465009731E-6</v>
      </c>
      <c r="E9" s="35">
        <f t="shared" ref="E9:AG9" si="2">E6</f>
        <v>6.4904900851937176E-6</v>
      </c>
      <c r="F9" s="35">
        <f t="shared" si="2"/>
        <v>5.8556968238862952E-6</v>
      </c>
      <c r="G9" s="35">
        <f t="shared" si="2"/>
        <v>5.2209035625788719E-6</v>
      </c>
      <c r="H9" s="35">
        <f t="shared" si="2"/>
        <v>4.5861103012714495E-6</v>
      </c>
      <c r="I9" s="35">
        <f t="shared" si="2"/>
        <v>3.951317039964194E-6</v>
      </c>
      <c r="J9" s="35">
        <f t="shared" si="2"/>
        <v>3.316523778656772E-6</v>
      </c>
      <c r="K9" s="35">
        <f t="shared" si="2"/>
        <v>2.6817305173493491E-6</v>
      </c>
      <c r="L9" s="35">
        <f t="shared" si="2"/>
        <v>2.046937256042094E-6</v>
      </c>
      <c r="M9" s="35">
        <f t="shared" si="2"/>
        <v>1.4121439947346714E-6</v>
      </c>
      <c r="N9" s="35">
        <f t="shared" si="2"/>
        <v>1.3777364253197018E-6</v>
      </c>
      <c r="O9" s="35">
        <f t="shared" si="2"/>
        <v>1.3433288559048477E-6</v>
      </c>
      <c r="P9" s="35">
        <f t="shared" si="2"/>
        <v>1.3089212864899937E-6</v>
      </c>
      <c r="Q9" s="35">
        <f t="shared" si="2"/>
        <v>1.2745137170751398E-6</v>
      </c>
      <c r="R9" s="35">
        <f t="shared" si="2"/>
        <v>1.2401061476602962E-6</v>
      </c>
      <c r="S9" s="35">
        <f t="shared" si="2"/>
        <v>1.2056985782454421E-6</v>
      </c>
      <c r="T9" s="35">
        <f t="shared" si="2"/>
        <v>1.1712910088305881E-6</v>
      </c>
      <c r="U9" s="35">
        <f t="shared" si="2"/>
        <v>1.1368834394157342E-6</v>
      </c>
      <c r="V9" s="35">
        <f t="shared" si="2"/>
        <v>1.10247587000088E-6</v>
      </c>
      <c r="W9" s="35">
        <f t="shared" si="2"/>
        <v>1.0680683005860365E-6</v>
      </c>
      <c r="X9" s="35">
        <f t="shared" si="2"/>
        <v>1.0336607311711825E-6</v>
      </c>
      <c r="Y9" s="35">
        <f t="shared" si="2"/>
        <v>9.9925316175632857E-7</v>
      </c>
      <c r="Z9" s="35">
        <f t="shared" si="2"/>
        <v>9.6484559234147441E-7</v>
      </c>
      <c r="AA9" s="35">
        <f t="shared" si="2"/>
        <v>9.3043802292662036E-7</v>
      </c>
      <c r="AB9" s="35">
        <f t="shared" si="2"/>
        <v>8.9603045351176631E-7</v>
      </c>
      <c r="AC9" s="35">
        <f t="shared" si="2"/>
        <v>8.6162288409692295E-7</v>
      </c>
      <c r="AD9" s="35">
        <f t="shared" si="2"/>
        <v>8.2721531468206879E-7</v>
      </c>
      <c r="AE9" s="35">
        <f t="shared" si="2"/>
        <v>7.9280774526721474E-7</v>
      </c>
      <c r="AF9" s="35">
        <f t="shared" si="2"/>
        <v>7.584001758523608E-7</v>
      </c>
      <c r="AG9" s="35">
        <f t="shared" si="2"/>
        <v>7.2399260643750675E-7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A640-CC2A-8844-87D4-078DD4E9075D}">
  <dimension ref="A1:AK46"/>
  <sheetViews>
    <sheetView topLeftCell="A34" workbookViewId="0">
      <selection activeCell="C64" sqref="C64"/>
    </sheetView>
  </sheetViews>
  <sheetFormatPr baseColWidth="10" defaultColWidth="8.83203125" defaultRowHeight="15" x14ac:dyDescent="0.2"/>
  <cols>
    <col min="1" max="1" width="45.83203125" style="35" customWidth="1"/>
    <col min="2" max="2" width="18.83203125" style="35" customWidth="1"/>
    <col min="3" max="3" width="15.5" style="35" customWidth="1"/>
    <col min="4" max="4" width="8.83203125" style="35"/>
    <col min="5" max="5" width="9.5" style="35" customWidth="1"/>
    <col min="6" max="6" width="12" style="35" customWidth="1"/>
    <col min="7" max="16384" width="8.83203125" style="35"/>
  </cols>
  <sheetData>
    <row r="1" spans="1:12" x14ac:dyDescent="0.2">
      <c r="A1" s="33" t="s">
        <v>123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2">
      <c r="A2" s="36" t="s">
        <v>124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8">
        <v>2015</v>
      </c>
      <c r="C3" s="38">
        <v>2016</v>
      </c>
      <c r="D3" s="38">
        <v>2017</v>
      </c>
      <c r="E3" s="38">
        <v>2018</v>
      </c>
      <c r="F3" s="38">
        <v>2019</v>
      </c>
      <c r="G3" s="38">
        <v>2020</v>
      </c>
      <c r="H3" s="38">
        <v>2021</v>
      </c>
      <c r="I3" s="38">
        <v>2022</v>
      </c>
      <c r="J3" s="38">
        <v>2023</v>
      </c>
      <c r="K3" s="38">
        <v>2024</v>
      </c>
      <c r="L3" s="38">
        <v>2025</v>
      </c>
    </row>
    <row r="4" spans="1:12" x14ac:dyDescent="0.2">
      <c r="A4" s="38" t="s">
        <v>125</v>
      </c>
      <c r="B4" s="35">
        <v>72</v>
      </c>
      <c r="C4" s="35">
        <v>74.099999999999994</v>
      </c>
      <c r="D4" s="35">
        <v>77.599999999999994</v>
      </c>
      <c r="E4" s="35">
        <v>79.3</v>
      </c>
      <c r="F4" s="35">
        <v>81.400000000000006</v>
      </c>
      <c r="G4" s="35">
        <v>83</v>
      </c>
      <c r="H4" s="35">
        <v>85.3</v>
      </c>
      <c r="I4" s="35">
        <v>87.3</v>
      </c>
      <c r="J4" s="35">
        <v>88.9</v>
      </c>
      <c r="K4" s="35">
        <v>90.8</v>
      </c>
      <c r="L4" s="35">
        <v>93.3</v>
      </c>
    </row>
    <row r="5" spans="1:12" x14ac:dyDescent="0.2">
      <c r="A5" s="38" t="s">
        <v>126</v>
      </c>
      <c r="B5" s="35">
        <v>28.6</v>
      </c>
      <c r="C5" s="35">
        <v>29.8</v>
      </c>
      <c r="D5" s="35">
        <v>31.6</v>
      </c>
      <c r="E5" s="35">
        <v>32.700000000000003</v>
      </c>
      <c r="F5" s="35">
        <v>33.9</v>
      </c>
      <c r="G5" s="35">
        <v>35.1</v>
      </c>
      <c r="H5" s="35">
        <v>36.5</v>
      </c>
      <c r="I5" s="35">
        <v>37.799999999999997</v>
      </c>
      <c r="J5" s="35">
        <v>39.1</v>
      </c>
      <c r="K5" s="35">
        <v>40.4</v>
      </c>
      <c r="L5" s="35">
        <v>42.1</v>
      </c>
    </row>
    <row r="6" spans="1:12" x14ac:dyDescent="0.2">
      <c r="A6" s="38" t="s">
        <v>127</v>
      </c>
      <c r="B6" s="35">
        <v>2.52</v>
      </c>
      <c r="C6" s="35">
        <v>2.4900000000000002</v>
      </c>
      <c r="D6" s="35">
        <v>2.46</v>
      </c>
      <c r="E6" s="35">
        <v>2.4300000000000002</v>
      </c>
      <c r="F6" s="35">
        <v>2.4</v>
      </c>
      <c r="G6" s="35">
        <v>2.36</v>
      </c>
      <c r="H6" s="35">
        <v>2.34</v>
      </c>
      <c r="I6" s="35">
        <v>2.31</v>
      </c>
      <c r="J6" s="35">
        <v>2.27</v>
      </c>
      <c r="K6" s="35">
        <v>2.25</v>
      </c>
      <c r="L6" s="35">
        <v>2.2200000000000002</v>
      </c>
    </row>
    <row r="7" spans="1:12" x14ac:dyDescent="0.2">
      <c r="A7" s="36" t="s">
        <v>128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">
      <c r="B8" s="38">
        <v>2015</v>
      </c>
      <c r="C8" s="38">
        <v>2016</v>
      </c>
      <c r="D8" s="38">
        <v>2017</v>
      </c>
      <c r="E8" s="38">
        <v>2018</v>
      </c>
      <c r="F8" s="38">
        <v>2019</v>
      </c>
      <c r="G8" s="38">
        <v>2020</v>
      </c>
      <c r="H8" s="38">
        <v>2021</v>
      </c>
      <c r="I8" s="38">
        <v>2022</v>
      </c>
      <c r="J8" s="38">
        <v>2023</v>
      </c>
      <c r="K8" s="38">
        <v>2024</v>
      </c>
      <c r="L8" s="38">
        <v>2025</v>
      </c>
    </row>
    <row r="9" spans="1:12" x14ac:dyDescent="0.2">
      <c r="A9" s="38" t="s">
        <v>129</v>
      </c>
      <c r="B9" s="39">
        <v>2.89</v>
      </c>
      <c r="C9" s="39">
        <v>3.35</v>
      </c>
      <c r="D9" s="39">
        <v>3.54</v>
      </c>
      <c r="E9" s="39">
        <v>3.63</v>
      </c>
      <c r="F9" s="39">
        <v>3.75</v>
      </c>
      <c r="G9" s="39">
        <v>4.01</v>
      </c>
      <c r="H9" s="39">
        <v>4.1500000000000004</v>
      </c>
      <c r="I9" s="39">
        <v>4.32</v>
      </c>
      <c r="J9" s="39">
        <v>4.4800000000000004</v>
      </c>
      <c r="K9" s="39">
        <v>4.6399999999999997</v>
      </c>
      <c r="L9" s="39">
        <v>4.8099999999999996</v>
      </c>
    </row>
    <row r="10" spans="1:12" x14ac:dyDescent="0.2">
      <c r="A10" s="38" t="s">
        <v>130</v>
      </c>
      <c r="B10" s="39">
        <v>7.28</v>
      </c>
      <c r="C10" s="39">
        <v>8.33</v>
      </c>
      <c r="D10" s="39">
        <v>8.6999999999999993</v>
      </c>
      <c r="E10" s="39">
        <v>8.8000000000000007</v>
      </c>
      <c r="F10" s="39">
        <v>9</v>
      </c>
      <c r="G10" s="39">
        <v>9.48</v>
      </c>
      <c r="H10" s="39">
        <v>9.7100000000000009</v>
      </c>
      <c r="I10" s="39">
        <v>9.9700000000000006</v>
      </c>
      <c r="J10" s="39">
        <v>10.19</v>
      </c>
      <c r="K10" s="39">
        <v>10.43</v>
      </c>
      <c r="L10" s="39">
        <v>10.66</v>
      </c>
    </row>
    <row r="11" spans="1:12" x14ac:dyDescent="0.2">
      <c r="A11" s="38" t="s">
        <v>131</v>
      </c>
      <c r="B11" s="39">
        <v>14</v>
      </c>
      <c r="C11" s="39">
        <v>13.71</v>
      </c>
      <c r="D11" s="39">
        <v>13.42</v>
      </c>
      <c r="E11" s="39">
        <v>13.13</v>
      </c>
      <c r="F11" s="39">
        <v>12.85</v>
      </c>
      <c r="G11" s="39">
        <v>12.56</v>
      </c>
      <c r="H11" s="39">
        <v>12.27</v>
      </c>
      <c r="I11" s="39">
        <v>11.98</v>
      </c>
      <c r="J11" s="39">
        <v>11.69</v>
      </c>
      <c r="K11" s="39">
        <v>11.4</v>
      </c>
      <c r="L11" s="39">
        <v>11.11</v>
      </c>
    </row>
    <row r="14" spans="1:12" x14ac:dyDescent="0.2">
      <c r="A14" s="38" t="s">
        <v>132</v>
      </c>
    </row>
    <row r="15" spans="1:12" x14ac:dyDescent="0.2">
      <c r="A15" s="35">
        <v>61013</v>
      </c>
      <c r="B15" s="35" t="s">
        <v>133</v>
      </c>
    </row>
    <row r="16" spans="1:12" x14ac:dyDescent="0.2">
      <c r="A16" s="40" t="s">
        <v>134</v>
      </c>
    </row>
    <row r="18" spans="1:37" x14ac:dyDescent="0.2">
      <c r="A18" s="38" t="s">
        <v>135</v>
      </c>
    </row>
    <row r="19" spans="1:37" x14ac:dyDescent="0.2">
      <c r="A19" s="35">
        <v>2.2046199999999998</v>
      </c>
      <c r="B19" s="35" t="s">
        <v>136</v>
      </c>
    </row>
    <row r="22" spans="1:37" x14ac:dyDescent="0.2">
      <c r="A22" s="38" t="s">
        <v>137</v>
      </c>
    </row>
    <row r="23" spans="1:37" x14ac:dyDescent="0.2">
      <c r="B23" s="35">
        <v>2015</v>
      </c>
      <c r="C23" s="35">
        <v>2016</v>
      </c>
      <c r="D23" s="35">
        <v>2017</v>
      </c>
      <c r="E23" s="35">
        <v>2018</v>
      </c>
      <c r="F23" s="35">
        <v>2019</v>
      </c>
      <c r="G23" s="35">
        <v>2020</v>
      </c>
      <c r="H23" s="35">
        <v>2021</v>
      </c>
      <c r="I23" s="35">
        <v>2022</v>
      </c>
      <c r="J23" s="35">
        <v>2023</v>
      </c>
      <c r="K23" s="35">
        <v>2024</v>
      </c>
      <c r="L23" s="35">
        <v>2025</v>
      </c>
    </row>
    <row r="24" spans="1:37" x14ac:dyDescent="0.2">
      <c r="A24" s="38" t="s">
        <v>138</v>
      </c>
      <c r="B24" s="41">
        <f>B11/$A$19/$A$15</f>
        <v>1.0408110947009583E-4</v>
      </c>
      <c r="C24" s="41">
        <f>C11/$A$19/$A$15</f>
        <v>1.0192514363107242E-4</v>
      </c>
      <c r="D24" s="41">
        <f t="shared" ref="D24:L24" si="0">D11/$A$19/$A$15</f>
        <v>9.9769177792048987E-5</v>
      </c>
      <c r="E24" s="41">
        <f t="shared" si="0"/>
        <v>9.7613211953025594E-5</v>
      </c>
      <c r="F24" s="41">
        <f t="shared" si="0"/>
        <v>9.5531589763623656E-5</v>
      </c>
      <c r="G24" s="41">
        <f t="shared" si="0"/>
        <v>9.3375623924600264E-5</v>
      </c>
      <c r="H24" s="41">
        <f t="shared" si="0"/>
        <v>9.1219658085576832E-5</v>
      </c>
      <c r="I24" s="41">
        <f t="shared" si="0"/>
        <v>8.9063692246553426E-5</v>
      </c>
      <c r="J24" s="41">
        <f t="shared" si="0"/>
        <v>8.690772640753002E-5</v>
      </c>
      <c r="K24" s="41">
        <f t="shared" si="0"/>
        <v>8.4751760568506601E-5</v>
      </c>
      <c r="L24" s="41">
        <f t="shared" si="0"/>
        <v>8.2595794729483182E-5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</row>
    <row r="26" spans="1:37" x14ac:dyDescent="0.2">
      <c r="A26" s="35" t="s">
        <v>139</v>
      </c>
    </row>
    <row r="27" spans="1:37" x14ac:dyDescent="0.2">
      <c r="A27" s="35" t="s">
        <v>140</v>
      </c>
    </row>
    <row r="28" spans="1:37" x14ac:dyDescent="0.2">
      <c r="A28" s="35" t="s">
        <v>141</v>
      </c>
    </row>
    <row r="30" spans="1:37" x14ac:dyDescent="0.2">
      <c r="A30" s="35" t="s">
        <v>142</v>
      </c>
    </row>
    <row r="31" spans="1:37" x14ac:dyDescent="0.2">
      <c r="A31" s="35" t="s">
        <v>143</v>
      </c>
    </row>
    <row r="32" spans="1:37" x14ac:dyDescent="0.2">
      <c r="A32" s="35" t="s">
        <v>144</v>
      </c>
    </row>
    <row r="33" spans="1:35" x14ac:dyDescent="0.2">
      <c r="A33" s="35" t="s">
        <v>145</v>
      </c>
    </row>
    <row r="34" spans="1:35" x14ac:dyDescent="0.2">
      <c r="A34" s="35" t="s">
        <v>146</v>
      </c>
    </row>
    <row r="36" spans="1:35" x14ac:dyDescent="0.2">
      <c r="A36" s="35" t="s">
        <v>147</v>
      </c>
      <c r="D36" s="35">
        <v>2017</v>
      </c>
      <c r="E36" s="35">
        <v>2030</v>
      </c>
      <c r="F36" s="35">
        <v>2050</v>
      </c>
    </row>
    <row r="37" spans="1:35" x14ac:dyDescent="0.2">
      <c r="A37" s="35" t="s">
        <v>148</v>
      </c>
      <c r="D37" s="41">
        <f>D24</f>
        <v>9.9769177792048987E-5</v>
      </c>
      <c r="E37" s="41">
        <f>1.97*(7.4)/1000000</f>
        <v>1.4578000000000002E-5</v>
      </c>
      <c r="F37" s="41">
        <f>1.01*(7.4)/1000000</f>
        <v>7.4739999999999999E-6</v>
      </c>
    </row>
    <row r="39" spans="1:35" x14ac:dyDescent="0.2">
      <c r="A39" s="42" t="s">
        <v>149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1:35" x14ac:dyDescent="0.2">
      <c r="B40" s="35">
        <v>2017</v>
      </c>
      <c r="C40" s="35">
        <v>2018</v>
      </c>
      <c r="D40" s="35">
        <v>2019</v>
      </c>
      <c r="E40" s="35">
        <v>2020</v>
      </c>
      <c r="F40" s="35">
        <v>2021</v>
      </c>
      <c r="G40" s="35">
        <v>2022</v>
      </c>
      <c r="H40" s="35">
        <v>2023</v>
      </c>
      <c r="I40" s="35">
        <v>2024</v>
      </c>
      <c r="J40" s="35">
        <v>2025</v>
      </c>
      <c r="K40" s="35">
        <v>2026</v>
      </c>
      <c r="L40" s="35">
        <v>2027</v>
      </c>
      <c r="M40" s="35">
        <v>2028</v>
      </c>
      <c r="N40" s="35">
        <v>2029</v>
      </c>
      <c r="O40" s="35">
        <v>2030</v>
      </c>
      <c r="P40" s="35">
        <v>2031</v>
      </c>
      <c r="Q40" s="35">
        <v>2032</v>
      </c>
      <c r="R40" s="35">
        <v>2033</v>
      </c>
      <c r="S40" s="35">
        <v>2034</v>
      </c>
      <c r="T40" s="35">
        <v>2035</v>
      </c>
      <c r="U40" s="35">
        <v>2036</v>
      </c>
      <c r="V40" s="35">
        <v>2037</v>
      </c>
      <c r="W40" s="35">
        <v>2038</v>
      </c>
      <c r="X40" s="35">
        <v>2039</v>
      </c>
      <c r="Y40" s="35">
        <v>2040</v>
      </c>
      <c r="Z40" s="35">
        <v>2041</v>
      </c>
      <c r="AA40" s="35">
        <v>2042</v>
      </c>
      <c r="AB40" s="35">
        <v>2043</v>
      </c>
      <c r="AC40" s="35">
        <v>2044</v>
      </c>
      <c r="AD40" s="35">
        <v>2045</v>
      </c>
      <c r="AE40" s="35">
        <v>2046</v>
      </c>
      <c r="AF40" s="35">
        <v>2047</v>
      </c>
      <c r="AG40" s="35">
        <v>2048</v>
      </c>
      <c r="AH40" s="35">
        <v>2049</v>
      </c>
      <c r="AI40" s="35">
        <v>2050</v>
      </c>
    </row>
    <row r="41" spans="1:35" x14ac:dyDescent="0.2">
      <c r="A41" s="38" t="s">
        <v>138</v>
      </c>
      <c r="B41" s="41">
        <f>TREND($D37:$E37,$D$36:$E$36,B$40)</f>
        <v>9.9769177792049732E-5</v>
      </c>
      <c r="C41" s="41">
        <f t="shared" ref="C41:O41" si="1">TREND($D37:$E37,$D$36:$E$36,C$40)</f>
        <v>9.3216010269583927E-5</v>
      </c>
      <c r="D41" s="41">
        <f t="shared" si="1"/>
        <v>8.6662842747119856E-5</v>
      </c>
      <c r="E41" s="41">
        <f t="shared" si="1"/>
        <v>8.0109675224654051E-5</v>
      </c>
      <c r="F41" s="41">
        <f t="shared" si="1"/>
        <v>7.3556507702188245E-5</v>
      </c>
      <c r="G41" s="41">
        <f t="shared" si="1"/>
        <v>6.7003340179724175E-5</v>
      </c>
      <c r="H41" s="41">
        <f t="shared" si="1"/>
        <v>6.0450172657258369E-5</v>
      </c>
      <c r="I41" s="41">
        <f t="shared" si="1"/>
        <v>5.3897005134792564E-5</v>
      </c>
      <c r="J41" s="41">
        <f t="shared" si="1"/>
        <v>4.7343837612326758E-5</v>
      </c>
      <c r="K41" s="41">
        <f t="shared" si="1"/>
        <v>4.0790670089862688E-5</v>
      </c>
      <c r="L41" s="41">
        <f t="shared" si="1"/>
        <v>3.4237502567396882E-5</v>
      </c>
      <c r="M41" s="41">
        <f t="shared" si="1"/>
        <v>2.7684335044931077E-5</v>
      </c>
      <c r="N41" s="41">
        <f t="shared" si="1"/>
        <v>2.1131167522467006E-5</v>
      </c>
      <c r="O41" s="41">
        <f t="shared" si="1"/>
        <v>1.4578000000001201E-5</v>
      </c>
      <c r="P41" s="41">
        <f>TREND($E37:$F37,$E$36:$F$36,P$40)</f>
        <v>1.4222799999999989E-5</v>
      </c>
      <c r="Q41" s="41">
        <f t="shared" ref="Q41:AI41" si="2">TREND($E37:$F37,$E$36:$F$36,Q$40)</f>
        <v>1.3867599999999969E-5</v>
      </c>
      <c r="R41" s="41">
        <f t="shared" si="2"/>
        <v>1.3512399999999949E-5</v>
      </c>
      <c r="S41" s="41">
        <f t="shared" si="2"/>
        <v>1.3157199999999929E-5</v>
      </c>
      <c r="T41" s="41">
        <f t="shared" si="2"/>
        <v>1.2802000000000017E-5</v>
      </c>
      <c r="U41" s="41">
        <f t="shared" si="2"/>
        <v>1.2446799999999997E-5</v>
      </c>
      <c r="V41" s="41">
        <f t="shared" si="2"/>
        <v>1.2091599999999978E-5</v>
      </c>
      <c r="W41" s="41">
        <f t="shared" si="2"/>
        <v>1.1736399999999958E-5</v>
      </c>
      <c r="X41" s="41">
        <f t="shared" si="2"/>
        <v>1.1381199999999938E-5</v>
      </c>
      <c r="Y41" s="41">
        <f t="shared" si="2"/>
        <v>1.1026000000000026E-5</v>
      </c>
      <c r="Z41" s="41">
        <f t="shared" si="2"/>
        <v>1.0670800000000006E-5</v>
      </c>
      <c r="AA41" s="41">
        <f t="shared" si="2"/>
        <v>1.0315599999999986E-5</v>
      </c>
      <c r="AB41" s="41">
        <f t="shared" si="2"/>
        <v>9.9603999999999665E-6</v>
      </c>
      <c r="AC41" s="41">
        <f t="shared" si="2"/>
        <v>9.6051999999999466E-6</v>
      </c>
      <c r="AD41" s="41">
        <f t="shared" si="2"/>
        <v>9.2499999999999267E-6</v>
      </c>
      <c r="AE41" s="41">
        <f t="shared" si="2"/>
        <v>8.8948000000000152E-6</v>
      </c>
      <c r="AF41" s="41">
        <f t="shared" si="2"/>
        <v>8.5395999999999953E-6</v>
      </c>
      <c r="AG41" s="41">
        <f t="shared" si="2"/>
        <v>8.1843999999999754E-6</v>
      </c>
      <c r="AH41" s="41">
        <f t="shared" si="2"/>
        <v>7.8291999999999555E-6</v>
      </c>
      <c r="AI41" s="41">
        <f t="shared" si="2"/>
        <v>7.4739999999999356E-6</v>
      </c>
    </row>
    <row r="43" spans="1:35" x14ac:dyDescent="0.2">
      <c r="A43" s="38" t="s">
        <v>150</v>
      </c>
    </row>
    <row r="44" spans="1:35" x14ac:dyDescent="0.2">
      <c r="B44" s="35">
        <v>2021</v>
      </c>
      <c r="C44" s="35">
        <v>2022</v>
      </c>
      <c r="D44" s="35">
        <v>2023</v>
      </c>
      <c r="E44" s="35">
        <v>2024</v>
      </c>
      <c r="F44" s="35">
        <v>2025</v>
      </c>
      <c r="G44" s="35">
        <v>2026</v>
      </c>
      <c r="H44" s="35">
        <v>2027</v>
      </c>
      <c r="I44" s="35">
        <v>2028</v>
      </c>
      <c r="J44" s="35">
        <v>2029</v>
      </c>
      <c r="K44" s="35">
        <v>2030</v>
      </c>
      <c r="L44" s="35">
        <v>2031</v>
      </c>
      <c r="M44" s="35">
        <v>2032</v>
      </c>
      <c r="N44" s="35">
        <v>2033</v>
      </c>
      <c r="O44" s="35">
        <v>2034</v>
      </c>
      <c r="P44" s="35">
        <v>2035</v>
      </c>
      <c r="Q44" s="35">
        <v>2036</v>
      </c>
      <c r="R44" s="35">
        <v>2037</v>
      </c>
      <c r="S44" s="35">
        <v>2038</v>
      </c>
      <c r="T44" s="35">
        <v>2039</v>
      </c>
      <c r="U44" s="35">
        <v>2040</v>
      </c>
      <c r="V44" s="35">
        <v>2041</v>
      </c>
      <c r="W44" s="35">
        <v>2042</v>
      </c>
      <c r="X44" s="35">
        <v>2043</v>
      </c>
      <c r="Y44" s="35">
        <v>2044</v>
      </c>
      <c r="Z44" s="35">
        <v>2045</v>
      </c>
      <c r="AA44" s="35">
        <v>2046</v>
      </c>
      <c r="AB44" s="35">
        <v>2047</v>
      </c>
      <c r="AC44" s="35">
        <v>2048</v>
      </c>
      <c r="AD44" s="35">
        <v>2049</v>
      </c>
      <c r="AE44" s="35">
        <v>2050</v>
      </c>
    </row>
    <row r="45" spans="1:35" x14ac:dyDescent="0.2">
      <c r="A45" s="35" t="s">
        <v>151</v>
      </c>
      <c r="B45" s="35">
        <f>INDEX('[1]Transp Charging'!$D:$D,MATCH(B44,'[1]Transp Charging'!$A:$A,0))</f>
        <v>10.05360309644399</v>
      </c>
      <c r="C45" s="35">
        <f>INDEX('[1]Transp Charging'!$D:$D,MATCH(C44,'[1]Transp Charging'!$A:$A,0))</f>
        <v>11.59</v>
      </c>
      <c r="D45" s="35">
        <f>INDEX('[1]Transp Charging'!$D:$D,MATCH(D44,'[1]Transp Charging'!$A:$A,0))</f>
        <v>10.7</v>
      </c>
      <c r="E45" s="35">
        <f>INDEX('[1]Transp Charging'!$D:$D,MATCH(E44,'[1]Transp Charging'!$A:$A,0))</f>
        <v>10.3</v>
      </c>
      <c r="F45" s="35">
        <f>INDEX('[1]Transp Charging'!$D:$D,MATCH(F44,'[1]Transp Charging'!$A:$A,0))</f>
        <v>10.029999999999999</v>
      </c>
      <c r="G45" s="35">
        <f>INDEX('[1]Transp Charging'!$D:$D,MATCH(G44,'[1]Transp Charging'!$A:$A,0))</f>
        <v>9.85</v>
      </c>
      <c r="H45" s="35">
        <f>INDEX('[1]Transp Charging'!$D:$D,MATCH(H44,'[1]Transp Charging'!$A:$A,0))</f>
        <v>9.7200000000000006</v>
      </c>
      <c r="I45" s="35">
        <f>INDEX('[1]Transp Charging'!$D:$D,MATCH(I44,'[1]Transp Charging'!$A:$A,0))</f>
        <v>9.64</v>
      </c>
      <c r="J45" s="35">
        <f>INDEX('[1]Transp Charging'!$D:$D,MATCH(J44,'[1]Transp Charging'!$A:$A,0))</f>
        <v>9.59</v>
      </c>
      <c r="K45" s="35">
        <f>INDEX('[1]Transp Charging'!$D:$D,MATCH(K44,'[1]Transp Charging'!$A:$A,0))</f>
        <v>9.5500000000000007</v>
      </c>
      <c r="L45" s="35">
        <f>INDEX('[1]Transp Charging'!$D:$D,MATCH(L44,'[1]Transp Charging'!$A:$A,0))</f>
        <v>9.51</v>
      </c>
      <c r="M45" s="35">
        <f>INDEX('[1]Transp Charging'!$D:$D,MATCH(M44,'[1]Transp Charging'!$A:$A,0))</f>
        <v>9.48</v>
      </c>
      <c r="N45" s="35">
        <f>INDEX('[1]Transp Charging'!$D:$D,MATCH(N44,'[1]Transp Charging'!$A:$A,0))</f>
        <v>9.4499999999999993</v>
      </c>
      <c r="O45" s="35">
        <f>INDEX('[1]Transp Charging'!$D:$D,MATCH(O44,'[1]Transp Charging'!$A:$A,0))</f>
        <v>9.41</v>
      </c>
      <c r="P45" s="35">
        <f>INDEX('[1]Transp Charging'!$D:$D,MATCH(P44,'[1]Transp Charging'!$A:$A,0))</f>
        <v>9.3699999999999992</v>
      </c>
      <c r="Q45" s="35">
        <f>$P$45</f>
        <v>9.3699999999999992</v>
      </c>
      <c r="R45" s="35">
        <f t="shared" ref="R45:AE45" si="3">$P$45</f>
        <v>9.3699999999999992</v>
      </c>
      <c r="S45" s="35">
        <f t="shared" si="3"/>
        <v>9.3699999999999992</v>
      </c>
      <c r="T45" s="35">
        <f t="shared" si="3"/>
        <v>9.3699999999999992</v>
      </c>
      <c r="U45" s="35">
        <f t="shared" si="3"/>
        <v>9.3699999999999992</v>
      </c>
      <c r="V45" s="35">
        <f t="shared" si="3"/>
        <v>9.3699999999999992</v>
      </c>
      <c r="W45" s="35">
        <f t="shared" si="3"/>
        <v>9.3699999999999992</v>
      </c>
      <c r="X45" s="35">
        <f t="shared" si="3"/>
        <v>9.3699999999999992</v>
      </c>
      <c r="Y45" s="35">
        <f t="shared" si="3"/>
        <v>9.3699999999999992</v>
      </c>
      <c r="Z45" s="35">
        <f t="shared" si="3"/>
        <v>9.3699999999999992</v>
      </c>
      <c r="AA45" s="35">
        <f t="shared" si="3"/>
        <v>9.3699999999999992</v>
      </c>
      <c r="AB45" s="35">
        <f t="shared" si="3"/>
        <v>9.3699999999999992</v>
      </c>
      <c r="AC45" s="35">
        <f t="shared" si="3"/>
        <v>9.3699999999999992</v>
      </c>
      <c r="AD45" s="35">
        <f t="shared" si="3"/>
        <v>9.3699999999999992</v>
      </c>
      <c r="AE45" s="35">
        <f t="shared" si="3"/>
        <v>9.3699999999999992</v>
      </c>
    </row>
    <row r="46" spans="1:35" x14ac:dyDescent="0.2">
      <c r="A46" s="35" t="s">
        <v>152</v>
      </c>
      <c r="B46" s="35">
        <f t="shared" ref="B46:P46" si="4">B45/$A$19/$A$15*dollars_2020_2012</f>
        <v>6.630456295926538E-5</v>
      </c>
      <c r="C46" s="35">
        <f t="shared" si="4"/>
        <v>7.643726108201919E-5</v>
      </c>
      <c r="D46" s="35">
        <f t="shared" si="4"/>
        <v>7.0567618082623403E-5</v>
      </c>
      <c r="E46" s="35">
        <f t="shared" si="4"/>
        <v>6.7929576285142171E-5</v>
      </c>
      <c r="F46" s="35">
        <f t="shared" si="4"/>
        <v>6.6148898071842306E-5</v>
      </c>
      <c r="G46" s="35">
        <f t="shared" si="4"/>
        <v>6.4961779262975752E-5</v>
      </c>
      <c r="H46" s="35">
        <f t="shared" si="4"/>
        <v>6.4104415678794359E-5</v>
      </c>
      <c r="I46" s="35">
        <f t="shared" si="4"/>
        <v>6.3576807319298112E-5</v>
      </c>
      <c r="J46" s="35">
        <f t="shared" si="4"/>
        <v>6.3247052094612938E-5</v>
      </c>
      <c r="K46" s="35">
        <f t="shared" si="4"/>
        <v>6.2983247914864815E-5</v>
      </c>
      <c r="L46" s="35">
        <f t="shared" si="4"/>
        <v>6.2719443735116678E-5</v>
      </c>
      <c r="M46" s="35">
        <f t="shared" si="4"/>
        <v>6.2521590600305606E-5</v>
      </c>
      <c r="N46" s="35">
        <f t="shared" si="4"/>
        <v>6.2323737465494494E-5</v>
      </c>
      <c r="O46" s="35">
        <f t="shared" si="4"/>
        <v>6.205993328574637E-5</v>
      </c>
      <c r="P46" s="35">
        <f t="shared" si="4"/>
        <v>6.1796129105998261E-5</v>
      </c>
      <c r="Q46" s="35">
        <f t="shared" ref="Q46" si="5">Q45/$A$19/$A$15*dollars_2020_2012</f>
        <v>6.1796129105998261E-5</v>
      </c>
      <c r="R46" s="35">
        <f t="shared" ref="R46" si="6">R45/$A$19/$A$15*dollars_2020_2012</f>
        <v>6.1796129105998261E-5</v>
      </c>
      <c r="S46" s="35">
        <f t="shared" ref="S46" si="7">S45/$A$19/$A$15*dollars_2020_2012</f>
        <v>6.1796129105998261E-5</v>
      </c>
      <c r="T46" s="35">
        <f t="shared" ref="T46" si="8">T45/$A$19/$A$15*dollars_2020_2012</f>
        <v>6.1796129105998261E-5</v>
      </c>
      <c r="U46" s="35">
        <f t="shared" ref="U46" si="9">U45/$A$19/$A$15*dollars_2020_2012</f>
        <v>6.1796129105998261E-5</v>
      </c>
      <c r="V46" s="35">
        <f t="shared" ref="V46" si="10">V45/$A$19/$A$15*dollars_2020_2012</f>
        <v>6.1796129105998261E-5</v>
      </c>
      <c r="W46" s="35">
        <f t="shared" ref="W46" si="11">W45/$A$19/$A$15*dollars_2020_2012</f>
        <v>6.1796129105998261E-5</v>
      </c>
      <c r="X46" s="35">
        <f t="shared" ref="X46" si="12">X45/$A$19/$A$15*dollars_2020_2012</f>
        <v>6.1796129105998261E-5</v>
      </c>
      <c r="Y46" s="35">
        <f t="shared" ref="Y46" si="13">Y45/$A$19/$A$15*dollars_2020_2012</f>
        <v>6.1796129105998261E-5</v>
      </c>
      <c r="Z46" s="35">
        <f t="shared" ref="Z46" si="14">Z45/$A$19/$A$15*dollars_2020_2012</f>
        <v>6.1796129105998261E-5</v>
      </c>
      <c r="AA46" s="35">
        <f t="shared" ref="AA46" si="15">AA45/$A$19/$A$15*dollars_2020_2012</f>
        <v>6.1796129105998261E-5</v>
      </c>
      <c r="AB46" s="35">
        <f t="shared" ref="AB46" si="16">AB45/$A$19/$A$15*dollars_2020_2012</f>
        <v>6.1796129105998261E-5</v>
      </c>
      <c r="AC46" s="35">
        <f t="shared" ref="AC46" si="17">AC45/$A$19/$A$15*dollars_2020_2012</f>
        <v>6.1796129105998261E-5</v>
      </c>
      <c r="AD46" s="35">
        <f t="shared" ref="AD46" si="18">AD45/$A$19/$A$15*dollars_2020_2012</f>
        <v>6.1796129105998261E-5</v>
      </c>
      <c r="AE46" s="35">
        <f t="shared" ref="AE46" si="19">AE45/$A$19/$A$15*dollars_2020_2012</f>
        <v>6.1796129105998261E-5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21:A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33" width="10" customWidth="1"/>
    <col min="34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 t="shared" ref="B2:AG2" si="0">B5</f>
        <v>2.2969477496120023E-5</v>
      </c>
      <c r="C2" s="30">
        <f t="shared" si="0"/>
        <v>2.2193481634764615E-5</v>
      </c>
      <c r="D2" s="30">
        <f t="shared" si="0"/>
        <v>2.4027653670695574E-5</v>
      </c>
      <c r="E2" s="30">
        <f t="shared" si="0"/>
        <v>2.3813453160205731E-5</v>
      </c>
      <c r="F2" s="30">
        <f t="shared" si="0"/>
        <v>2.3565670860373996E-5</v>
      </c>
      <c r="G2" s="30">
        <f t="shared" si="0"/>
        <v>2.3408235022209244E-5</v>
      </c>
      <c r="H2" s="30">
        <f t="shared" si="0"/>
        <v>2.343401305437453E-5</v>
      </c>
      <c r="I2" s="30">
        <f t="shared" si="0"/>
        <v>2.3222281277772259E-5</v>
      </c>
      <c r="J2" s="30">
        <f t="shared" si="0"/>
        <v>2.3188827377096616E-5</v>
      </c>
      <c r="K2" s="30">
        <f t="shared" si="0"/>
        <v>2.3236986306689227E-5</v>
      </c>
      <c r="L2" s="30">
        <f t="shared" si="0"/>
        <v>2.3233087258146231E-5</v>
      </c>
      <c r="M2" s="30">
        <f t="shared" si="0"/>
        <v>2.3299378828949819E-5</v>
      </c>
      <c r="N2" s="30">
        <f t="shared" si="0"/>
        <v>2.3329369859207073E-5</v>
      </c>
      <c r="O2" s="30">
        <f t="shared" si="0"/>
        <v>2.3432632425065484E-5</v>
      </c>
      <c r="P2" s="30">
        <f t="shared" si="0"/>
        <v>2.3378539584553656E-5</v>
      </c>
      <c r="Q2" s="30">
        <f t="shared" si="0"/>
        <v>2.3339001986767103E-5</v>
      </c>
      <c r="R2" s="30">
        <f t="shared" si="0"/>
        <v>2.3318395725530116E-5</v>
      </c>
      <c r="S2" s="30">
        <f t="shared" si="0"/>
        <v>2.3310228516741105E-5</v>
      </c>
      <c r="T2" s="30">
        <f t="shared" si="0"/>
        <v>2.3298975376956241E-5</v>
      </c>
      <c r="U2" s="30">
        <f t="shared" si="0"/>
        <v>2.3305947567791154E-5</v>
      </c>
      <c r="V2" s="30">
        <f t="shared" si="0"/>
        <v>2.3316594857854291E-5</v>
      </c>
      <c r="W2" s="30">
        <f t="shared" si="0"/>
        <v>2.3323831998869299E-5</v>
      </c>
      <c r="X2" s="30">
        <f t="shared" si="0"/>
        <v>2.3332081520753214E-5</v>
      </c>
      <c r="Y2" s="30">
        <f t="shared" si="0"/>
        <v>2.3335054492735346E-5</v>
      </c>
      <c r="Z2" s="30">
        <f t="shared" si="0"/>
        <v>2.3335571277601548E-5</v>
      </c>
      <c r="AA2" s="30">
        <f t="shared" si="0"/>
        <v>2.3326747536923008E-5</v>
      </c>
      <c r="AB2" s="30">
        <f t="shared" si="0"/>
        <v>2.3322039168956583E-5</v>
      </c>
      <c r="AC2" s="30">
        <f t="shared" si="0"/>
        <v>2.3320497094610168E-5</v>
      </c>
      <c r="AD2" s="30">
        <f t="shared" si="0"/>
        <v>2.3320688128162904E-5</v>
      </c>
      <c r="AE2" s="30">
        <f t="shared" si="0"/>
        <v>2.3321639001928525E-5</v>
      </c>
      <c r="AF2" s="30">
        <f t="shared" si="0"/>
        <v>2.3323699331471462E-5</v>
      </c>
      <c r="AG2" s="30">
        <f t="shared" si="0"/>
        <v>2.3325313128169675E-5</v>
      </c>
    </row>
    <row r="3" spans="1:35" x14ac:dyDescent="0.2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">
      <c r="A4" s="1" t="s">
        <v>116</v>
      </c>
      <c r="B4" s="30">
        <f>('Fuel Prices - ID'!L3/'Fuel Prices - ID'!$L$20)*(1-'Tax Percentages'!B5)</f>
        <v>2.0020693222969477E-5</v>
      </c>
      <c r="C4" s="30">
        <f>('Fuel Prices - ID'!M3/'Fuel Prices - ID'!$L$20)*(1-'Tax Percentages'!C5)</f>
        <v>1.7847904811174343E-5</v>
      </c>
      <c r="D4" s="30">
        <f>('Fuel Prices - ID'!N3/'Fuel Prices - ID'!$L$20)*(1-'Tax Percentages'!D5)</f>
        <v>1.9112072614400654E-5</v>
      </c>
      <c r="E4" s="30">
        <f>('Fuel Prices - ID'!O3/'Fuel Prices - ID'!$L$20)*(1-'Tax Percentages'!E5)</f>
        <v>1.9423881860508916E-5</v>
      </c>
      <c r="F4" s="30">
        <f>('Fuel Prices - ID'!P3/'Fuel Prices - ID'!$L$20)*(1-'Tax Percentages'!F5)</f>
        <v>1.9735691106617176E-5</v>
      </c>
      <c r="G4" s="30">
        <f>('Fuel Prices - ID'!Q3/'Fuel Prices - ID'!$L$20)*(1-'Tax Percentages'!G5)</f>
        <v>2.0047500352725438E-5</v>
      </c>
      <c r="H4" s="30">
        <f>('Fuel Prices - ID'!R3/'Fuel Prices - ID'!$L$20)*(1-'Tax Percentages'!H5)</f>
        <v>2.0359309598833701E-5</v>
      </c>
      <c r="I4" s="30">
        <f>('Fuel Prices - ID'!S3/'Fuel Prices - ID'!$L$20)*(1-'Tax Percentages'!I5)</f>
        <v>2.067111884494196E-5</v>
      </c>
      <c r="J4" s="30">
        <f>('Fuel Prices - ID'!T3/'Fuel Prices - ID'!$L$20)*(1-'Tax Percentages'!J5)</f>
        <v>2.0982928091050223E-5</v>
      </c>
      <c r="K4" s="30">
        <f>('Fuel Prices - ID'!U3/'Fuel Prices - ID'!$L$20)*(1-'Tax Percentages'!K5)</f>
        <v>2.1294737337158486E-5</v>
      </c>
      <c r="L4" s="30">
        <f>('Fuel Prices - ID'!V3/'Fuel Prices - ID'!$L$20)*(1-'Tax Percentages'!L5)</f>
        <v>2.1606546583266748E-5</v>
      </c>
      <c r="M4" s="30">
        <f>('Fuel Prices - ID'!W3/'Fuel Prices - ID'!$L$20)*(1-'Tax Percentages'!M5)</f>
        <v>2.1918355829375011E-5</v>
      </c>
      <c r="N4" s="30">
        <f>('Fuel Prices - ID'!X3/'Fuel Prices - ID'!$L$20)*(1-'Tax Percentages'!N5)</f>
        <v>2.223016507548327E-5</v>
      </c>
      <c r="O4" s="30">
        <f>('Fuel Prices - ID'!Y3/'Fuel Prices - ID'!$L$20)*(1-'Tax Percentages'!O5)</f>
        <v>2.2541974321591533E-5</v>
      </c>
      <c r="P4" s="30">
        <f>('Fuel Prices - ID'!Z3/'Fuel Prices - ID'!$L$20)*(1-'Tax Percentages'!P5)</f>
        <v>2.2853783567699796E-5</v>
      </c>
      <c r="Q4" s="30">
        <f>('Fuel Prices - ID'!AA3/'Fuel Prices - ID'!$L$20)*(1-'Tax Percentages'!Q5)</f>
        <v>2.3165592813808055E-5</v>
      </c>
      <c r="R4" s="30">
        <f>('Fuel Prices - ID'!AB3/'Fuel Prices - ID'!$L$20)*(1-'Tax Percentages'!R5)</f>
        <v>2.3477402059916321E-5</v>
      </c>
      <c r="S4" s="30">
        <f>('Fuel Prices - ID'!AC3/'Fuel Prices - ID'!$L$20)*(1-'Tax Percentages'!S5)</f>
        <v>2.3789211306024584E-5</v>
      </c>
      <c r="T4" s="30">
        <f>('Fuel Prices - ID'!AD3/'Fuel Prices - ID'!$L$20)*(1-'Tax Percentages'!T5)</f>
        <v>2.4101020552132843E-5</v>
      </c>
      <c r="U4" s="30">
        <f>('Fuel Prices - ID'!AE3/'Fuel Prices - ID'!$L$20)*(1-'Tax Percentages'!U5)</f>
        <v>2.4412829798241106E-5</v>
      </c>
      <c r="V4" s="30">
        <f>('Fuel Prices - ID'!AF3/'Fuel Prices - ID'!$L$20)*(1-'Tax Percentages'!V5)</f>
        <v>2.4724639044349294E-5</v>
      </c>
      <c r="W4" s="30">
        <f>('Fuel Prices - ID'!AG3/'Fuel Prices - ID'!$L$20)*(1-'Tax Percentages'!W5)</f>
        <v>2.5036448290457628E-5</v>
      </c>
      <c r="X4" s="30">
        <f>('Fuel Prices - ID'!AH3/'Fuel Prices - ID'!$L$20)*(1-'Tax Percentages'!X5)</f>
        <v>2.5348257536565822E-5</v>
      </c>
      <c r="Y4" s="30">
        <f>('Fuel Prices - ID'!AI3/'Fuel Prices - ID'!$L$20)*(1-'Tax Percentages'!Y5)</f>
        <v>2.5660066782674153E-5</v>
      </c>
      <c r="Z4" s="30">
        <f>('Fuel Prices - ID'!AJ3/'Fuel Prices - ID'!$L$20)*(1-'Tax Percentages'!Z5)</f>
        <v>2.5971876028782344E-5</v>
      </c>
      <c r="AA4" s="30">
        <f>('Fuel Prices - ID'!AK3/'Fuel Prices - ID'!$L$20)*(1-'Tax Percentages'!AA5)</f>
        <v>2.6283685274890678E-5</v>
      </c>
      <c r="AB4" s="30">
        <f>('Fuel Prices - ID'!AL3/'Fuel Prices - ID'!$L$20)*(1-'Tax Percentages'!AB5)</f>
        <v>2.6595494520998866E-5</v>
      </c>
      <c r="AC4" s="30">
        <f>('Fuel Prices - ID'!AM3/'Fuel Prices - ID'!$L$20)*(1-'Tax Percentages'!AC5)</f>
        <v>2.69073037671072E-5</v>
      </c>
      <c r="AD4" s="30">
        <f>('Fuel Prices - ID'!AN3/'Fuel Prices - ID'!$L$20)*(1-'Tax Percentages'!AD5)</f>
        <v>2.7219113013215392E-5</v>
      </c>
      <c r="AE4" s="30">
        <f>('Fuel Prices - ID'!AO3/'Fuel Prices - ID'!$L$20)*(1-'Tax Percentages'!AE5)</f>
        <v>2.7530922259323722E-5</v>
      </c>
      <c r="AF4" s="30">
        <f>('Fuel Prices - ID'!AP3/'Fuel Prices - ID'!$L$20)*(1-'Tax Percentages'!AF5)</f>
        <v>2.7842731505432056E-5</v>
      </c>
      <c r="AG4" s="30">
        <f>('Fuel Prices - ID'!AQ3/'Fuel Prices - ID'!$L$20)*(1-'Tax Percentages'!AG5)</f>
        <v>2.8154540751540251E-5</v>
      </c>
    </row>
    <row r="5" spans="1:35" x14ac:dyDescent="0.2">
      <c r="A5" s="1" t="s">
        <v>117</v>
      </c>
      <c r="B5" s="30">
        <f>('Fuel Prices - ID'!L5/'Fuel Prices - ID'!$L$20)*(1-'Tax Percentages'!B5)</f>
        <v>2.2969477496120023E-5</v>
      </c>
      <c r="C5" s="30">
        <f>('Fuel Prices - ID'!M5/'Fuel Prices - ID'!$L$20)*(1-'Tax Percentages'!C5)</f>
        <v>2.2193481634764615E-5</v>
      </c>
      <c r="D5" s="30">
        <f>('Fuel Prices - ID'!N5/'Fuel Prices - ID'!$L$20)*(1-'Tax Percentages'!D5)</f>
        <v>2.4027653670695574E-5</v>
      </c>
      <c r="E5" s="30">
        <f>('Fuel Prices - ID'!O5/'Fuel Prices - ID'!$L$20)*(1-'Tax Percentages'!E5)</f>
        <v>2.3813453160205731E-5</v>
      </c>
      <c r="F5" s="30">
        <f>('Fuel Prices - ID'!P5/'Fuel Prices - ID'!$L$20)*(1-'Tax Percentages'!F5)</f>
        <v>2.3565670860373996E-5</v>
      </c>
      <c r="G5" s="30">
        <f>('Fuel Prices - ID'!Q5/'Fuel Prices - ID'!$L$20)*(1-'Tax Percentages'!G5)</f>
        <v>2.3408235022209244E-5</v>
      </c>
      <c r="H5" s="30">
        <f>('Fuel Prices - ID'!R5/'Fuel Prices - ID'!$L$20)*(1-'Tax Percentages'!H5)</f>
        <v>2.343401305437453E-5</v>
      </c>
      <c r="I5" s="30">
        <f>('Fuel Prices - ID'!S5/'Fuel Prices - ID'!$L$20)*(1-'Tax Percentages'!I5)</f>
        <v>2.3222281277772259E-5</v>
      </c>
      <c r="J5" s="30">
        <f>('Fuel Prices - ID'!T5/'Fuel Prices - ID'!$L$20)*(1-'Tax Percentages'!J5)</f>
        <v>2.3188827377096616E-5</v>
      </c>
      <c r="K5" s="30">
        <f>('Fuel Prices - ID'!U5/'Fuel Prices - ID'!$L$20)*(1-'Tax Percentages'!K5)</f>
        <v>2.3236986306689227E-5</v>
      </c>
      <c r="L5" s="30">
        <f>('Fuel Prices - ID'!V5/'Fuel Prices - ID'!$L$20)*(1-'Tax Percentages'!L5)</f>
        <v>2.3233087258146231E-5</v>
      </c>
      <c r="M5" s="30">
        <f>('Fuel Prices - ID'!W5/'Fuel Prices - ID'!$L$20)*(1-'Tax Percentages'!M5)</f>
        <v>2.3299378828949819E-5</v>
      </c>
      <c r="N5" s="30">
        <f>('Fuel Prices - ID'!X5/'Fuel Prices - ID'!$L$20)*(1-'Tax Percentages'!N5)</f>
        <v>2.3329369859207073E-5</v>
      </c>
      <c r="O5" s="30">
        <f>('Fuel Prices - ID'!Y5/'Fuel Prices - ID'!$L$20)*(1-'Tax Percentages'!O5)</f>
        <v>2.3432632425065484E-5</v>
      </c>
      <c r="P5" s="30">
        <f>('Fuel Prices - ID'!Z5/'Fuel Prices - ID'!$L$20)*(1-'Tax Percentages'!P5)</f>
        <v>2.3378539584553656E-5</v>
      </c>
      <c r="Q5" s="30">
        <f>('Fuel Prices - ID'!AA5/'Fuel Prices - ID'!$L$20)*(1-'Tax Percentages'!Q5)</f>
        <v>2.3339001986767103E-5</v>
      </c>
      <c r="R5" s="30">
        <f>('Fuel Prices - ID'!AB5/'Fuel Prices - ID'!$L$20)*(1-'Tax Percentages'!R5)</f>
        <v>2.3318395725530116E-5</v>
      </c>
      <c r="S5" s="30">
        <f>('Fuel Prices - ID'!AC5/'Fuel Prices - ID'!$L$20)*(1-'Tax Percentages'!S5)</f>
        <v>2.3310228516741105E-5</v>
      </c>
      <c r="T5" s="30">
        <f>('Fuel Prices - ID'!AD5/'Fuel Prices - ID'!$L$20)*(1-'Tax Percentages'!T5)</f>
        <v>2.3298975376956241E-5</v>
      </c>
      <c r="U5" s="30">
        <f>('Fuel Prices - ID'!AE5/'Fuel Prices - ID'!$L$20)*(1-'Tax Percentages'!U5)</f>
        <v>2.3305947567791154E-5</v>
      </c>
      <c r="V5" s="30">
        <f>('Fuel Prices - ID'!AF5/'Fuel Prices - ID'!$L$20)*(1-'Tax Percentages'!V5)</f>
        <v>2.3316594857854291E-5</v>
      </c>
      <c r="W5" s="30">
        <f>('Fuel Prices - ID'!AG5/'Fuel Prices - ID'!$L$20)*(1-'Tax Percentages'!W5)</f>
        <v>2.3323831998869299E-5</v>
      </c>
      <c r="X5" s="30">
        <f>('Fuel Prices - ID'!AH5/'Fuel Prices - ID'!$L$20)*(1-'Tax Percentages'!X5)</f>
        <v>2.3332081520753214E-5</v>
      </c>
      <c r="Y5" s="30">
        <f>('Fuel Prices - ID'!AI5/'Fuel Prices - ID'!$L$20)*(1-'Tax Percentages'!Y5)</f>
        <v>2.3335054492735346E-5</v>
      </c>
      <c r="Z5" s="30">
        <f>('Fuel Prices - ID'!AJ5/'Fuel Prices - ID'!$L$20)*(1-'Tax Percentages'!Z5)</f>
        <v>2.3335571277601548E-5</v>
      </c>
      <c r="AA5" s="30">
        <f>('Fuel Prices - ID'!AK5/'Fuel Prices - ID'!$L$20)*(1-'Tax Percentages'!AA5)</f>
        <v>2.3326747536923008E-5</v>
      </c>
      <c r="AB5" s="30">
        <f>('Fuel Prices - ID'!AL5/'Fuel Prices - ID'!$L$20)*(1-'Tax Percentages'!AB5)</f>
        <v>2.3322039168956583E-5</v>
      </c>
      <c r="AC5" s="30">
        <f>('Fuel Prices - ID'!AM5/'Fuel Prices - ID'!$L$20)*(1-'Tax Percentages'!AC5)</f>
        <v>2.3320497094610168E-5</v>
      </c>
      <c r="AD5" s="30">
        <f>('Fuel Prices - ID'!AN5/'Fuel Prices - ID'!$L$20)*(1-'Tax Percentages'!AD5)</f>
        <v>2.3320688128162904E-5</v>
      </c>
      <c r="AE5" s="30">
        <f>('Fuel Prices - ID'!AO5/'Fuel Prices - ID'!$L$20)*(1-'Tax Percentages'!AE5)</f>
        <v>2.3321639001928525E-5</v>
      </c>
      <c r="AF5" s="30">
        <f>('Fuel Prices - ID'!AP5/'Fuel Prices - ID'!$L$20)*(1-'Tax Percentages'!AF5)</f>
        <v>2.3323699331471462E-5</v>
      </c>
      <c r="AG5" s="30">
        <f>('Fuel Prices - ID'!AQ5/'Fuel Prices - ID'!$L$20)*(1-'Tax Percentages'!AG5)</f>
        <v>2.3325313128169675E-5</v>
      </c>
    </row>
    <row r="6" spans="1:35" x14ac:dyDescent="0.2">
      <c r="A6" s="1" t="s">
        <v>118</v>
      </c>
      <c r="B6" s="30">
        <f>('Fuel Prices - ID'!L4/'Fuel Prices - ID'!$L$20)*(1-'Tax Percentages'!B5)</f>
        <v>2.0020693222969477E-5</v>
      </c>
      <c r="C6" s="30">
        <f>('Fuel Prices - ID'!M4/'Fuel Prices - ID'!$L$20)*(1-'Tax Percentages'!C5)</f>
        <v>1.9555095706156231E-5</v>
      </c>
      <c r="D6" s="30">
        <f>('Fuel Prices - ID'!N4/'Fuel Prices - ID'!$L$20)*(1-'Tax Percentages'!D5)</f>
        <v>2.0348022386304831E-5</v>
      </c>
      <c r="E6" s="30">
        <f>('Fuel Prices - ID'!O4/'Fuel Prices - ID'!$L$20)*(1-'Tax Percentages'!E5)</f>
        <v>2.0506043361708114E-5</v>
      </c>
      <c r="F6" s="30">
        <f>('Fuel Prices - ID'!P4/'Fuel Prices - ID'!$L$20)*(1-'Tax Percentages'!F5)</f>
        <v>2.0664064337111394E-5</v>
      </c>
      <c r="G6" s="30">
        <f>('Fuel Prices - ID'!Q4/'Fuel Prices - ID'!$L$20)*(1-'Tax Percentages'!G5)</f>
        <v>2.0822085312514673E-5</v>
      </c>
      <c r="H6" s="30">
        <f>('Fuel Prices - ID'!R4/'Fuel Prices - ID'!$L$20)*(1-'Tax Percentages'!H5)</f>
        <v>2.0980106287917953E-5</v>
      </c>
      <c r="I6" s="30">
        <f>('Fuel Prices - ID'!S4/'Fuel Prices - ID'!$L$20)*(1-'Tax Percentages'!I5)</f>
        <v>2.1138127263321236E-5</v>
      </c>
      <c r="J6" s="30">
        <f>('Fuel Prices - ID'!T4/'Fuel Prices - ID'!$L$20)*(1-'Tax Percentages'!J5)</f>
        <v>2.1296148238724512E-5</v>
      </c>
      <c r="K6" s="30">
        <f>('Fuel Prices - ID'!U4/'Fuel Prices - ID'!$L$20)*(1-'Tax Percentages'!K5)</f>
        <v>2.1454169214127795E-5</v>
      </c>
      <c r="L6" s="30">
        <f>('Fuel Prices - ID'!V4/'Fuel Prices - ID'!$L$20)*(1-'Tax Percentages'!L5)</f>
        <v>2.1612190189531075E-5</v>
      </c>
      <c r="M6" s="30">
        <f>('Fuel Prices - ID'!W4/'Fuel Prices - ID'!$L$20)*(1-'Tax Percentages'!M5)</f>
        <v>2.1770211164934354E-5</v>
      </c>
      <c r="N6" s="30">
        <f>('Fuel Prices - ID'!X4/'Fuel Prices - ID'!$L$20)*(1-'Tax Percentages'!N5)</f>
        <v>2.1928232140337637E-5</v>
      </c>
      <c r="O6" s="30">
        <f>('Fuel Prices - ID'!Y4/'Fuel Prices - ID'!$L$20)*(1-'Tax Percentages'!O5)</f>
        <v>2.2086253115740917E-5</v>
      </c>
      <c r="P6" s="30">
        <f>('Fuel Prices - ID'!Z4/'Fuel Prices - ID'!$L$20)*(1-'Tax Percentages'!P5)</f>
        <v>2.2244274091144196E-5</v>
      </c>
      <c r="Q6" s="30">
        <f>('Fuel Prices - ID'!AA4/'Fuel Prices - ID'!$L$20)*(1-'Tax Percentages'!Q5)</f>
        <v>2.2402295066547476E-5</v>
      </c>
      <c r="R6" s="30">
        <f>('Fuel Prices - ID'!AB4/'Fuel Prices - ID'!$L$20)*(1-'Tax Percentages'!R5)</f>
        <v>2.2560316041950827E-5</v>
      </c>
      <c r="S6" s="30">
        <f>('Fuel Prices - ID'!AC4/'Fuel Prices - ID'!$L$20)*(1-'Tax Percentages'!S5)</f>
        <v>2.2718337017354106E-5</v>
      </c>
      <c r="T6" s="30">
        <f>('Fuel Prices - ID'!AD4/'Fuel Prices - ID'!$L$20)*(1-'Tax Percentages'!T5)</f>
        <v>2.2876357992757386E-5</v>
      </c>
      <c r="U6" s="30">
        <f>('Fuel Prices - ID'!AE4/'Fuel Prices - ID'!$L$20)*(1-'Tax Percentages'!U5)</f>
        <v>2.3034378968160665E-5</v>
      </c>
      <c r="V6" s="30">
        <f>('Fuel Prices - ID'!AF4/'Fuel Prices - ID'!$L$20)*(1-'Tax Percentages'!V5)</f>
        <v>2.3192399943563948E-5</v>
      </c>
      <c r="W6" s="30">
        <f>('Fuel Prices - ID'!AG4/'Fuel Prices - ID'!$L$20)*(1-'Tax Percentages'!W5)</f>
        <v>2.3350420918967224E-5</v>
      </c>
      <c r="X6" s="30">
        <f>('Fuel Prices - ID'!AH4/'Fuel Prices - ID'!$L$20)*(1-'Tax Percentages'!X5)</f>
        <v>2.3508441894370507E-5</v>
      </c>
      <c r="Y6" s="30">
        <f>('Fuel Prices - ID'!AI4/'Fuel Prices - ID'!$L$20)*(1-'Tax Percentages'!Y5)</f>
        <v>2.3666462869773787E-5</v>
      </c>
      <c r="Z6" s="30">
        <f>('Fuel Prices - ID'!AJ4/'Fuel Prices - ID'!$L$20)*(1-'Tax Percentages'!Z5)</f>
        <v>2.3824483845177066E-5</v>
      </c>
      <c r="AA6" s="30">
        <f>('Fuel Prices - ID'!AK4/'Fuel Prices - ID'!$L$20)*(1-'Tax Percentages'!AA5)</f>
        <v>2.3982504820580346E-5</v>
      </c>
      <c r="AB6" s="30">
        <f>('Fuel Prices - ID'!AL4/'Fuel Prices - ID'!$L$20)*(1-'Tax Percentages'!AB5)</f>
        <v>2.4140525795983629E-5</v>
      </c>
      <c r="AC6" s="30">
        <f>('Fuel Prices - ID'!AM4/'Fuel Prices - ID'!$L$20)*(1-'Tax Percentages'!AC5)</f>
        <v>2.4298546771386905E-5</v>
      </c>
      <c r="AD6" s="30">
        <f>('Fuel Prices - ID'!AN4/'Fuel Prices - ID'!$L$20)*(1-'Tax Percentages'!AD5)</f>
        <v>2.4456567746790188E-5</v>
      </c>
      <c r="AE6" s="30">
        <f>('Fuel Prices - ID'!AO4/'Fuel Prices - ID'!$L$20)*(1-'Tax Percentages'!AE5)</f>
        <v>2.4614588722193471E-5</v>
      </c>
      <c r="AF6" s="30">
        <f>('Fuel Prices - ID'!AP4/'Fuel Prices - ID'!$L$20)*(1-'Tax Percentages'!AF5)</f>
        <v>2.4772609697596747E-5</v>
      </c>
      <c r="AG6" s="30">
        <f>('Fuel Prices - ID'!AQ4/'Fuel Prices - ID'!$L$20)*(1-'Tax Percentages'!AG5)</f>
        <v>2.493063067300003E-5</v>
      </c>
    </row>
    <row r="7" spans="1:35" x14ac:dyDescent="0.2">
      <c r="A7" s="1" t="s">
        <v>119</v>
      </c>
      <c r="B7" s="30">
        <f t="shared" ref="B7:AG7" si="1">B6</f>
        <v>2.0020693222969477E-5</v>
      </c>
      <c r="C7" s="30">
        <f t="shared" si="1"/>
        <v>1.9555095706156231E-5</v>
      </c>
      <c r="D7" s="30">
        <f t="shared" si="1"/>
        <v>2.0348022386304831E-5</v>
      </c>
      <c r="E7" s="30">
        <f t="shared" si="1"/>
        <v>2.0506043361708114E-5</v>
      </c>
      <c r="F7" s="30">
        <f t="shared" si="1"/>
        <v>2.0664064337111394E-5</v>
      </c>
      <c r="G7" s="30">
        <f t="shared" si="1"/>
        <v>2.0822085312514673E-5</v>
      </c>
      <c r="H7" s="30">
        <f t="shared" si="1"/>
        <v>2.0980106287917953E-5</v>
      </c>
      <c r="I7" s="30">
        <f t="shared" si="1"/>
        <v>2.1138127263321236E-5</v>
      </c>
      <c r="J7" s="30">
        <f t="shared" si="1"/>
        <v>2.1296148238724512E-5</v>
      </c>
      <c r="K7" s="30">
        <f t="shared" si="1"/>
        <v>2.1454169214127795E-5</v>
      </c>
      <c r="L7" s="30">
        <f t="shared" si="1"/>
        <v>2.1612190189531075E-5</v>
      </c>
      <c r="M7" s="30">
        <f t="shared" si="1"/>
        <v>2.1770211164934354E-5</v>
      </c>
      <c r="N7" s="30">
        <f t="shared" si="1"/>
        <v>2.1928232140337637E-5</v>
      </c>
      <c r="O7" s="30">
        <f t="shared" si="1"/>
        <v>2.2086253115740917E-5</v>
      </c>
      <c r="P7" s="30">
        <f t="shared" si="1"/>
        <v>2.2244274091144196E-5</v>
      </c>
      <c r="Q7" s="30">
        <f t="shared" si="1"/>
        <v>2.2402295066547476E-5</v>
      </c>
      <c r="R7" s="30">
        <f t="shared" si="1"/>
        <v>2.2560316041950827E-5</v>
      </c>
      <c r="S7" s="30">
        <f t="shared" si="1"/>
        <v>2.2718337017354106E-5</v>
      </c>
      <c r="T7" s="30">
        <f t="shared" si="1"/>
        <v>2.2876357992757386E-5</v>
      </c>
      <c r="U7" s="30">
        <f t="shared" si="1"/>
        <v>2.3034378968160665E-5</v>
      </c>
      <c r="V7" s="30">
        <f t="shared" si="1"/>
        <v>2.3192399943563948E-5</v>
      </c>
      <c r="W7" s="30">
        <f t="shared" si="1"/>
        <v>2.3350420918967224E-5</v>
      </c>
      <c r="X7" s="30">
        <f t="shared" si="1"/>
        <v>2.3508441894370507E-5</v>
      </c>
      <c r="Y7" s="30">
        <f t="shared" si="1"/>
        <v>2.3666462869773787E-5</v>
      </c>
      <c r="Z7" s="30">
        <f t="shared" si="1"/>
        <v>2.3824483845177066E-5</v>
      </c>
      <c r="AA7" s="30">
        <f t="shared" si="1"/>
        <v>2.3982504820580346E-5</v>
      </c>
      <c r="AB7" s="30">
        <f t="shared" si="1"/>
        <v>2.4140525795983629E-5</v>
      </c>
      <c r="AC7" s="30">
        <f t="shared" si="1"/>
        <v>2.4298546771386905E-5</v>
      </c>
      <c r="AD7" s="30">
        <f t="shared" si="1"/>
        <v>2.4456567746790188E-5</v>
      </c>
      <c r="AE7" s="30">
        <f t="shared" si="1"/>
        <v>2.4614588722193471E-5</v>
      </c>
      <c r="AF7" s="30">
        <f t="shared" si="1"/>
        <v>2.4772609697596747E-5</v>
      </c>
      <c r="AG7" s="30">
        <f t="shared" si="1"/>
        <v>2.493063067300003E-5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2">B6</f>
        <v>2.0020693222969477E-5</v>
      </c>
      <c r="C9" s="30">
        <f t="shared" si="2"/>
        <v>1.9555095706156231E-5</v>
      </c>
      <c r="D9" s="30">
        <f t="shared" si="2"/>
        <v>2.0348022386304831E-5</v>
      </c>
      <c r="E9" s="30">
        <f t="shared" si="2"/>
        <v>2.0506043361708114E-5</v>
      </c>
      <c r="F9" s="30">
        <f t="shared" si="2"/>
        <v>2.0664064337111394E-5</v>
      </c>
      <c r="G9" s="30">
        <f t="shared" si="2"/>
        <v>2.0822085312514673E-5</v>
      </c>
      <c r="H9" s="30">
        <f t="shared" si="2"/>
        <v>2.0980106287917953E-5</v>
      </c>
      <c r="I9" s="30">
        <f t="shared" si="2"/>
        <v>2.1138127263321236E-5</v>
      </c>
      <c r="J9" s="30">
        <f t="shared" si="2"/>
        <v>2.1296148238724512E-5</v>
      </c>
      <c r="K9" s="30">
        <f t="shared" si="2"/>
        <v>2.1454169214127795E-5</v>
      </c>
      <c r="L9" s="30">
        <f t="shared" si="2"/>
        <v>2.1612190189531075E-5</v>
      </c>
      <c r="M9" s="30">
        <f t="shared" si="2"/>
        <v>2.1770211164934354E-5</v>
      </c>
      <c r="N9" s="30">
        <f t="shared" si="2"/>
        <v>2.1928232140337637E-5</v>
      </c>
      <c r="O9" s="30">
        <f t="shared" si="2"/>
        <v>2.2086253115740917E-5</v>
      </c>
      <c r="P9" s="30">
        <f t="shared" si="2"/>
        <v>2.2244274091144196E-5</v>
      </c>
      <c r="Q9" s="30">
        <f t="shared" si="2"/>
        <v>2.2402295066547476E-5</v>
      </c>
      <c r="R9" s="30">
        <f t="shared" si="2"/>
        <v>2.2560316041950827E-5</v>
      </c>
      <c r="S9" s="30">
        <f t="shared" si="2"/>
        <v>2.2718337017354106E-5</v>
      </c>
      <c r="T9" s="30">
        <f t="shared" si="2"/>
        <v>2.2876357992757386E-5</v>
      </c>
      <c r="U9" s="30">
        <f t="shared" si="2"/>
        <v>2.3034378968160665E-5</v>
      </c>
      <c r="V9" s="30">
        <f t="shared" si="2"/>
        <v>2.3192399943563948E-5</v>
      </c>
      <c r="W9" s="30">
        <f t="shared" si="2"/>
        <v>2.3350420918967224E-5</v>
      </c>
      <c r="X9" s="30">
        <f t="shared" si="2"/>
        <v>2.3508441894370507E-5</v>
      </c>
      <c r="Y9" s="30">
        <f t="shared" si="2"/>
        <v>2.3666462869773787E-5</v>
      </c>
      <c r="Z9" s="30">
        <f t="shared" si="2"/>
        <v>2.3824483845177066E-5</v>
      </c>
      <c r="AA9" s="30">
        <f t="shared" si="2"/>
        <v>2.3982504820580346E-5</v>
      </c>
      <c r="AB9" s="30">
        <f t="shared" si="2"/>
        <v>2.4140525795983629E-5</v>
      </c>
      <c r="AC9" s="30">
        <f t="shared" si="2"/>
        <v>2.4298546771386905E-5</v>
      </c>
      <c r="AD9" s="30">
        <f t="shared" si="2"/>
        <v>2.4456567746790188E-5</v>
      </c>
      <c r="AE9" s="30">
        <f t="shared" si="2"/>
        <v>2.4614588722193471E-5</v>
      </c>
      <c r="AF9" s="30">
        <f t="shared" si="2"/>
        <v>2.4772609697596747E-5</v>
      </c>
      <c r="AG9" s="30">
        <f t="shared" si="2"/>
        <v>2.493063067300003E-5</v>
      </c>
    </row>
    <row r="10" spans="1:35" x14ac:dyDescent="0.2"/>
    <row r="11" spans="1:35" x14ac:dyDescent="0.2">
      <c r="B11" s="30"/>
    </row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">
      <c r="A3" s="1" t="s">
        <v>115</v>
      </c>
      <c r="B3" s="31">
        <f>('Fuel Prices - ID'!L6/'Fuel Prices - ID'!$L$20)*(1-'Tax Percentages'!B6)</f>
        <v>2.0175892395240559E-6</v>
      </c>
      <c r="C3" s="31">
        <f>('Fuel Prices - ID'!M6/'Fuel Prices - ID'!$L$20)*(1-'Tax Percentages'!C6)</f>
        <v>2.3279875840662183E-6</v>
      </c>
      <c r="D3" s="31">
        <f>('Fuel Prices - ID'!N6/'Fuel Prices - ID'!$L$20)*(1-'Tax Percentages'!D6)</f>
        <v>2.27819109983809E-6</v>
      </c>
      <c r="E3" s="31">
        <f>('Fuel Prices - ID'!O6/'Fuel Prices - ID'!$L$20)*(1-'Tax Percentages'!E6)</f>
        <v>2.3607303943504815E-6</v>
      </c>
      <c r="F3" s="31">
        <f>('Fuel Prices - ID'!P6/'Fuel Prices - ID'!$L$20)*(1-'Tax Percentages'!F6)</f>
        <v>2.3995724152974893E-6</v>
      </c>
      <c r="G3" s="31">
        <f>('Fuel Prices - ID'!Q6/'Fuel Prices - ID'!$L$20)*(1-'Tax Percentages'!G6)</f>
        <v>2.3995724152974893E-6</v>
      </c>
      <c r="H3" s="31">
        <f>('Fuel Prices - ID'!R6/'Fuel Prices - ID'!$L$20)*(1-'Tax Percentages'!H6)</f>
        <v>2.3995724152974893E-6</v>
      </c>
      <c r="I3" s="31">
        <f>('Fuel Prices - ID'!S6/'Fuel Prices - ID'!$L$20)*(1-'Tax Percentages'!I6)</f>
        <v>2.3947171626791137E-6</v>
      </c>
      <c r="J3" s="31">
        <f>('Fuel Prices - ID'!T6/'Fuel Prices - ID'!$L$20)*(1-'Tax Percentages'!J6)</f>
        <v>2.3801514048239856E-6</v>
      </c>
      <c r="K3" s="31">
        <f>('Fuel Prices - ID'!U6/'Fuel Prices - ID'!$L$20)*(1-'Tax Percentages'!K6)</f>
        <v>2.3704408995872336E-6</v>
      </c>
      <c r="L3" s="31">
        <f>('Fuel Prices - ID'!V6/'Fuel Prices - ID'!$L$20)*(1-'Tax Percentages'!L6)</f>
        <v>2.3510198891137299E-6</v>
      </c>
      <c r="M3" s="31">
        <f>('Fuel Prices - ID'!W6/'Fuel Prices - ID'!$L$20)*(1-'Tax Percentages'!M6)</f>
        <v>2.3315988786402258E-6</v>
      </c>
      <c r="N3" s="31">
        <f>('Fuel Prices - ID'!X6/'Fuel Prices - ID'!$L$20)*(1-'Tax Percentages'!N6)</f>
        <v>2.3121778681667213E-6</v>
      </c>
      <c r="O3" s="31">
        <f>('Fuel Prices - ID'!Y6/'Fuel Prices - ID'!$L$20)*(1-'Tax Percentages'!O6)</f>
        <v>2.2976121103115937E-6</v>
      </c>
      <c r="P3" s="31">
        <f>('Fuel Prices - ID'!Z6/'Fuel Prices - ID'!$L$20)*(1-'Tax Percentages'!P6)</f>
        <v>2.27819109983809E-6</v>
      </c>
      <c r="Q3" s="31">
        <f>('Fuel Prices - ID'!AA6/'Fuel Prices - ID'!$L$20)*(1-'Tax Percentages'!Q6)</f>
        <v>2.263625341982962E-6</v>
      </c>
      <c r="R3" s="31">
        <f>('Fuel Prices - ID'!AB6/'Fuel Prices - ID'!$L$20)*(1-'Tax Percentages'!R6)</f>
        <v>2.2442043315094579E-6</v>
      </c>
      <c r="S3" s="31">
        <f>('Fuel Prices - ID'!AC6/'Fuel Prices - ID'!$L$20)*(1-'Tax Percentages'!S6)</f>
        <v>2.2296385736543294E-6</v>
      </c>
      <c r="T3" s="31">
        <f>('Fuel Prices - ID'!AD6/'Fuel Prices - ID'!$L$20)*(1-'Tax Percentages'!T6)</f>
        <v>2.2150728157992018E-6</v>
      </c>
      <c r="U3" s="31">
        <f>('Fuel Prices - ID'!AE6/'Fuel Prices - ID'!$L$20)*(1-'Tax Percentages'!U6)</f>
        <v>2.2005070579440733E-6</v>
      </c>
      <c r="V3" s="31">
        <f>('Fuel Prices - ID'!AF6/'Fuel Prices - ID'!$L$20)*(1-'Tax Percentages'!V6)</f>
        <v>2.1810860474705696E-6</v>
      </c>
      <c r="W3" s="31">
        <f>('Fuel Prices - ID'!AG6/'Fuel Prices - ID'!$L$20)*(1-'Tax Percentages'!W6)</f>
        <v>2.1665202896154416E-6</v>
      </c>
      <c r="X3" s="31">
        <f>('Fuel Prices - ID'!AH6/'Fuel Prices - ID'!$L$20)*(1-'Tax Percentages'!X6)</f>
        <v>2.1470992791419375E-6</v>
      </c>
      <c r="Y3" s="31">
        <f>('Fuel Prices - ID'!AI6/'Fuel Prices - ID'!$L$20)*(1-'Tax Percentages'!Y6)</f>
        <v>2.1325335212868094E-6</v>
      </c>
      <c r="Z3" s="31">
        <f>('Fuel Prices - ID'!AJ6/'Fuel Prices - ID'!$L$20)*(1-'Tax Percentages'!Z6)</f>
        <v>2.1131125108133058E-6</v>
      </c>
      <c r="AA3" s="31">
        <f>('Fuel Prices - ID'!AK6/'Fuel Prices - ID'!$L$20)*(1-'Tax Percentages'!AA6)</f>
        <v>2.0936915003398017E-6</v>
      </c>
      <c r="AB3" s="31">
        <f>('Fuel Prices - ID'!AL6/'Fuel Prices - ID'!$L$20)*(1-'Tax Percentages'!AB6)</f>
        <v>2.0742704898662972E-6</v>
      </c>
      <c r="AC3" s="31">
        <f>('Fuel Prices - ID'!AM6/'Fuel Prices - ID'!$L$20)*(1-'Tax Percentages'!AC6)</f>
        <v>2.0597047320111691E-6</v>
      </c>
      <c r="AD3" s="31">
        <f>('Fuel Prices - ID'!AN6/'Fuel Prices - ID'!$L$20)*(1-'Tax Percentages'!AD6)</f>
        <v>2.0402837215376655E-6</v>
      </c>
      <c r="AE3" s="31">
        <f>('Fuel Prices - ID'!AO6/'Fuel Prices - ID'!$L$20)*(1-'Tax Percentages'!AE6)</f>
        <v>2.0208627110641614E-6</v>
      </c>
      <c r="AF3" s="31">
        <f>('Fuel Prices - ID'!AP6/'Fuel Prices - ID'!$L$20)*(1-'Tax Percentages'!AF6)</f>
        <v>2.0014417005906573E-6</v>
      </c>
      <c r="AG3" s="31">
        <f>('Fuel Prices - ID'!AQ6/'Fuel Prices - ID'!$L$20)*(1-'Tax Percentages'!AG6)</f>
        <v>1.9820206901171537E-6</v>
      </c>
    </row>
    <row r="4" spans="1:35" x14ac:dyDescent="0.2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">
      <c r="A6" s="1" t="s">
        <v>118</v>
      </c>
      <c r="B6" s="30">
        <f t="shared" ref="B6:AG6" si="0">B3</f>
        <v>2.0175892395240559E-6</v>
      </c>
      <c r="C6" s="30">
        <f t="shared" si="0"/>
        <v>2.3279875840662183E-6</v>
      </c>
      <c r="D6" s="30">
        <f t="shared" si="0"/>
        <v>2.27819109983809E-6</v>
      </c>
      <c r="E6" s="30">
        <f t="shared" si="0"/>
        <v>2.3607303943504815E-6</v>
      </c>
      <c r="F6" s="30">
        <f t="shared" si="0"/>
        <v>2.3995724152974893E-6</v>
      </c>
      <c r="G6" s="30">
        <f t="shared" si="0"/>
        <v>2.3995724152974893E-6</v>
      </c>
      <c r="H6" s="30">
        <f t="shared" si="0"/>
        <v>2.3995724152974893E-6</v>
      </c>
      <c r="I6" s="30">
        <f t="shared" si="0"/>
        <v>2.3947171626791137E-6</v>
      </c>
      <c r="J6" s="30">
        <f t="shared" si="0"/>
        <v>2.3801514048239856E-6</v>
      </c>
      <c r="K6" s="30">
        <f t="shared" si="0"/>
        <v>2.3704408995872336E-6</v>
      </c>
      <c r="L6" s="30">
        <f t="shared" si="0"/>
        <v>2.3510198891137299E-6</v>
      </c>
      <c r="M6" s="30">
        <f t="shared" si="0"/>
        <v>2.3315988786402258E-6</v>
      </c>
      <c r="N6" s="30">
        <f t="shared" si="0"/>
        <v>2.3121778681667213E-6</v>
      </c>
      <c r="O6" s="30">
        <f t="shared" si="0"/>
        <v>2.2976121103115937E-6</v>
      </c>
      <c r="P6" s="30">
        <f t="shared" si="0"/>
        <v>2.27819109983809E-6</v>
      </c>
      <c r="Q6" s="30">
        <f t="shared" si="0"/>
        <v>2.263625341982962E-6</v>
      </c>
      <c r="R6" s="30">
        <f t="shared" si="0"/>
        <v>2.2442043315094579E-6</v>
      </c>
      <c r="S6" s="30">
        <f t="shared" si="0"/>
        <v>2.2296385736543294E-6</v>
      </c>
      <c r="T6" s="30">
        <f t="shared" si="0"/>
        <v>2.2150728157992018E-6</v>
      </c>
      <c r="U6" s="30">
        <f t="shared" si="0"/>
        <v>2.2005070579440733E-6</v>
      </c>
      <c r="V6" s="30">
        <f t="shared" si="0"/>
        <v>2.1810860474705696E-6</v>
      </c>
      <c r="W6" s="30">
        <f t="shared" si="0"/>
        <v>2.1665202896154416E-6</v>
      </c>
      <c r="X6" s="30">
        <f t="shared" si="0"/>
        <v>2.1470992791419375E-6</v>
      </c>
      <c r="Y6" s="30">
        <f t="shared" si="0"/>
        <v>2.1325335212868094E-6</v>
      </c>
      <c r="Z6" s="30">
        <f t="shared" si="0"/>
        <v>2.1131125108133058E-6</v>
      </c>
      <c r="AA6" s="30">
        <f t="shared" si="0"/>
        <v>2.0936915003398017E-6</v>
      </c>
      <c r="AB6" s="30">
        <f t="shared" si="0"/>
        <v>2.0742704898662972E-6</v>
      </c>
      <c r="AC6" s="30">
        <f t="shared" si="0"/>
        <v>2.0597047320111691E-6</v>
      </c>
      <c r="AD6" s="30">
        <f t="shared" si="0"/>
        <v>2.0402837215376655E-6</v>
      </c>
      <c r="AE6" s="30">
        <f t="shared" si="0"/>
        <v>2.0208627110641614E-6</v>
      </c>
      <c r="AF6" s="30">
        <f t="shared" si="0"/>
        <v>2.0014417005906573E-6</v>
      </c>
      <c r="AG6" s="30">
        <f t="shared" si="0"/>
        <v>1.9820206901171537E-6</v>
      </c>
    </row>
    <row r="7" spans="1:35" x14ac:dyDescent="0.2">
      <c r="A7" s="1" t="s">
        <v>119</v>
      </c>
      <c r="B7" s="31">
        <f t="shared" ref="B7:AG7" si="1">B3</f>
        <v>2.0175892395240559E-6</v>
      </c>
      <c r="C7" s="31">
        <f t="shared" si="1"/>
        <v>2.3279875840662183E-6</v>
      </c>
      <c r="D7" s="31">
        <f t="shared" si="1"/>
        <v>2.27819109983809E-6</v>
      </c>
      <c r="E7" s="31">
        <f t="shared" si="1"/>
        <v>2.3607303943504815E-6</v>
      </c>
      <c r="F7" s="31">
        <f t="shared" si="1"/>
        <v>2.3995724152974893E-6</v>
      </c>
      <c r="G7" s="31">
        <f t="shared" si="1"/>
        <v>2.3995724152974893E-6</v>
      </c>
      <c r="H7" s="31">
        <f t="shared" si="1"/>
        <v>2.3995724152974893E-6</v>
      </c>
      <c r="I7" s="31">
        <f t="shared" si="1"/>
        <v>2.3947171626791137E-6</v>
      </c>
      <c r="J7" s="31">
        <f t="shared" si="1"/>
        <v>2.3801514048239856E-6</v>
      </c>
      <c r="K7" s="31">
        <f t="shared" si="1"/>
        <v>2.3704408995872336E-6</v>
      </c>
      <c r="L7" s="31">
        <f t="shared" si="1"/>
        <v>2.3510198891137299E-6</v>
      </c>
      <c r="M7" s="31">
        <f t="shared" si="1"/>
        <v>2.3315988786402258E-6</v>
      </c>
      <c r="N7" s="31">
        <f t="shared" si="1"/>
        <v>2.3121778681667213E-6</v>
      </c>
      <c r="O7" s="31">
        <f t="shared" si="1"/>
        <v>2.2976121103115937E-6</v>
      </c>
      <c r="P7" s="31">
        <f t="shared" si="1"/>
        <v>2.27819109983809E-6</v>
      </c>
      <c r="Q7" s="31">
        <f t="shared" si="1"/>
        <v>2.263625341982962E-6</v>
      </c>
      <c r="R7" s="31">
        <f t="shared" si="1"/>
        <v>2.2442043315094579E-6</v>
      </c>
      <c r="S7" s="31">
        <f t="shared" si="1"/>
        <v>2.2296385736543294E-6</v>
      </c>
      <c r="T7" s="31">
        <f t="shared" si="1"/>
        <v>2.2150728157992018E-6</v>
      </c>
      <c r="U7" s="31">
        <f t="shared" si="1"/>
        <v>2.2005070579440733E-6</v>
      </c>
      <c r="V7" s="31">
        <f t="shared" si="1"/>
        <v>2.1810860474705696E-6</v>
      </c>
      <c r="W7" s="31">
        <f t="shared" si="1"/>
        <v>2.1665202896154416E-6</v>
      </c>
      <c r="X7" s="31">
        <f t="shared" si="1"/>
        <v>2.1470992791419375E-6</v>
      </c>
      <c r="Y7" s="31">
        <f t="shared" si="1"/>
        <v>2.1325335212868094E-6</v>
      </c>
      <c r="Z7" s="31">
        <f t="shared" si="1"/>
        <v>2.1131125108133058E-6</v>
      </c>
      <c r="AA7" s="31">
        <f t="shared" si="1"/>
        <v>2.0936915003398017E-6</v>
      </c>
      <c r="AB7" s="31">
        <f t="shared" si="1"/>
        <v>2.0742704898662972E-6</v>
      </c>
      <c r="AC7" s="31">
        <f t="shared" si="1"/>
        <v>2.0597047320111691E-6</v>
      </c>
      <c r="AD7" s="31">
        <f t="shared" si="1"/>
        <v>2.0402837215376655E-6</v>
      </c>
      <c r="AE7" s="31">
        <f t="shared" si="1"/>
        <v>2.0208627110641614E-6</v>
      </c>
      <c r="AF7" s="31">
        <f t="shared" si="1"/>
        <v>2.0014417005906573E-6</v>
      </c>
      <c r="AG7" s="31">
        <f t="shared" si="1"/>
        <v>1.9820206901171537E-6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2">B6</f>
        <v>2.0175892395240559E-6</v>
      </c>
      <c r="C9" s="30">
        <f t="shared" si="2"/>
        <v>2.3279875840662183E-6</v>
      </c>
      <c r="D9" s="30">
        <f t="shared" si="2"/>
        <v>2.27819109983809E-6</v>
      </c>
      <c r="E9" s="30">
        <f t="shared" si="2"/>
        <v>2.3607303943504815E-6</v>
      </c>
      <c r="F9" s="30">
        <f t="shared" si="2"/>
        <v>2.3995724152974893E-6</v>
      </c>
      <c r="G9" s="30">
        <f t="shared" si="2"/>
        <v>2.3995724152974893E-6</v>
      </c>
      <c r="H9" s="30">
        <f t="shared" si="2"/>
        <v>2.3995724152974893E-6</v>
      </c>
      <c r="I9" s="30">
        <f t="shared" si="2"/>
        <v>2.3947171626791137E-6</v>
      </c>
      <c r="J9" s="30">
        <f t="shared" si="2"/>
        <v>2.3801514048239856E-6</v>
      </c>
      <c r="K9" s="30">
        <f t="shared" si="2"/>
        <v>2.3704408995872336E-6</v>
      </c>
      <c r="L9" s="30">
        <f t="shared" si="2"/>
        <v>2.3510198891137299E-6</v>
      </c>
      <c r="M9" s="30">
        <f t="shared" si="2"/>
        <v>2.3315988786402258E-6</v>
      </c>
      <c r="N9" s="30">
        <f t="shared" si="2"/>
        <v>2.3121778681667213E-6</v>
      </c>
      <c r="O9" s="30">
        <f t="shared" si="2"/>
        <v>2.2976121103115937E-6</v>
      </c>
      <c r="P9" s="30">
        <f t="shared" si="2"/>
        <v>2.27819109983809E-6</v>
      </c>
      <c r="Q9" s="30">
        <f t="shared" si="2"/>
        <v>2.263625341982962E-6</v>
      </c>
      <c r="R9" s="30">
        <f t="shared" si="2"/>
        <v>2.2442043315094579E-6</v>
      </c>
      <c r="S9" s="30">
        <f t="shared" si="2"/>
        <v>2.2296385736543294E-6</v>
      </c>
      <c r="T9" s="30">
        <f t="shared" si="2"/>
        <v>2.2150728157992018E-6</v>
      </c>
      <c r="U9" s="30">
        <f t="shared" si="2"/>
        <v>2.2005070579440733E-6</v>
      </c>
      <c r="V9" s="30">
        <f t="shared" si="2"/>
        <v>2.1810860474705696E-6</v>
      </c>
      <c r="W9" s="30">
        <f t="shared" si="2"/>
        <v>2.1665202896154416E-6</v>
      </c>
      <c r="X9" s="30">
        <f t="shared" si="2"/>
        <v>2.1470992791419375E-6</v>
      </c>
      <c r="Y9" s="30">
        <f t="shared" si="2"/>
        <v>2.1325335212868094E-6</v>
      </c>
      <c r="Z9" s="30">
        <f t="shared" si="2"/>
        <v>2.1131125108133058E-6</v>
      </c>
      <c r="AA9" s="30">
        <f t="shared" si="2"/>
        <v>2.0936915003398017E-6</v>
      </c>
      <c r="AB9" s="30">
        <f t="shared" si="2"/>
        <v>2.0742704898662972E-6</v>
      </c>
      <c r="AC9" s="30">
        <f t="shared" si="2"/>
        <v>2.0597047320111691E-6</v>
      </c>
      <c r="AD9" s="30">
        <f t="shared" si="2"/>
        <v>2.0402837215376655E-6</v>
      </c>
      <c r="AE9" s="30">
        <f t="shared" si="2"/>
        <v>2.0208627110641614E-6</v>
      </c>
      <c r="AF9" s="30">
        <f t="shared" si="2"/>
        <v>2.0014417005906573E-6</v>
      </c>
      <c r="AG9" s="30">
        <f t="shared" si="2"/>
        <v>1.9820206901171537E-6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I1000"/>
  <sheetViews>
    <sheetView workbookViewId="0"/>
  </sheetViews>
  <sheetFormatPr baseColWidth="10" defaultColWidth="14.5" defaultRowHeight="15" customHeight="1" x14ac:dyDescent="0.2"/>
  <cols>
    <col min="1" max="1" width="41.5" customWidth="1"/>
    <col min="2" max="25" width="10" customWidth="1"/>
    <col min="26" max="35" width="9.1640625" customWidth="1"/>
  </cols>
  <sheetData>
    <row r="1" spans="1:35" x14ac:dyDescent="0.2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114</v>
      </c>
      <c r="B2" s="30">
        <f>('Fuel Prices - ID'!L8/10^6)*(1-'Tax Percentages'!B7)</f>
        <v>2.277E-6</v>
      </c>
      <c r="C2" s="30">
        <f>('Fuel Prices - ID'!M8/10^6)*(1-'Tax Percentages'!C7)</f>
        <v>1.7910000000000001E-6</v>
      </c>
      <c r="D2" s="30">
        <f>('Fuel Prices - ID'!N8/10^6)*(1-'Tax Percentages'!D7)</f>
        <v>2.8546363636363636E-6</v>
      </c>
      <c r="E2" s="30">
        <f>('Fuel Prices - ID'!O8/10^6)*(1-'Tax Percentages'!E7)</f>
        <v>2.7549669421487602E-6</v>
      </c>
      <c r="F2" s="30">
        <f>('Fuel Prices - ID'!P8/10^6)*(1-'Tax Percentages'!F7)</f>
        <v>2.6773275732531931E-6</v>
      </c>
      <c r="G2" s="30">
        <f>('Fuel Prices - ID'!Q8/10^6)*(1-'Tax Percentages'!G7)</f>
        <v>2.6949028071853011E-6</v>
      </c>
      <c r="H2" s="30">
        <f>('Fuel Prices - ID'!R8/10^6)*(1-'Tax Percentages'!H7)</f>
        <v>2.6363485169294203E-6</v>
      </c>
      <c r="I2" s="30">
        <f>('Fuel Prices - ID'!S8/10^6)*(1-'Tax Percentages'!I7)</f>
        <v>2.5201074730139126E-6</v>
      </c>
      <c r="J2" s="30">
        <f>('Fuel Prices - ID'!T8/10^6)*(1-'Tax Percentages'!J7)</f>
        <v>2.5364808796515411E-6</v>
      </c>
      <c r="K2" s="30">
        <f>('Fuel Prices - ID'!U8/10^6)*(1-'Tax Percentages'!K7)</f>
        <v>2.5657973232562268E-6</v>
      </c>
      <c r="L2" s="30">
        <f>('Fuel Prices - ID'!V8/10^6)*(1-'Tax Percentages'!L7)</f>
        <v>2.5568698071886112E-6</v>
      </c>
      <c r="M2" s="30">
        <f>('Fuel Prices - ID'!W8/10^6)*(1-'Tax Percentages'!M7)</f>
        <v>2.5332216078421209E-6</v>
      </c>
      <c r="N2" s="30">
        <f>('Fuel Prices - ID'!X8/10^6)*(1-'Tax Percentages'!N7)</f>
        <v>2.5565144812823143E-6</v>
      </c>
      <c r="O2" s="30">
        <f>('Fuel Prices - ID'!Y8/10^6)*(1-'Tax Percentages'!O7)</f>
        <v>2.6261067068534333E-6</v>
      </c>
      <c r="P2" s="30">
        <f>('Fuel Prices - ID'!Z8/10^6)*(1-'Tax Percentages'!P7)</f>
        <v>2.6053312835095309E-6</v>
      </c>
      <c r="Q2" s="30">
        <f>('Fuel Prices - ID'!AA8/10^6)*(1-'Tax Percentages'!Q7)</f>
        <v>2.5917280418150554E-6</v>
      </c>
      <c r="R2" s="30">
        <f>('Fuel Prices - ID'!AB8/10^6)*(1-'Tax Percentages'!R7)</f>
        <v>2.5839462662297698E-6</v>
      </c>
      <c r="S2" s="30">
        <f>('Fuel Prices - ID'!AC8/10^6)*(1-'Tax Percentages'!S7)</f>
        <v>2.573859307961085E-6</v>
      </c>
      <c r="T2" s="30">
        <f>('Fuel Prices - ID'!AD8/10^6)*(1-'Tax Percentages'!T7)</f>
        <v>2.5681784707821454E-6</v>
      </c>
      <c r="U2" s="30">
        <f>('Fuel Prices - ID'!AE8/10^6)*(1-'Tax Percentages'!U7)</f>
        <v>2.5725485614883486E-6</v>
      </c>
      <c r="V2" s="30">
        <f>('Fuel Prices - ID'!AF8/10^6)*(1-'Tax Percentages'!V7)</f>
        <v>2.5758274416553311E-6</v>
      </c>
      <c r="W2" s="30">
        <f>('Fuel Prices - ID'!AG8/10^6)*(1-'Tax Percentages'!W7)</f>
        <v>2.5767392706007041E-6</v>
      </c>
      <c r="X2" s="30">
        <f>('Fuel Prices - ID'!AH8/10^6)*(1-'Tax Percentages'!X7)</f>
        <v>2.5785455854563488E-6</v>
      </c>
      <c r="Y2" s="30">
        <f>('Fuel Prices - ID'!AI8/10^6)*(1-'Tax Percentages'!Y7)</f>
        <v>2.5826659470576424E-6</v>
      </c>
      <c r="Z2" s="30">
        <f>('Fuel Prices - ID'!AJ8/10^6)*(1-'Tax Percentages'!Z7)</f>
        <v>2.5850433530372176E-6</v>
      </c>
      <c r="AA2" s="30">
        <f>('Fuel Prices - ID'!AK8/10^6)*(1-'Tax Percentages'!AA7)</f>
        <v>2.5813103208721072E-6</v>
      </c>
      <c r="AB2" s="30">
        <f>('Fuel Prices - ID'!AL8/10^6)*(1-'Tax Percentages'!AB7)</f>
        <v>2.5791265969959777E-6</v>
      </c>
      <c r="AC2" s="30">
        <f>('Fuel Prices - ID'!AM8/10^6)*(1-'Tax Percentages'!AC7)</f>
        <v>2.5779810111033342E-6</v>
      </c>
      <c r="AD2" s="30">
        <f>('Fuel Prices - ID'!AN8/10^6)*(1-'Tax Percentages'!AD7)</f>
        <v>2.5774387151827491E-6</v>
      </c>
      <c r="AE2" s="30">
        <f>('Fuel Prices - ID'!AO8/10^6)*(1-'Tax Percentages'!AE7)</f>
        <v>2.5777641158392645E-6</v>
      </c>
      <c r="AF2" s="30">
        <f>('Fuel Prices - ID'!AP8/10^6)*(1-'Tax Percentages'!AF7)</f>
        <v>2.5786355381171842E-6</v>
      </c>
      <c r="AG2" s="30">
        <f>('Fuel Prices - ID'!AQ8/10^6)*(1-'Tax Percentages'!AG7)</f>
        <v>2.5791888996288964E-6</v>
      </c>
    </row>
    <row r="3" spans="1:35" x14ac:dyDescent="0.2">
      <c r="A3" s="1" t="s">
        <v>115</v>
      </c>
      <c r="B3" s="30">
        <f t="shared" ref="B3:AG3" si="0">B2</f>
        <v>2.277E-6</v>
      </c>
      <c r="C3" s="30">
        <f t="shared" si="0"/>
        <v>1.7910000000000001E-6</v>
      </c>
      <c r="D3" s="30">
        <f t="shared" si="0"/>
        <v>2.8546363636363636E-6</v>
      </c>
      <c r="E3" s="30">
        <f t="shared" si="0"/>
        <v>2.7549669421487602E-6</v>
      </c>
      <c r="F3" s="30">
        <f t="shared" si="0"/>
        <v>2.6773275732531931E-6</v>
      </c>
      <c r="G3" s="30">
        <f t="shared" si="0"/>
        <v>2.6949028071853011E-6</v>
      </c>
      <c r="H3" s="30">
        <f t="shared" si="0"/>
        <v>2.6363485169294203E-6</v>
      </c>
      <c r="I3" s="30">
        <f t="shared" si="0"/>
        <v>2.5201074730139126E-6</v>
      </c>
      <c r="J3" s="30">
        <f t="shared" si="0"/>
        <v>2.5364808796515411E-6</v>
      </c>
      <c r="K3" s="30">
        <f t="shared" si="0"/>
        <v>2.5657973232562268E-6</v>
      </c>
      <c r="L3" s="30">
        <f t="shared" si="0"/>
        <v>2.5568698071886112E-6</v>
      </c>
      <c r="M3" s="30">
        <f t="shared" si="0"/>
        <v>2.5332216078421209E-6</v>
      </c>
      <c r="N3" s="30">
        <f t="shared" si="0"/>
        <v>2.5565144812823143E-6</v>
      </c>
      <c r="O3" s="30">
        <f t="shared" si="0"/>
        <v>2.6261067068534333E-6</v>
      </c>
      <c r="P3" s="30">
        <f t="shared" si="0"/>
        <v>2.6053312835095309E-6</v>
      </c>
      <c r="Q3" s="30">
        <f t="shared" si="0"/>
        <v>2.5917280418150554E-6</v>
      </c>
      <c r="R3" s="30">
        <f t="shared" si="0"/>
        <v>2.5839462662297698E-6</v>
      </c>
      <c r="S3" s="30">
        <f t="shared" si="0"/>
        <v>2.573859307961085E-6</v>
      </c>
      <c r="T3" s="30">
        <f t="shared" si="0"/>
        <v>2.5681784707821454E-6</v>
      </c>
      <c r="U3" s="30">
        <f t="shared" si="0"/>
        <v>2.5725485614883486E-6</v>
      </c>
      <c r="V3" s="30">
        <f t="shared" si="0"/>
        <v>2.5758274416553311E-6</v>
      </c>
      <c r="W3" s="30">
        <f t="shared" si="0"/>
        <v>2.5767392706007041E-6</v>
      </c>
      <c r="X3" s="30">
        <f t="shared" si="0"/>
        <v>2.5785455854563488E-6</v>
      </c>
      <c r="Y3" s="30">
        <f t="shared" si="0"/>
        <v>2.5826659470576424E-6</v>
      </c>
      <c r="Z3" s="30">
        <f t="shared" si="0"/>
        <v>2.5850433530372176E-6</v>
      </c>
      <c r="AA3" s="30">
        <f t="shared" si="0"/>
        <v>2.5813103208721072E-6</v>
      </c>
      <c r="AB3" s="30">
        <f t="shared" si="0"/>
        <v>2.5791265969959777E-6</v>
      </c>
      <c r="AC3" s="30">
        <f t="shared" si="0"/>
        <v>2.5779810111033342E-6</v>
      </c>
      <c r="AD3" s="30">
        <f t="shared" si="0"/>
        <v>2.5774387151827491E-6</v>
      </c>
      <c r="AE3" s="30">
        <f t="shared" si="0"/>
        <v>2.5777641158392645E-6</v>
      </c>
      <c r="AF3" s="30">
        <f t="shared" si="0"/>
        <v>2.5786355381171842E-6</v>
      </c>
      <c r="AG3" s="30">
        <f t="shared" si="0"/>
        <v>2.5791888996288964E-6</v>
      </c>
    </row>
    <row r="4" spans="1:35" x14ac:dyDescent="0.2">
      <c r="A4" s="1" t="s">
        <v>116</v>
      </c>
      <c r="B4" s="30">
        <f t="shared" ref="B4:AG4" si="1">B2</f>
        <v>2.277E-6</v>
      </c>
      <c r="C4" s="30">
        <f t="shared" si="1"/>
        <v>1.7910000000000001E-6</v>
      </c>
      <c r="D4" s="30">
        <f t="shared" si="1"/>
        <v>2.8546363636363636E-6</v>
      </c>
      <c r="E4" s="30">
        <f t="shared" si="1"/>
        <v>2.7549669421487602E-6</v>
      </c>
      <c r="F4" s="30">
        <f t="shared" si="1"/>
        <v>2.6773275732531931E-6</v>
      </c>
      <c r="G4" s="30">
        <f t="shared" si="1"/>
        <v>2.6949028071853011E-6</v>
      </c>
      <c r="H4" s="30">
        <f t="shared" si="1"/>
        <v>2.6363485169294203E-6</v>
      </c>
      <c r="I4" s="30">
        <f t="shared" si="1"/>
        <v>2.5201074730139126E-6</v>
      </c>
      <c r="J4" s="30">
        <f t="shared" si="1"/>
        <v>2.5364808796515411E-6</v>
      </c>
      <c r="K4" s="30">
        <f t="shared" si="1"/>
        <v>2.5657973232562268E-6</v>
      </c>
      <c r="L4" s="30">
        <f t="shared" si="1"/>
        <v>2.5568698071886112E-6</v>
      </c>
      <c r="M4" s="30">
        <f t="shared" si="1"/>
        <v>2.5332216078421209E-6</v>
      </c>
      <c r="N4" s="30">
        <f t="shared" si="1"/>
        <v>2.5565144812823143E-6</v>
      </c>
      <c r="O4" s="30">
        <f t="shared" si="1"/>
        <v>2.6261067068534333E-6</v>
      </c>
      <c r="P4" s="30">
        <f t="shared" si="1"/>
        <v>2.6053312835095309E-6</v>
      </c>
      <c r="Q4" s="30">
        <f t="shared" si="1"/>
        <v>2.5917280418150554E-6</v>
      </c>
      <c r="R4" s="30">
        <f t="shared" si="1"/>
        <v>2.5839462662297698E-6</v>
      </c>
      <c r="S4" s="30">
        <f t="shared" si="1"/>
        <v>2.573859307961085E-6</v>
      </c>
      <c r="T4" s="30">
        <f t="shared" si="1"/>
        <v>2.5681784707821454E-6</v>
      </c>
      <c r="U4" s="30">
        <f t="shared" si="1"/>
        <v>2.5725485614883486E-6</v>
      </c>
      <c r="V4" s="30">
        <f t="shared" si="1"/>
        <v>2.5758274416553311E-6</v>
      </c>
      <c r="W4" s="30">
        <f t="shared" si="1"/>
        <v>2.5767392706007041E-6</v>
      </c>
      <c r="X4" s="30">
        <f t="shared" si="1"/>
        <v>2.5785455854563488E-6</v>
      </c>
      <c r="Y4" s="30">
        <f t="shared" si="1"/>
        <v>2.5826659470576424E-6</v>
      </c>
      <c r="Z4" s="30">
        <f t="shared" si="1"/>
        <v>2.5850433530372176E-6</v>
      </c>
      <c r="AA4" s="30">
        <f t="shared" si="1"/>
        <v>2.5813103208721072E-6</v>
      </c>
      <c r="AB4" s="30">
        <f t="shared" si="1"/>
        <v>2.5791265969959777E-6</v>
      </c>
      <c r="AC4" s="30">
        <f t="shared" si="1"/>
        <v>2.5779810111033342E-6</v>
      </c>
      <c r="AD4" s="30">
        <f t="shared" si="1"/>
        <v>2.5774387151827491E-6</v>
      </c>
      <c r="AE4" s="30">
        <f t="shared" si="1"/>
        <v>2.5777641158392645E-6</v>
      </c>
      <c r="AF4" s="30">
        <f t="shared" si="1"/>
        <v>2.5786355381171842E-6</v>
      </c>
      <c r="AG4" s="30">
        <f t="shared" si="1"/>
        <v>2.5791888996288964E-6</v>
      </c>
    </row>
    <row r="5" spans="1:35" x14ac:dyDescent="0.2">
      <c r="A5" s="1" t="s">
        <v>117</v>
      </c>
      <c r="B5" s="30">
        <f t="shared" ref="B5:AG5" si="2">B2</f>
        <v>2.277E-6</v>
      </c>
      <c r="C5" s="30">
        <f t="shared" si="2"/>
        <v>1.7910000000000001E-6</v>
      </c>
      <c r="D5" s="30">
        <f t="shared" si="2"/>
        <v>2.8546363636363636E-6</v>
      </c>
      <c r="E5" s="30">
        <f t="shared" si="2"/>
        <v>2.7549669421487602E-6</v>
      </c>
      <c r="F5" s="30">
        <f t="shared" si="2"/>
        <v>2.6773275732531931E-6</v>
      </c>
      <c r="G5" s="30">
        <f t="shared" si="2"/>
        <v>2.6949028071853011E-6</v>
      </c>
      <c r="H5" s="30">
        <f t="shared" si="2"/>
        <v>2.6363485169294203E-6</v>
      </c>
      <c r="I5" s="30">
        <f t="shared" si="2"/>
        <v>2.5201074730139126E-6</v>
      </c>
      <c r="J5" s="30">
        <f t="shared" si="2"/>
        <v>2.5364808796515411E-6</v>
      </c>
      <c r="K5" s="30">
        <f t="shared" si="2"/>
        <v>2.5657973232562268E-6</v>
      </c>
      <c r="L5" s="30">
        <f t="shared" si="2"/>
        <v>2.5568698071886112E-6</v>
      </c>
      <c r="M5" s="30">
        <f t="shared" si="2"/>
        <v>2.5332216078421209E-6</v>
      </c>
      <c r="N5" s="30">
        <f t="shared" si="2"/>
        <v>2.5565144812823143E-6</v>
      </c>
      <c r="O5" s="30">
        <f t="shared" si="2"/>
        <v>2.6261067068534333E-6</v>
      </c>
      <c r="P5" s="30">
        <f t="shared" si="2"/>
        <v>2.6053312835095309E-6</v>
      </c>
      <c r="Q5" s="30">
        <f t="shared" si="2"/>
        <v>2.5917280418150554E-6</v>
      </c>
      <c r="R5" s="30">
        <f t="shared" si="2"/>
        <v>2.5839462662297698E-6</v>
      </c>
      <c r="S5" s="30">
        <f t="shared" si="2"/>
        <v>2.573859307961085E-6</v>
      </c>
      <c r="T5" s="30">
        <f t="shared" si="2"/>
        <v>2.5681784707821454E-6</v>
      </c>
      <c r="U5" s="30">
        <f t="shared" si="2"/>
        <v>2.5725485614883486E-6</v>
      </c>
      <c r="V5" s="30">
        <f t="shared" si="2"/>
        <v>2.5758274416553311E-6</v>
      </c>
      <c r="W5" s="30">
        <f t="shared" si="2"/>
        <v>2.5767392706007041E-6</v>
      </c>
      <c r="X5" s="30">
        <f t="shared" si="2"/>
        <v>2.5785455854563488E-6</v>
      </c>
      <c r="Y5" s="30">
        <f t="shared" si="2"/>
        <v>2.5826659470576424E-6</v>
      </c>
      <c r="Z5" s="30">
        <f t="shared" si="2"/>
        <v>2.5850433530372176E-6</v>
      </c>
      <c r="AA5" s="30">
        <f t="shared" si="2"/>
        <v>2.5813103208721072E-6</v>
      </c>
      <c r="AB5" s="30">
        <f t="shared" si="2"/>
        <v>2.5791265969959777E-6</v>
      </c>
      <c r="AC5" s="30">
        <f t="shared" si="2"/>
        <v>2.5779810111033342E-6</v>
      </c>
      <c r="AD5" s="30">
        <f t="shared" si="2"/>
        <v>2.5774387151827491E-6</v>
      </c>
      <c r="AE5" s="30">
        <f t="shared" si="2"/>
        <v>2.5777641158392645E-6</v>
      </c>
      <c r="AF5" s="30">
        <f t="shared" si="2"/>
        <v>2.5786355381171842E-6</v>
      </c>
      <c r="AG5" s="30">
        <f t="shared" si="2"/>
        <v>2.5791888996288964E-6</v>
      </c>
    </row>
    <row r="6" spans="1:35" x14ac:dyDescent="0.2">
      <c r="A6" s="1" t="s">
        <v>118</v>
      </c>
      <c r="B6" s="30">
        <f t="shared" ref="B6:AG6" si="3">B2</f>
        <v>2.277E-6</v>
      </c>
      <c r="C6" s="30">
        <f t="shared" si="3"/>
        <v>1.7910000000000001E-6</v>
      </c>
      <c r="D6" s="30">
        <f t="shared" si="3"/>
        <v>2.8546363636363636E-6</v>
      </c>
      <c r="E6" s="30">
        <f t="shared" si="3"/>
        <v>2.7549669421487602E-6</v>
      </c>
      <c r="F6" s="30">
        <f t="shared" si="3"/>
        <v>2.6773275732531931E-6</v>
      </c>
      <c r="G6" s="30">
        <f t="shared" si="3"/>
        <v>2.6949028071853011E-6</v>
      </c>
      <c r="H6" s="30">
        <f t="shared" si="3"/>
        <v>2.6363485169294203E-6</v>
      </c>
      <c r="I6" s="30">
        <f t="shared" si="3"/>
        <v>2.5201074730139126E-6</v>
      </c>
      <c r="J6" s="30">
        <f t="shared" si="3"/>
        <v>2.5364808796515411E-6</v>
      </c>
      <c r="K6" s="30">
        <f t="shared" si="3"/>
        <v>2.5657973232562268E-6</v>
      </c>
      <c r="L6" s="30">
        <f t="shared" si="3"/>
        <v>2.5568698071886112E-6</v>
      </c>
      <c r="M6" s="30">
        <f t="shared" si="3"/>
        <v>2.5332216078421209E-6</v>
      </c>
      <c r="N6" s="30">
        <f t="shared" si="3"/>
        <v>2.5565144812823143E-6</v>
      </c>
      <c r="O6" s="30">
        <f t="shared" si="3"/>
        <v>2.6261067068534333E-6</v>
      </c>
      <c r="P6" s="30">
        <f t="shared" si="3"/>
        <v>2.6053312835095309E-6</v>
      </c>
      <c r="Q6" s="30">
        <f t="shared" si="3"/>
        <v>2.5917280418150554E-6</v>
      </c>
      <c r="R6" s="30">
        <f t="shared" si="3"/>
        <v>2.5839462662297698E-6</v>
      </c>
      <c r="S6" s="30">
        <f t="shared" si="3"/>
        <v>2.573859307961085E-6</v>
      </c>
      <c r="T6" s="30">
        <f t="shared" si="3"/>
        <v>2.5681784707821454E-6</v>
      </c>
      <c r="U6" s="30">
        <f t="shared" si="3"/>
        <v>2.5725485614883486E-6</v>
      </c>
      <c r="V6" s="30">
        <f t="shared" si="3"/>
        <v>2.5758274416553311E-6</v>
      </c>
      <c r="W6" s="30">
        <f t="shared" si="3"/>
        <v>2.5767392706007041E-6</v>
      </c>
      <c r="X6" s="30">
        <f t="shared" si="3"/>
        <v>2.5785455854563488E-6</v>
      </c>
      <c r="Y6" s="30">
        <f t="shared" si="3"/>
        <v>2.5826659470576424E-6</v>
      </c>
      <c r="Z6" s="30">
        <f t="shared" si="3"/>
        <v>2.5850433530372176E-6</v>
      </c>
      <c r="AA6" s="30">
        <f t="shared" si="3"/>
        <v>2.5813103208721072E-6</v>
      </c>
      <c r="AB6" s="30">
        <f t="shared" si="3"/>
        <v>2.5791265969959777E-6</v>
      </c>
      <c r="AC6" s="30">
        <f t="shared" si="3"/>
        <v>2.5779810111033342E-6</v>
      </c>
      <c r="AD6" s="30">
        <f t="shared" si="3"/>
        <v>2.5774387151827491E-6</v>
      </c>
      <c r="AE6" s="30">
        <f t="shared" si="3"/>
        <v>2.5777641158392645E-6</v>
      </c>
      <c r="AF6" s="30">
        <f t="shared" si="3"/>
        <v>2.5786355381171842E-6</v>
      </c>
      <c r="AG6" s="30">
        <f t="shared" si="3"/>
        <v>2.5791888996288964E-6</v>
      </c>
    </row>
    <row r="7" spans="1:35" x14ac:dyDescent="0.2">
      <c r="A7" s="1" t="s">
        <v>119</v>
      </c>
      <c r="B7" s="30">
        <f t="shared" ref="B7:AG7" si="4">B3</f>
        <v>2.277E-6</v>
      </c>
      <c r="C7" s="30">
        <f t="shared" si="4"/>
        <v>1.7910000000000001E-6</v>
      </c>
      <c r="D7" s="30">
        <f t="shared" si="4"/>
        <v>2.8546363636363636E-6</v>
      </c>
      <c r="E7" s="30">
        <f t="shared" si="4"/>
        <v>2.7549669421487602E-6</v>
      </c>
      <c r="F7" s="30">
        <f t="shared" si="4"/>
        <v>2.6773275732531931E-6</v>
      </c>
      <c r="G7" s="30">
        <f t="shared" si="4"/>
        <v>2.6949028071853011E-6</v>
      </c>
      <c r="H7" s="30">
        <f t="shared" si="4"/>
        <v>2.6363485169294203E-6</v>
      </c>
      <c r="I7" s="30">
        <f t="shared" si="4"/>
        <v>2.5201074730139126E-6</v>
      </c>
      <c r="J7" s="30">
        <f t="shared" si="4"/>
        <v>2.5364808796515411E-6</v>
      </c>
      <c r="K7" s="30">
        <f t="shared" si="4"/>
        <v>2.5657973232562268E-6</v>
      </c>
      <c r="L7" s="30">
        <f t="shared" si="4"/>
        <v>2.5568698071886112E-6</v>
      </c>
      <c r="M7" s="30">
        <f t="shared" si="4"/>
        <v>2.5332216078421209E-6</v>
      </c>
      <c r="N7" s="30">
        <f t="shared" si="4"/>
        <v>2.5565144812823143E-6</v>
      </c>
      <c r="O7" s="30">
        <f t="shared" si="4"/>
        <v>2.6261067068534333E-6</v>
      </c>
      <c r="P7" s="30">
        <f t="shared" si="4"/>
        <v>2.6053312835095309E-6</v>
      </c>
      <c r="Q7" s="30">
        <f t="shared" si="4"/>
        <v>2.5917280418150554E-6</v>
      </c>
      <c r="R7" s="30">
        <f t="shared" si="4"/>
        <v>2.5839462662297698E-6</v>
      </c>
      <c r="S7" s="30">
        <f t="shared" si="4"/>
        <v>2.573859307961085E-6</v>
      </c>
      <c r="T7" s="30">
        <f t="shared" si="4"/>
        <v>2.5681784707821454E-6</v>
      </c>
      <c r="U7" s="30">
        <f t="shared" si="4"/>
        <v>2.5725485614883486E-6</v>
      </c>
      <c r="V7" s="30">
        <f t="shared" si="4"/>
        <v>2.5758274416553311E-6</v>
      </c>
      <c r="W7" s="30">
        <f t="shared" si="4"/>
        <v>2.5767392706007041E-6</v>
      </c>
      <c r="X7" s="30">
        <f t="shared" si="4"/>
        <v>2.5785455854563488E-6</v>
      </c>
      <c r="Y7" s="30">
        <f t="shared" si="4"/>
        <v>2.5826659470576424E-6</v>
      </c>
      <c r="Z7" s="30">
        <f t="shared" si="4"/>
        <v>2.5850433530372176E-6</v>
      </c>
      <c r="AA7" s="30">
        <f t="shared" si="4"/>
        <v>2.5813103208721072E-6</v>
      </c>
      <c r="AB7" s="30">
        <f t="shared" si="4"/>
        <v>2.5791265969959777E-6</v>
      </c>
      <c r="AC7" s="30">
        <f t="shared" si="4"/>
        <v>2.5779810111033342E-6</v>
      </c>
      <c r="AD7" s="30">
        <f t="shared" si="4"/>
        <v>2.5774387151827491E-6</v>
      </c>
      <c r="AE7" s="30">
        <f t="shared" si="4"/>
        <v>2.5777641158392645E-6</v>
      </c>
      <c r="AF7" s="30">
        <f t="shared" si="4"/>
        <v>2.5786355381171842E-6</v>
      </c>
      <c r="AG7" s="30">
        <f t="shared" si="4"/>
        <v>2.5791888996288964E-6</v>
      </c>
    </row>
    <row r="8" spans="1:35" x14ac:dyDescent="0.2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">
      <c r="A9" s="1" t="s">
        <v>121</v>
      </c>
      <c r="B9" s="30">
        <f t="shared" ref="B9:AG9" si="5">B6</f>
        <v>2.277E-6</v>
      </c>
      <c r="C9" s="30">
        <f t="shared" si="5"/>
        <v>1.7910000000000001E-6</v>
      </c>
      <c r="D9" s="30">
        <f t="shared" si="5"/>
        <v>2.8546363636363636E-6</v>
      </c>
      <c r="E9" s="30">
        <f t="shared" si="5"/>
        <v>2.7549669421487602E-6</v>
      </c>
      <c r="F9" s="30">
        <f t="shared" si="5"/>
        <v>2.6773275732531931E-6</v>
      </c>
      <c r="G9" s="30">
        <f t="shared" si="5"/>
        <v>2.6949028071853011E-6</v>
      </c>
      <c r="H9" s="30">
        <f t="shared" si="5"/>
        <v>2.6363485169294203E-6</v>
      </c>
      <c r="I9" s="30">
        <f t="shared" si="5"/>
        <v>2.5201074730139126E-6</v>
      </c>
      <c r="J9" s="30">
        <f t="shared" si="5"/>
        <v>2.5364808796515411E-6</v>
      </c>
      <c r="K9" s="30">
        <f t="shared" si="5"/>
        <v>2.5657973232562268E-6</v>
      </c>
      <c r="L9" s="30">
        <f t="shared" si="5"/>
        <v>2.5568698071886112E-6</v>
      </c>
      <c r="M9" s="30">
        <f t="shared" si="5"/>
        <v>2.5332216078421209E-6</v>
      </c>
      <c r="N9" s="30">
        <f t="shared" si="5"/>
        <v>2.5565144812823143E-6</v>
      </c>
      <c r="O9" s="30">
        <f t="shared" si="5"/>
        <v>2.6261067068534333E-6</v>
      </c>
      <c r="P9" s="30">
        <f t="shared" si="5"/>
        <v>2.6053312835095309E-6</v>
      </c>
      <c r="Q9" s="30">
        <f t="shared" si="5"/>
        <v>2.5917280418150554E-6</v>
      </c>
      <c r="R9" s="30">
        <f t="shared" si="5"/>
        <v>2.5839462662297698E-6</v>
      </c>
      <c r="S9" s="30">
        <f t="shared" si="5"/>
        <v>2.573859307961085E-6</v>
      </c>
      <c r="T9" s="30">
        <f t="shared" si="5"/>
        <v>2.5681784707821454E-6</v>
      </c>
      <c r="U9" s="30">
        <f t="shared" si="5"/>
        <v>2.5725485614883486E-6</v>
      </c>
      <c r="V9" s="30">
        <f t="shared" si="5"/>
        <v>2.5758274416553311E-6</v>
      </c>
      <c r="W9" s="30">
        <f t="shared" si="5"/>
        <v>2.5767392706007041E-6</v>
      </c>
      <c r="X9" s="30">
        <f t="shared" si="5"/>
        <v>2.5785455854563488E-6</v>
      </c>
      <c r="Y9" s="30">
        <f t="shared" si="5"/>
        <v>2.5826659470576424E-6</v>
      </c>
      <c r="Z9" s="30">
        <f t="shared" si="5"/>
        <v>2.5850433530372176E-6</v>
      </c>
      <c r="AA9" s="30">
        <f t="shared" si="5"/>
        <v>2.5813103208721072E-6</v>
      </c>
      <c r="AB9" s="30">
        <f t="shared" si="5"/>
        <v>2.5791265969959777E-6</v>
      </c>
      <c r="AC9" s="30">
        <f t="shared" si="5"/>
        <v>2.5779810111033342E-6</v>
      </c>
      <c r="AD9" s="30">
        <f t="shared" si="5"/>
        <v>2.5774387151827491E-6</v>
      </c>
      <c r="AE9" s="30">
        <f t="shared" si="5"/>
        <v>2.5777641158392645E-6</v>
      </c>
      <c r="AF9" s="30">
        <f t="shared" si="5"/>
        <v>2.5786355381171842E-6</v>
      </c>
      <c r="AG9" s="30">
        <f t="shared" si="5"/>
        <v>2.5791888996288964E-6</v>
      </c>
    </row>
    <row r="10" spans="1:35" x14ac:dyDescent="0.2"/>
    <row r="11" spans="1:35" x14ac:dyDescent="0.2"/>
    <row r="12" spans="1:35" x14ac:dyDescent="0.2"/>
    <row r="13" spans="1:35" x14ac:dyDescent="0.2"/>
    <row r="14" spans="1:35" x14ac:dyDescent="0.2"/>
    <row r="15" spans="1:35" x14ac:dyDescent="0.2"/>
    <row r="16" spans="1:35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1</vt:i4>
      </vt:variant>
    </vt:vector>
  </HeadingPairs>
  <TitlesOfParts>
    <vt:vector size="50" baseType="lpstr">
      <vt:lpstr>About</vt:lpstr>
      <vt:lpstr>Fuel Prices - ID</vt:lpstr>
      <vt:lpstr>Tax Percentages</vt:lpstr>
      <vt:lpstr>US_BFPaT-pretax-lignite</vt:lpstr>
      <vt:lpstr>Hydrogen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Oh, Soyoung</cp:lastModifiedBy>
  <dcterms:created xsi:type="dcterms:W3CDTF">2024-03-08T19:41:34Z</dcterms:created>
  <dcterms:modified xsi:type="dcterms:W3CDTF">2024-03-08T19:41:34Z</dcterms:modified>
</cp:coreProperties>
</file>